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ehyo_itu_dk/Documents/Desktop/"/>
    </mc:Choice>
  </mc:AlternateContent>
  <xr:revisionPtr revIDLastSave="0" documentId="8_{2D13DC30-9179-4944-8023-E7446254F4C6}" xr6:coauthVersionLast="47" xr6:coauthVersionMax="47" xr10:uidLastSave="{00000000-0000-0000-0000-000000000000}"/>
  <bookViews>
    <workbookView xWindow="-94" yWindow="-94" windowWidth="22131" windowHeight="11931" xr2:uid="{E133211E-3C23-4426-9D5F-E177592CD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F25" i="1" a="1"/>
  <c r="F25" i="1" s="1"/>
  <c r="H2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G14" i="1"/>
  <c r="G15" i="1"/>
  <c r="G16" i="1"/>
  <c r="G10" i="1"/>
  <c r="G8" i="1"/>
  <c r="G9" i="1"/>
  <c r="G2" i="1"/>
  <c r="G3" i="1"/>
  <c r="G4" i="1"/>
  <c r="G7" i="1"/>
  <c r="G6" i="1"/>
  <c r="G5" i="1"/>
  <c r="G11" i="1"/>
  <c r="G12" i="1"/>
  <c r="G13" i="1"/>
  <c r="G19" i="1"/>
  <c r="G18" i="1"/>
  <c r="G1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F7" i="1"/>
  <c r="E3" i="1"/>
  <c r="F3" i="1" s="1"/>
  <c r="E4" i="1"/>
  <c r="F4" i="1" s="1"/>
  <c r="E5" i="1"/>
  <c r="F5" i="1" s="1"/>
  <c r="E6" i="1"/>
  <c r="F6" i="1" s="1"/>
  <c r="E7" i="1"/>
  <c r="E2" i="1"/>
  <c r="F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<sst xmlns="http://schemas.openxmlformats.org/spreadsheetml/2006/main" count="18" uniqueCount="16">
  <si>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model</t>
  </si>
  <si>
    <t>vgg</t>
  </si>
  <si>
    <t>resnet</t>
  </si>
  <si>
    <t>GPUMemNet class</t>
  </si>
  <si>
    <t xml:space="preserve">batch size </t>
  </si>
  <si>
    <t>GPU memory requirement</t>
  </si>
  <si>
    <t>Xception</t>
  </si>
  <si>
    <t>mobilenet</t>
  </si>
  <si>
    <t>efficientnet</t>
  </si>
  <si>
    <t>inception</t>
  </si>
  <si>
    <t>diff</t>
  </si>
  <si>
    <t>avg diff</t>
  </si>
  <si>
    <t>FakeTensor</t>
  </si>
  <si>
    <t>diff2</t>
  </si>
  <si>
    <t>max diff</t>
  </si>
  <si>
    <t>GPUMemNet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</si>
</sst>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E5DAF-CE7A-4F1E-B6C2-0EDCB16C1EED}" name="Table2" displayName="Table2" ref="A1:H19" totalsRowShown="0">
  <autoFilter ref="A1:H19" xr:uid="{C9CE5DAF-CE7A-4F1E-B6C2-0EDCB16C1EED}"/>
  <tableColumns count="8">
    <tableColumn id="1" xr3:uid="{A6862722-CDDD-4F2F-9B0F-04501598D038}" name="model" dataDxfId="2"/>
    <tableColumn id="2" xr3:uid="{E8D662FF-04C1-4A7E-828A-87D55F8DECCC}" name="batch size "/>
    <tableColumn id="3" xr3:uid="{6150F908-05E1-4D62-AE8C-BA800F0493AF}" name="GPU memory requirement"/>
    <tableColumn id="4" xr3:uid="{ED17CCC9-05C4-4B60-A904-821579E12A38}" name="GPUMemNet class"/>
    <tableColumn id="6" xr3:uid="{B894DD00-787E-41C6-A161-B35547B2BC68}" name="GPUMemNet Estimate">
      <calculatedColumnFormula>(D2+1)*8000</calculatedColumnFormula>
    </tableColumn>
    <tableColumn id="5" xr3:uid="{5354C215-7F9F-483A-ACE4-4E387234ACFC}" name="diff" dataDxfId="1">
      <calculatedColumnFormula>Table2[[#This Row],[GPUMemNet Estimate]]-Table2[[#This Row],[GPU memory requirement]]</calculatedColumnFormula>
    </tableColumn>
    <tableColumn id="7" xr3:uid="{5FA4313F-E1B9-4F93-8936-235945D17238}" name="FakeTensor"/>
    <tableColumn id="8" xr3:uid="{AF2B2D7A-0005-4C5F-8148-E3619CB3493A}" name="diff2" dataDxfId="0">
      <calculatedColumnFormula>Table2[[#This Row],[FakeTensor]]-Table2[[#This Row],[GPU memory requirement]]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7556-DDC0-48BF-A6BB-B6C02A1B4586}">
  <dimension ref="A1:H25"/>
  <sheetViews>
    <sheetView tabSelected="1" workbookViewId="0">
      <selection activeCell="C13" sqref="C13"/>
    </sheetView>
  </sheetViews>
  <sheetFormatPr defaultRowHeight="14.6" x14ac:dyDescent="0.4"/>
  <cols>
    <col min="2" max="2" width="16.07421875" customWidth="1"/>
    <col min="3" max="3" width="27.4609375" customWidth="1"/>
    <col min="4" max="4" width="19.921875" customWidth="1"/>
    <col min="5" max="5" width="21.53515625" bestFit="1" customWidth="1"/>
    <col min="6" max="6" width="10.15234375" customWidth="1"/>
    <col min="7" max="7" width="21.23046875" customWidth="1"/>
    <col min="8" max="8" width="16" customWidth="1"/>
  </cols>
  <sheetData>
    <row r="1" spans="1:8" x14ac:dyDescent="0.4">
      <c r="A1" t="s">
        <v>0</v>
      </c>
      <c r="B1" t="s">
        <v>4</v>
      </c>
      <c r="C1" t="s">
        <v>5</v>
      </c>
      <c r="D1" t="s">
        <v>3</v>
      </c>
      <c r="E1" t="s">
        <v>15</v>
      </c>
      <c r="F1" t="s">
        <v>10</v>
      </c>
      <c r="G1" t="s">
        <v>12</v>
      </c>
      <c r="H1" t="s">
        <v>13</v>
      </c>
    </row>
    <row r="2" spans="1:8" x14ac:dyDescent="0.4">
      <c r="A2" s="1" t="s">
        <v>1</v>
      </c>
      <c r="B2">
        <v>32</v>
      </c>
      <c r="C2">
        <v>8222</v>
      </c>
      <c r="D2">
        <v>1</v>
      </c>
      <c r="E2">
        <f>(D2+1)*8000</f>
        <v>16000</v>
      </c>
      <c r="F2">
        <f>Table2[[#This Row],[GPUMemNet Estimate]]-Table2[[#This Row],[GPU memory requirement]]</f>
        <v>7778</v>
      </c>
      <c r="G2">
        <f>3272967080/(1024*1024)</f>
        <v>3121.3446426391602</v>
      </c>
      <c r="H2">
        <f>Table2[[#This Row],[FakeTensor]]-Table2[[#This Row],[GPU memory requirement]]</f>
        <v>-5100.6553573608398</v>
      </c>
    </row>
    <row r="3" spans="1:8" x14ac:dyDescent="0.4">
      <c r="A3" s="1"/>
      <c r="B3">
        <v>64</v>
      </c>
      <c r="C3">
        <v>13642</v>
      </c>
      <c r="D3">
        <v>1</v>
      </c>
      <c r="E3">
        <f t="shared" ref="E3:E7" si="0">(D3+1)*8000</f>
        <v>16000</v>
      </c>
      <c r="F3">
        <f>Table2[[#This Row],[GPUMemNet Estimate]]-Table2[[#This Row],[GPU memory requirement]]</f>
        <v>2358</v>
      </c>
      <c r="G3">
        <f>5640320936/(1024*1024)</f>
        <v>5379.0292129516602</v>
      </c>
      <c r="H3">
        <f>Table2[[#This Row],[FakeTensor]]-Table2[[#This Row],[GPU memory requirement]]</f>
        <v>-8262.9707870483398</v>
      </c>
    </row>
    <row r="4" spans="1:8" x14ac:dyDescent="0.4">
      <c r="A4" s="1"/>
      <c r="B4">
        <v>128</v>
      </c>
      <c r="C4">
        <v>24408</v>
      </c>
      <c r="D4">
        <v>2</v>
      </c>
      <c r="E4">
        <f t="shared" si="0"/>
        <v>24000</v>
      </c>
      <c r="F4">
        <f>Table2[[#This Row],[GPUMemNet Estimate]]-Table2[[#This Row],[GPU memory requirement]]</f>
        <v>-408</v>
      </c>
      <c r="G4">
        <f>10375028648/(1024*1024)</f>
        <v>9894.3983535766602</v>
      </c>
      <c r="H4">
        <f>Table2[[#This Row],[FakeTensor]]-Table2[[#This Row],[GPU memory requirement]]</f>
        <v>-14513.60164642334</v>
      </c>
    </row>
    <row r="5" spans="1:8" x14ac:dyDescent="0.4">
      <c r="A5" s="1" t="s">
        <v>2</v>
      </c>
      <c r="B5">
        <v>32</v>
      </c>
      <c r="C5">
        <v>5262</v>
      </c>
      <c r="D5">
        <v>1</v>
      </c>
      <c r="E5">
        <f t="shared" si="0"/>
        <v>16000</v>
      </c>
      <c r="F5">
        <f>Table2[[#This Row],[GPUMemNet Estimate]]-Table2[[#This Row],[GPU memory requirement]]</f>
        <v>10738</v>
      </c>
      <c r="G5">
        <f>2802336168/(1024*1024)</f>
        <v>2672.5160293579102</v>
      </c>
      <c r="H5">
        <f>Table2[[#This Row],[FakeTensor]]-Table2[[#This Row],[GPU memory requirement]]</f>
        <v>-2589.4839706420898</v>
      </c>
    </row>
    <row r="6" spans="1:8" x14ac:dyDescent="0.4">
      <c r="A6" s="1"/>
      <c r="B6">
        <v>64</v>
      </c>
      <c r="C6">
        <v>8536</v>
      </c>
      <c r="D6">
        <v>1</v>
      </c>
      <c r="E6">
        <f t="shared" si="0"/>
        <v>16000</v>
      </c>
      <c r="F6">
        <f>Table2[[#This Row],[GPUMemNet Estimate]]-Table2[[#This Row],[GPU memory requirement]]</f>
        <v>7464</v>
      </c>
      <c r="G6">
        <f>5596263848/(1024*1024)</f>
        <v>5337.0130996704102</v>
      </c>
      <c r="H6">
        <f>Table2[[#This Row],[FakeTensor]]-Table2[[#This Row],[GPU memory requirement]]</f>
        <v>-3198.9869003295898</v>
      </c>
    </row>
    <row r="7" spans="1:8" x14ac:dyDescent="0.4">
      <c r="A7" s="1"/>
      <c r="B7">
        <v>128</v>
      </c>
      <c r="C7">
        <v>15120</v>
      </c>
      <c r="D7">
        <v>2</v>
      </c>
      <c r="E7">
        <f t="shared" si="0"/>
        <v>24000</v>
      </c>
      <c r="F7">
        <f>Table2[[#This Row],[GPUMemNet Estimate]]-Table2[[#This Row],[GPU memory requirement]]</f>
        <v>8880</v>
      </c>
      <c r="G7">
        <f>11184119208/(1024*1024)</f>
        <v>10666.00724029541</v>
      </c>
      <c r="H7">
        <f>Table2[[#This Row],[FakeTensor]]-Table2[[#This Row],[GPU memory requirement]]</f>
        <v>-4453.9927597045898</v>
      </c>
    </row>
    <row r="8" spans="1:8" x14ac:dyDescent="0.4">
      <c r="A8" s="1" t="s">
        <v>6</v>
      </c>
      <c r="B8">
        <v>32</v>
      </c>
      <c r="C8">
        <v>7202</v>
      </c>
      <c r="D8">
        <v>1</v>
      </c>
      <c r="E8">
        <v>16000</v>
      </c>
      <c r="F8" s="2">
        <f>Table2[[#This Row],[GPUMemNet Estimate]]-Table2[[#This Row],[GPU memory requirement]]</f>
        <v>8798</v>
      </c>
      <c r="G8">
        <f>4368861096/(1024*1024)</f>
        <v>4166.4706192016602</v>
      </c>
      <c r="H8">
        <f>Table2[[#This Row],[FakeTensor]]-Table2[[#This Row],[GPU memory requirement]]</f>
        <v>-3035.5293807983398</v>
      </c>
    </row>
    <row r="9" spans="1:8" x14ac:dyDescent="0.4">
      <c r="A9" s="1"/>
      <c r="B9">
        <v>64</v>
      </c>
      <c r="C9">
        <v>11520</v>
      </c>
      <c r="D9">
        <v>1</v>
      </c>
      <c r="E9">
        <v>16000</v>
      </c>
      <c r="F9" s="2">
        <f>Table2[[#This Row],[GPUMemNet Estimate]]-Table2[[#This Row],[GPU memory requirement]]</f>
        <v>4480</v>
      </c>
      <c r="G9">
        <f>8729308072/(1024*1024)</f>
        <v>8324.9169082641602</v>
      </c>
      <c r="H9">
        <f>Table2[[#This Row],[FakeTensor]]-Table2[[#This Row],[GPU memory requirement]]</f>
        <v>-3195.0830917358398</v>
      </c>
    </row>
    <row r="10" spans="1:8" x14ac:dyDescent="0.4">
      <c r="A10" s="1"/>
      <c r="B10">
        <v>128</v>
      </c>
      <c r="C10">
        <v>22978</v>
      </c>
      <c r="D10">
        <v>2</v>
      </c>
      <c r="E10">
        <v>24000</v>
      </c>
      <c r="F10" s="2">
        <f>Table2[[#This Row],[GPUMemNet Estimate]]-Table2[[#This Row],[GPU memory requirement]]</f>
        <v>1022</v>
      </c>
      <c r="G10">
        <f>17450202024/(1024*1024)</f>
        <v>16641.80948638916</v>
      </c>
      <c r="H10">
        <f>Table2[[#This Row],[FakeTensor]]-Table2[[#This Row],[GPU memory requirement]]</f>
        <v>-6336.1905136108398</v>
      </c>
    </row>
    <row r="11" spans="1:8" x14ac:dyDescent="0.4">
      <c r="A11" s="1" t="s">
        <v>7</v>
      </c>
      <c r="B11">
        <v>32</v>
      </c>
      <c r="C11">
        <v>4544</v>
      </c>
      <c r="D11">
        <v>0</v>
      </c>
      <c r="E11">
        <v>8000</v>
      </c>
      <c r="F11" s="2">
        <f>Table2[[#This Row],[GPUMemNet Estimate]]-Table2[[#This Row],[GPU memory requirement]]</f>
        <v>3456</v>
      </c>
      <c r="G11">
        <f>2543089832/(1024*1024)</f>
        <v>2425.2794570922852</v>
      </c>
      <c r="H11">
        <f>Table2[[#This Row],[FakeTensor]]-Table2[[#This Row],[GPU memory requirement]]</f>
        <v>-2118.7205429077148</v>
      </c>
    </row>
    <row r="12" spans="1:8" x14ac:dyDescent="0.4">
      <c r="A12" s="1"/>
      <c r="B12">
        <v>64</v>
      </c>
      <c r="C12">
        <v>7224</v>
      </c>
      <c r="D12">
        <v>1</v>
      </c>
      <c r="E12">
        <v>16000</v>
      </c>
      <c r="F12" s="2">
        <f>Table2[[#This Row],[GPUMemNet Estimate]]-Table2[[#This Row],[GPU memory requirement]]</f>
        <v>8776</v>
      </c>
      <c r="G12">
        <f>5080919208/(1024*1024)</f>
        <v>4845.5421524047852</v>
      </c>
      <c r="H12">
        <f>Table2[[#This Row],[FakeTensor]]-Table2[[#This Row],[GPU memory requirement]]</f>
        <v>-2378.4578475952148</v>
      </c>
    </row>
    <row r="13" spans="1:8" x14ac:dyDescent="0.4">
      <c r="A13" s="1"/>
      <c r="B13">
        <v>128</v>
      </c>
      <c r="C13">
        <v>12578</v>
      </c>
      <c r="D13">
        <v>1</v>
      </c>
      <c r="E13">
        <v>16000</v>
      </c>
      <c r="F13" s="2">
        <f>Table2[[#This Row],[GPUMemNet Estimate]]-Table2[[#This Row],[GPU memory requirement]]</f>
        <v>3422</v>
      </c>
      <c r="G13">
        <f>10156577960/(1024*1024)</f>
        <v>9686.0675430297852</v>
      </c>
      <c r="H13">
        <f>Table2[[#This Row],[FakeTensor]]-Table2[[#This Row],[GPU memory requirement]]</f>
        <v>-2891.9324569702148</v>
      </c>
    </row>
    <row r="14" spans="1:8" x14ac:dyDescent="0.4">
      <c r="A14" s="1" t="s">
        <v>8</v>
      </c>
      <c r="B14">
        <v>32</v>
      </c>
      <c r="C14">
        <v>4958</v>
      </c>
      <c r="D14">
        <v>0</v>
      </c>
      <c r="E14">
        <v>8000</v>
      </c>
      <c r="F14" s="2">
        <f>Table2[[#This Row],[GPUMemNet Estimate]]-Table2[[#This Row],[GPU memory requirement]]</f>
        <v>3042</v>
      </c>
      <c r="G14">
        <f>2862625960/(1024*1024)</f>
        <v>2730.0128555297852</v>
      </c>
      <c r="H14">
        <f>Table2[[#This Row],[FakeTensor]]-Table2[[#This Row],[GPU memory requirement]]</f>
        <v>-2227.9871444702148</v>
      </c>
    </row>
    <row r="15" spans="1:8" x14ac:dyDescent="0.4">
      <c r="A15" s="1"/>
      <c r="B15">
        <v>64</v>
      </c>
      <c r="C15">
        <v>7844</v>
      </c>
      <c r="D15">
        <v>1</v>
      </c>
      <c r="E15">
        <v>16000</v>
      </c>
      <c r="F15" s="2">
        <f>Table2[[#This Row],[GPUMemNet Estimate]]-Table2[[#This Row],[GPU memory requirement]]</f>
        <v>8156</v>
      </c>
      <c r="G15">
        <f>5719959848/(1024*1024)</f>
        <v>5454.9787979125977</v>
      </c>
      <c r="H15">
        <f>Table2[[#This Row],[FakeTensor]]-Table2[[#This Row],[GPU memory requirement]]</f>
        <v>-2389.0212020874023</v>
      </c>
    </row>
    <row r="16" spans="1:8" x14ac:dyDescent="0.4">
      <c r="A16" s="1"/>
      <c r="B16">
        <v>128</v>
      </c>
      <c r="C16">
        <v>13832</v>
      </c>
      <c r="D16">
        <v>1</v>
      </c>
      <c r="E16">
        <v>16000</v>
      </c>
      <c r="F16" s="2">
        <f>Table2[[#This Row],[GPUMemNet Estimate]]-Table2[[#This Row],[GPU memory requirement]]</f>
        <v>2168</v>
      </c>
      <c r="G16">
        <f>11434627624/(1024*1024)</f>
        <v>10904.910682678223</v>
      </c>
      <c r="H16">
        <f>Table2[[#This Row],[FakeTensor]]-Table2[[#This Row],[GPU memory requirement]]</f>
        <v>-2927.0893173217773</v>
      </c>
    </row>
    <row r="17" spans="1:8" x14ac:dyDescent="0.4">
      <c r="A17" s="1" t="s">
        <v>9</v>
      </c>
      <c r="B17">
        <v>32</v>
      </c>
      <c r="C17">
        <v>6346</v>
      </c>
      <c r="D17">
        <v>0</v>
      </c>
      <c r="E17">
        <v>8000</v>
      </c>
      <c r="F17" s="2">
        <f>Table2[[#This Row],[GPUMemNet Estimate]]-Table2[[#This Row],[GPU memory requirement]]</f>
        <v>1654</v>
      </c>
      <c r="G17">
        <f>1667554728/(1024*1024)</f>
        <v>1590.3041152954102</v>
      </c>
      <c r="H17">
        <f>Table2[[#This Row],[FakeTensor]]-Table2[[#This Row],[GPU memory requirement]]</f>
        <v>-4755.6958847045898</v>
      </c>
    </row>
    <row r="18" spans="1:8" x14ac:dyDescent="0.4">
      <c r="A18" s="1"/>
      <c r="B18">
        <v>64</v>
      </c>
      <c r="C18">
        <v>10560</v>
      </c>
      <c r="D18">
        <v>1</v>
      </c>
      <c r="E18">
        <v>16000</v>
      </c>
      <c r="F18" s="2">
        <f>Table2[[#This Row],[GPUMemNet Estimate]]-Table2[[#This Row],[GPU memory requirement]]</f>
        <v>5440</v>
      </c>
      <c r="G18">
        <f>3311800744/(1024*1024)</f>
        <v>3158.3793106079102</v>
      </c>
      <c r="H18">
        <f>Table2[[#This Row],[FakeTensor]]-Table2[[#This Row],[GPU memory requirement]]</f>
        <v>-7401.6206893920898</v>
      </c>
    </row>
    <row r="19" spans="1:8" x14ac:dyDescent="0.4">
      <c r="A19" s="1"/>
      <c r="B19">
        <v>128</v>
      </c>
      <c r="C19">
        <v>19018</v>
      </c>
      <c r="D19">
        <v>1</v>
      </c>
      <c r="E19">
        <v>16000</v>
      </c>
      <c r="F19" s="2">
        <f>Table2[[#This Row],[GPUMemNet Estimate]]-Table2[[#This Row],[GPU memory requirement]]</f>
        <v>-3018</v>
      </c>
      <c r="G19">
        <f>6604093864/(1024*1024)</f>
        <v>6298.1547012329102</v>
      </c>
      <c r="H19">
        <f>Table2[[#This Row],[FakeTensor]]-Table2[[#This Row],[GPU memory requirement]]</f>
        <v>-12719.84529876709</v>
      </c>
    </row>
    <row r="21" spans="1:8" x14ac:dyDescent="0.4">
      <c r="F21" s="3" t="s">
        <v>11</v>
      </c>
      <c r="H21" t="s">
        <v>11</v>
      </c>
    </row>
    <row r="22" spans="1:8" x14ac:dyDescent="0.4">
      <c r="F22">
        <f>AVERAGE(Table2[diff])</f>
        <v>4678.1111111111113</v>
      </c>
      <c r="H22">
        <f>AVERAGE(Table2[diff2])</f>
        <v>-5027.6035995483398</v>
      </c>
    </row>
    <row r="24" spans="1:8" x14ac:dyDescent="0.4">
      <c r="F24" t="s">
        <v>14</v>
      </c>
      <c r="H24" t="s">
        <v>14</v>
      </c>
    </row>
    <row r="25" spans="1:8" x14ac:dyDescent="0.4">
      <c r="F25" cm="1">
        <f t="array" ref="F25">MAX(ABS(Table2[diff]))</f>
        <v>10738</v>
      </c>
      <c r="H25" cm="1">
        <f t="array" ref="H25">MAX(ABS(Table2[diff2]))</f>
        <v>14513.60164642334</v>
      </c>
    </row>
  </sheetData>
  <pageMargins left="0.7" right="0.7" top="0.75" bottom="0.75" header="0.3" footer="0.3"/>
  <ignoredErrors>
    <ignoredError sqref="E8:E1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Yousefzadeh-Asl-Miandoab</dc:creator>
  <cp:lastModifiedBy>Ehsan Yousefzadeh-Asl-Miandoab</cp:lastModifiedBy>
  <dcterms:created xsi:type="dcterms:W3CDTF">2024-10-16T14:11:59Z</dcterms:created>
  <dcterms:modified xsi:type="dcterms:W3CDTF">2024-10-30T11:09:32Z</dcterms:modified>
</cp:coreProperties>
</file>