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ocuments\School\2021-2022\Senior Design\"/>
    </mc:Choice>
  </mc:AlternateContent>
  <xr:revisionPtr revIDLastSave="0" documentId="13_ncr:1_{7A0EB366-74A1-4B4E-BFE5-A05D95CEC6E3}" xr6:coauthVersionLast="47" xr6:coauthVersionMax="47" xr10:uidLastSave="{00000000-0000-0000-0000-000000000000}"/>
  <bookViews>
    <workbookView xWindow="-120" yWindow="-120" windowWidth="29040" windowHeight="15840" xr2:uid="{4F835031-CEFD-4219-AEDA-D9AF4D40F7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  <c r="H26" i="1"/>
  <c r="H13" i="1"/>
  <c r="H20" i="1"/>
  <c r="H22" i="1"/>
  <c r="H29" i="1"/>
  <c r="H28" i="1"/>
  <c r="H27" i="1"/>
  <c r="H23" i="1"/>
  <c r="H25" i="1"/>
  <c r="H8" i="1"/>
  <c r="H24" i="1"/>
  <c r="H7" i="1"/>
  <c r="H21" i="1"/>
  <c r="H19" i="1"/>
  <c r="H18" i="1"/>
  <c r="H17" i="1"/>
  <c r="H11" i="1"/>
  <c r="H16" i="1"/>
  <c r="H12" i="1"/>
  <c r="H14" i="1"/>
  <c r="H10" i="1"/>
</calcChain>
</file>

<file path=xl/sharedStrings.xml><?xml version="1.0" encoding="utf-8"?>
<sst xmlns="http://schemas.openxmlformats.org/spreadsheetml/2006/main" count="103" uniqueCount="102">
  <si>
    <t>Part</t>
  </si>
  <si>
    <t>Link</t>
  </si>
  <si>
    <t>Quantity</t>
  </si>
  <si>
    <t>Differential Probe</t>
  </si>
  <si>
    <t>Current Probe</t>
  </si>
  <si>
    <t>Power Mosfet</t>
  </si>
  <si>
    <t>SPDT Relay</t>
  </si>
  <si>
    <t>Part Number</t>
  </si>
  <si>
    <t>1140-331K-RC</t>
  </si>
  <si>
    <t>Power Diode</t>
  </si>
  <si>
    <t>DNA30ER2200IY</t>
  </si>
  <si>
    <t>CT2593-1</t>
  </si>
  <si>
    <t>https://www.testequipmentdepot.com/cal-test/probes/oscilloscope-probes/oscilloscope-differential-probes/active-differential-probe-25-mhz-ct2593-1.htm</t>
  </si>
  <si>
    <t>https://www.digikey.com/en/products/detail/ixys/DNA30ER2200IY/11305426?s=N4IgTCBcDaICIDkCCBmADAUQEpjGtAkgJogC6AvkA</t>
  </si>
  <si>
    <t>https://www.digikey.com/en/products/detail/bourns-inc/1140-331K-RC/774920?s=N4IgTCBcDaIIxwCwAYC0BmdcDSqBKAwiALoC%2BQA</t>
  </si>
  <si>
    <t>https://www.digikey.com/en/products/detail/CGD15SG00D2/CGD15SG00D2-ND/8538106?utm_campaign=buynow&amp;utm_medium=aggregator&amp;curr=usd&amp;utm_source=octopart</t>
  </si>
  <si>
    <t>CGD15SG00D2</t>
  </si>
  <si>
    <t>12V DC/DC Converter</t>
  </si>
  <si>
    <t>PYBE10-Q48-S12</t>
  </si>
  <si>
    <t>https://www.digikey.com/en/products/detail/cui-inc/PYBE10-Q48-S12/9859924</t>
  </si>
  <si>
    <t>Notes</t>
  </si>
  <si>
    <t>Gate driver power supply</t>
  </si>
  <si>
    <t>https://www.digikey.com/en/products/detail/mornsun-america-llc/LM150-23B48/13168387</t>
  </si>
  <si>
    <t>Total Price</t>
  </si>
  <si>
    <t>LM150-23B48</t>
  </si>
  <si>
    <t>48V AC/DC converter</t>
  </si>
  <si>
    <t>SiC Gate Driver</t>
  </si>
  <si>
    <t>1N4004G-T</t>
  </si>
  <si>
    <t>https://www.digikey.com/en/products/detail/diodes-incorporated/1N4004G-T/111820</t>
  </si>
  <si>
    <t>Flyback diode</t>
  </si>
  <si>
    <t>Relay control Mosfet</t>
  </si>
  <si>
    <t>100uF decoupling caps</t>
  </si>
  <si>
    <t>https://www.digikey.com/en/products/detail/panasonic-electronic-components/EEU-FS1K101B/9597047</t>
  </si>
  <si>
    <t>EEU-FS1K101B</t>
  </si>
  <si>
    <t>10uF decoupling caps</t>
  </si>
  <si>
    <t>https://www.digikey.com/en/products/detail/kemet/ESY106M035AB2AA/13176471</t>
  </si>
  <si>
    <t>ESY106M035AB2AA</t>
  </si>
  <si>
    <t>https://www.digikey.com/en/products/detail/tell-i/EVM-DS10-2/13997562</t>
  </si>
  <si>
    <t>EVM-DS10.2</t>
  </si>
  <si>
    <t>Requires 9V supply</t>
  </si>
  <si>
    <t>Rated Current (A)</t>
  </si>
  <si>
    <t>Rated Voltage (V)</t>
  </si>
  <si>
    <t>Expected Voltage</t>
  </si>
  <si>
    <t>Expected Current (Arms)</t>
  </si>
  <si>
    <t>Opto isolator</t>
  </si>
  <si>
    <t>https://www.digikey.com/en/products/detail/w%C3%BCrth-elektronik/140817143400/13584809?s=N4IgTCBcDaIIwBYAMAOOB2RBmZSQF0BfIA</t>
  </si>
  <si>
    <t>G2RL-14 DC12</t>
  </si>
  <si>
    <t>140817143400</t>
  </si>
  <si>
    <t>https://www.digikey.com/en/products/detail/omron-electronics-inc-emc-div/G2RL-14-DC12/307663</t>
  </si>
  <si>
    <t>PTC current limiting resistor</t>
  </si>
  <si>
    <t>https://www.digikey.com/en/products/detail/epcos-tdk-electronics/B59915C0120A070/6160662</t>
  </si>
  <si>
    <t>B59910C0120A070</t>
  </si>
  <si>
    <t>100k Resistor 1206 package</t>
  </si>
  <si>
    <t>https://www.digikey.com/en/products/detail/stackpole-electronics-inc/RMCF1206FT100K/1759689</t>
  </si>
  <si>
    <t>RMCF1206FT100K</t>
  </si>
  <si>
    <t>2k resistor 1206 package</t>
  </si>
  <si>
    <t>https://www.digikey.com/en/products/detail/stackpole-electronics-inc/RNCP1206FTD2K00/2240345</t>
  </si>
  <si>
    <t>RNCP1206FTD2K00</t>
  </si>
  <si>
    <t>Total</t>
  </si>
  <si>
    <t>Inductor (2x2 config)</t>
  </si>
  <si>
    <t>3k 30W precharge/discharge resistors</t>
  </si>
  <si>
    <t>https://www.digikey.com/en/products/detail/caddock-electronics-inc/MP930-3-00K-1/3013530</t>
  </si>
  <si>
    <t>MP930-3.00K-1%</t>
  </si>
  <si>
    <t>Output Capacitor</t>
  </si>
  <si>
    <t>C4AQUBW5250A3NJ</t>
  </si>
  <si>
    <t>https://www.digikey.com/en/products/detail/kemet/C4AQUBW5250A3NJ/8345954</t>
  </si>
  <si>
    <t>Redcube terminals</t>
  </si>
  <si>
    <t>74650073R</t>
  </si>
  <si>
    <t>https://www.digikey.com/en/products/detail/w%C3%BCrth-elektronik/74650073R/6643978</t>
  </si>
  <si>
    <t>C4AQLBW5540M3HK</t>
  </si>
  <si>
    <t>https://www.digikey.com/en/products/detail/kemet/C4AQLBW5540M3HK/13563514</t>
  </si>
  <si>
    <t>9V voltage regulator</t>
  </si>
  <si>
    <t>Current Sensor supply</t>
  </si>
  <si>
    <t>LM2940IMP-9.0/NOPB</t>
  </si>
  <si>
    <t>https://www.digikey.com/en/products/detail/texas-instruments/LM2940IMP-9-0-NOPB/363894</t>
  </si>
  <si>
    <t>MSC035SMA170B4</t>
  </si>
  <si>
    <t>68 (Tc)</t>
  </si>
  <si>
    <t>https://www.digikey.com/en/products/detail/microchip-technology/MSC035SMA170B4/14291881</t>
  </si>
  <si>
    <t>22uF 1206 Caps</t>
  </si>
  <si>
    <t>https://www.digikey.com/en/products/detail/samsung-electro-mechanics/CL31X226KOHN3NE/3888958</t>
  </si>
  <si>
    <t>CL31X226KOHN3NE</t>
  </si>
  <si>
    <t>0.47uF 1206 caps</t>
  </si>
  <si>
    <t>https://www.digikey.com/en/products/detail/kemet/C1206C474K3RAC7800/1933629</t>
  </si>
  <si>
    <t>C1206C474K3RAC7800</t>
  </si>
  <si>
    <t>For 9V regulator</t>
  </si>
  <si>
    <t>Input film caps</t>
  </si>
  <si>
    <t>s</t>
  </si>
  <si>
    <t>1k 1206 resistors</t>
  </si>
  <si>
    <t>https://www.digikey.com/en/products/detail/stackpole-electronics-inc/RMCF1206FT1K00/1759616</t>
  </si>
  <si>
    <t>RMCF1206FT1K00</t>
  </si>
  <si>
    <t>10 ohm 1206 resistor</t>
  </si>
  <si>
    <t>https://www.digikey.com/en/products/detail/stackpole-electronics-inc/RNCP1206FTD10R0/2240304</t>
  </si>
  <si>
    <t>RNCP1206FTD10R0</t>
  </si>
  <si>
    <t>PMV30UN2R</t>
  </si>
  <si>
    <t>https://www.digikey.com/en/products/detail/nexperia-usa-inc/PMV30UN2R/5395795</t>
  </si>
  <si>
    <t>4.7k 1206 resistor</t>
  </si>
  <si>
    <t>RMCF1206JT4K70</t>
  </si>
  <si>
    <t>https://www.digikey.com/en/products/detail/stackpole-electronics-inc/RMCF1206JT4K70/1753837</t>
  </si>
  <si>
    <t>18-22 AWG M3 ring terminals</t>
  </si>
  <si>
    <t>https://www.digikey.com/en/products/detail/panduit-corp/PMNF1-3R-C/4568391</t>
  </si>
  <si>
    <t>PMNF1-3R-C</t>
  </si>
  <si>
    <t>For redcube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</si>
</sst>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3" fillId="0" borderId="0" xfId="2" applyFill="1"/>
    <xf numFmtId="0" fontId="3" fillId="0" borderId="0" xfId="2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4" fontId="0" fillId="0" borderId="0" xfId="0" applyNumberFormat="1"/>
    <xf numFmtId="0" fontId="0" fillId="0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CGD15SG00D2/CGD15SG00D2-ND/8538106?utm_campaign=buynow&amp;utm_medium=aggregator&amp;curr=usd&amp;utm_source=octopart" TargetMode="External"/><Relationship Id="rId2" Type="http://schemas.openxmlformats.org/officeDocument/2006/relationships/hyperlink" Target="https://www.digikey.com/en/products/detail/ixys/DNA30ER2200IY/11305426?s=N4IgTCBcDaICIDkCCBmADAUQEpjGtAkgJogC6AvkA" TargetMode="External"/><Relationship Id="rId1" Type="http://schemas.openxmlformats.org/officeDocument/2006/relationships/hyperlink" Target="https://www.digikey.com/en/products/detail/diodes-incorporated/1N4004G-T/11182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caddock-electronics-inc/MP930-3-00K-1/3013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8E04-240C-4D0A-8C40-8F13BDE4F98E}">
  <dimension ref="A1:J36"/>
  <sheetViews>
    <sheetView tabSelected="1" workbookViewId="0">
      <selection activeCell="J9" sqref="J9"/>
    </sheetView>
  </sheetViews>
  <sheetFormatPr defaultRowHeight="15" x14ac:dyDescent="0.25"/>
  <cols>
    <col min="1" max="1" width="35.28515625" bestFit="1" customWidth="1"/>
    <col min="2" max="2" width="18" bestFit="1" customWidth="1"/>
    <col min="3" max="3" width="16.5703125" bestFit="1" customWidth="1"/>
    <col min="4" max="4" width="23.140625" bestFit="1" customWidth="1"/>
    <col min="5" max="6" width="18" customWidth="1"/>
    <col min="7" max="7" width="8.7109375" bestFit="1" customWidth="1"/>
    <col min="8" max="8" width="10.28515625" bestFit="1" customWidth="1"/>
    <col min="9" max="9" width="25.140625" bestFit="1" customWidth="1"/>
    <col min="10" max="10" width="145.28515625" bestFit="1" customWidth="1"/>
  </cols>
  <sheetData>
    <row r="1" spans="1:10" s="5" customFormat="1" x14ac:dyDescent="0.25">
      <c r="A1" s="5" t="s">
        <v>0</v>
      </c>
      <c r="B1" s="5" t="s">
        <v>7</v>
      </c>
      <c r="C1" s="5" t="s">
        <v>42</v>
      </c>
      <c r="D1" s="5" t="s">
        <v>43</v>
      </c>
      <c r="E1" s="5" t="s">
        <v>41</v>
      </c>
      <c r="F1" s="5" t="s">
        <v>40</v>
      </c>
      <c r="G1" s="5" t="s">
        <v>2</v>
      </c>
      <c r="H1" s="5" t="s">
        <v>23</v>
      </c>
      <c r="I1" s="5" t="s">
        <v>20</v>
      </c>
      <c r="J1" s="5" t="s">
        <v>1</v>
      </c>
    </row>
    <row r="2" spans="1:10" x14ac:dyDescent="0.25">
      <c r="A2" t="s">
        <v>3</v>
      </c>
      <c r="B2" t="s">
        <v>11</v>
      </c>
      <c r="C2" s="4"/>
      <c r="D2" s="4"/>
      <c r="E2" s="4"/>
      <c r="F2" s="4"/>
      <c r="G2">
        <v>1</v>
      </c>
      <c r="H2" s="1">
        <v>370.05</v>
      </c>
      <c r="I2" s="1"/>
      <c r="J2" t="s">
        <v>12</v>
      </c>
    </row>
    <row r="3" spans="1:10" x14ac:dyDescent="0.25">
      <c r="A3" t="s">
        <v>4</v>
      </c>
      <c r="B3" t="s">
        <v>38</v>
      </c>
      <c r="C3" s="4"/>
      <c r="D3" s="4"/>
      <c r="E3" s="4"/>
      <c r="F3" s="4"/>
      <c r="G3">
        <v>1</v>
      </c>
      <c r="H3" s="1">
        <v>89</v>
      </c>
      <c r="I3" s="1" t="s">
        <v>39</v>
      </c>
      <c r="J3" t="s">
        <v>37</v>
      </c>
    </row>
    <row r="4" spans="1:10" x14ac:dyDescent="0.25">
      <c r="A4" t="s">
        <v>5</v>
      </c>
      <c r="B4" t="s">
        <v>75</v>
      </c>
      <c r="C4" s="4">
        <v>1240</v>
      </c>
      <c r="D4" s="4">
        <v>1.5</v>
      </c>
      <c r="E4" s="4">
        <v>1700</v>
      </c>
      <c r="F4" s="4" t="s">
        <v>76</v>
      </c>
      <c r="G4">
        <v>1</v>
      </c>
      <c r="H4" s="1">
        <v>36.729999999999997</v>
      </c>
      <c r="I4" s="1"/>
      <c r="J4" s="2" t="s">
        <v>77</v>
      </c>
    </row>
    <row r="5" spans="1:10" x14ac:dyDescent="0.25">
      <c r="A5" t="s">
        <v>26</v>
      </c>
      <c r="B5" t="s">
        <v>16</v>
      </c>
      <c r="C5" s="4"/>
      <c r="D5" s="4"/>
      <c r="E5" s="4"/>
      <c r="F5" s="4"/>
      <c r="G5">
        <v>1</v>
      </c>
      <c r="H5" s="1">
        <v>46.88</v>
      </c>
      <c r="I5" s="1"/>
      <c r="J5" s="3" t="s">
        <v>15</v>
      </c>
    </row>
    <row r="6" spans="1:10" x14ac:dyDescent="0.25">
      <c r="A6" t="s">
        <v>9</v>
      </c>
      <c r="B6" t="s">
        <v>10</v>
      </c>
      <c r="C6" s="4">
        <v>1240</v>
      </c>
      <c r="D6" s="4">
        <v>0.7</v>
      </c>
      <c r="E6" s="4">
        <v>2200</v>
      </c>
      <c r="F6" s="4">
        <v>30</v>
      </c>
      <c r="G6">
        <v>1</v>
      </c>
      <c r="H6" s="1">
        <v>4.72</v>
      </c>
      <c r="I6" s="1"/>
      <c r="J6" s="3" t="s">
        <v>13</v>
      </c>
    </row>
    <row r="7" spans="1:10" x14ac:dyDescent="0.25">
      <c r="A7" t="s">
        <v>59</v>
      </c>
      <c r="B7" t="s">
        <v>8</v>
      </c>
      <c r="C7" s="4">
        <v>1000</v>
      </c>
      <c r="D7" s="4">
        <v>1.66</v>
      </c>
      <c r="E7" s="8">
        <v>2000</v>
      </c>
      <c r="F7" s="4">
        <v>12.2</v>
      </c>
      <c r="G7">
        <v>4</v>
      </c>
      <c r="H7" s="1">
        <f>G7*12.72</f>
        <v>50.88</v>
      </c>
      <c r="I7" s="1"/>
      <c r="J7" t="s">
        <v>14</v>
      </c>
    </row>
    <row r="8" spans="1:10" x14ac:dyDescent="0.25">
      <c r="A8" t="s">
        <v>63</v>
      </c>
      <c r="B8" t="s">
        <v>64</v>
      </c>
      <c r="C8" s="4">
        <v>1000</v>
      </c>
      <c r="D8" s="4">
        <v>0.7</v>
      </c>
      <c r="E8" s="4">
        <v>1300</v>
      </c>
      <c r="F8" s="4">
        <v>24</v>
      </c>
      <c r="G8">
        <v>2</v>
      </c>
      <c r="H8" s="1">
        <f>G8*8.51</f>
        <v>17.02</v>
      </c>
      <c r="I8" s="1"/>
      <c r="J8" t="s">
        <v>65</v>
      </c>
    </row>
    <row r="9" spans="1:10" x14ac:dyDescent="0.25">
      <c r="A9" t="s">
        <v>17</v>
      </c>
      <c r="B9" t="s">
        <v>18</v>
      </c>
      <c r="C9" s="4"/>
      <c r="D9" s="4"/>
      <c r="E9" s="4"/>
      <c r="F9" s="4">
        <v>0.83299999999999996</v>
      </c>
      <c r="G9">
        <v>1</v>
      </c>
      <c r="H9" s="1">
        <v>18.399999999999999</v>
      </c>
      <c r="I9" s="1" t="s">
        <v>21</v>
      </c>
      <c r="J9" t="s">
        <v>19</v>
      </c>
    </row>
    <row r="10" spans="1:10" x14ac:dyDescent="0.25">
      <c r="A10" t="s">
        <v>25</v>
      </c>
      <c r="B10" t="s">
        <v>24</v>
      </c>
      <c r="C10" s="4"/>
      <c r="D10" s="4"/>
      <c r="E10" s="4"/>
      <c r="F10" s="4">
        <v>3.3</v>
      </c>
      <c r="G10">
        <v>5</v>
      </c>
      <c r="H10" s="1">
        <f>G10*24.44</f>
        <v>122.2</v>
      </c>
      <c r="I10" s="1"/>
      <c r="J10" t="s">
        <v>22</v>
      </c>
    </row>
    <row r="11" spans="1:10" x14ac:dyDescent="0.25">
      <c r="A11" t="s">
        <v>6</v>
      </c>
      <c r="B11" t="s">
        <v>46</v>
      </c>
      <c r="C11" s="4">
        <v>240</v>
      </c>
      <c r="D11" s="4">
        <v>2.2999999999999998</v>
      </c>
      <c r="E11" s="4">
        <v>300</v>
      </c>
      <c r="F11" s="4">
        <v>12</v>
      </c>
      <c r="G11">
        <v>3</v>
      </c>
      <c r="H11" s="1">
        <f>G11*3.77</f>
        <v>11.31</v>
      </c>
      <c r="I11" s="1"/>
      <c r="J11" t="s">
        <v>48</v>
      </c>
    </row>
    <row r="12" spans="1:10" x14ac:dyDescent="0.25">
      <c r="A12" t="s">
        <v>29</v>
      </c>
      <c r="B12" t="s">
        <v>27</v>
      </c>
      <c r="C12" s="4">
        <v>5</v>
      </c>
      <c r="D12" s="4"/>
      <c r="E12" s="4">
        <v>400</v>
      </c>
      <c r="F12" s="4">
        <v>1</v>
      </c>
      <c r="G12">
        <v>3</v>
      </c>
      <c r="H12" s="1">
        <f>G12*0.33</f>
        <v>0.99</v>
      </c>
      <c r="J12" s="3" t="s">
        <v>28</v>
      </c>
    </row>
    <row r="13" spans="1:10" x14ac:dyDescent="0.25">
      <c r="A13" t="s">
        <v>30</v>
      </c>
      <c r="B13" t="s">
        <v>93</v>
      </c>
      <c r="C13" s="4">
        <v>12</v>
      </c>
      <c r="D13" s="4">
        <v>0.08</v>
      </c>
      <c r="E13" s="4">
        <v>20</v>
      </c>
      <c r="F13" s="4">
        <v>4.2</v>
      </c>
      <c r="G13">
        <v>4</v>
      </c>
      <c r="H13" s="1">
        <f>G13*0.47</f>
        <v>1.88</v>
      </c>
      <c r="I13" s="1"/>
      <c r="J13" s="3" t="s">
        <v>94</v>
      </c>
    </row>
    <row r="14" spans="1:10" x14ac:dyDescent="0.25">
      <c r="A14" t="s">
        <v>31</v>
      </c>
      <c r="B14" t="s">
        <v>33</v>
      </c>
      <c r="C14" s="4">
        <v>48</v>
      </c>
      <c r="D14" s="4"/>
      <c r="E14" s="4">
        <v>80</v>
      </c>
      <c r="F14" s="4"/>
      <c r="G14">
        <v>1</v>
      </c>
      <c r="H14" s="1">
        <f>G14*0.92</f>
        <v>0.92</v>
      </c>
      <c r="J14" s="3" t="s">
        <v>32</v>
      </c>
    </row>
    <row r="15" spans="1:10" x14ac:dyDescent="0.25">
      <c r="A15" t="s">
        <v>34</v>
      </c>
      <c r="B15" t="s">
        <v>36</v>
      </c>
      <c r="C15" s="4">
        <v>12</v>
      </c>
      <c r="D15" s="4"/>
      <c r="E15" s="4">
        <v>35</v>
      </c>
      <c r="F15" s="4"/>
      <c r="G15">
        <v>1</v>
      </c>
      <c r="H15" s="1">
        <v>0.24</v>
      </c>
      <c r="J15" s="3" t="s">
        <v>35</v>
      </c>
    </row>
    <row r="16" spans="1:10" x14ac:dyDescent="0.25">
      <c r="A16" t="s">
        <v>44</v>
      </c>
      <c r="B16" s="6" t="s">
        <v>47</v>
      </c>
      <c r="C16" s="4"/>
      <c r="D16" s="4"/>
      <c r="E16" s="4"/>
      <c r="F16" s="4"/>
      <c r="G16">
        <v>3</v>
      </c>
      <c r="H16" s="1">
        <f>G16*0.28</f>
        <v>0.84000000000000008</v>
      </c>
      <c r="J16" s="3" t="s">
        <v>45</v>
      </c>
    </row>
    <row r="17" spans="1:10" x14ac:dyDescent="0.25">
      <c r="A17" t="s">
        <v>90</v>
      </c>
      <c r="B17" t="s">
        <v>92</v>
      </c>
      <c r="C17" s="4"/>
      <c r="D17" s="4"/>
      <c r="E17" s="4"/>
      <c r="F17" s="4"/>
      <c r="G17">
        <v>4</v>
      </c>
      <c r="H17" s="1">
        <f>G17*0.1</f>
        <v>0.4</v>
      </c>
      <c r="J17" s="3" t="s">
        <v>91</v>
      </c>
    </row>
    <row r="18" spans="1:10" x14ac:dyDescent="0.25">
      <c r="A18" t="s">
        <v>49</v>
      </c>
      <c r="B18" t="s">
        <v>51</v>
      </c>
      <c r="C18" s="4"/>
      <c r="D18" s="4"/>
      <c r="E18" s="4"/>
      <c r="F18" s="4"/>
      <c r="G18">
        <v>1</v>
      </c>
      <c r="H18" s="1">
        <f>3.59</f>
        <v>3.59</v>
      </c>
      <c r="J18" s="3" t="s">
        <v>50</v>
      </c>
    </row>
    <row r="19" spans="1:10" x14ac:dyDescent="0.25">
      <c r="A19" t="s">
        <v>52</v>
      </c>
      <c r="B19" t="s">
        <v>54</v>
      </c>
      <c r="C19" s="4">
        <v>150</v>
      </c>
      <c r="D19" s="4"/>
      <c r="E19" s="4">
        <v>200</v>
      </c>
      <c r="F19" s="4"/>
      <c r="G19">
        <v>14</v>
      </c>
      <c r="H19" s="1">
        <f>G19*0.1</f>
        <v>1.4000000000000001</v>
      </c>
      <c r="J19" s="3" t="s">
        <v>53</v>
      </c>
    </row>
    <row r="20" spans="1:10" x14ac:dyDescent="0.25">
      <c r="A20" t="s">
        <v>95</v>
      </c>
      <c r="B20" t="s">
        <v>96</v>
      </c>
      <c r="C20" s="4"/>
      <c r="D20" s="4"/>
      <c r="E20" s="4"/>
      <c r="F20" s="4"/>
      <c r="G20">
        <v>1</v>
      </c>
      <c r="H20" s="1">
        <f>G20*0.1</f>
        <v>0.1</v>
      </c>
      <c r="J20" s="3" t="s">
        <v>97</v>
      </c>
    </row>
    <row r="21" spans="1:10" x14ac:dyDescent="0.25">
      <c r="A21" t="s">
        <v>55</v>
      </c>
      <c r="B21" t="s">
        <v>57</v>
      </c>
      <c r="C21" s="4">
        <v>3</v>
      </c>
      <c r="D21" s="4"/>
      <c r="E21" s="4">
        <v>200</v>
      </c>
      <c r="F21" s="4"/>
      <c r="G21">
        <v>1</v>
      </c>
      <c r="H21" s="1">
        <f>G21*0.1</f>
        <v>0.1</v>
      </c>
      <c r="J21" s="3" t="s">
        <v>56</v>
      </c>
    </row>
    <row r="22" spans="1:10" x14ac:dyDescent="0.25">
      <c r="A22" t="s">
        <v>87</v>
      </c>
      <c r="B22" t="s">
        <v>89</v>
      </c>
      <c r="G22">
        <v>6</v>
      </c>
      <c r="H22" s="1">
        <f>G22*0.1</f>
        <v>0.60000000000000009</v>
      </c>
      <c r="J22" t="s">
        <v>88</v>
      </c>
    </row>
    <row r="23" spans="1:10" x14ac:dyDescent="0.25">
      <c r="A23" t="s">
        <v>85</v>
      </c>
      <c r="B23" t="s">
        <v>69</v>
      </c>
      <c r="C23" s="4">
        <v>240</v>
      </c>
      <c r="D23" s="4"/>
      <c r="E23" s="4">
        <v>500</v>
      </c>
      <c r="F23" s="4"/>
      <c r="G23">
        <v>3</v>
      </c>
      <c r="H23" s="1">
        <f>9.47*G23</f>
        <v>28.410000000000004</v>
      </c>
      <c r="J23" s="3" t="s">
        <v>70</v>
      </c>
    </row>
    <row r="24" spans="1:10" x14ac:dyDescent="0.25">
      <c r="A24" t="s">
        <v>60</v>
      </c>
      <c r="B24" t="s">
        <v>62</v>
      </c>
      <c r="C24" s="4"/>
      <c r="D24" s="4"/>
      <c r="E24" s="4"/>
      <c r="F24" s="4"/>
      <c r="G24">
        <v>2</v>
      </c>
      <c r="H24" s="1">
        <f>5.41*G24</f>
        <v>10.82</v>
      </c>
      <c r="J24" s="3" t="s">
        <v>61</v>
      </c>
    </row>
    <row r="25" spans="1:10" x14ac:dyDescent="0.25">
      <c r="A25" t="s">
        <v>66</v>
      </c>
      <c r="B25" t="s">
        <v>67</v>
      </c>
      <c r="G25">
        <v>5</v>
      </c>
      <c r="H25" s="1">
        <f>G25*3.79</f>
        <v>18.95</v>
      </c>
      <c r="J25" t="s">
        <v>68</v>
      </c>
    </row>
    <row r="26" spans="1:10" x14ac:dyDescent="0.25">
      <c r="A26" t="s">
        <v>98</v>
      </c>
      <c r="B26" t="s">
        <v>100</v>
      </c>
      <c r="G26">
        <v>5</v>
      </c>
      <c r="H26" s="1">
        <f>G26*1.5</f>
        <v>7.5</v>
      </c>
      <c r="I26" t="s">
        <v>101</v>
      </c>
      <c r="J26" t="s">
        <v>99</v>
      </c>
    </row>
    <row r="27" spans="1:10" x14ac:dyDescent="0.25">
      <c r="A27" t="s">
        <v>71</v>
      </c>
      <c r="B27" t="s">
        <v>73</v>
      </c>
      <c r="C27" s="4">
        <v>12</v>
      </c>
      <c r="D27">
        <v>0.02</v>
      </c>
      <c r="E27" s="4">
        <v>26</v>
      </c>
      <c r="F27">
        <v>1</v>
      </c>
      <c r="G27">
        <v>1</v>
      </c>
      <c r="H27" s="1">
        <f>G27*2</f>
        <v>2</v>
      </c>
      <c r="I27" t="s">
        <v>72</v>
      </c>
      <c r="J27" t="s">
        <v>74</v>
      </c>
    </row>
    <row r="28" spans="1:10" x14ac:dyDescent="0.25">
      <c r="A28" t="s">
        <v>78</v>
      </c>
      <c r="B28" t="s">
        <v>80</v>
      </c>
      <c r="C28" s="4">
        <v>9</v>
      </c>
      <c r="E28" s="4">
        <v>16</v>
      </c>
      <c r="G28">
        <v>1</v>
      </c>
      <c r="H28" s="1">
        <f>G28*0.53</f>
        <v>0.53</v>
      </c>
      <c r="I28" t="s">
        <v>84</v>
      </c>
      <c r="J28" t="s">
        <v>79</v>
      </c>
    </row>
    <row r="29" spans="1:10" x14ac:dyDescent="0.25">
      <c r="A29" t="s">
        <v>81</v>
      </c>
      <c r="B29" t="s">
        <v>83</v>
      </c>
      <c r="C29" s="4">
        <v>12</v>
      </c>
      <c r="E29" s="4">
        <v>25</v>
      </c>
      <c r="G29">
        <v>1</v>
      </c>
      <c r="H29" s="1">
        <f>G29*0.26</f>
        <v>0.26</v>
      </c>
      <c r="I29" t="s">
        <v>84</v>
      </c>
      <c r="J29" t="s">
        <v>82</v>
      </c>
    </row>
    <row r="30" spans="1:10" x14ac:dyDescent="0.25">
      <c r="H30" s="1"/>
    </row>
    <row r="32" spans="1:10" x14ac:dyDescent="0.25">
      <c r="F32" t="s">
        <v>58</v>
      </c>
      <c r="H32" s="7">
        <f>SUM(H2:H29)</f>
        <v>846.72000000000014</v>
      </c>
    </row>
    <row r="36" spans="1:1" x14ac:dyDescent="0.25">
      <c r="A36" t="s">
        <v>86</v>
      </c>
    </row>
  </sheetData>
  <hyperlinks>
    <hyperlink ref="J12" r:id="rId1" xr:uid="{A87599E3-4D81-4433-85EC-CE9BD307323E}"/>
    <hyperlink ref="J6" r:id="rId2" xr:uid="{C0E8B6D5-078B-4FE1-933C-52E11B239EE0}"/>
    <hyperlink ref="J5" r:id="rId3" xr:uid="{C77C5A9A-7EB5-4616-9B2E-C078DFA9D3AE}"/>
    <hyperlink ref="J24" r:id="rId4" xr:uid="{2172B9A8-AD09-4265-B174-8835BB94C791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2022-02-17T22:51:23Z</dcterms:created>
  <dcterms:modified xsi:type="dcterms:W3CDTF">2022-03-22T20:30:37Z</dcterms:modified>
</cp:coreProperties>
</file>