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Korisnik\Desktop\TO\Projekt\"/>
    </mc:Choice>
  </mc:AlternateContent>
  <xr:revisionPtr revIDLastSave="0" documentId="13_ncr:1_{EDF595E7-9F62-46F1-BB5F-BDE5FDDBBCFF}" xr6:coauthVersionLast="47" xr6:coauthVersionMax="47" xr10:uidLastSave="{00000000-0000-0000-0000-000000000000}"/>
  <bookViews>
    <workbookView xWindow="-108" yWindow="-108" windowWidth="23256" windowHeight="12720" tabRatio="900" firstSheet="13" activeTab="14" xr2:uid="{00000000-000D-0000-FFFF-FFFF00000000}"/>
  </bookViews>
  <sheets>
    <sheet name="tablica + ANP obrade" sheetId="1" r:id="rId1"/>
    <sheet name="FK_C" sheetId="6" r:id="rId2"/>
    <sheet name="TK_C" sheetId="7" r:id="rId3"/>
    <sheet name="RK_C" sheetId="8" r:id="rId4"/>
    <sheet name="OK_C" sheetId="9" r:id="rId5"/>
    <sheet name="MK_C" sheetId="10" r:id="rId6"/>
    <sheet name="TK_K1" sheetId="11" r:id="rId7"/>
    <sheet name="RK_K1" sheetId="12" r:id="rId8"/>
    <sheet name="OK_K1" sheetId="14" r:id="rId9"/>
    <sheet name="A_K1" sheetId="15" r:id="rId10"/>
    <sheet name="TK_K2" sheetId="16" r:id="rId11"/>
    <sheet name="MK_K2" sheetId="17" r:id="rId12"/>
    <sheet name="A_K2" sheetId="18" r:id="rId13"/>
    <sheet name="RK_K3" sheetId="19" r:id="rId14"/>
    <sheet name="A_K3" sheetId="20" r:id="rId15"/>
    <sheet name="FK_K4" sheetId="21" r:id="rId16"/>
    <sheet name="A_K4" sheetId="22" r:id="rId17"/>
    <sheet name="RK_K5" sheetId="23" r:id="rId18"/>
    <sheet name="A_K5" sheetId="24" r:id="rId19"/>
    <sheet name="A_K6" sheetId="25" r:id="rId20"/>
    <sheet name="TK_K7" sheetId="26" r:id="rId21"/>
    <sheet name="MK_K7" sheetId="27" r:id="rId22"/>
    <sheet name="A_K7" sheetId="28" r:id="rId23"/>
    <sheet name="A_K8" sheetId="29" r:id="rId24"/>
    <sheet name="A_K9" sheetId="30" r:id="rId25"/>
    <sheet name="A_K10" sheetId="31" r:id="rId26"/>
    <sheet name="RK_K11" sheetId="32" r:id="rId27"/>
    <sheet name="A_K11" sheetId="33" r:id="rId28"/>
    <sheet name="A_K12" sheetId="34" r:id="rId29"/>
    <sheet name="RK_K13" sheetId="35" r:id="rId30"/>
    <sheet name="A_K13" sheetId="36" r:id="rId31"/>
    <sheet name="MK_K14" sheetId="37" r:id="rId32"/>
    <sheet name="A_K14" sheetId="38" r:id="rId33"/>
    <sheet name="A_K15" sheetId="39" r:id="rId34"/>
    <sheet name="A_K16" sheetId="40" r:id="rId35"/>
    <sheet name="FK_A1" sheetId="41" r:id="rId36"/>
    <sheet name="TK_A1" sheetId="42" r:id="rId37"/>
    <sheet name="RK_A1" sheetId="43" r:id="rId38"/>
    <sheet name="OK_A1" sheetId="44" r:id="rId39"/>
    <sheet name="MK_A1" sheetId="45" r:id="rId40"/>
    <sheet name="FK_A2" sheetId="46" r:id="rId41"/>
    <sheet name="TK_A2" sheetId="47" r:id="rId42"/>
    <sheet name="RK_A2" sheetId="48" r:id="rId43"/>
    <sheet name="OK_A2" sheetId="49" r:id="rId44"/>
    <sheet name="MK_A2" sheetId="50" r:id="rId45"/>
    <sheet name="FK_A3" sheetId="51" r:id="rId46"/>
    <sheet name="TK_A3" sheetId="52" r:id="rId47"/>
    <sheet name="RK_A3" sheetId="53" r:id="rId48"/>
    <sheet name="OK_A3" sheetId="54" r:id="rId49"/>
    <sheet name="MK_A3" sheetId="55" r:id="rId50"/>
    <sheet name="KLASTERI_C" sheetId="56" r:id="rId51"/>
    <sheet name="KLASTERI i A_FK" sheetId="59" r:id="rId52"/>
    <sheet name="TK, RK, MK, A _ TK" sheetId="60" r:id="rId53"/>
    <sheet name="RK, A _ RK" sheetId="61" r:id="rId54"/>
    <sheet name="TK, OK, A _ OK" sheetId="62" r:id="rId55"/>
    <sheet name="TK, OK, MK, A _ MK" sheetId="63" r:id="rId56"/>
    <sheet name="KLASTERI _ A" sheetId="64" r:id="rId5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6" i="20" l="1"/>
  <c r="T15" i="20"/>
  <c r="W7" i="56"/>
  <c r="W6" i="56"/>
  <c r="W5" i="56"/>
  <c r="W4" i="56"/>
  <c r="W3" i="56"/>
  <c r="M7" i="64" l="1"/>
  <c r="L7" i="64"/>
  <c r="K7" i="64"/>
  <c r="K6" i="64"/>
  <c r="K5" i="64"/>
  <c r="Y5" i="64" s="1"/>
  <c r="J7" i="64"/>
  <c r="J6" i="64"/>
  <c r="J5" i="64"/>
  <c r="J4" i="64"/>
  <c r="AA21" i="64"/>
  <c r="AA20" i="64"/>
  <c r="AA19" i="64"/>
  <c r="AA18" i="64"/>
  <c r="AA17" i="64"/>
  <c r="I7" i="64"/>
  <c r="I6" i="64"/>
  <c r="I5" i="64"/>
  <c r="L2" i="64" s="1"/>
  <c r="I4" i="64"/>
  <c r="I3" i="64"/>
  <c r="M17" i="64" s="1"/>
  <c r="K5" i="63"/>
  <c r="I6" i="63"/>
  <c r="I9" i="63" s="1"/>
  <c r="I12" i="63" s="1"/>
  <c r="I5" i="63"/>
  <c r="I4" i="62"/>
  <c r="J6" i="60"/>
  <c r="K7" i="60"/>
  <c r="K9" i="60" s="1"/>
  <c r="K13" i="60" s="1"/>
  <c r="J7" i="60"/>
  <c r="I6" i="60"/>
  <c r="C14" i="59"/>
  <c r="C12" i="59"/>
  <c r="C10" i="59"/>
  <c r="C13" i="59" s="1"/>
  <c r="D13" i="59"/>
  <c r="AE13" i="59"/>
  <c r="AF12" i="59"/>
  <c r="AF10" i="59"/>
  <c r="L5" i="59"/>
  <c r="Z6" i="56"/>
  <c r="AD7" i="59"/>
  <c r="AD23" i="59"/>
  <c r="AD22" i="59"/>
  <c r="AD21" i="59"/>
  <c r="AD20" i="59"/>
  <c r="AD19" i="59"/>
  <c r="M7" i="59"/>
  <c r="O5" i="59"/>
  <c r="P2" i="59"/>
  <c r="L7" i="59"/>
  <c r="AB7" i="59" s="1"/>
  <c r="N4" i="59"/>
  <c r="K7" i="59"/>
  <c r="K6" i="59"/>
  <c r="O10" i="59"/>
  <c r="O16" i="59" s="1"/>
  <c r="N7" i="59"/>
  <c r="AA20" i="56"/>
  <c r="AA19" i="56"/>
  <c r="AA18" i="56"/>
  <c r="AA17" i="56"/>
  <c r="J8" i="59"/>
  <c r="AD24" i="59" s="1"/>
  <c r="J7" i="59"/>
  <c r="J6" i="59"/>
  <c r="N22" i="59" s="1"/>
  <c r="J5" i="59"/>
  <c r="J4" i="59"/>
  <c r="L2" i="59" s="1"/>
  <c r="J3" i="59"/>
  <c r="L7" i="56"/>
  <c r="L6" i="56"/>
  <c r="K7" i="56"/>
  <c r="K6" i="56"/>
  <c r="K5" i="56"/>
  <c r="J6" i="56"/>
  <c r="J4" i="56"/>
  <c r="J5" i="56"/>
  <c r="J7" i="56"/>
  <c r="I7" i="56"/>
  <c r="AA21" i="56" s="1"/>
  <c r="I6" i="56"/>
  <c r="I5" i="56"/>
  <c r="I4" i="56"/>
  <c r="I3" i="56"/>
  <c r="H6" i="55"/>
  <c r="H5" i="55"/>
  <c r="I6" i="54"/>
  <c r="I4" i="54"/>
  <c r="K7" i="52"/>
  <c r="J7" i="52"/>
  <c r="K5" i="52"/>
  <c r="K4" i="52"/>
  <c r="J4" i="52"/>
  <c r="L6" i="51"/>
  <c r="J6" i="51"/>
  <c r="L4" i="51"/>
  <c r="K4" i="51"/>
  <c r="J4" i="51"/>
  <c r="J5" i="50"/>
  <c r="J4" i="50"/>
  <c r="H5" i="50"/>
  <c r="I6" i="49"/>
  <c r="I4" i="49"/>
  <c r="G4" i="49"/>
  <c r="G4" i="48"/>
  <c r="K7" i="47"/>
  <c r="J7" i="47"/>
  <c r="K5" i="47"/>
  <c r="I7" i="47"/>
  <c r="I6" i="47"/>
  <c r="L6" i="46"/>
  <c r="J6" i="46"/>
  <c r="J4" i="46"/>
  <c r="J5" i="45"/>
  <c r="H5" i="45"/>
  <c r="J4" i="45"/>
  <c r="I6" i="44"/>
  <c r="I4" i="44"/>
  <c r="G4" i="43"/>
  <c r="K7" i="42"/>
  <c r="J7" i="42"/>
  <c r="J6" i="42"/>
  <c r="I7" i="42"/>
  <c r="K4" i="42"/>
  <c r="L6" i="41"/>
  <c r="J6" i="41"/>
  <c r="L4" i="41"/>
  <c r="J4" i="41"/>
  <c r="H6" i="40"/>
  <c r="H5" i="40"/>
  <c r="H5" i="39"/>
  <c r="H6" i="39"/>
  <c r="H6" i="38"/>
  <c r="H5" i="38"/>
  <c r="H6" i="36"/>
  <c r="H5" i="36"/>
  <c r="H6" i="34"/>
  <c r="H5" i="34"/>
  <c r="H6" i="33"/>
  <c r="H5" i="33"/>
  <c r="J4" i="31"/>
  <c r="I4" i="31"/>
  <c r="J5" i="30"/>
  <c r="J4" i="30"/>
  <c r="I4" i="30"/>
  <c r="H5" i="29"/>
  <c r="H6" i="29"/>
  <c r="I6" i="28"/>
  <c r="H6" i="28"/>
  <c r="H5" i="28"/>
  <c r="J5" i="27"/>
  <c r="J4" i="27"/>
  <c r="H5" i="27"/>
  <c r="I6" i="26"/>
  <c r="H6" i="26"/>
  <c r="H5" i="26"/>
  <c r="H6" i="25"/>
  <c r="H5" i="25"/>
  <c r="H6" i="24"/>
  <c r="J5" i="24"/>
  <c r="H5" i="24"/>
  <c r="J5" i="22"/>
  <c r="J4" i="22"/>
  <c r="I4" i="22"/>
  <c r="I6" i="21"/>
  <c r="I4" i="21"/>
  <c r="I6" i="20"/>
  <c r="J4" i="20"/>
  <c r="I4" i="20"/>
  <c r="G4" i="19"/>
  <c r="H5" i="18"/>
  <c r="H6" i="18"/>
  <c r="I6" i="18"/>
  <c r="H6" i="17"/>
  <c r="H5" i="17"/>
  <c r="H6" i="16"/>
  <c r="J5" i="15"/>
  <c r="J4" i="15"/>
  <c r="I4" i="15"/>
  <c r="H6" i="11"/>
  <c r="H5" i="11"/>
  <c r="H6" i="10"/>
  <c r="H5" i="10"/>
  <c r="I6" i="9"/>
  <c r="H6" i="9"/>
  <c r="J7" i="7"/>
  <c r="K7" i="7"/>
  <c r="K5" i="7"/>
  <c r="I5" i="7"/>
  <c r="L6" i="6"/>
  <c r="J6" i="6"/>
  <c r="J4" i="6"/>
  <c r="H2" i="59"/>
  <c r="O128" i="1"/>
  <c r="O129" i="1"/>
  <c r="C17" i="59"/>
  <c r="G5" i="59"/>
  <c r="C4" i="59"/>
  <c r="F24" i="59"/>
  <c r="F23" i="59"/>
  <c r="E7" i="64"/>
  <c r="D7" i="64"/>
  <c r="D9" i="64" s="1"/>
  <c r="D6" i="64"/>
  <c r="E4" i="64"/>
  <c r="C7" i="64"/>
  <c r="X7" i="64" s="1"/>
  <c r="C6" i="64"/>
  <c r="C5" i="64"/>
  <c r="T21" i="64"/>
  <c r="M21" i="64"/>
  <c r="F21" i="64"/>
  <c r="T20" i="64"/>
  <c r="M20" i="64"/>
  <c r="F20" i="64"/>
  <c r="T19" i="64"/>
  <c r="F19" i="64"/>
  <c r="T18" i="64"/>
  <c r="M18" i="64"/>
  <c r="F18" i="64"/>
  <c r="T17" i="64"/>
  <c r="F17" i="64"/>
  <c r="U15" i="64"/>
  <c r="T15" i="64"/>
  <c r="S15" i="64"/>
  <c r="R15" i="64"/>
  <c r="U21" i="64" s="1"/>
  <c r="U14" i="64"/>
  <c r="T14" i="64"/>
  <c r="S14" i="64"/>
  <c r="R14" i="64"/>
  <c r="Q14" i="64"/>
  <c r="U20" i="64" s="1"/>
  <c r="U13" i="64"/>
  <c r="T13" i="64"/>
  <c r="S13" i="64"/>
  <c r="R13" i="64"/>
  <c r="Q13" i="64"/>
  <c r="U19" i="64" s="1"/>
  <c r="T12" i="64"/>
  <c r="S12" i="64"/>
  <c r="R12" i="64"/>
  <c r="Q12" i="64"/>
  <c r="T11" i="64"/>
  <c r="S11" i="64"/>
  <c r="R11" i="64"/>
  <c r="Q11" i="64"/>
  <c r="U17" i="64" s="1"/>
  <c r="G11" i="64"/>
  <c r="F11" i="64"/>
  <c r="U9" i="64"/>
  <c r="U11" i="64" s="1"/>
  <c r="T9" i="64"/>
  <c r="S9" i="64"/>
  <c r="R9" i="64"/>
  <c r="Q9" i="64"/>
  <c r="Q15" i="64" s="1"/>
  <c r="N9" i="64"/>
  <c r="N15" i="64" s="1"/>
  <c r="M9" i="64"/>
  <c r="M14" i="64" s="1"/>
  <c r="L9" i="64"/>
  <c r="L14" i="64" s="1"/>
  <c r="G9" i="64"/>
  <c r="F9" i="64"/>
  <c r="E9" i="64"/>
  <c r="AB7" i="64"/>
  <c r="AA7" i="64"/>
  <c r="Z7" i="64"/>
  <c r="AB6" i="64"/>
  <c r="AA6" i="64"/>
  <c r="Z6" i="64"/>
  <c r="Y6" i="64"/>
  <c r="X6" i="64"/>
  <c r="AB5" i="64"/>
  <c r="AA5" i="64"/>
  <c r="Z5" i="64"/>
  <c r="X5" i="64"/>
  <c r="AB4" i="64"/>
  <c r="AA4" i="64"/>
  <c r="Z4" i="64"/>
  <c r="Y4" i="64"/>
  <c r="X4" i="64"/>
  <c r="AB3" i="64"/>
  <c r="AA3" i="64"/>
  <c r="Z3" i="64"/>
  <c r="Y3" i="64"/>
  <c r="X3" i="64"/>
  <c r="AB2" i="64"/>
  <c r="AA2" i="64"/>
  <c r="Z2" i="64"/>
  <c r="Y2" i="64"/>
  <c r="X2" i="64"/>
  <c r="U2" i="64"/>
  <c r="T2" i="64"/>
  <c r="S2" i="64"/>
  <c r="R2" i="64"/>
  <c r="Q2" i="64"/>
  <c r="N2" i="64"/>
  <c r="M2" i="64"/>
  <c r="K2" i="64"/>
  <c r="G2" i="64"/>
  <c r="F2" i="64"/>
  <c r="E2" i="64"/>
  <c r="D2" i="64"/>
  <c r="C2" i="64"/>
  <c r="E5" i="63"/>
  <c r="C6" i="63"/>
  <c r="C5" i="63"/>
  <c r="U5" i="63" s="1"/>
  <c r="K19" i="63"/>
  <c r="E19" i="63"/>
  <c r="E18" i="63"/>
  <c r="E17" i="63"/>
  <c r="R16" i="63"/>
  <c r="O24" i="63" s="1"/>
  <c r="E16" i="63"/>
  <c r="P14" i="63"/>
  <c r="O14" i="63"/>
  <c r="R13" i="63"/>
  <c r="R12" i="63"/>
  <c r="Q12" i="63"/>
  <c r="P12" i="63"/>
  <c r="O12" i="63"/>
  <c r="R17" i="63" s="1"/>
  <c r="R11" i="63"/>
  <c r="Q11" i="63"/>
  <c r="P11" i="63"/>
  <c r="O11" i="63"/>
  <c r="R9" i="63"/>
  <c r="R14" i="63" s="1"/>
  <c r="Q9" i="63"/>
  <c r="Q13" i="63" s="1"/>
  <c r="P9" i="63"/>
  <c r="P13" i="63" s="1"/>
  <c r="O9" i="63"/>
  <c r="O13" i="63" s="1"/>
  <c r="L9" i="63"/>
  <c r="L13" i="63" s="1"/>
  <c r="K9" i="63"/>
  <c r="K13" i="63" s="1"/>
  <c r="J9" i="63"/>
  <c r="J13" i="63" s="1"/>
  <c r="F9" i="63"/>
  <c r="F13" i="63" s="1"/>
  <c r="E9" i="63"/>
  <c r="E12" i="63" s="1"/>
  <c r="D9" i="63"/>
  <c r="D12" i="63" s="1"/>
  <c r="C9" i="63"/>
  <c r="C12" i="63" s="1"/>
  <c r="X7" i="63"/>
  <c r="W7" i="63"/>
  <c r="V7" i="63"/>
  <c r="U7" i="63"/>
  <c r="H7" i="63"/>
  <c r="L3" i="63" s="1"/>
  <c r="X6" i="63"/>
  <c r="W6" i="63"/>
  <c r="V6" i="63"/>
  <c r="U6" i="63"/>
  <c r="H6" i="63"/>
  <c r="N6" i="63" s="1"/>
  <c r="X5" i="63"/>
  <c r="W5" i="63"/>
  <c r="V5" i="63"/>
  <c r="H5" i="63"/>
  <c r="J3" i="63" s="1"/>
  <c r="X4" i="63"/>
  <c r="W4" i="63"/>
  <c r="V4" i="63"/>
  <c r="U4" i="63"/>
  <c r="H4" i="63"/>
  <c r="I3" i="63" s="1"/>
  <c r="F3" i="63"/>
  <c r="E3" i="63"/>
  <c r="D3" i="63"/>
  <c r="C3" i="63"/>
  <c r="R6" i="62"/>
  <c r="D4" i="62"/>
  <c r="D8" i="62" s="1"/>
  <c r="C8" i="62"/>
  <c r="D17" i="62"/>
  <c r="D16" i="62"/>
  <c r="D15" i="62"/>
  <c r="O8" i="62"/>
  <c r="O12" i="62" s="1"/>
  <c r="N8" i="62"/>
  <c r="N13" i="62" s="1"/>
  <c r="M8" i="62"/>
  <c r="M11" i="62" s="1"/>
  <c r="J8" i="62"/>
  <c r="J13" i="62" s="1"/>
  <c r="I8" i="62"/>
  <c r="I13" i="62" s="1"/>
  <c r="H8" i="62"/>
  <c r="H13" i="62" s="1"/>
  <c r="E8" i="62"/>
  <c r="E13" i="62" s="1"/>
  <c r="T6" i="62"/>
  <c r="S6" i="62"/>
  <c r="G6" i="62"/>
  <c r="J3" i="62" s="1"/>
  <c r="T5" i="62"/>
  <c r="S5" i="62"/>
  <c r="R5" i="62"/>
  <c r="G5" i="62"/>
  <c r="I3" i="62" s="1"/>
  <c r="T4" i="62"/>
  <c r="S4" i="62"/>
  <c r="R4" i="62"/>
  <c r="G4" i="62"/>
  <c r="H3" i="62" s="1"/>
  <c r="E3" i="62"/>
  <c r="D3" i="62"/>
  <c r="C3" i="62"/>
  <c r="G12" i="61"/>
  <c r="C12" i="61"/>
  <c r="C11" i="61"/>
  <c r="L9" i="61"/>
  <c r="K9" i="61"/>
  <c r="L12" i="61" s="1"/>
  <c r="L6" i="61"/>
  <c r="L8" i="61" s="1"/>
  <c r="K6" i="61"/>
  <c r="K8" i="61" s="1"/>
  <c r="L11" i="61" s="1"/>
  <c r="H6" i="61"/>
  <c r="H8" i="61" s="1"/>
  <c r="G6" i="61"/>
  <c r="G8" i="61" s="1"/>
  <c r="D6" i="61"/>
  <c r="D9" i="61" s="1"/>
  <c r="C6" i="61"/>
  <c r="C9" i="61" s="1"/>
  <c r="P4" i="61"/>
  <c r="O4" i="61"/>
  <c r="O6" i="61" s="1"/>
  <c r="F4" i="61"/>
  <c r="J4" i="61" s="1"/>
  <c r="L2" i="61" s="1"/>
  <c r="P3" i="61"/>
  <c r="P6" i="61" s="1"/>
  <c r="P8" i="61" s="1"/>
  <c r="O3" i="61"/>
  <c r="O8" i="61" s="1"/>
  <c r="F3" i="61"/>
  <c r="J3" i="61" s="1"/>
  <c r="H2" i="61"/>
  <c r="D2" i="61"/>
  <c r="C2" i="61"/>
  <c r="D7" i="60"/>
  <c r="D9" i="60" s="1"/>
  <c r="D12" i="60" s="1"/>
  <c r="D6" i="60"/>
  <c r="V6" i="60" s="1"/>
  <c r="C6" i="60"/>
  <c r="U6" i="60" s="1"/>
  <c r="E19" i="60"/>
  <c r="E18" i="60"/>
  <c r="E17" i="60"/>
  <c r="E16" i="60"/>
  <c r="Q14" i="60"/>
  <c r="P14" i="60"/>
  <c r="O14" i="60"/>
  <c r="R13" i="60"/>
  <c r="Q13" i="60"/>
  <c r="R12" i="60"/>
  <c r="Q12" i="60"/>
  <c r="P12" i="60"/>
  <c r="O12" i="60"/>
  <c r="R17" i="60" s="1"/>
  <c r="Q11" i="60"/>
  <c r="P11" i="60"/>
  <c r="O11" i="60"/>
  <c r="R9" i="60"/>
  <c r="R14" i="60" s="1"/>
  <c r="R19" i="60" s="1"/>
  <c r="Q9" i="60"/>
  <c r="P9" i="60"/>
  <c r="P13" i="60" s="1"/>
  <c r="O9" i="60"/>
  <c r="O13" i="60" s="1"/>
  <c r="R18" i="60" s="1"/>
  <c r="L9" i="60"/>
  <c r="L14" i="60" s="1"/>
  <c r="I9" i="60"/>
  <c r="I13" i="60" s="1"/>
  <c r="F9" i="60"/>
  <c r="F12" i="60" s="1"/>
  <c r="E9" i="60"/>
  <c r="E12" i="60" s="1"/>
  <c r="C9" i="60"/>
  <c r="C12" i="60" s="1"/>
  <c r="X7" i="60"/>
  <c r="W7" i="60"/>
  <c r="U7" i="60"/>
  <c r="H7" i="60"/>
  <c r="N7" i="60" s="1"/>
  <c r="X6" i="60"/>
  <c r="W6" i="60"/>
  <c r="H6" i="60"/>
  <c r="K18" i="60" s="1"/>
  <c r="X5" i="60"/>
  <c r="W5" i="60"/>
  <c r="V5" i="60"/>
  <c r="U5" i="60"/>
  <c r="H5" i="60"/>
  <c r="J3" i="60" s="1"/>
  <c r="X4" i="60"/>
  <c r="W4" i="60"/>
  <c r="V4" i="60"/>
  <c r="U4" i="60"/>
  <c r="H4" i="60"/>
  <c r="I3" i="60" s="1"/>
  <c r="K3" i="60"/>
  <c r="F3" i="60"/>
  <c r="E3" i="60"/>
  <c r="D3" i="60"/>
  <c r="C3" i="60"/>
  <c r="G10" i="59"/>
  <c r="G15" i="59" s="1"/>
  <c r="D7" i="59"/>
  <c r="D6" i="59"/>
  <c r="AB6" i="59" s="1"/>
  <c r="D5" i="59"/>
  <c r="C7" i="59"/>
  <c r="C6" i="59"/>
  <c r="V23" i="59"/>
  <c r="N23" i="59"/>
  <c r="V22" i="59"/>
  <c r="F22" i="59"/>
  <c r="V21" i="59"/>
  <c r="N21" i="59"/>
  <c r="F21" i="59"/>
  <c r="V20" i="59"/>
  <c r="F20" i="59"/>
  <c r="V19" i="59"/>
  <c r="N19" i="59"/>
  <c r="F19" i="59"/>
  <c r="X17" i="59"/>
  <c r="W17" i="59"/>
  <c r="V17" i="59"/>
  <c r="U17" i="59"/>
  <c r="X15" i="59"/>
  <c r="V15" i="59"/>
  <c r="U15" i="59"/>
  <c r="X12" i="59"/>
  <c r="V12" i="59"/>
  <c r="X10" i="59"/>
  <c r="X13" i="59" s="1"/>
  <c r="W10" i="59"/>
  <c r="W13" i="59" s="1"/>
  <c r="V10" i="59"/>
  <c r="V14" i="59" s="1"/>
  <c r="U10" i="59"/>
  <c r="U14" i="59" s="1"/>
  <c r="T10" i="59"/>
  <c r="S10" i="59"/>
  <c r="S17" i="59" s="1"/>
  <c r="P10" i="59"/>
  <c r="P16" i="59" s="1"/>
  <c r="N10" i="59"/>
  <c r="N17" i="59" s="1"/>
  <c r="M10" i="59"/>
  <c r="M17" i="59" s="1"/>
  <c r="K10" i="59"/>
  <c r="K16" i="59" s="1"/>
  <c r="H10" i="59"/>
  <c r="H17" i="59" s="1"/>
  <c r="F10" i="59"/>
  <c r="F12" i="59" s="1"/>
  <c r="E10" i="59"/>
  <c r="E16" i="59" s="1"/>
  <c r="AF8" i="59"/>
  <c r="AE8" i="59"/>
  <c r="AD8" i="59"/>
  <c r="AC8" i="59"/>
  <c r="AB8" i="59"/>
  <c r="AA8" i="59"/>
  <c r="AF7" i="59"/>
  <c r="AE7" i="59"/>
  <c r="AC7" i="59"/>
  <c r="AA7" i="59"/>
  <c r="AF6" i="59"/>
  <c r="AE6" i="59"/>
  <c r="AD6" i="59"/>
  <c r="AC6" i="59"/>
  <c r="AA6" i="59"/>
  <c r="AF5" i="59"/>
  <c r="AD5" i="59"/>
  <c r="AC5" i="59"/>
  <c r="AB5" i="59"/>
  <c r="AA5" i="59"/>
  <c r="AF4" i="59"/>
  <c r="AE4" i="59"/>
  <c r="AD4" i="59"/>
  <c r="AC4" i="59"/>
  <c r="AB4" i="59"/>
  <c r="AA4" i="59"/>
  <c r="AF3" i="59"/>
  <c r="AE3" i="59"/>
  <c r="AD3" i="59"/>
  <c r="AC3" i="59"/>
  <c r="AB3" i="59"/>
  <c r="AA3" i="59"/>
  <c r="AE2" i="59"/>
  <c r="AD2" i="59"/>
  <c r="AC2" i="59"/>
  <c r="AB2" i="59"/>
  <c r="AA2" i="59"/>
  <c r="W2" i="59"/>
  <c r="V2" i="59"/>
  <c r="U2" i="59"/>
  <c r="T2" i="59"/>
  <c r="S2" i="59"/>
  <c r="O2" i="59"/>
  <c r="M2" i="59"/>
  <c r="K2" i="59"/>
  <c r="G2" i="59"/>
  <c r="F2" i="59"/>
  <c r="E2" i="59"/>
  <c r="D2" i="59"/>
  <c r="C2" i="59"/>
  <c r="N13" i="64" l="1"/>
  <c r="N14" i="64"/>
  <c r="AA9" i="64"/>
  <c r="AA15" i="64" s="1"/>
  <c r="K9" i="64"/>
  <c r="Z9" i="64"/>
  <c r="Z15" i="64" s="1"/>
  <c r="N12" i="64"/>
  <c r="N11" i="64"/>
  <c r="M12" i="64"/>
  <c r="M11" i="64"/>
  <c r="M13" i="64"/>
  <c r="J9" i="64"/>
  <c r="J15" i="64" s="1"/>
  <c r="L11" i="64"/>
  <c r="L12" i="64"/>
  <c r="L13" i="64"/>
  <c r="M19" i="64"/>
  <c r="J2" i="64"/>
  <c r="K14" i="63"/>
  <c r="K12" i="63"/>
  <c r="J12" i="63"/>
  <c r="L14" i="63"/>
  <c r="L11" i="63"/>
  <c r="L12" i="63"/>
  <c r="L17" i="63" s="1"/>
  <c r="J24" i="63" s="1"/>
  <c r="I14" i="63"/>
  <c r="I11" i="63"/>
  <c r="K11" i="63"/>
  <c r="J11" i="63"/>
  <c r="J14" i="63"/>
  <c r="J17" i="62"/>
  <c r="J22" i="62" s="1"/>
  <c r="G9" i="61"/>
  <c r="H12" i="61" s="1"/>
  <c r="H9" i="61"/>
  <c r="H11" i="61"/>
  <c r="J9" i="60"/>
  <c r="J13" i="60" s="1"/>
  <c r="L12" i="60"/>
  <c r="L11" i="60"/>
  <c r="L13" i="60"/>
  <c r="L18" i="60" s="1"/>
  <c r="K22" i="60" s="1"/>
  <c r="I12" i="60"/>
  <c r="K12" i="60"/>
  <c r="K11" i="60"/>
  <c r="I14" i="60"/>
  <c r="I11" i="60"/>
  <c r="J12" i="60"/>
  <c r="J14" i="60"/>
  <c r="S13" i="59"/>
  <c r="U13" i="59"/>
  <c r="S16" i="59"/>
  <c r="H15" i="59"/>
  <c r="V13" i="59"/>
  <c r="U16" i="59"/>
  <c r="S14" i="59"/>
  <c r="V16" i="59"/>
  <c r="W14" i="59"/>
  <c r="X16" i="59"/>
  <c r="E17" i="59"/>
  <c r="U12" i="59"/>
  <c r="X14" i="59"/>
  <c r="L10" i="59"/>
  <c r="L16" i="59" s="1"/>
  <c r="O13" i="59"/>
  <c r="P12" i="59"/>
  <c r="P15" i="59"/>
  <c r="P17" i="59"/>
  <c r="P14" i="59"/>
  <c r="O15" i="59"/>
  <c r="O12" i="59"/>
  <c r="O14" i="59"/>
  <c r="O17" i="59"/>
  <c r="N16" i="59"/>
  <c r="N13" i="59"/>
  <c r="AA10" i="59"/>
  <c r="AA13" i="59" s="1"/>
  <c r="M13" i="59"/>
  <c r="M16" i="59"/>
  <c r="M15" i="59"/>
  <c r="N2" i="59"/>
  <c r="N20" i="59"/>
  <c r="Y7" i="64"/>
  <c r="Y9" i="64" s="1"/>
  <c r="AA11" i="64"/>
  <c r="Z11" i="64"/>
  <c r="C9" i="64"/>
  <c r="C11" i="64" s="1"/>
  <c r="C13" i="64"/>
  <c r="C14" i="64"/>
  <c r="C12" i="64"/>
  <c r="C15" i="64"/>
  <c r="U24" i="64"/>
  <c r="U25" i="64"/>
  <c r="U26" i="64"/>
  <c r="U27" i="64"/>
  <c r="U28" i="64"/>
  <c r="S34" i="64"/>
  <c r="AB9" i="64"/>
  <c r="AB15" i="64" s="1"/>
  <c r="D11" i="64"/>
  <c r="D13" i="64"/>
  <c r="D14" i="64"/>
  <c r="D12" i="64"/>
  <c r="D15" i="64"/>
  <c r="X9" i="64"/>
  <c r="X11" i="64" s="1"/>
  <c r="E11" i="64"/>
  <c r="E15" i="64"/>
  <c r="E12" i="64"/>
  <c r="E13" i="64"/>
  <c r="E14" i="64"/>
  <c r="S24" i="64"/>
  <c r="S25" i="64"/>
  <c r="S26" i="64"/>
  <c r="S27" i="64"/>
  <c r="S28" i="64"/>
  <c r="S32" i="64"/>
  <c r="F15" i="64"/>
  <c r="F12" i="64"/>
  <c r="F14" i="64"/>
  <c r="F13" i="64"/>
  <c r="Q24" i="64"/>
  <c r="Q25" i="64"/>
  <c r="Q26" i="64"/>
  <c r="Q27" i="64"/>
  <c r="Q28" i="64"/>
  <c r="S30" i="64"/>
  <c r="Z12" i="64"/>
  <c r="G12" i="64"/>
  <c r="G13" i="64"/>
  <c r="G14" i="64"/>
  <c r="G15" i="64"/>
  <c r="S33" i="64"/>
  <c r="T25" i="64"/>
  <c r="T26" i="64"/>
  <c r="T24" i="64"/>
  <c r="T27" i="64"/>
  <c r="T28" i="64"/>
  <c r="U12" i="64"/>
  <c r="U18" i="64" s="1"/>
  <c r="Z13" i="64"/>
  <c r="AA13" i="64"/>
  <c r="K15" i="64"/>
  <c r="L15" i="64"/>
  <c r="K14" i="64"/>
  <c r="M15" i="64"/>
  <c r="X9" i="63"/>
  <c r="X14" i="63" s="1"/>
  <c r="D14" i="63"/>
  <c r="D11" i="63"/>
  <c r="W9" i="63"/>
  <c r="W12" i="63" s="1"/>
  <c r="F14" i="63"/>
  <c r="F11" i="63"/>
  <c r="E14" i="63"/>
  <c r="E11" i="63"/>
  <c r="C14" i="63"/>
  <c r="C11" i="63"/>
  <c r="F16" i="63" s="1"/>
  <c r="C21" i="63" s="1"/>
  <c r="N7" i="63"/>
  <c r="R3" i="63" s="1"/>
  <c r="K3" i="63"/>
  <c r="K18" i="63"/>
  <c r="Q18" i="63"/>
  <c r="T6" i="63"/>
  <c r="Q3" i="63"/>
  <c r="X13" i="63"/>
  <c r="P24" i="63"/>
  <c r="P23" i="63"/>
  <c r="P21" i="63"/>
  <c r="P22" i="63"/>
  <c r="P27" i="63"/>
  <c r="R18" i="63"/>
  <c r="P26" i="63"/>
  <c r="N4" i="63"/>
  <c r="D13" i="63"/>
  <c r="I13" i="63"/>
  <c r="L18" i="63" s="1"/>
  <c r="Q14" i="63"/>
  <c r="R19" i="63" s="1"/>
  <c r="N5" i="63"/>
  <c r="E13" i="63"/>
  <c r="U9" i="63"/>
  <c r="V9" i="63"/>
  <c r="V14" i="63" s="1"/>
  <c r="F12" i="63"/>
  <c r="F17" i="63" s="1"/>
  <c r="K16" i="63"/>
  <c r="O23" i="63"/>
  <c r="K17" i="63"/>
  <c r="C13" i="63"/>
  <c r="O22" i="63"/>
  <c r="O21" i="63"/>
  <c r="D12" i="62"/>
  <c r="D13" i="62"/>
  <c r="D11" i="62"/>
  <c r="R8" i="62"/>
  <c r="R12" i="62" s="1"/>
  <c r="C13" i="62"/>
  <c r="C12" i="62"/>
  <c r="C11" i="62"/>
  <c r="H12" i="62"/>
  <c r="M12" i="62"/>
  <c r="N12" i="62"/>
  <c r="S8" i="62"/>
  <c r="T8" i="62"/>
  <c r="T13" i="62" s="1"/>
  <c r="I12" i="62"/>
  <c r="I16" i="62"/>
  <c r="O11" i="62"/>
  <c r="M13" i="62"/>
  <c r="H11" i="62"/>
  <c r="L4" i="62"/>
  <c r="I15" i="62"/>
  <c r="J12" i="62"/>
  <c r="L5" i="62"/>
  <c r="O13" i="62"/>
  <c r="I17" i="62"/>
  <c r="E12" i="62"/>
  <c r="E11" i="62"/>
  <c r="I11" i="62"/>
  <c r="L6" i="62"/>
  <c r="J11" i="62"/>
  <c r="N11" i="62"/>
  <c r="O15" i="62" s="1"/>
  <c r="P11" i="61"/>
  <c r="AB96" i="1" s="1"/>
  <c r="M128" i="1" s="1"/>
  <c r="P9" i="61"/>
  <c r="D12" i="61"/>
  <c r="G11" i="61"/>
  <c r="G2" i="61"/>
  <c r="K2" i="61"/>
  <c r="N3" i="61"/>
  <c r="K11" i="61"/>
  <c r="N4" i="61"/>
  <c r="K12" i="61"/>
  <c r="O9" i="61"/>
  <c r="C8" i="61"/>
  <c r="D8" i="61"/>
  <c r="V7" i="60"/>
  <c r="V9" i="60" s="1"/>
  <c r="V11" i="60" s="1"/>
  <c r="D14" i="60"/>
  <c r="D11" i="60"/>
  <c r="F17" i="60"/>
  <c r="D23" i="60" s="1"/>
  <c r="X9" i="60"/>
  <c r="X12" i="60" s="1"/>
  <c r="F14" i="60"/>
  <c r="F11" i="60"/>
  <c r="C14" i="60"/>
  <c r="U9" i="60"/>
  <c r="U11" i="60" s="1"/>
  <c r="C11" i="60"/>
  <c r="W9" i="60"/>
  <c r="W14" i="60" s="1"/>
  <c r="E11" i="60"/>
  <c r="E14" i="60"/>
  <c r="U14" i="60"/>
  <c r="K16" i="60"/>
  <c r="P21" i="60"/>
  <c r="P27" i="60"/>
  <c r="P22" i="60"/>
  <c r="P23" i="60"/>
  <c r="P24" i="60"/>
  <c r="R21" i="60"/>
  <c r="R24" i="60"/>
  <c r="R22" i="60"/>
  <c r="R23" i="60"/>
  <c r="P29" i="60"/>
  <c r="U12" i="60"/>
  <c r="R3" i="60"/>
  <c r="T7" i="60"/>
  <c r="Q19" i="60"/>
  <c r="Q21" i="60"/>
  <c r="P28" i="60"/>
  <c r="Q22" i="60"/>
  <c r="Q24" i="60"/>
  <c r="Q23" i="60"/>
  <c r="N4" i="60"/>
  <c r="K19" i="60"/>
  <c r="N5" i="60"/>
  <c r="K17" i="60"/>
  <c r="C13" i="60"/>
  <c r="K14" i="60"/>
  <c r="R11" i="60"/>
  <c r="R16" i="60" s="1"/>
  <c r="D13" i="60"/>
  <c r="L3" i="60"/>
  <c r="E13" i="60"/>
  <c r="F13" i="60"/>
  <c r="N6" i="60"/>
  <c r="AE5" i="59"/>
  <c r="AE10" i="59" s="1"/>
  <c r="AE14" i="59" s="1"/>
  <c r="AB10" i="59"/>
  <c r="AB14" i="59" s="1"/>
  <c r="AC10" i="59"/>
  <c r="AC12" i="59" s="1"/>
  <c r="AD10" i="59"/>
  <c r="AD16" i="59" s="1"/>
  <c r="D10" i="59"/>
  <c r="E13" i="59"/>
  <c r="T15" i="59"/>
  <c r="T14" i="59"/>
  <c r="T13" i="59"/>
  <c r="T12" i="59"/>
  <c r="F13" i="59"/>
  <c r="T16" i="59"/>
  <c r="AF14" i="59"/>
  <c r="C16" i="59"/>
  <c r="C15" i="59"/>
  <c r="W16" i="59"/>
  <c r="E15" i="59"/>
  <c r="E14" i="59"/>
  <c r="E12" i="59"/>
  <c r="W12" i="59"/>
  <c r="G16" i="59"/>
  <c r="G14" i="59"/>
  <c r="G13" i="59"/>
  <c r="G12" i="59"/>
  <c r="H16" i="59"/>
  <c r="H14" i="59"/>
  <c r="H13" i="59"/>
  <c r="G17" i="59"/>
  <c r="K15" i="59"/>
  <c r="K13" i="59"/>
  <c r="K12" i="59"/>
  <c r="W15" i="59"/>
  <c r="T17" i="59"/>
  <c r="W24" i="59" s="1"/>
  <c r="F17" i="59"/>
  <c r="F16" i="59"/>
  <c r="F15" i="59"/>
  <c r="F14" i="59"/>
  <c r="H12" i="59"/>
  <c r="K17" i="59"/>
  <c r="S15" i="59"/>
  <c r="S12" i="59"/>
  <c r="K14" i="59"/>
  <c r="M12" i="59"/>
  <c r="N12" i="59"/>
  <c r="M14" i="59"/>
  <c r="P13" i="59"/>
  <c r="N14" i="59"/>
  <c r="N15" i="59"/>
  <c r="AA14" i="64" l="1"/>
  <c r="AA12" i="64"/>
  <c r="K13" i="64"/>
  <c r="K11" i="64"/>
  <c r="K12" i="64"/>
  <c r="Z14" i="64"/>
  <c r="X12" i="64"/>
  <c r="J13" i="64"/>
  <c r="N19" i="64" s="1"/>
  <c r="L28" i="64" s="1"/>
  <c r="J12" i="64"/>
  <c r="N18" i="64" s="1"/>
  <c r="K27" i="64" s="1"/>
  <c r="J14" i="64"/>
  <c r="N20" i="64" s="1"/>
  <c r="M25" i="64" s="1"/>
  <c r="J11" i="64"/>
  <c r="X13" i="64"/>
  <c r="L16" i="63"/>
  <c r="I22" i="63" s="1"/>
  <c r="X12" i="63"/>
  <c r="X11" i="63"/>
  <c r="J21" i="63"/>
  <c r="J23" i="63"/>
  <c r="J27" i="63"/>
  <c r="L19" i="63"/>
  <c r="L22" i="63" s="1"/>
  <c r="J22" i="63"/>
  <c r="W11" i="63"/>
  <c r="W14" i="63"/>
  <c r="W13" i="63"/>
  <c r="I24" i="63"/>
  <c r="I23" i="63"/>
  <c r="J23" i="62"/>
  <c r="J27" i="62"/>
  <c r="J21" i="62"/>
  <c r="J11" i="60"/>
  <c r="L17" i="60"/>
  <c r="J24" i="60" s="1"/>
  <c r="L16" i="60"/>
  <c r="I21" i="60" s="1"/>
  <c r="U13" i="60"/>
  <c r="K23" i="60"/>
  <c r="K21" i="60"/>
  <c r="J28" i="60"/>
  <c r="K24" i="60"/>
  <c r="L19" i="60"/>
  <c r="L21" i="60" s="1"/>
  <c r="X32" i="59"/>
  <c r="X27" i="59"/>
  <c r="X28" i="59"/>
  <c r="X29" i="59"/>
  <c r="X30" i="59"/>
  <c r="X31" i="59"/>
  <c r="W20" i="59"/>
  <c r="U35" i="59" s="1"/>
  <c r="W21" i="59"/>
  <c r="U27" i="59" s="1"/>
  <c r="AA16" i="59"/>
  <c r="L14" i="59"/>
  <c r="O21" i="59" s="1"/>
  <c r="L12" i="59"/>
  <c r="O19" i="59" s="1"/>
  <c r="L13" i="59"/>
  <c r="O20" i="59" s="1"/>
  <c r="L15" i="59"/>
  <c r="O22" i="59" s="1"/>
  <c r="AA17" i="59"/>
  <c r="L17" i="59"/>
  <c r="O24" i="59" s="1"/>
  <c r="AA14" i="59"/>
  <c r="AA12" i="59"/>
  <c r="AA15" i="59"/>
  <c r="AD14" i="59"/>
  <c r="AF15" i="59"/>
  <c r="O23" i="59"/>
  <c r="W23" i="59"/>
  <c r="U39" i="59"/>
  <c r="AC16" i="59"/>
  <c r="AC17" i="59"/>
  <c r="AC14" i="59"/>
  <c r="AC13" i="59"/>
  <c r="AC15" i="59"/>
  <c r="AE17" i="59"/>
  <c r="Y15" i="64"/>
  <c r="Y14" i="64"/>
  <c r="Y12" i="64"/>
  <c r="Y13" i="64"/>
  <c r="Y11" i="64"/>
  <c r="AB17" i="64" s="1"/>
  <c r="G21" i="64"/>
  <c r="G24" i="64" s="1"/>
  <c r="G20" i="64"/>
  <c r="F24" i="64" s="1"/>
  <c r="G17" i="64"/>
  <c r="C27" i="64" s="1"/>
  <c r="G18" i="64"/>
  <c r="D24" i="64" s="1"/>
  <c r="AB11" i="64"/>
  <c r="AB14" i="64"/>
  <c r="AB12" i="64"/>
  <c r="N21" i="64"/>
  <c r="AB13" i="64"/>
  <c r="Q34" i="64"/>
  <c r="U34" i="64" s="1"/>
  <c r="Q32" i="64"/>
  <c r="U32" i="64" s="1"/>
  <c r="X14" i="64"/>
  <c r="X15" i="64"/>
  <c r="AB21" i="64" s="1"/>
  <c r="AE98" i="1" s="1"/>
  <c r="G19" i="64"/>
  <c r="Q31" i="64"/>
  <c r="U31" i="64" s="1"/>
  <c r="R24" i="64"/>
  <c r="Q30" i="64" s="1"/>
  <c r="U30" i="64" s="1"/>
  <c r="R25" i="64"/>
  <c r="S31" i="64"/>
  <c r="R26" i="64"/>
  <c r="R27" i="64"/>
  <c r="Q33" i="64" s="1"/>
  <c r="U33" i="64" s="1"/>
  <c r="R28" i="64"/>
  <c r="C23" i="63"/>
  <c r="F19" i="63"/>
  <c r="D29" i="63" s="1"/>
  <c r="F21" i="63"/>
  <c r="C22" i="63"/>
  <c r="C24" i="63"/>
  <c r="D26" i="63"/>
  <c r="F23" i="63"/>
  <c r="F22" i="63"/>
  <c r="Q19" i="63"/>
  <c r="T7" i="63"/>
  <c r="R22" i="63"/>
  <c r="R21" i="63"/>
  <c r="P29" i="63"/>
  <c r="R23" i="63"/>
  <c r="R24" i="63"/>
  <c r="W18" i="63"/>
  <c r="W3" i="63"/>
  <c r="V13" i="63"/>
  <c r="V12" i="63"/>
  <c r="D22" i="63"/>
  <c r="D27" i="63"/>
  <c r="D23" i="63"/>
  <c r="D24" i="63"/>
  <c r="D21" i="63"/>
  <c r="T4" i="63"/>
  <c r="Q16" i="63"/>
  <c r="O3" i="63"/>
  <c r="U12" i="63"/>
  <c r="U13" i="63"/>
  <c r="U11" i="63"/>
  <c r="K24" i="63"/>
  <c r="K22" i="63"/>
  <c r="K21" i="63"/>
  <c r="J28" i="63"/>
  <c r="K23" i="63"/>
  <c r="Q17" i="63"/>
  <c r="T5" i="63"/>
  <c r="P3" i="63"/>
  <c r="X3" i="63"/>
  <c r="W19" i="63"/>
  <c r="Q21" i="63"/>
  <c r="O26" i="63" s="1"/>
  <c r="R26" i="63" s="1"/>
  <c r="Q23" i="63"/>
  <c r="O28" i="63" s="1"/>
  <c r="R28" i="63" s="1"/>
  <c r="Q24" i="63"/>
  <c r="O29" i="63" s="1"/>
  <c r="R29" i="63" s="1"/>
  <c r="P28" i="63"/>
  <c r="Q22" i="63"/>
  <c r="O27" i="63" s="1"/>
  <c r="R27" i="63" s="1"/>
  <c r="U14" i="63"/>
  <c r="X19" i="63" s="1"/>
  <c r="AD99" i="1" s="1"/>
  <c r="V11" i="63"/>
  <c r="F18" i="63"/>
  <c r="R11" i="62"/>
  <c r="E17" i="62"/>
  <c r="E22" i="62" s="1"/>
  <c r="R13" i="62"/>
  <c r="E15" i="62"/>
  <c r="C22" i="62" s="1"/>
  <c r="E16" i="62"/>
  <c r="D27" i="62" s="1"/>
  <c r="M27" i="62"/>
  <c r="M23" i="62"/>
  <c r="M21" i="62"/>
  <c r="M22" i="62"/>
  <c r="S12" i="62"/>
  <c r="S13" i="62"/>
  <c r="J16" i="62"/>
  <c r="T12" i="62"/>
  <c r="N3" i="62"/>
  <c r="N16" i="62"/>
  <c r="Q5" i="62"/>
  <c r="Q4" i="62"/>
  <c r="M3" i="62"/>
  <c r="N15" i="62"/>
  <c r="J15" i="62"/>
  <c r="O17" i="62"/>
  <c r="O16" i="62"/>
  <c r="O3" i="62"/>
  <c r="Q6" i="62"/>
  <c r="N17" i="62"/>
  <c r="S11" i="62"/>
  <c r="T11" i="62"/>
  <c r="D11" i="61"/>
  <c r="P12" i="61"/>
  <c r="AB99" i="1" s="1"/>
  <c r="AB100" i="1" s="1"/>
  <c r="O2" i="61"/>
  <c r="O11" i="61"/>
  <c r="P2" i="61"/>
  <c r="O12" i="61"/>
  <c r="W13" i="60"/>
  <c r="W12" i="60"/>
  <c r="X13" i="60"/>
  <c r="D27" i="60"/>
  <c r="V13" i="60"/>
  <c r="V12" i="60"/>
  <c r="V14" i="60"/>
  <c r="X19" i="60" s="1"/>
  <c r="AA99" i="1" s="1"/>
  <c r="F16" i="60"/>
  <c r="C23" i="60" s="1"/>
  <c r="D22" i="60"/>
  <c r="D21" i="60"/>
  <c r="D24" i="60"/>
  <c r="F19" i="60"/>
  <c r="X11" i="60"/>
  <c r="X14" i="60"/>
  <c r="F24" i="60"/>
  <c r="F21" i="60"/>
  <c r="F23" i="60"/>
  <c r="D29" i="60"/>
  <c r="F22" i="60"/>
  <c r="W11" i="60"/>
  <c r="O21" i="60"/>
  <c r="O26" i="60" s="1"/>
  <c r="P26" i="60"/>
  <c r="O22" i="60"/>
  <c r="O27" i="60" s="1"/>
  <c r="R27" i="60" s="1"/>
  <c r="O23" i="60"/>
  <c r="O28" i="60" s="1"/>
  <c r="R28" i="60" s="1"/>
  <c r="O24" i="60"/>
  <c r="O29" i="60" s="1"/>
  <c r="R29" i="60" s="1"/>
  <c r="F18" i="60"/>
  <c r="P3" i="60"/>
  <c r="Q17" i="60"/>
  <c r="T5" i="60"/>
  <c r="Q18" i="60"/>
  <c r="T6" i="60"/>
  <c r="Q3" i="60"/>
  <c r="O3" i="60"/>
  <c r="Q16" i="60"/>
  <c r="T4" i="60"/>
  <c r="W19" i="60"/>
  <c r="X3" i="60"/>
  <c r="AE16" i="59"/>
  <c r="AE12" i="59"/>
  <c r="AE15" i="59"/>
  <c r="AB16" i="59"/>
  <c r="AB15" i="59"/>
  <c r="AB17" i="59"/>
  <c r="AB13" i="59"/>
  <c r="AB12" i="59"/>
  <c r="AD13" i="59"/>
  <c r="AD12" i="59"/>
  <c r="AD15" i="59"/>
  <c r="AD17" i="59"/>
  <c r="D12" i="59"/>
  <c r="G19" i="59" s="1"/>
  <c r="D14" i="59"/>
  <c r="G21" i="59" s="1"/>
  <c r="E30" i="59" s="1"/>
  <c r="D15" i="59"/>
  <c r="G22" i="59" s="1"/>
  <c r="D16" i="59"/>
  <c r="G23" i="59" s="1"/>
  <c r="G28" i="59" s="1"/>
  <c r="D17" i="59"/>
  <c r="G24" i="59" s="1"/>
  <c r="G20" i="59"/>
  <c r="D32" i="59" s="1"/>
  <c r="W19" i="59"/>
  <c r="W22" i="59"/>
  <c r="V32" i="59" s="1"/>
  <c r="AF17" i="59"/>
  <c r="AF16" i="59"/>
  <c r="AF13" i="59"/>
  <c r="T29" i="59"/>
  <c r="T28" i="59"/>
  <c r="L32" i="64" l="1"/>
  <c r="N17" i="64"/>
  <c r="J27" i="64" s="1"/>
  <c r="L27" i="64"/>
  <c r="L26" i="64"/>
  <c r="L25" i="64"/>
  <c r="L24" i="64"/>
  <c r="M27" i="64"/>
  <c r="J26" i="64"/>
  <c r="AB18" i="64"/>
  <c r="Z31" i="64" s="1"/>
  <c r="AB19" i="64"/>
  <c r="Z24" i="64" s="1"/>
  <c r="M24" i="64"/>
  <c r="L33" i="64"/>
  <c r="M28" i="64"/>
  <c r="K28" i="64"/>
  <c r="K25" i="64"/>
  <c r="L31" i="64"/>
  <c r="M26" i="64"/>
  <c r="K26" i="64"/>
  <c r="K24" i="64"/>
  <c r="AB20" i="64"/>
  <c r="AE97" i="1" s="1"/>
  <c r="X25" i="64"/>
  <c r="AE94" i="1"/>
  <c r="I21" i="63"/>
  <c r="J26" i="63"/>
  <c r="I27" i="63"/>
  <c r="L27" i="63" s="1"/>
  <c r="L23" i="63"/>
  <c r="I28" i="63" s="1"/>
  <c r="L28" i="63" s="1"/>
  <c r="L24" i="63"/>
  <c r="I29" i="63" s="1"/>
  <c r="L21" i="63"/>
  <c r="I26" i="63" s="1"/>
  <c r="L26" i="63" s="1"/>
  <c r="J29" i="63"/>
  <c r="X16" i="63"/>
  <c r="AD95" i="1" s="1"/>
  <c r="J23" i="60"/>
  <c r="J27" i="60"/>
  <c r="J22" i="60"/>
  <c r="J21" i="60"/>
  <c r="I26" i="60" s="1"/>
  <c r="X16" i="60"/>
  <c r="U21" i="60" s="1"/>
  <c r="I24" i="60"/>
  <c r="I22" i="60"/>
  <c r="I23" i="60"/>
  <c r="J26" i="60"/>
  <c r="J29" i="60"/>
  <c r="X17" i="60"/>
  <c r="V23" i="60" s="1"/>
  <c r="X18" i="60"/>
  <c r="AA98" i="1" s="1"/>
  <c r="L23" i="60"/>
  <c r="L24" i="60"/>
  <c r="L22" i="60"/>
  <c r="I27" i="60" s="1"/>
  <c r="M37" i="59"/>
  <c r="N27" i="59"/>
  <c r="N28" i="59"/>
  <c r="N29" i="59"/>
  <c r="N30" i="59"/>
  <c r="N31" i="59"/>
  <c r="N32" i="59"/>
  <c r="M35" i="59"/>
  <c r="L29" i="59"/>
  <c r="L30" i="59"/>
  <c r="L31" i="59"/>
  <c r="L32" i="59"/>
  <c r="L27" i="59"/>
  <c r="L28" i="59"/>
  <c r="W32" i="59"/>
  <c r="W31" i="59"/>
  <c r="W28" i="59"/>
  <c r="W29" i="59"/>
  <c r="W30" i="59"/>
  <c r="W27" i="59"/>
  <c r="T30" i="59"/>
  <c r="U29" i="59"/>
  <c r="K31" i="59"/>
  <c r="K32" i="59"/>
  <c r="K27" i="59"/>
  <c r="K28" i="59"/>
  <c r="K30" i="59"/>
  <c r="K29" i="59"/>
  <c r="O31" i="59"/>
  <c r="O32" i="59"/>
  <c r="O27" i="59"/>
  <c r="O28" i="59"/>
  <c r="O30" i="59"/>
  <c r="O29" i="59"/>
  <c r="T31" i="59"/>
  <c r="U36" i="59"/>
  <c r="M28" i="59"/>
  <c r="M29" i="59"/>
  <c r="M30" i="59"/>
  <c r="M31" i="59"/>
  <c r="M32" i="59"/>
  <c r="M27" i="59"/>
  <c r="U30" i="59"/>
  <c r="U32" i="59"/>
  <c r="T27" i="59"/>
  <c r="U31" i="59"/>
  <c r="AE19" i="59"/>
  <c r="AA28" i="59" s="1"/>
  <c r="M39" i="59"/>
  <c r="P29" i="59"/>
  <c r="P30" i="59"/>
  <c r="P31" i="59"/>
  <c r="P32" i="59"/>
  <c r="P27" i="59"/>
  <c r="P28" i="59"/>
  <c r="S28" i="59"/>
  <c r="S27" i="59"/>
  <c r="AE24" i="59"/>
  <c r="U28" i="59"/>
  <c r="T32" i="59"/>
  <c r="C28" i="59"/>
  <c r="C27" i="59"/>
  <c r="Z99" i="1"/>
  <c r="AE21" i="59"/>
  <c r="Z96" i="1" s="1"/>
  <c r="G129" i="1" s="1"/>
  <c r="AE23" i="59"/>
  <c r="M38" i="59"/>
  <c r="H29" i="59"/>
  <c r="H31" i="59"/>
  <c r="H32" i="59"/>
  <c r="H28" i="59"/>
  <c r="H30" i="59"/>
  <c r="H27" i="59"/>
  <c r="E35" i="59"/>
  <c r="D29" i="59"/>
  <c r="D28" i="59"/>
  <c r="U38" i="59"/>
  <c r="V30" i="59"/>
  <c r="F27" i="59"/>
  <c r="F32" i="59"/>
  <c r="F28" i="59"/>
  <c r="F29" i="59"/>
  <c r="M34" i="59"/>
  <c r="E39" i="59"/>
  <c r="AE22" i="59"/>
  <c r="Z30" i="64"/>
  <c r="G27" i="64"/>
  <c r="E34" i="64"/>
  <c r="G28" i="64"/>
  <c r="X26" i="64"/>
  <c r="X28" i="64"/>
  <c r="G26" i="64"/>
  <c r="G25" i="64"/>
  <c r="E33" i="64"/>
  <c r="X27" i="64"/>
  <c r="X24" i="64"/>
  <c r="C26" i="64"/>
  <c r="C25" i="64"/>
  <c r="E30" i="64"/>
  <c r="C28" i="64"/>
  <c r="C24" i="64"/>
  <c r="D28" i="64"/>
  <c r="F27" i="64"/>
  <c r="F28" i="64"/>
  <c r="F26" i="64"/>
  <c r="F25" i="64"/>
  <c r="D27" i="64"/>
  <c r="D25" i="64"/>
  <c r="D26" i="64"/>
  <c r="E31" i="64"/>
  <c r="U36" i="64"/>
  <c r="U37" i="64" s="1"/>
  <c r="U38" i="64" s="1"/>
  <c r="AB28" i="64"/>
  <c r="Z34" i="64"/>
  <c r="AB25" i="64"/>
  <c r="AB26" i="64"/>
  <c r="AB24" i="64"/>
  <c r="AB27" i="64"/>
  <c r="E28" i="64"/>
  <c r="E32" i="64"/>
  <c r="E24" i="64"/>
  <c r="E25" i="64"/>
  <c r="E26" i="64"/>
  <c r="E27" i="64"/>
  <c r="N24" i="64"/>
  <c r="N28" i="64"/>
  <c r="N25" i="64"/>
  <c r="N26" i="64"/>
  <c r="N27" i="64"/>
  <c r="L34" i="64"/>
  <c r="F24" i="63"/>
  <c r="X18" i="63"/>
  <c r="W22" i="63" s="1"/>
  <c r="X17" i="63"/>
  <c r="R31" i="63"/>
  <c r="R32" i="63" s="1"/>
  <c r="R33" i="63" s="1"/>
  <c r="V3" i="63"/>
  <c r="W17" i="63"/>
  <c r="U3" i="63"/>
  <c r="W16" i="63"/>
  <c r="X23" i="63"/>
  <c r="V29" i="63"/>
  <c r="X21" i="63"/>
  <c r="X24" i="63"/>
  <c r="X22" i="63"/>
  <c r="E23" i="63"/>
  <c r="C28" i="63" s="1"/>
  <c r="E21" i="63"/>
  <c r="C26" i="63" s="1"/>
  <c r="F26" i="63" s="1"/>
  <c r="D28" i="63"/>
  <c r="E22" i="63"/>
  <c r="C27" i="63" s="1"/>
  <c r="F27" i="63" s="1"/>
  <c r="E24" i="63"/>
  <c r="T16" i="62"/>
  <c r="T15" i="62"/>
  <c r="AC95" i="1" s="1"/>
  <c r="T17" i="62"/>
  <c r="T23" i="62" s="1"/>
  <c r="E21" i="62"/>
  <c r="E27" i="62"/>
  <c r="E23" i="62"/>
  <c r="C23" i="62"/>
  <c r="C21" i="62"/>
  <c r="C27" i="62"/>
  <c r="D22" i="62"/>
  <c r="D25" i="62" s="1"/>
  <c r="D29" i="62" s="1"/>
  <c r="D21" i="62"/>
  <c r="D23" i="62"/>
  <c r="S16" i="62"/>
  <c r="S3" i="62"/>
  <c r="N22" i="62"/>
  <c r="N27" i="62"/>
  <c r="N23" i="62"/>
  <c r="O25" i="62" s="1"/>
  <c r="O29" i="62" s="1"/>
  <c r="N21" i="62"/>
  <c r="M25" i="62" s="1"/>
  <c r="M29" i="62" s="1"/>
  <c r="H22" i="62"/>
  <c r="H27" i="62"/>
  <c r="H23" i="62"/>
  <c r="H21" i="62"/>
  <c r="T3" i="62"/>
  <c r="S17" i="62"/>
  <c r="I27" i="62"/>
  <c r="I22" i="62"/>
  <c r="I23" i="62"/>
  <c r="I21" i="62"/>
  <c r="O27" i="62"/>
  <c r="O21" i="62"/>
  <c r="O22" i="62"/>
  <c r="N25" i="62" s="1"/>
  <c r="N29" i="62" s="1"/>
  <c r="O23" i="62"/>
  <c r="R3" i="62"/>
  <c r="S15" i="62"/>
  <c r="C22" i="60"/>
  <c r="D26" i="60"/>
  <c r="C24" i="60"/>
  <c r="C21" i="60"/>
  <c r="X24" i="60"/>
  <c r="X23" i="60"/>
  <c r="X22" i="60"/>
  <c r="V29" i="60"/>
  <c r="X21" i="60"/>
  <c r="E24" i="60"/>
  <c r="E21" i="60"/>
  <c r="D28" i="60"/>
  <c r="E22" i="60"/>
  <c r="C27" i="60" s="1"/>
  <c r="F27" i="60" s="1"/>
  <c r="E23" i="60"/>
  <c r="C28" i="60" s="1"/>
  <c r="V3" i="60"/>
  <c r="W17" i="60"/>
  <c r="W18" i="60"/>
  <c r="W3" i="60"/>
  <c r="U3" i="60"/>
  <c r="W16" i="60"/>
  <c r="R26" i="60"/>
  <c r="R31" i="60" s="1"/>
  <c r="R32" i="60" s="1"/>
  <c r="R33" i="60" s="1"/>
  <c r="AE20" i="59"/>
  <c r="D30" i="59"/>
  <c r="D31" i="59"/>
  <c r="D27" i="59"/>
  <c r="G27" i="59"/>
  <c r="E38" i="59"/>
  <c r="G31" i="59"/>
  <c r="G30" i="59"/>
  <c r="G32" i="59"/>
  <c r="G29" i="59"/>
  <c r="E37" i="59"/>
  <c r="F31" i="59"/>
  <c r="F30" i="59"/>
  <c r="M36" i="59"/>
  <c r="S32" i="59"/>
  <c r="S31" i="59"/>
  <c r="U34" i="59"/>
  <c r="S30" i="59"/>
  <c r="S29" i="59"/>
  <c r="E29" i="59"/>
  <c r="E28" i="59"/>
  <c r="E36" i="59"/>
  <c r="E31" i="59"/>
  <c r="E32" i="59"/>
  <c r="E27" i="59"/>
  <c r="C30" i="59"/>
  <c r="C29" i="59"/>
  <c r="C31" i="59"/>
  <c r="E34" i="59"/>
  <c r="C32" i="59"/>
  <c r="V31" i="59"/>
  <c r="V29" i="59"/>
  <c r="V28" i="59"/>
  <c r="V27" i="59"/>
  <c r="U37" i="59"/>
  <c r="AE96" i="1" l="1"/>
  <c r="Z28" i="64"/>
  <c r="Z27" i="64"/>
  <c r="Z25" i="64"/>
  <c r="Z32" i="64"/>
  <c r="Y27" i="64"/>
  <c r="AA26" i="64"/>
  <c r="Y26" i="64"/>
  <c r="Y28" i="64"/>
  <c r="J25" i="64"/>
  <c r="J31" i="64" s="1"/>
  <c r="N31" i="64" s="1"/>
  <c r="AE95" i="1"/>
  <c r="Y25" i="64"/>
  <c r="J33" i="64"/>
  <c r="N33" i="64" s="1"/>
  <c r="Y24" i="64"/>
  <c r="J24" i="64"/>
  <c r="J30" i="64" s="1"/>
  <c r="J28" i="64"/>
  <c r="J34" i="64" s="1"/>
  <c r="N34" i="64" s="1"/>
  <c r="L30" i="64"/>
  <c r="Z26" i="64"/>
  <c r="J32" i="64"/>
  <c r="N32" i="64" s="1"/>
  <c r="AA24" i="64"/>
  <c r="AA28" i="64"/>
  <c r="Z33" i="64"/>
  <c r="AA25" i="64"/>
  <c r="X31" i="64" s="1"/>
  <c r="AB31" i="64" s="1"/>
  <c r="AA27" i="64"/>
  <c r="U23" i="63"/>
  <c r="U21" i="63"/>
  <c r="V26" i="63"/>
  <c r="L29" i="63"/>
  <c r="L31" i="63" s="1"/>
  <c r="L32" i="63" s="1"/>
  <c r="L33" i="63" s="1"/>
  <c r="U24" i="63"/>
  <c r="U22" i="63"/>
  <c r="V28" i="63"/>
  <c r="AD98" i="1"/>
  <c r="W23" i="63"/>
  <c r="W24" i="63"/>
  <c r="V22" i="63"/>
  <c r="AD97" i="1"/>
  <c r="R131" i="1" s="1"/>
  <c r="Q127" i="1"/>
  <c r="T21" i="62"/>
  <c r="T27" i="62"/>
  <c r="S23" i="62"/>
  <c r="AC97" i="1"/>
  <c r="T22" i="62"/>
  <c r="AC99" i="1"/>
  <c r="R22" i="62"/>
  <c r="R23" i="62"/>
  <c r="R27" i="62"/>
  <c r="R21" i="62"/>
  <c r="P127" i="1"/>
  <c r="N125" i="1"/>
  <c r="N126" i="1"/>
  <c r="P125" i="1"/>
  <c r="N127" i="1"/>
  <c r="O125" i="1"/>
  <c r="O126" i="1"/>
  <c r="N124" i="1"/>
  <c r="P126" i="1"/>
  <c r="O124" i="1"/>
  <c r="P124" i="1"/>
  <c r="O127" i="1"/>
  <c r="V27" i="60"/>
  <c r="L27" i="60"/>
  <c r="I28" i="60"/>
  <c r="L28" i="60" s="1"/>
  <c r="U23" i="60"/>
  <c r="V26" i="60"/>
  <c r="W21" i="60"/>
  <c r="U24" i="60"/>
  <c r="W22" i="60"/>
  <c r="AA95" i="1"/>
  <c r="I126" i="1" s="1"/>
  <c r="V28" i="60"/>
  <c r="U22" i="60"/>
  <c r="W24" i="60"/>
  <c r="W23" i="60"/>
  <c r="I29" i="60"/>
  <c r="L29" i="60" s="1"/>
  <c r="L26" i="60"/>
  <c r="V21" i="60"/>
  <c r="AA96" i="1"/>
  <c r="I128" i="1" s="1"/>
  <c r="V22" i="60"/>
  <c r="V24" i="60"/>
  <c r="AD28" i="59"/>
  <c r="AD30" i="59"/>
  <c r="AF32" i="59"/>
  <c r="AF27" i="59"/>
  <c r="AF28" i="59"/>
  <c r="AF29" i="59"/>
  <c r="AF30" i="59"/>
  <c r="AF31" i="59"/>
  <c r="AC27" i="59"/>
  <c r="E128" i="1"/>
  <c r="AC29" i="59"/>
  <c r="AC32" i="59"/>
  <c r="AC30" i="59"/>
  <c r="AC31" i="59"/>
  <c r="E129" i="1"/>
  <c r="G128" i="1"/>
  <c r="AC36" i="59"/>
  <c r="AC28" i="59"/>
  <c r="Z98" i="1"/>
  <c r="F134" i="1" s="1"/>
  <c r="AA27" i="59"/>
  <c r="Z94" i="1"/>
  <c r="G123" i="1" s="1"/>
  <c r="AA32" i="59"/>
  <c r="AA31" i="59"/>
  <c r="AD31" i="59"/>
  <c r="Z97" i="1"/>
  <c r="D131" i="1" s="1"/>
  <c r="Z95" i="1"/>
  <c r="AB29" i="59"/>
  <c r="AA30" i="59"/>
  <c r="AC34" i="59"/>
  <c r="AA29" i="59"/>
  <c r="AE31" i="59"/>
  <c r="AC37" i="59"/>
  <c r="AD27" i="59"/>
  <c r="AE27" i="59"/>
  <c r="AD29" i="59"/>
  <c r="AC38" i="59"/>
  <c r="AE32" i="59"/>
  <c r="AD32" i="59"/>
  <c r="AE30" i="59"/>
  <c r="AE28" i="59"/>
  <c r="AE29" i="59"/>
  <c r="K34" i="59"/>
  <c r="O34" i="59" s="1"/>
  <c r="AC39" i="59"/>
  <c r="K37" i="59"/>
  <c r="O37" i="59" s="1"/>
  <c r="C34" i="64"/>
  <c r="G34" i="64" s="1"/>
  <c r="C30" i="64"/>
  <c r="G30" i="64" s="1"/>
  <c r="C32" i="64"/>
  <c r="G32" i="64" s="1"/>
  <c r="C31" i="64"/>
  <c r="G31" i="64" s="1"/>
  <c r="C33" i="64"/>
  <c r="G33" i="64" s="1"/>
  <c r="V21" i="63"/>
  <c r="V24" i="63"/>
  <c r="V27" i="63"/>
  <c r="V23" i="63"/>
  <c r="C29" i="63"/>
  <c r="F29" i="63" s="1"/>
  <c r="W21" i="63"/>
  <c r="F28" i="63"/>
  <c r="F31" i="63" s="1"/>
  <c r="F32" i="63" s="1"/>
  <c r="F33" i="63" s="1"/>
  <c r="S22" i="62"/>
  <c r="S27" i="62"/>
  <c r="S21" i="62"/>
  <c r="C25" i="62"/>
  <c r="C29" i="62" s="1"/>
  <c r="E25" i="62"/>
  <c r="E29" i="62" s="1"/>
  <c r="O31" i="62"/>
  <c r="O32" i="62" s="1"/>
  <c r="O33" i="62" s="1"/>
  <c r="H25" i="62"/>
  <c r="H29" i="62" s="1"/>
  <c r="J25" i="62"/>
  <c r="J29" i="62" s="1"/>
  <c r="I25" i="62"/>
  <c r="I29" i="62" s="1"/>
  <c r="C26" i="60"/>
  <c r="F26" i="60" s="1"/>
  <c r="C29" i="60"/>
  <c r="F29" i="60" s="1"/>
  <c r="F28" i="60"/>
  <c r="F31" i="60"/>
  <c r="F32" i="60" s="1"/>
  <c r="F33" i="60" s="1"/>
  <c r="AC35" i="59"/>
  <c r="AB31" i="59"/>
  <c r="AB28" i="59"/>
  <c r="AB27" i="59"/>
  <c r="AB32" i="59"/>
  <c r="AB30" i="59"/>
  <c r="K35" i="59"/>
  <c r="O35" i="59" s="1"/>
  <c r="K38" i="59"/>
  <c r="O38" i="59" s="1"/>
  <c r="K36" i="59"/>
  <c r="O36" i="59" s="1"/>
  <c r="K39" i="59"/>
  <c r="O39" i="59" s="1"/>
  <c r="S35" i="59"/>
  <c r="W35" i="59" s="1"/>
  <c r="C39" i="59"/>
  <c r="G39" i="59" s="1"/>
  <c r="C34" i="59"/>
  <c r="G34" i="59" s="1"/>
  <c r="C37" i="59"/>
  <c r="G37" i="59" s="1"/>
  <c r="S34" i="59"/>
  <c r="W34" i="59" s="1"/>
  <c r="S36" i="59"/>
  <c r="W36" i="59" s="1"/>
  <c r="S37" i="59"/>
  <c r="W37" i="59" s="1"/>
  <c r="C35" i="59"/>
  <c r="G35" i="59" s="1"/>
  <c r="S38" i="59"/>
  <c r="W38" i="59" s="1"/>
  <c r="C38" i="59"/>
  <c r="G38" i="59" s="1"/>
  <c r="S39" i="59"/>
  <c r="W39" i="59" s="1"/>
  <c r="C36" i="59"/>
  <c r="G36" i="59" s="1"/>
  <c r="AE100" i="1" l="1"/>
  <c r="X33" i="64"/>
  <c r="AB33" i="64" s="1"/>
  <c r="X32" i="64"/>
  <c r="AB32" i="64" s="1"/>
  <c r="N30" i="64"/>
  <c r="N36" i="64" s="1"/>
  <c r="N37" i="64" s="1"/>
  <c r="N38" i="64" s="1"/>
  <c r="X34" i="64"/>
  <c r="AB34" i="64" s="1"/>
  <c r="X30" i="64"/>
  <c r="AB30" i="64" s="1"/>
  <c r="U29" i="63"/>
  <c r="X29" i="63" s="1"/>
  <c r="AD100" i="1"/>
  <c r="U28" i="63"/>
  <c r="X28" i="63" s="1"/>
  <c r="U27" i="63"/>
  <c r="X27" i="63" s="1"/>
  <c r="U26" i="63"/>
  <c r="X26" i="63" s="1"/>
  <c r="S133" i="1"/>
  <c r="R134" i="1"/>
  <c r="R133" i="1"/>
  <c r="Q133" i="1"/>
  <c r="R135" i="1"/>
  <c r="S135" i="1"/>
  <c r="S134" i="1"/>
  <c r="T25" i="62"/>
  <c r="T29" i="62" s="1"/>
  <c r="AC100" i="1"/>
  <c r="R25" i="62"/>
  <c r="R29" i="62" s="1"/>
  <c r="S25" i="62"/>
  <c r="S29" i="62" s="1"/>
  <c r="T31" i="62" s="1"/>
  <c r="T32" i="62" s="1"/>
  <c r="T33" i="62" s="1"/>
  <c r="P131" i="1"/>
  <c r="O131" i="1"/>
  <c r="N131" i="1"/>
  <c r="U26" i="60"/>
  <c r="X26" i="60" s="1"/>
  <c r="K125" i="1"/>
  <c r="U28" i="60"/>
  <c r="AA100" i="1"/>
  <c r="L31" i="60"/>
  <c r="L32" i="60" s="1"/>
  <c r="L33" i="60" s="1"/>
  <c r="K126" i="1"/>
  <c r="J126" i="1"/>
  <c r="K127" i="1"/>
  <c r="X28" i="60"/>
  <c r="U27" i="60"/>
  <c r="X27" i="60" s="1"/>
  <c r="I127" i="1"/>
  <c r="I125" i="1"/>
  <c r="K124" i="1"/>
  <c r="U29" i="60"/>
  <c r="X29" i="60" s="1"/>
  <c r="I124" i="1"/>
  <c r="I129" i="1"/>
  <c r="K128" i="1"/>
  <c r="J128" i="1"/>
  <c r="J129" i="1"/>
  <c r="K129" i="1"/>
  <c r="F135" i="1"/>
  <c r="F133" i="1"/>
  <c r="G133" i="1"/>
  <c r="G135" i="1"/>
  <c r="G134" i="1"/>
  <c r="Z100" i="1"/>
  <c r="F124" i="1"/>
  <c r="E125" i="1"/>
  <c r="D125" i="1"/>
  <c r="G127" i="1"/>
  <c r="F127" i="1"/>
  <c r="G126" i="1"/>
  <c r="F125" i="1"/>
  <c r="F126" i="1"/>
  <c r="G124" i="1"/>
  <c r="G125" i="1"/>
  <c r="AA38" i="59"/>
  <c r="AE38" i="59" s="1"/>
  <c r="AA39" i="59"/>
  <c r="AE39" i="59" s="1"/>
  <c r="AA34" i="59"/>
  <c r="AE34" i="59" s="1"/>
  <c r="AA36" i="59"/>
  <c r="AE36" i="59" s="1"/>
  <c r="AA37" i="59"/>
  <c r="AE37" i="59" s="1"/>
  <c r="AA35" i="59"/>
  <c r="AE35" i="59" s="1"/>
  <c r="G36" i="64"/>
  <c r="G37" i="64" s="1"/>
  <c r="G38" i="64" s="1"/>
  <c r="E31" i="62"/>
  <c r="E32" i="62" s="1"/>
  <c r="E33" i="62" s="1"/>
  <c r="J31" i="62"/>
  <c r="J32" i="62" s="1"/>
  <c r="J33" i="62" s="1"/>
  <c r="O41" i="59"/>
  <c r="O42" i="59" s="1"/>
  <c r="O43" i="59" s="1"/>
  <c r="W41" i="59"/>
  <c r="W42" i="59" s="1"/>
  <c r="W43" i="59" s="1"/>
  <c r="G41" i="59"/>
  <c r="G42" i="59" s="1"/>
  <c r="G43" i="59" s="1"/>
  <c r="G6" i="56"/>
  <c r="E7" i="56"/>
  <c r="D7" i="56"/>
  <c r="D6" i="56"/>
  <c r="E4" i="56"/>
  <c r="C7" i="56"/>
  <c r="C6" i="56"/>
  <c r="C4" i="56"/>
  <c r="T21" i="56"/>
  <c r="M21" i="56"/>
  <c r="F21" i="56"/>
  <c r="T20" i="56"/>
  <c r="M20" i="56"/>
  <c r="F20" i="56"/>
  <c r="T19" i="56"/>
  <c r="M19" i="56"/>
  <c r="F19" i="56"/>
  <c r="T18" i="56"/>
  <c r="M18" i="56"/>
  <c r="F18" i="56"/>
  <c r="T17" i="56"/>
  <c r="M17" i="56"/>
  <c r="F17" i="56"/>
  <c r="U13" i="56"/>
  <c r="T13" i="56"/>
  <c r="U11" i="56"/>
  <c r="U9" i="56"/>
  <c r="U15" i="56" s="1"/>
  <c r="T9" i="56"/>
  <c r="T11" i="56" s="1"/>
  <c r="S9" i="56"/>
  <c r="S11" i="56" s="1"/>
  <c r="R9" i="56"/>
  <c r="R15" i="56" s="1"/>
  <c r="Q9" i="56"/>
  <c r="Q15" i="56" s="1"/>
  <c r="N9" i="56"/>
  <c r="N14" i="56" s="1"/>
  <c r="M9" i="56"/>
  <c r="M14" i="56" s="1"/>
  <c r="L9" i="56"/>
  <c r="L13" i="56" s="1"/>
  <c r="K9" i="56"/>
  <c r="K13" i="56" s="1"/>
  <c r="J9" i="56"/>
  <c r="J12" i="56" s="1"/>
  <c r="G9" i="56"/>
  <c r="G15" i="56" s="1"/>
  <c r="F9" i="56"/>
  <c r="F11" i="56" s="1"/>
  <c r="E9" i="56"/>
  <c r="E14" i="56" s="1"/>
  <c r="D9" i="56"/>
  <c r="D11" i="56" s="1"/>
  <c r="C9" i="56"/>
  <c r="C12" i="56" s="1"/>
  <c r="AB7" i="56"/>
  <c r="AA7" i="56"/>
  <c r="Z7" i="56"/>
  <c r="Y7" i="56"/>
  <c r="X7" i="56"/>
  <c r="AB6" i="56"/>
  <c r="AA6" i="56"/>
  <c r="Y6" i="56"/>
  <c r="X6" i="56"/>
  <c r="AB5" i="56"/>
  <c r="AA5" i="56"/>
  <c r="Z5" i="56"/>
  <c r="Y5" i="56"/>
  <c r="X5" i="56"/>
  <c r="AB4" i="56"/>
  <c r="AA4" i="56"/>
  <c r="Z4" i="56"/>
  <c r="Y4" i="56"/>
  <c r="X4" i="56"/>
  <c r="AB3" i="56"/>
  <c r="AA3" i="56"/>
  <c r="Z3" i="56"/>
  <c r="Y3" i="56"/>
  <c r="X3" i="56"/>
  <c r="AB2" i="56"/>
  <c r="AA2" i="56"/>
  <c r="Z2" i="56"/>
  <c r="Y2" i="56"/>
  <c r="X2" i="56"/>
  <c r="U2" i="56"/>
  <c r="T2" i="56"/>
  <c r="S2" i="56"/>
  <c r="R2" i="56"/>
  <c r="Q2" i="56"/>
  <c r="N2" i="56"/>
  <c r="M2" i="56"/>
  <c r="L2" i="56"/>
  <c r="K2" i="56"/>
  <c r="J2" i="56"/>
  <c r="G2" i="56"/>
  <c r="F2" i="56"/>
  <c r="E2" i="56"/>
  <c r="D2" i="56"/>
  <c r="C2" i="56"/>
  <c r="E5" i="55"/>
  <c r="T5" i="55" s="1"/>
  <c r="C5" i="55"/>
  <c r="C8" i="55" s="1"/>
  <c r="D17" i="55"/>
  <c r="D16" i="55"/>
  <c r="D15" i="55"/>
  <c r="D13" i="55"/>
  <c r="O12" i="55"/>
  <c r="D12" i="55"/>
  <c r="D11" i="55"/>
  <c r="O8" i="55"/>
  <c r="O13" i="55" s="1"/>
  <c r="N8" i="55"/>
  <c r="N11" i="55" s="1"/>
  <c r="M8" i="55"/>
  <c r="M11" i="55" s="1"/>
  <c r="J8" i="55"/>
  <c r="J13" i="55" s="1"/>
  <c r="I8" i="55"/>
  <c r="I13" i="55" s="1"/>
  <c r="H8" i="55"/>
  <c r="H13" i="55" s="1"/>
  <c r="E8" i="55"/>
  <c r="E13" i="55" s="1"/>
  <c r="D8" i="55"/>
  <c r="T6" i="55"/>
  <c r="S6" i="55"/>
  <c r="R6" i="55"/>
  <c r="G6" i="55"/>
  <c r="L6" i="55" s="1"/>
  <c r="S5" i="55"/>
  <c r="R5" i="55"/>
  <c r="G5" i="55"/>
  <c r="I3" i="55" s="1"/>
  <c r="T4" i="55"/>
  <c r="S4" i="55"/>
  <c r="R4" i="55"/>
  <c r="G4" i="55"/>
  <c r="H3" i="55" s="1"/>
  <c r="E3" i="55"/>
  <c r="D3" i="55"/>
  <c r="C3" i="55"/>
  <c r="D6" i="54"/>
  <c r="D4" i="54"/>
  <c r="D17" i="54"/>
  <c r="D16" i="54"/>
  <c r="D15" i="54"/>
  <c r="D13" i="54"/>
  <c r="C13" i="54"/>
  <c r="O12" i="54"/>
  <c r="N12" i="54"/>
  <c r="C12" i="54"/>
  <c r="C11" i="54"/>
  <c r="O8" i="54"/>
  <c r="O11" i="54" s="1"/>
  <c r="N8" i="54"/>
  <c r="N13" i="54" s="1"/>
  <c r="M8" i="54"/>
  <c r="M13" i="54" s="1"/>
  <c r="J8" i="54"/>
  <c r="J13" i="54" s="1"/>
  <c r="I8" i="54"/>
  <c r="I13" i="54" s="1"/>
  <c r="H8" i="54"/>
  <c r="H13" i="54" s="1"/>
  <c r="E8" i="54"/>
  <c r="E12" i="54" s="1"/>
  <c r="D8" i="54"/>
  <c r="D12" i="54" s="1"/>
  <c r="C8" i="54"/>
  <c r="T6" i="54"/>
  <c r="S6" i="54"/>
  <c r="R6" i="54"/>
  <c r="G6" i="54"/>
  <c r="I17" i="54" s="1"/>
  <c r="T5" i="54"/>
  <c r="S5" i="54"/>
  <c r="R5" i="54"/>
  <c r="R8" i="54" s="1"/>
  <c r="G5" i="54"/>
  <c r="I16" i="54" s="1"/>
  <c r="T4" i="54"/>
  <c r="S4" i="54"/>
  <c r="R4" i="54"/>
  <c r="G4" i="54"/>
  <c r="H3" i="54" s="1"/>
  <c r="I3" i="54"/>
  <c r="E3" i="54"/>
  <c r="D3" i="54"/>
  <c r="C3" i="54"/>
  <c r="C12" i="53"/>
  <c r="C11" i="53"/>
  <c r="L9" i="53"/>
  <c r="K9" i="53"/>
  <c r="L12" i="53" s="1"/>
  <c r="L6" i="53"/>
  <c r="L8" i="53" s="1"/>
  <c r="K6" i="53"/>
  <c r="K8" i="53" s="1"/>
  <c r="L11" i="53" s="1"/>
  <c r="H6" i="53"/>
  <c r="H8" i="53" s="1"/>
  <c r="G6" i="53"/>
  <c r="G9" i="53" s="1"/>
  <c r="D6" i="53"/>
  <c r="D8" i="53" s="1"/>
  <c r="C6" i="53"/>
  <c r="C9" i="53" s="1"/>
  <c r="P4" i="53"/>
  <c r="O4" i="53"/>
  <c r="O6" i="53" s="1"/>
  <c r="F4" i="53"/>
  <c r="G12" i="53" s="1"/>
  <c r="P3" i="53"/>
  <c r="P6" i="53" s="1"/>
  <c r="P8" i="53" s="1"/>
  <c r="O3" i="53"/>
  <c r="F3" i="53"/>
  <c r="J3" i="53" s="1"/>
  <c r="D2" i="53"/>
  <c r="C2" i="53"/>
  <c r="D7" i="52"/>
  <c r="E4" i="52"/>
  <c r="E7" i="52"/>
  <c r="E5" i="52"/>
  <c r="W5" i="52" s="1"/>
  <c r="C7" i="52"/>
  <c r="D4" i="52"/>
  <c r="E19" i="52"/>
  <c r="E18" i="52"/>
  <c r="R17" i="52"/>
  <c r="P24" i="52" s="1"/>
  <c r="K17" i="52"/>
  <c r="E17" i="52"/>
  <c r="E16" i="52"/>
  <c r="P14" i="52"/>
  <c r="O14" i="52"/>
  <c r="P13" i="52"/>
  <c r="R12" i="52"/>
  <c r="Q12" i="52"/>
  <c r="P12" i="52"/>
  <c r="O12" i="52"/>
  <c r="R11" i="52"/>
  <c r="Q11" i="52"/>
  <c r="R16" i="52" s="1"/>
  <c r="P11" i="52"/>
  <c r="O11" i="52"/>
  <c r="R9" i="52"/>
  <c r="R13" i="52" s="1"/>
  <c r="Q9" i="52"/>
  <c r="Q13" i="52" s="1"/>
  <c r="P9" i="52"/>
  <c r="O9" i="52"/>
  <c r="O13" i="52" s="1"/>
  <c r="R18" i="52" s="1"/>
  <c r="L9" i="52"/>
  <c r="L13" i="52" s="1"/>
  <c r="K9" i="52"/>
  <c r="K13" i="52" s="1"/>
  <c r="J9" i="52"/>
  <c r="J12" i="52" s="1"/>
  <c r="I9" i="52"/>
  <c r="I12" i="52" s="1"/>
  <c r="F9" i="52"/>
  <c r="F14" i="52" s="1"/>
  <c r="D9" i="52"/>
  <c r="D12" i="52" s="1"/>
  <c r="C9" i="52"/>
  <c r="C12" i="52" s="1"/>
  <c r="X7" i="52"/>
  <c r="W7" i="52"/>
  <c r="V7" i="52"/>
  <c r="U7" i="52"/>
  <c r="H7" i="52"/>
  <c r="K19" i="52" s="1"/>
  <c r="X6" i="52"/>
  <c r="W6" i="52"/>
  <c r="V6" i="52"/>
  <c r="U6" i="52"/>
  <c r="H6" i="52"/>
  <c r="N6" i="52" s="1"/>
  <c r="X5" i="52"/>
  <c r="V5" i="52"/>
  <c r="U5" i="52"/>
  <c r="H5" i="52"/>
  <c r="N5" i="52" s="1"/>
  <c r="X4" i="52"/>
  <c r="W4" i="52"/>
  <c r="V4" i="52"/>
  <c r="U4" i="52"/>
  <c r="H4" i="52"/>
  <c r="N4" i="52" s="1"/>
  <c r="F3" i="52"/>
  <c r="E3" i="52"/>
  <c r="D3" i="52"/>
  <c r="C3" i="52"/>
  <c r="D4" i="51"/>
  <c r="F6" i="51"/>
  <c r="C7" i="51"/>
  <c r="D6" i="51"/>
  <c r="U6" i="51"/>
  <c r="E19" i="51"/>
  <c r="K18" i="51"/>
  <c r="E18" i="51"/>
  <c r="E17" i="51"/>
  <c r="E16" i="51"/>
  <c r="R14" i="51"/>
  <c r="O14" i="51"/>
  <c r="R13" i="51"/>
  <c r="O13" i="51"/>
  <c r="R12" i="51"/>
  <c r="Q12" i="51"/>
  <c r="P12" i="51"/>
  <c r="O12" i="51"/>
  <c r="R17" i="51" s="1"/>
  <c r="R11" i="51"/>
  <c r="Q11" i="51"/>
  <c r="O11" i="51"/>
  <c r="R9" i="51"/>
  <c r="Q9" i="51"/>
  <c r="Q13" i="51" s="1"/>
  <c r="P9" i="51"/>
  <c r="P13" i="51" s="1"/>
  <c r="O9" i="51"/>
  <c r="L9" i="51"/>
  <c r="L13" i="51" s="1"/>
  <c r="K9" i="51"/>
  <c r="K13" i="51" s="1"/>
  <c r="J9" i="51"/>
  <c r="J12" i="51" s="1"/>
  <c r="I9" i="51"/>
  <c r="I12" i="51" s="1"/>
  <c r="F9" i="51"/>
  <c r="F13" i="51" s="1"/>
  <c r="E9" i="51"/>
  <c r="E12" i="51" s="1"/>
  <c r="D9" i="51"/>
  <c r="D12" i="51" s="1"/>
  <c r="C9" i="51"/>
  <c r="C12" i="51" s="1"/>
  <c r="X7" i="51"/>
  <c r="W7" i="51"/>
  <c r="V7" i="51"/>
  <c r="U7" i="51"/>
  <c r="H7" i="51"/>
  <c r="K19" i="51" s="1"/>
  <c r="X6" i="51"/>
  <c r="W6" i="51"/>
  <c r="V6" i="51"/>
  <c r="H6" i="51"/>
  <c r="N6" i="51" s="1"/>
  <c r="Q18" i="51" s="1"/>
  <c r="X5" i="51"/>
  <c r="W5" i="51"/>
  <c r="V5" i="51"/>
  <c r="U5" i="51"/>
  <c r="H5" i="51"/>
  <c r="K17" i="51" s="1"/>
  <c r="X4" i="51"/>
  <c r="W4" i="51"/>
  <c r="V4" i="51"/>
  <c r="U4" i="51"/>
  <c r="H4" i="51"/>
  <c r="I3" i="51" s="1"/>
  <c r="F3" i="51"/>
  <c r="E3" i="51"/>
  <c r="D3" i="51"/>
  <c r="C3" i="51"/>
  <c r="D4" i="50"/>
  <c r="D8" i="50" s="1"/>
  <c r="E4" i="50"/>
  <c r="E8" i="50" s="1"/>
  <c r="E13" i="50" s="1"/>
  <c r="D17" i="50"/>
  <c r="D16" i="50"/>
  <c r="D15" i="50"/>
  <c r="O8" i="50"/>
  <c r="O13" i="50" s="1"/>
  <c r="N8" i="50"/>
  <c r="N13" i="50" s="1"/>
  <c r="M8" i="50"/>
  <c r="M11" i="50" s="1"/>
  <c r="J8" i="50"/>
  <c r="J11" i="50" s="1"/>
  <c r="I8" i="50"/>
  <c r="I13" i="50" s="1"/>
  <c r="H8" i="50"/>
  <c r="H13" i="50" s="1"/>
  <c r="C8" i="50"/>
  <c r="C13" i="50" s="1"/>
  <c r="T6" i="50"/>
  <c r="S6" i="50"/>
  <c r="R6" i="50"/>
  <c r="G6" i="50"/>
  <c r="I17" i="50" s="1"/>
  <c r="T5" i="50"/>
  <c r="S5" i="50"/>
  <c r="R5" i="50"/>
  <c r="G5" i="50"/>
  <c r="I3" i="50" s="1"/>
  <c r="T4" i="50"/>
  <c r="S4" i="50"/>
  <c r="R4" i="50"/>
  <c r="G4" i="50"/>
  <c r="H3" i="50" s="1"/>
  <c r="E3" i="50"/>
  <c r="D3" i="50"/>
  <c r="C3" i="50"/>
  <c r="D6" i="49"/>
  <c r="D4" i="49"/>
  <c r="D17" i="49"/>
  <c r="D16" i="49"/>
  <c r="D15" i="49"/>
  <c r="D11" i="49"/>
  <c r="O8" i="49"/>
  <c r="O13" i="49" s="1"/>
  <c r="N8" i="49"/>
  <c r="N13" i="49" s="1"/>
  <c r="M8" i="49"/>
  <c r="M13" i="49" s="1"/>
  <c r="O17" i="49" s="1"/>
  <c r="J8" i="49"/>
  <c r="J13" i="49" s="1"/>
  <c r="I8" i="49"/>
  <c r="I13" i="49" s="1"/>
  <c r="H8" i="49"/>
  <c r="H13" i="49" s="1"/>
  <c r="E8" i="49"/>
  <c r="E13" i="49" s="1"/>
  <c r="D8" i="49"/>
  <c r="D13" i="49" s="1"/>
  <c r="C8" i="49"/>
  <c r="C13" i="49" s="1"/>
  <c r="T6" i="49"/>
  <c r="S6" i="49"/>
  <c r="R6" i="49"/>
  <c r="G6" i="49"/>
  <c r="J3" i="49" s="1"/>
  <c r="T5" i="49"/>
  <c r="S5" i="49"/>
  <c r="R5" i="49"/>
  <c r="G5" i="49"/>
  <c r="I3" i="49" s="1"/>
  <c r="T4" i="49"/>
  <c r="S4" i="49"/>
  <c r="R4" i="49"/>
  <c r="I15" i="49"/>
  <c r="E3" i="49"/>
  <c r="D3" i="49"/>
  <c r="C3" i="49"/>
  <c r="C4" i="48"/>
  <c r="C12" i="48"/>
  <c r="C11" i="48"/>
  <c r="L9" i="48"/>
  <c r="K9" i="48"/>
  <c r="L12" i="48" s="1"/>
  <c r="G9" i="48"/>
  <c r="L8" i="48"/>
  <c r="L6" i="48"/>
  <c r="K6" i="48"/>
  <c r="K8" i="48" s="1"/>
  <c r="L11" i="48" s="1"/>
  <c r="H6" i="48"/>
  <c r="H8" i="48" s="1"/>
  <c r="G6" i="48"/>
  <c r="G8" i="48" s="1"/>
  <c r="D6" i="48"/>
  <c r="D9" i="48" s="1"/>
  <c r="C6" i="48"/>
  <c r="C9" i="48" s="1"/>
  <c r="P4" i="48"/>
  <c r="O4" i="48"/>
  <c r="F4" i="48"/>
  <c r="G12" i="48" s="1"/>
  <c r="P3" i="48"/>
  <c r="O3" i="48"/>
  <c r="F3" i="48"/>
  <c r="J3" i="48" s="1"/>
  <c r="D2" i="48"/>
  <c r="C2" i="48"/>
  <c r="E7" i="47"/>
  <c r="E5" i="47"/>
  <c r="E19" i="47"/>
  <c r="E18" i="47"/>
  <c r="E17" i="47"/>
  <c r="E16" i="47"/>
  <c r="P14" i="47"/>
  <c r="O14" i="47"/>
  <c r="P13" i="47"/>
  <c r="F13" i="47"/>
  <c r="R12" i="47"/>
  <c r="Q12" i="47"/>
  <c r="P12" i="47"/>
  <c r="O12" i="47"/>
  <c r="R17" i="47" s="1"/>
  <c r="F12" i="47"/>
  <c r="R11" i="47"/>
  <c r="Q11" i="47"/>
  <c r="R16" i="47" s="1"/>
  <c r="P11" i="47"/>
  <c r="O11" i="47"/>
  <c r="R9" i="47"/>
  <c r="R13" i="47" s="1"/>
  <c r="Q9" i="47"/>
  <c r="Q13" i="47" s="1"/>
  <c r="P9" i="47"/>
  <c r="O9" i="47"/>
  <c r="O13" i="47" s="1"/>
  <c r="L9" i="47"/>
  <c r="L13" i="47" s="1"/>
  <c r="K9" i="47"/>
  <c r="K13" i="47" s="1"/>
  <c r="J9" i="47"/>
  <c r="J12" i="47" s="1"/>
  <c r="I9" i="47"/>
  <c r="I12" i="47" s="1"/>
  <c r="F9" i="47"/>
  <c r="F14" i="47" s="1"/>
  <c r="E9" i="47"/>
  <c r="E12" i="47" s="1"/>
  <c r="D9" i="47"/>
  <c r="D12" i="47" s="1"/>
  <c r="C9" i="47"/>
  <c r="C12" i="47" s="1"/>
  <c r="X7" i="47"/>
  <c r="W7" i="47"/>
  <c r="V7" i="47"/>
  <c r="U7" i="47"/>
  <c r="H7" i="47"/>
  <c r="K19" i="47" s="1"/>
  <c r="X6" i="47"/>
  <c r="W6" i="47"/>
  <c r="V6" i="47"/>
  <c r="U6" i="47"/>
  <c r="H6" i="47"/>
  <c r="N6" i="47" s="1"/>
  <c r="X5" i="47"/>
  <c r="W5" i="47"/>
  <c r="V5" i="47"/>
  <c r="U5" i="47"/>
  <c r="H5" i="47"/>
  <c r="K17" i="47" s="1"/>
  <c r="X4" i="47"/>
  <c r="W4" i="47"/>
  <c r="V4" i="47"/>
  <c r="U4" i="47"/>
  <c r="H4" i="47"/>
  <c r="I3" i="47" s="1"/>
  <c r="F3" i="47"/>
  <c r="E3" i="47"/>
  <c r="D3" i="47"/>
  <c r="C3" i="47"/>
  <c r="F6" i="46"/>
  <c r="F9" i="46" s="1"/>
  <c r="F11" i="46" s="1"/>
  <c r="D6" i="46"/>
  <c r="C6" i="46"/>
  <c r="D4" i="46"/>
  <c r="E19" i="46"/>
  <c r="E18" i="46"/>
  <c r="E17" i="46"/>
  <c r="K16" i="46"/>
  <c r="E16" i="46"/>
  <c r="R14" i="46"/>
  <c r="O14" i="46"/>
  <c r="R12" i="46"/>
  <c r="Q12" i="46"/>
  <c r="P12" i="46"/>
  <c r="O12" i="46"/>
  <c r="R17" i="46" s="1"/>
  <c r="R11" i="46"/>
  <c r="Q11" i="46"/>
  <c r="R9" i="46"/>
  <c r="R13" i="46" s="1"/>
  <c r="Q9" i="46"/>
  <c r="Q13" i="46" s="1"/>
  <c r="P9" i="46"/>
  <c r="P13" i="46" s="1"/>
  <c r="O9" i="46"/>
  <c r="O13" i="46" s="1"/>
  <c r="R18" i="46" s="1"/>
  <c r="L9" i="46"/>
  <c r="L13" i="46" s="1"/>
  <c r="K9" i="46"/>
  <c r="K13" i="46" s="1"/>
  <c r="J9" i="46"/>
  <c r="J12" i="46" s="1"/>
  <c r="I9" i="46"/>
  <c r="I12" i="46" s="1"/>
  <c r="E9" i="46"/>
  <c r="E12" i="46" s="1"/>
  <c r="D9" i="46"/>
  <c r="D12" i="46" s="1"/>
  <c r="C9" i="46"/>
  <c r="C12" i="46" s="1"/>
  <c r="X7" i="46"/>
  <c r="W7" i="46"/>
  <c r="V7" i="46"/>
  <c r="U7" i="46"/>
  <c r="N7" i="46"/>
  <c r="R3" i="46" s="1"/>
  <c r="H7" i="46"/>
  <c r="K19" i="46" s="1"/>
  <c r="X6" i="46"/>
  <c r="W6" i="46"/>
  <c r="V6" i="46"/>
  <c r="U6" i="46"/>
  <c r="H6" i="46"/>
  <c r="K18" i="46" s="1"/>
  <c r="X5" i="46"/>
  <c r="W5" i="46"/>
  <c r="V5" i="46"/>
  <c r="U5" i="46"/>
  <c r="H5" i="46"/>
  <c r="K17" i="46" s="1"/>
  <c r="X4" i="46"/>
  <c r="W4" i="46"/>
  <c r="V4" i="46"/>
  <c r="U4" i="46"/>
  <c r="H4" i="46"/>
  <c r="I3" i="46" s="1"/>
  <c r="L3" i="46"/>
  <c r="F3" i="46"/>
  <c r="E3" i="46"/>
  <c r="D3" i="46"/>
  <c r="C3" i="46"/>
  <c r="E5" i="45"/>
  <c r="C5" i="45"/>
  <c r="R5" i="45" s="1"/>
  <c r="D17" i="45"/>
  <c r="D16" i="45"/>
  <c r="D15" i="45"/>
  <c r="O8" i="45"/>
  <c r="O13" i="45" s="1"/>
  <c r="N8" i="45"/>
  <c r="N13" i="45" s="1"/>
  <c r="M8" i="45"/>
  <c r="M13" i="45" s="1"/>
  <c r="O17" i="45" s="1"/>
  <c r="J8" i="45"/>
  <c r="J11" i="45" s="1"/>
  <c r="I8" i="45"/>
  <c r="I11" i="45" s="1"/>
  <c r="H8" i="45"/>
  <c r="H13" i="45" s="1"/>
  <c r="D8" i="45"/>
  <c r="D13" i="45" s="1"/>
  <c r="C8" i="45"/>
  <c r="C13" i="45" s="1"/>
  <c r="T6" i="45"/>
  <c r="S6" i="45"/>
  <c r="R6" i="45"/>
  <c r="G6" i="45"/>
  <c r="I17" i="45" s="1"/>
  <c r="T5" i="45"/>
  <c r="S5" i="45"/>
  <c r="G5" i="45"/>
  <c r="I3" i="45" s="1"/>
  <c r="T4" i="45"/>
  <c r="S4" i="45"/>
  <c r="R4" i="45"/>
  <c r="G4" i="45"/>
  <c r="H3" i="45" s="1"/>
  <c r="E3" i="45"/>
  <c r="D3" i="45"/>
  <c r="C3" i="45"/>
  <c r="D6" i="44"/>
  <c r="C6" i="44"/>
  <c r="C8" i="44" s="1"/>
  <c r="C13" i="44" s="1"/>
  <c r="D4" i="44"/>
  <c r="D17" i="44"/>
  <c r="D16" i="44"/>
  <c r="D15" i="44"/>
  <c r="O8" i="44"/>
  <c r="O13" i="44" s="1"/>
  <c r="N8" i="44"/>
  <c r="N13" i="44" s="1"/>
  <c r="M8" i="44"/>
  <c r="M13" i="44" s="1"/>
  <c r="O17" i="44" s="1"/>
  <c r="J8" i="44"/>
  <c r="J13" i="44" s="1"/>
  <c r="I8" i="44"/>
  <c r="I13" i="44" s="1"/>
  <c r="H8" i="44"/>
  <c r="H12" i="44" s="1"/>
  <c r="E8" i="44"/>
  <c r="E12" i="44" s="1"/>
  <c r="D8" i="44"/>
  <c r="D13" i="44" s="1"/>
  <c r="T6" i="44"/>
  <c r="S6" i="44"/>
  <c r="G6" i="44"/>
  <c r="J3" i="44" s="1"/>
  <c r="T5" i="44"/>
  <c r="S5" i="44"/>
  <c r="R5" i="44"/>
  <c r="G5" i="44"/>
  <c r="I3" i="44" s="1"/>
  <c r="T4" i="44"/>
  <c r="S4" i="44"/>
  <c r="R4" i="44"/>
  <c r="G4" i="44"/>
  <c r="H3" i="44" s="1"/>
  <c r="E3" i="44"/>
  <c r="D3" i="44"/>
  <c r="C3" i="44"/>
  <c r="C4" i="43"/>
  <c r="C12" i="43"/>
  <c r="C11" i="43"/>
  <c r="L9" i="43"/>
  <c r="K9" i="43"/>
  <c r="L12" i="43" s="1"/>
  <c r="H9" i="43"/>
  <c r="L8" i="43"/>
  <c r="L6" i="43"/>
  <c r="K6" i="43"/>
  <c r="K8" i="43" s="1"/>
  <c r="L11" i="43" s="1"/>
  <c r="H6" i="43"/>
  <c r="H8" i="43" s="1"/>
  <c r="G6" i="43"/>
  <c r="G8" i="43" s="1"/>
  <c r="D6" i="43"/>
  <c r="D9" i="43" s="1"/>
  <c r="C6" i="43"/>
  <c r="C9" i="43" s="1"/>
  <c r="D12" i="43" s="1"/>
  <c r="P4" i="43"/>
  <c r="O4" i="43"/>
  <c r="F4" i="43"/>
  <c r="G12" i="43" s="1"/>
  <c r="P3" i="43"/>
  <c r="P6" i="43" s="1"/>
  <c r="P8" i="43" s="1"/>
  <c r="O3" i="43"/>
  <c r="F3" i="43"/>
  <c r="J3" i="43" s="1"/>
  <c r="D2" i="43"/>
  <c r="C2" i="43"/>
  <c r="C7" i="42"/>
  <c r="E7" i="42"/>
  <c r="F5" i="42"/>
  <c r="F9" i="42" s="1"/>
  <c r="F12" i="42" s="1"/>
  <c r="W4" i="42"/>
  <c r="C5" i="42"/>
  <c r="E5" i="42"/>
  <c r="E19" i="42"/>
  <c r="E18" i="42"/>
  <c r="E17" i="42"/>
  <c r="R16" i="42"/>
  <c r="O24" i="42" s="1"/>
  <c r="E16" i="42"/>
  <c r="Q14" i="42"/>
  <c r="P14" i="42"/>
  <c r="O14" i="42"/>
  <c r="Q13" i="42"/>
  <c r="R12" i="42"/>
  <c r="Q12" i="42"/>
  <c r="P12" i="42"/>
  <c r="O12" i="42"/>
  <c r="R17" i="42" s="1"/>
  <c r="R11" i="42"/>
  <c r="Q11" i="42"/>
  <c r="P11" i="42"/>
  <c r="O11" i="42"/>
  <c r="R9" i="42"/>
  <c r="R13" i="42" s="1"/>
  <c r="Q9" i="42"/>
  <c r="P9" i="42"/>
  <c r="P13" i="42" s="1"/>
  <c r="O9" i="42"/>
  <c r="O13" i="42" s="1"/>
  <c r="R18" i="42" s="1"/>
  <c r="L9" i="42"/>
  <c r="L13" i="42" s="1"/>
  <c r="K9" i="42"/>
  <c r="K13" i="42" s="1"/>
  <c r="J9" i="42"/>
  <c r="J12" i="42" s="1"/>
  <c r="I9" i="42"/>
  <c r="I12" i="42" s="1"/>
  <c r="D9" i="42"/>
  <c r="D12" i="42" s="1"/>
  <c r="C9" i="42"/>
  <c r="C12" i="42" s="1"/>
  <c r="X7" i="42"/>
  <c r="W7" i="42"/>
  <c r="V7" i="42"/>
  <c r="U7" i="42"/>
  <c r="H7" i="42"/>
  <c r="K19" i="42" s="1"/>
  <c r="X6" i="42"/>
  <c r="W6" i="42"/>
  <c r="V6" i="42"/>
  <c r="U6" i="42"/>
  <c r="H6" i="42"/>
  <c r="K18" i="42" s="1"/>
  <c r="V5" i="42"/>
  <c r="U5" i="42"/>
  <c r="H5" i="42"/>
  <c r="J3" i="42" s="1"/>
  <c r="X4" i="42"/>
  <c r="V4" i="42"/>
  <c r="U4" i="42"/>
  <c r="H4" i="42"/>
  <c r="I3" i="42" s="1"/>
  <c r="L3" i="42"/>
  <c r="K3" i="42"/>
  <c r="F3" i="42"/>
  <c r="E3" i="42"/>
  <c r="D3" i="42"/>
  <c r="C3" i="42"/>
  <c r="F6" i="41"/>
  <c r="F4" i="41"/>
  <c r="D6" i="41"/>
  <c r="C6" i="41"/>
  <c r="V6" i="41"/>
  <c r="D4" i="41"/>
  <c r="D9" i="41" s="1"/>
  <c r="D12" i="41" s="1"/>
  <c r="E19" i="41"/>
  <c r="E18" i="41"/>
  <c r="E17" i="41"/>
  <c r="E16" i="41"/>
  <c r="R12" i="41"/>
  <c r="R9" i="41"/>
  <c r="R13" i="41" s="1"/>
  <c r="Q9" i="41"/>
  <c r="Q13" i="41" s="1"/>
  <c r="P9" i="41"/>
  <c r="P13" i="41" s="1"/>
  <c r="O9" i="41"/>
  <c r="O13" i="41" s="1"/>
  <c r="L9" i="41"/>
  <c r="L12" i="41" s="1"/>
  <c r="K9" i="41"/>
  <c r="K12" i="41" s="1"/>
  <c r="J9" i="41"/>
  <c r="J12" i="41" s="1"/>
  <c r="I9" i="41"/>
  <c r="I12" i="41" s="1"/>
  <c r="F9" i="41"/>
  <c r="F12" i="41" s="1"/>
  <c r="E9" i="41"/>
  <c r="E12" i="41" s="1"/>
  <c r="C9" i="41"/>
  <c r="C12" i="41" s="1"/>
  <c r="X7" i="41"/>
  <c r="W7" i="41"/>
  <c r="V7" i="41"/>
  <c r="U7" i="41"/>
  <c r="H7" i="41"/>
  <c r="K19" i="41" s="1"/>
  <c r="X6" i="41"/>
  <c r="W6" i="41"/>
  <c r="U6" i="41"/>
  <c r="H6" i="41"/>
  <c r="K18" i="41" s="1"/>
  <c r="X5" i="41"/>
  <c r="W5" i="41"/>
  <c r="V5" i="41"/>
  <c r="U5" i="41"/>
  <c r="H5" i="41"/>
  <c r="J3" i="41" s="1"/>
  <c r="X4" i="41"/>
  <c r="W4" i="41"/>
  <c r="V4" i="41"/>
  <c r="U4" i="41"/>
  <c r="H4" i="41"/>
  <c r="K16" i="41" s="1"/>
  <c r="F3" i="41"/>
  <c r="E3" i="41"/>
  <c r="D3" i="41"/>
  <c r="C3" i="41"/>
  <c r="D6" i="40"/>
  <c r="C6" i="40"/>
  <c r="R6" i="40" s="1"/>
  <c r="D17" i="40"/>
  <c r="I16" i="40"/>
  <c r="D16" i="40"/>
  <c r="D15" i="40"/>
  <c r="D13" i="40"/>
  <c r="D12" i="40"/>
  <c r="D11" i="40"/>
  <c r="O8" i="40"/>
  <c r="O13" i="40" s="1"/>
  <c r="N8" i="40"/>
  <c r="N13" i="40" s="1"/>
  <c r="M8" i="40"/>
  <c r="M13" i="40" s="1"/>
  <c r="O17" i="40" s="1"/>
  <c r="J8" i="40"/>
  <c r="J13" i="40" s="1"/>
  <c r="I8" i="40"/>
  <c r="I13" i="40" s="1"/>
  <c r="H8" i="40"/>
  <c r="H11" i="40" s="1"/>
  <c r="E8" i="40"/>
  <c r="E11" i="40" s="1"/>
  <c r="D8" i="40"/>
  <c r="T6" i="40"/>
  <c r="S6" i="40"/>
  <c r="G6" i="40"/>
  <c r="I17" i="40" s="1"/>
  <c r="T5" i="40"/>
  <c r="S5" i="40"/>
  <c r="R5" i="40"/>
  <c r="L5" i="40"/>
  <c r="N3" i="40" s="1"/>
  <c r="G5" i="40"/>
  <c r="T4" i="40"/>
  <c r="S4" i="40"/>
  <c r="R4" i="40"/>
  <c r="G4" i="40"/>
  <c r="H3" i="40" s="1"/>
  <c r="I3" i="40"/>
  <c r="E3" i="40"/>
  <c r="D3" i="40"/>
  <c r="C3" i="40"/>
  <c r="C6" i="39"/>
  <c r="R6" i="39" s="1"/>
  <c r="C5" i="39"/>
  <c r="D17" i="39"/>
  <c r="I16" i="39"/>
  <c r="D16" i="39"/>
  <c r="D15" i="39"/>
  <c r="O13" i="39"/>
  <c r="N13" i="39"/>
  <c r="C12" i="39"/>
  <c r="D11" i="39"/>
  <c r="C11" i="39"/>
  <c r="O8" i="39"/>
  <c r="O11" i="39" s="1"/>
  <c r="N8" i="39"/>
  <c r="N11" i="39" s="1"/>
  <c r="M8" i="39"/>
  <c r="M13" i="39" s="1"/>
  <c r="O17" i="39" s="1"/>
  <c r="J8" i="39"/>
  <c r="J13" i="39" s="1"/>
  <c r="I8" i="39"/>
  <c r="I13" i="39" s="1"/>
  <c r="H8" i="39"/>
  <c r="H13" i="39" s="1"/>
  <c r="E8" i="39"/>
  <c r="E13" i="39" s="1"/>
  <c r="D8" i="39"/>
  <c r="D13" i="39" s="1"/>
  <c r="C8" i="39"/>
  <c r="C13" i="39" s="1"/>
  <c r="T6" i="39"/>
  <c r="S6" i="39"/>
  <c r="G6" i="39"/>
  <c r="I17" i="39" s="1"/>
  <c r="T5" i="39"/>
  <c r="S5" i="39"/>
  <c r="R5" i="39"/>
  <c r="G5" i="39"/>
  <c r="L5" i="39" s="1"/>
  <c r="T4" i="39"/>
  <c r="S4" i="39"/>
  <c r="R4" i="39"/>
  <c r="G4" i="39"/>
  <c r="H3" i="39" s="1"/>
  <c r="I3" i="39"/>
  <c r="E3" i="39"/>
  <c r="D3" i="39"/>
  <c r="C3" i="39"/>
  <c r="D6" i="38"/>
  <c r="D8" i="38" s="1"/>
  <c r="D11" i="38" s="1"/>
  <c r="C6" i="38"/>
  <c r="D17" i="38"/>
  <c r="D16" i="38"/>
  <c r="D15" i="38"/>
  <c r="C13" i="38"/>
  <c r="C12" i="38"/>
  <c r="C11" i="38"/>
  <c r="O8" i="38"/>
  <c r="O13" i="38" s="1"/>
  <c r="N8" i="38"/>
  <c r="N13" i="38" s="1"/>
  <c r="M8" i="38"/>
  <c r="M13" i="38" s="1"/>
  <c r="O17" i="38" s="1"/>
  <c r="J8" i="38"/>
  <c r="J13" i="38" s="1"/>
  <c r="I8" i="38"/>
  <c r="I12" i="38" s="1"/>
  <c r="H8" i="38"/>
  <c r="H13" i="38" s="1"/>
  <c r="E8" i="38"/>
  <c r="E11" i="38" s="1"/>
  <c r="C8" i="38"/>
  <c r="T6" i="38"/>
  <c r="S6" i="38"/>
  <c r="R6" i="38"/>
  <c r="G6" i="38"/>
  <c r="I17" i="38" s="1"/>
  <c r="T5" i="38"/>
  <c r="S5" i="38"/>
  <c r="R5" i="38"/>
  <c r="G5" i="38"/>
  <c r="I3" i="38" s="1"/>
  <c r="T4" i="38"/>
  <c r="S4" i="38"/>
  <c r="R4" i="38"/>
  <c r="G4" i="38"/>
  <c r="H3" i="38" s="1"/>
  <c r="E3" i="38"/>
  <c r="D3" i="38"/>
  <c r="C3" i="38"/>
  <c r="C12" i="37"/>
  <c r="C11" i="37"/>
  <c r="L9" i="37"/>
  <c r="K9" i="37"/>
  <c r="L12" i="37" s="1"/>
  <c r="H9" i="37"/>
  <c r="G9" i="37"/>
  <c r="L8" i="37"/>
  <c r="K8" i="37"/>
  <c r="L11" i="37" s="1"/>
  <c r="L6" i="37"/>
  <c r="K6" i="37"/>
  <c r="H6" i="37"/>
  <c r="H8" i="37" s="1"/>
  <c r="G6" i="37"/>
  <c r="G8" i="37" s="1"/>
  <c r="D6" i="37"/>
  <c r="D9" i="37" s="1"/>
  <c r="C6" i="37"/>
  <c r="C9" i="37" s="1"/>
  <c r="D12" i="37" s="1"/>
  <c r="P4" i="37"/>
  <c r="O4" i="37"/>
  <c r="O6" i="37" s="1"/>
  <c r="O8" i="37" s="1"/>
  <c r="F4" i="37"/>
  <c r="G12" i="37" s="1"/>
  <c r="P3" i="37"/>
  <c r="O3" i="37"/>
  <c r="F3" i="37"/>
  <c r="J3" i="37" s="1"/>
  <c r="D2" i="37"/>
  <c r="C2" i="37"/>
  <c r="E4" i="36"/>
  <c r="E8" i="36"/>
  <c r="E13" i="36" s="1"/>
  <c r="D4" i="36"/>
  <c r="D17" i="36"/>
  <c r="D16" i="36"/>
  <c r="D15" i="36"/>
  <c r="O12" i="36"/>
  <c r="O11" i="36"/>
  <c r="C11" i="36"/>
  <c r="O8" i="36"/>
  <c r="O13" i="36" s="1"/>
  <c r="N8" i="36"/>
  <c r="N13" i="36" s="1"/>
  <c r="M8" i="36"/>
  <c r="M13" i="36" s="1"/>
  <c r="O17" i="36" s="1"/>
  <c r="J8" i="36"/>
  <c r="J13" i="36" s="1"/>
  <c r="I8" i="36"/>
  <c r="I13" i="36" s="1"/>
  <c r="H8" i="36"/>
  <c r="H13" i="36" s="1"/>
  <c r="D8" i="36"/>
  <c r="D13" i="36" s="1"/>
  <c r="C8" i="36"/>
  <c r="C13" i="36" s="1"/>
  <c r="T6" i="36"/>
  <c r="S6" i="36"/>
  <c r="R6" i="36"/>
  <c r="G6" i="36"/>
  <c r="I17" i="36" s="1"/>
  <c r="T5" i="36"/>
  <c r="S5" i="36"/>
  <c r="R5" i="36"/>
  <c r="G5" i="36"/>
  <c r="L5" i="36" s="1"/>
  <c r="T4" i="36"/>
  <c r="S4" i="36"/>
  <c r="R4" i="36"/>
  <c r="G4" i="36"/>
  <c r="H3" i="36" s="1"/>
  <c r="E3" i="36"/>
  <c r="D3" i="36"/>
  <c r="C3" i="36"/>
  <c r="C4" i="35"/>
  <c r="C12" i="35"/>
  <c r="C11" i="35"/>
  <c r="L9" i="35"/>
  <c r="K9" i="35"/>
  <c r="L12" i="35" s="1"/>
  <c r="G9" i="35"/>
  <c r="L8" i="35"/>
  <c r="K8" i="35"/>
  <c r="L11" i="35" s="1"/>
  <c r="D8" i="35"/>
  <c r="C8" i="35"/>
  <c r="L6" i="35"/>
  <c r="K6" i="35"/>
  <c r="H6" i="35"/>
  <c r="H9" i="35" s="1"/>
  <c r="G6" i="35"/>
  <c r="G8" i="35" s="1"/>
  <c r="D6" i="35"/>
  <c r="D9" i="35" s="1"/>
  <c r="C6" i="35"/>
  <c r="C9" i="35" s="1"/>
  <c r="D12" i="35" s="1"/>
  <c r="P4" i="35"/>
  <c r="O4" i="35"/>
  <c r="F4" i="35"/>
  <c r="G12" i="35" s="1"/>
  <c r="P3" i="35"/>
  <c r="P6" i="35" s="1"/>
  <c r="P8" i="35" s="1"/>
  <c r="O3" i="35"/>
  <c r="F3" i="35"/>
  <c r="J3" i="35" s="1"/>
  <c r="D2" i="35"/>
  <c r="C2" i="35"/>
  <c r="D6" i="34"/>
  <c r="D8" i="34" s="1"/>
  <c r="C6" i="34"/>
  <c r="C8" i="34" s="1"/>
  <c r="C13" i="34" s="1"/>
  <c r="C5" i="34"/>
  <c r="D17" i="34"/>
  <c r="D16" i="34"/>
  <c r="D15" i="34"/>
  <c r="O8" i="34"/>
  <c r="O11" i="34" s="1"/>
  <c r="N8" i="34"/>
  <c r="N13" i="34" s="1"/>
  <c r="M8" i="34"/>
  <c r="M13" i="34" s="1"/>
  <c r="J8" i="34"/>
  <c r="J12" i="34" s="1"/>
  <c r="I8" i="34"/>
  <c r="I13" i="34" s="1"/>
  <c r="H8" i="34"/>
  <c r="H13" i="34" s="1"/>
  <c r="E8" i="34"/>
  <c r="E12" i="34" s="1"/>
  <c r="T6" i="34"/>
  <c r="S6" i="34"/>
  <c r="R6" i="34"/>
  <c r="G6" i="34"/>
  <c r="I17" i="34" s="1"/>
  <c r="T5" i="34"/>
  <c r="S5" i="34"/>
  <c r="R5" i="34"/>
  <c r="G5" i="34"/>
  <c r="I3" i="34" s="1"/>
  <c r="T4" i="34"/>
  <c r="S4" i="34"/>
  <c r="R4" i="34"/>
  <c r="G4" i="34"/>
  <c r="H3" i="34" s="1"/>
  <c r="E3" i="34"/>
  <c r="D3" i="34"/>
  <c r="C3" i="34"/>
  <c r="E5" i="33"/>
  <c r="T5" i="33" s="1"/>
  <c r="D4" i="33"/>
  <c r="D8" i="33" s="1"/>
  <c r="E4" i="33"/>
  <c r="T4" i="33" s="1"/>
  <c r="D17" i="33"/>
  <c r="I16" i="33"/>
  <c r="D16" i="33"/>
  <c r="D15" i="33"/>
  <c r="O13" i="33"/>
  <c r="C13" i="33"/>
  <c r="C12" i="33"/>
  <c r="J11" i="33"/>
  <c r="O8" i="33"/>
  <c r="O11" i="33" s="1"/>
  <c r="N8" i="33"/>
  <c r="N13" i="33" s="1"/>
  <c r="M8" i="33"/>
  <c r="M13" i="33" s="1"/>
  <c r="O17" i="33" s="1"/>
  <c r="J8" i="33"/>
  <c r="J13" i="33" s="1"/>
  <c r="I8" i="33"/>
  <c r="I13" i="33" s="1"/>
  <c r="H8" i="33"/>
  <c r="H13" i="33" s="1"/>
  <c r="C8" i="33"/>
  <c r="C11" i="33" s="1"/>
  <c r="T6" i="33"/>
  <c r="S6" i="33"/>
  <c r="R6" i="33"/>
  <c r="L6" i="33"/>
  <c r="O3" i="33" s="1"/>
  <c r="G6" i="33"/>
  <c r="I17" i="33" s="1"/>
  <c r="S5" i="33"/>
  <c r="R5" i="33"/>
  <c r="G5" i="33"/>
  <c r="L5" i="33" s="1"/>
  <c r="S4" i="33"/>
  <c r="R4" i="33"/>
  <c r="G4" i="33"/>
  <c r="H3" i="33" s="1"/>
  <c r="I3" i="33"/>
  <c r="E3" i="33"/>
  <c r="D3" i="33"/>
  <c r="C3" i="33"/>
  <c r="C4" i="32"/>
  <c r="C12" i="32"/>
  <c r="C11" i="32"/>
  <c r="L9" i="32"/>
  <c r="K9" i="32"/>
  <c r="L12" i="32" s="1"/>
  <c r="G9" i="32"/>
  <c r="L6" i="32"/>
  <c r="L8" i="32" s="1"/>
  <c r="K6" i="32"/>
  <c r="K8" i="32" s="1"/>
  <c r="H6" i="32"/>
  <c r="H8" i="32" s="1"/>
  <c r="G6" i="32"/>
  <c r="G8" i="32" s="1"/>
  <c r="H11" i="32" s="1"/>
  <c r="D6" i="32"/>
  <c r="D9" i="32" s="1"/>
  <c r="C6" i="32"/>
  <c r="C9" i="32" s="1"/>
  <c r="D12" i="32" s="1"/>
  <c r="P4" i="32"/>
  <c r="O4" i="32"/>
  <c r="F4" i="32"/>
  <c r="G12" i="32" s="1"/>
  <c r="P3" i="32"/>
  <c r="P6" i="32" s="1"/>
  <c r="O3" i="32"/>
  <c r="F3" i="32"/>
  <c r="J3" i="32" s="1"/>
  <c r="H2" i="32"/>
  <c r="D2" i="32"/>
  <c r="C2" i="32"/>
  <c r="E5" i="31"/>
  <c r="D4" i="31"/>
  <c r="E4" i="31"/>
  <c r="D17" i="31"/>
  <c r="D16" i="31"/>
  <c r="D15" i="31"/>
  <c r="C13" i="31"/>
  <c r="C12" i="31"/>
  <c r="C11" i="31"/>
  <c r="O8" i="31"/>
  <c r="O13" i="31" s="1"/>
  <c r="N8" i="31"/>
  <c r="N13" i="31" s="1"/>
  <c r="M8" i="31"/>
  <c r="M13" i="31" s="1"/>
  <c r="O17" i="31" s="1"/>
  <c r="J8" i="31"/>
  <c r="J13" i="31" s="1"/>
  <c r="I8" i="31"/>
  <c r="I13" i="31" s="1"/>
  <c r="H8" i="31"/>
  <c r="H11" i="31" s="1"/>
  <c r="E8" i="31"/>
  <c r="E11" i="31" s="1"/>
  <c r="D8" i="31"/>
  <c r="D13" i="31" s="1"/>
  <c r="C8" i="31"/>
  <c r="T6" i="31"/>
  <c r="S6" i="31"/>
  <c r="R6" i="31"/>
  <c r="G6" i="31"/>
  <c r="I17" i="31" s="1"/>
  <c r="T5" i="31"/>
  <c r="S5" i="31"/>
  <c r="R5" i="31"/>
  <c r="L5" i="31"/>
  <c r="N3" i="31" s="1"/>
  <c r="G5" i="31"/>
  <c r="I3" i="31" s="1"/>
  <c r="T4" i="31"/>
  <c r="S4" i="31"/>
  <c r="R4" i="31"/>
  <c r="G4" i="31"/>
  <c r="H3" i="31" s="1"/>
  <c r="E3" i="31"/>
  <c r="D3" i="31"/>
  <c r="C3" i="31"/>
  <c r="E5" i="30"/>
  <c r="T5" i="30" s="1"/>
  <c r="D4" i="30"/>
  <c r="D8" i="30" s="1"/>
  <c r="E4" i="30"/>
  <c r="D17" i="30"/>
  <c r="D16" i="30"/>
  <c r="D15" i="30"/>
  <c r="O8" i="30"/>
  <c r="O13" i="30" s="1"/>
  <c r="N8" i="30"/>
  <c r="N13" i="30" s="1"/>
  <c r="M8" i="30"/>
  <c r="M11" i="30" s="1"/>
  <c r="J8" i="30"/>
  <c r="J13" i="30" s="1"/>
  <c r="I8" i="30"/>
  <c r="I13" i="30" s="1"/>
  <c r="H8" i="30"/>
  <c r="H13" i="30" s="1"/>
  <c r="E8" i="30"/>
  <c r="E13" i="30" s="1"/>
  <c r="C8" i="30"/>
  <c r="C13" i="30" s="1"/>
  <c r="T6" i="30"/>
  <c r="S6" i="30"/>
  <c r="R6" i="30"/>
  <c r="G6" i="30"/>
  <c r="I17" i="30" s="1"/>
  <c r="S5" i="30"/>
  <c r="R5" i="30"/>
  <c r="G5" i="30"/>
  <c r="I3" i="30" s="1"/>
  <c r="T4" i="30"/>
  <c r="S4" i="30"/>
  <c r="R4" i="30"/>
  <c r="G4" i="30"/>
  <c r="H3" i="30" s="1"/>
  <c r="E3" i="30"/>
  <c r="D3" i="30"/>
  <c r="C3" i="30"/>
  <c r="C6" i="29"/>
  <c r="C5" i="29"/>
  <c r="R5" i="29" s="1"/>
  <c r="D17" i="29"/>
  <c r="D16" i="29"/>
  <c r="D15" i="29"/>
  <c r="D13" i="29"/>
  <c r="D12" i="29"/>
  <c r="D11" i="29"/>
  <c r="O8" i="29"/>
  <c r="O13" i="29" s="1"/>
  <c r="N8" i="29"/>
  <c r="N13" i="29" s="1"/>
  <c r="M8" i="29"/>
  <c r="M11" i="29" s="1"/>
  <c r="J8" i="29"/>
  <c r="J11" i="29" s="1"/>
  <c r="I8" i="29"/>
  <c r="I11" i="29" s="1"/>
  <c r="H8" i="29"/>
  <c r="H13" i="29" s="1"/>
  <c r="E8" i="29"/>
  <c r="E12" i="29" s="1"/>
  <c r="D8" i="29"/>
  <c r="T6" i="29"/>
  <c r="S6" i="29"/>
  <c r="R6" i="29"/>
  <c r="G6" i="29"/>
  <c r="I17" i="29" s="1"/>
  <c r="T5" i="29"/>
  <c r="S5" i="29"/>
  <c r="G5" i="29"/>
  <c r="I3" i="29" s="1"/>
  <c r="T4" i="29"/>
  <c r="S4" i="29"/>
  <c r="R4" i="29"/>
  <c r="G4" i="29"/>
  <c r="H3" i="29" s="1"/>
  <c r="E3" i="29"/>
  <c r="D3" i="29"/>
  <c r="C3" i="29"/>
  <c r="C6" i="28"/>
  <c r="R6" i="28" s="1"/>
  <c r="C5" i="28"/>
  <c r="R5" i="28" s="1"/>
  <c r="D17" i="28"/>
  <c r="D16" i="28"/>
  <c r="D15" i="28"/>
  <c r="D13" i="28"/>
  <c r="D12" i="28"/>
  <c r="D11" i="28"/>
  <c r="O8" i="28"/>
  <c r="O13" i="28" s="1"/>
  <c r="N8" i="28"/>
  <c r="N12" i="28" s="1"/>
  <c r="M8" i="28"/>
  <c r="M11" i="28" s="1"/>
  <c r="J8" i="28"/>
  <c r="J12" i="28" s="1"/>
  <c r="I8" i="28"/>
  <c r="I13" i="28" s="1"/>
  <c r="H8" i="28"/>
  <c r="H12" i="28" s="1"/>
  <c r="E8" i="28"/>
  <c r="E12" i="28" s="1"/>
  <c r="D8" i="28"/>
  <c r="T6" i="28"/>
  <c r="S6" i="28"/>
  <c r="G6" i="28"/>
  <c r="I17" i="28" s="1"/>
  <c r="T5" i="28"/>
  <c r="S5" i="28"/>
  <c r="G5" i="28"/>
  <c r="I3" i="28" s="1"/>
  <c r="T4" i="28"/>
  <c r="S4" i="28"/>
  <c r="R4" i="28"/>
  <c r="G4" i="28"/>
  <c r="I15" i="28" s="1"/>
  <c r="E3" i="28"/>
  <c r="D3" i="28"/>
  <c r="C3" i="28"/>
  <c r="E5" i="27"/>
  <c r="C5" i="27"/>
  <c r="D17" i="27"/>
  <c r="D16" i="27"/>
  <c r="D15" i="27"/>
  <c r="M12" i="27"/>
  <c r="O8" i="27"/>
  <c r="O11" i="27" s="1"/>
  <c r="N8" i="27"/>
  <c r="N12" i="27" s="1"/>
  <c r="M8" i="27"/>
  <c r="M13" i="27" s="1"/>
  <c r="J8" i="27"/>
  <c r="J11" i="27" s="1"/>
  <c r="I8" i="27"/>
  <c r="I11" i="27" s="1"/>
  <c r="H8" i="27"/>
  <c r="H11" i="27" s="1"/>
  <c r="E8" i="27"/>
  <c r="E13" i="27" s="1"/>
  <c r="D8" i="27"/>
  <c r="D13" i="27" s="1"/>
  <c r="C8" i="27"/>
  <c r="C13" i="27" s="1"/>
  <c r="T6" i="27"/>
  <c r="S6" i="27"/>
  <c r="R6" i="27"/>
  <c r="G6" i="27"/>
  <c r="L6" i="27" s="1"/>
  <c r="T5" i="27"/>
  <c r="S5" i="27"/>
  <c r="R5" i="27"/>
  <c r="G5" i="27"/>
  <c r="I3" i="27" s="1"/>
  <c r="T4" i="27"/>
  <c r="S4" i="27"/>
  <c r="R4" i="27"/>
  <c r="G4" i="27"/>
  <c r="H3" i="27" s="1"/>
  <c r="E3" i="27"/>
  <c r="D3" i="27"/>
  <c r="C3" i="27"/>
  <c r="D6" i="26"/>
  <c r="D8" i="26" s="1"/>
  <c r="C6" i="26"/>
  <c r="I17" i="26"/>
  <c r="D17" i="26"/>
  <c r="D16" i="26"/>
  <c r="D15" i="26"/>
  <c r="O13" i="26"/>
  <c r="O8" i="26"/>
  <c r="O11" i="26" s="1"/>
  <c r="N8" i="26"/>
  <c r="N13" i="26" s="1"/>
  <c r="M8" i="26"/>
  <c r="M13" i="26" s="1"/>
  <c r="O17" i="26" s="1"/>
  <c r="J8" i="26"/>
  <c r="J13" i="26" s="1"/>
  <c r="I8" i="26"/>
  <c r="I13" i="26" s="1"/>
  <c r="H8" i="26"/>
  <c r="H12" i="26" s="1"/>
  <c r="E8" i="26"/>
  <c r="E11" i="26" s="1"/>
  <c r="C8" i="26"/>
  <c r="C13" i="26" s="1"/>
  <c r="T6" i="26"/>
  <c r="R6" i="26"/>
  <c r="L6" i="26"/>
  <c r="N17" i="26" s="1"/>
  <c r="G6" i="26"/>
  <c r="T5" i="26"/>
  <c r="S5" i="26"/>
  <c r="R5" i="26"/>
  <c r="G5" i="26"/>
  <c r="I3" i="26" s="1"/>
  <c r="T4" i="26"/>
  <c r="S4" i="26"/>
  <c r="R4" i="26"/>
  <c r="G4" i="26"/>
  <c r="L4" i="26" s="1"/>
  <c r="O3" i="26"/>
  <c r="J3" i="26"/>
  <c r="E3" i="26"/>
  <c r="D3" i="26"/>
  <c r="C3" i="26"/>
  <c r="C6" i="25"/>
  <c r="C5" i="25"/>
  <c r="D17" i="25"/>
  <c r="D16" i="25"/>
  <c r="D15" i="25"/>
  <c r="D13" i="25"/>
  <c r="D12" i="25"/>
  <c r="D11" i="25"/>
  <c r="O8" i="25"/>
  <c r="O13" i="25" s="1"/>
  <c r="N8" i="25"/>
  <c r="N13" i="25" s="1"/>
  <c r="M8" i="25"/>
  <c r="M11" i="25" s="1"/>
  <c r="J8" i="25"/>
  <c r="J13" i="25" s="1"/>
  <c r="I8" i="25"/>
  <c r="I13" i="25" s="1"/>
  <c r="H8" i="25"/>
  <c r="H13" i="25" s="1"/>
  <c r="E8" i="25"/>
  <c r="E13" i="25" s="1"/>
  <c r="D8" i="25"/>
  <c r="C8" i="25"/>
  <c r="C13" i="25" s="1"/>
  <c r="T6" i="25"/>
  <c r="S6" i="25"/>
  <c r="R6" i="25"/>
  <c r="G6" i="25"/>
  <c r="J3" i="25" s="1"/>
  <c r="T5" i="25"/>
  <c r="S5" i="25"/>
  <c r="R5" i="25"/>
  <c r="G5" i="25"/>
  <c r="I3" i="25" s="1"/>
  <c r="T4" i="25"/>
  <c r="S4" i="25"/>
  <c r="R4" i="25"/>
  <c r="G4" i="25"/>
  <c r="H3" i="25" s="1"/>
  <c r="E3" i="25"/>
  <c r="D3" i="25"/>
  <c r="C3" i="25"/>
  <c r="C6" i="24"/>
  <c r="C5" i="24"/>
  <c r="D17" i="24"/>
  <c r="I16" i="24"/>
  <c r="D16" i="24"/>
  <c r="D15" i="24"/>
  <c r="O8" i="24"/>
  <c r="O13" i="24" s="1"/>
  <c r="N8" i="24"/>
  <c r="N13" i="24" s="1"/>
  <c r="M8" i="24"/>
  <c r="M13" i="24" s="1"/>
  <c r="J8" i="24"/>
  <c r="J13" i="24" s="1"/>
  <c r="I8" i="24"/>
  <c r="I11" i="24" s="1"/>
  <c r="H8" i="24"/>
  <c r="H13" i="24" s="1"/>
  <c r="E8" i="24"/>
  <c r="E13" i="24" s="1"/>
  <c r="D8" i="24"/>
  <c r="D13" i="24" s="1"/>
  <c r="C8" i="24"/>
  <c r="C13" i="24" s="1"/>
  <c r="T6" i="24"/>
  <c r="S6" i="24"/>
  <c r="R6" i="24"/>
  <c r="G6" i="24"/>
  <c r="J3" i="24" s="1"/>
  <c r="T5" i="24"/>
  <c r="S5" i="24"/>
  <c r="R5" i="24"/>
  <c r="G5" i="24"/>
  <c r="I3" i="24" s="1"/>
  <c r="T4" i="24"/>
  <c r="S4" i="24"/>
  <c r="R4" i="24"/>
  <c r="G4" i="24"/>
  <c r="H3" i="24" s="1"/>
  <c r="E3" i="24"/>
  <c r="D3" i="24"/>
  <c r="C3" i="24"/>
  <c r="C4" i="23"/>
  <c r="C12" i="23"/>
  <c r="G11" i="23"/>
  <c r="C11" i="23"/>
  <c r="L9" i="23"/>
  <c r="K9" i="23"/>
  <c r="L12" i="23" s="1"/>
  <c r="L6" i="23"/>
  <c r="L8" i="23" s="1"/>
  <c r="K6" i="23"/>
  <c r="K8" i="23" s="1"/>
  <c r="L11" i="23" s="1"/>
  <c r="H6" i="23"/>
  <c r="H8" i="23" s="1"/>
  <c r="G6" i="23"/>
  <c r="G8" i="23" s="1"/>
  <c r="H11" i="23" s="1"/>
  <c r="D6" i="23"/>
  <c r="D9" i="23" s="1"/>
  <c r="C6" i="23"/>
  <c r="C9" i="23" s="1"/>
  <c r="P4" i="23"/>
  <c r="O4" i="23"/>
  <c r="O6" i="23" s="1"/>
  <c r="O8" i="23" s="1"/>
  <c r="F4" i="23"/>
  <c r="G12" i="23" s="1"/>
  <c r="P3" i="23"/>
  <c r="P6" i="23" s="1"/>
  <c r="O3" i="23"/>
  <c r="F3" i="23"/>
  <c r="J3" i="23" s="1"/>
  <c r="G2" i="23"/>
  <c r="D2" i="23"/>
  <c r="C2" i="23"/>
  <c r="D4" i="22"/>
  <c r="E5" i="22"/>
  <c r="E8" i="22" s="1"/>
  <c r="E13" i="22" s="1"/>
  <c r="E4" i="22"/>
  <c r="D17" i="22"/>
  <c r="I16" i="22"/>
  <c r="D16" i="22"/>
  <c r="D15" i="22"/>
  <c r="O13" i="22"/>
  <c r="N13" i="22"/>
  <c r="O8" i="22"/>
  <c r="O11" i="22" s="1"/>
  <c r="N8" i="22"/>
  <c r="N11" i="22" s="1"/>
  <c r="M8" i="22"/>
  <c r="M13" i="22" s="1"/>
  <c r="O17" i="22" s="1"/>
  <c r="J8" i="22"/>
  <c r="J13" i="22" s="1"/>
  <c r="I8" i="22"/>
  <c r="I11" i="22" s="1"/>
  <c r="H8" i="22"/>
  <c r="H11" i="22" s="1"/>
  <c r="D8" i="22"/>
  <c r="D11" i="22" s="1"/>
  <c r="C8" i="22"/>
  <c r="C13" i="22" s="1"/>
  <c r="T6" i="22"/>
  <c r="S6" i="22"/>
  <c r="R6" i="22"/>
  <c r="G6" i="22"/>
  <c r="J3" i="22" s="1"/>
  <c r="S5" i="22"/>
  <c r="R5" i="22"/>
  <c r="G5" i="22"/>
  <c r="L5" i="22" s="1"/>
  <c r="T4" i="22"/>
  <c r="S4" i="22"/>
  <c r="R4" i="22"/>
  <c r="G4" i="22"/>
  <c r="H3" i="22" s="1"/>
  <c r="I3" i="22"/>
  <c r="E3" i="22"/>
  <c r="D3" i="22"/>
  <c r="C3" i="22"/>
  <c r="D6" i="21"/>
  <c r="D4" i="21"/>
  <c r="I17" i="21"/>
  <c r="D17" i="21"/>
  <c r="D16" i="21"/>
  <c r="D15" i="21"/>
  <c r="C12" i="21"/>
  <c r="O8" i="21"/>
  <c r="O13" i="21" s="1"/>
  <c r="N8" i="21"/>
  <c r="N11" i="21" s="1"/>
  <c r="M8" i="21"/>
  <c r="M13" i="21" s="1"/>
  <c r="J8" i="21"/>
  <c r="J13" i="21" s="1"/>
  <c r="I8" i="21"/>
  <c r="I13" i="21" s="1"/>
  <c r="H8" i="21"/>
  <c r="H13" i="21" s="1"/>
  <c r="E8" i="21"/>
  <c r="E13" i="21" s="1"/>
  <c r="D8" i="21"/>
  <c r="D13" i="21" s="1"/>
  <c r="C8" i="21"/>
  <c r="C11" i="21" s="1"/>
  <c r="T6" i="21"/>
  <c r="S6" i="21"/>
  <c r="R6" i="21"/>
  <c r="L6" i="21"/>
  <c r="O3" i="21" s="1"/>
  <c r="G6" i="21"/>
  <c r="T5" i="21"/>
  <c r="S5" i="21"/>
  <c r="R5" i="21"/>
  <c r="G5" i="21"/>
  <c r="I3" i="21" s="1"/>
  <c r="T4" i="21"/>
  <c r="S4" i="21"/>
  <c r="R4" i="21"/>
  <c r="G4" i="21"/>
  <c r="H3" i="21" s="1"/>
  <c r="J3" i="21"/>
  <c r="E3" i="21"/>
  <c r="D3" i="21"/>
  <c r="C3" i="21"/>
  <c r="D6" i="20"/>
  <c r="D4" i="20"/>
  <c r="E4" i="20"/>
  <c r="S6" i="20"/>
  <c r="D17" i="20"/>
  <c r="D16" i="20"/>
  <c r="D15" i="20"/>
  <c r="O8" i="20"/>
  <c r="O11" i="20" s="1"/>
  <c r="N8" i="20"/>
  <c r="N13" i="20" s="1"/>
  <c r="M8" i="20"/>
  <c r="M11" i="20" s="1"/>
  <c r="J8" i="20"/>
  <c r="J13" i="20" s="1"/>
  <c r="I8" i="20"/>
  <c r="I13" i="20" s="1"/>
  <c r="H8" i="20"/>
  <c r="H13" i="20" s="1"/>
  <c r="E8" i="20"/>
  <c r="E13" i="20" s="1"/>
  <c r="C8" i="20"/>
  <c r="C12" i="20" s="1"/>
  <c r="T6" i="20"/>
  <c r="R6" i="20"/>
  <c r="G6" i="20"/>
  <c r="L6" i="20" s="1"/>
  <c r="T5" i="20"/>
  <c r="S5" i="20"/>
  <c r="R5" i="20"/>
  <c r="G5" i="20"/>
  <c r="I3" i="20" s="1"/>
  <c r="T4" i="20"/>
  <c r="S4" i="20"/>
  <c r="R4" i="20"/>
  <c r="G4" i="20"/>
  <c r="H3" i="20" s="1"/>
  <c r="E3" i="20"/>
  <c r="D3" i="20"/>
  <c r="C3" i="20"/>
  <c r="C4" i="19"/>
  <c r="G12" i="19"/>
  <c r="C12" i="19"/>
  <c r="C11" i="19"/>
  <c r="K9" i="19"/>
  <c r="H9" i="19"/>
  <c r="G9" i="19"/>
  <c r="K8" i="19"/>
  <c r="D8" i="19"/>
  <c r="L6" i="19"/>
  <c r="L8" i="19" s="1"/>
  <c r="L11" i="19" s="1"/>
  <c r="K6" i="19"/>
  <c r="H6" i="19"/>
  <c r="H8" i="19" s="1"/>
  <c r="G6" i="19"/>
  <c r="G8" i="19" s="1"/>
  <c r="D6" i="19"/>
  <c r="D9" i="19" s="1"/>
  <c r="C6" i="19"/>
  <c r="C9" i="19" s="1"/>
  <c r="D12" i="19" s="1"/>
  <c r="P4" i="19"/>
  <c r="O4" i="19"/>
  <c r="F4" i="19"/>
  <c r="H2" i="19" s="1"/>
  <c r="P3" i="19"/>
  <c r="P6" i="19" s="1"/>
  <c r="O3" i="19"/>
  <c r="F3" i="19"/>
  <c r="J3" i="19" s="1"/>
  <c r="G2" i="19"/>
  <c r="D2" i="19"/>
  <c r="C2" i="19"/>
  <c r="C6" i="18"/>
  <c r="C5" i="18"/>
  <c r="D6" i="18"/>
  <c r="C8" i="18"/>
  <c r="C13" i="18" s="1"/>
  <c r="D8" i="18"/>
  <c r="D12" i="18" s="1"/>
  <c r="D17" i="18"/>
  <c r="D16" i="18"/>
  <c r="D15" i="18"/>
  <c r="M13" i="18"/>
  <c r="J13" i="18"/>
  <c r="O11" i="18"/>
  <c r="N11" i="18"/>
  <c r="O8" i="18"/>
  <c r="O13" i="18" s="1"/>
  <c r="N8" i="18"/>
  <c r="N13" i="18" s="1"/>
  <c r="O17" i="18" s="1"/>
  <c r="M8" i="18"/>
  <c r="M11" i="18" s="1"/>
  <c r="O15" i="18" s="1"/>
  <c r="J8" i="18"/>
  <c r="J11" i="18" s="1"/>
  <c r="I8" i="18"/>
  <c r="I13" i="18" s="1"/>
  <c r="H8" i="18"/>
  <c r="H13" i="18" s="1"/>
  <c r="E8" i="18"/>
  <c r="E11" i="18" s="1"/>
  <c r="T6" i="18"/>
  <c r="G6" i="18"/>
  <c r="I17" i="18" s="1"/>
  <c r="T5" i="18"/>
  <c r="S5" i="18"/>
  <c r="G5" i="18"/>
  <c r="I3" i="18" s="1"/>
  <c r="T4" i="18"/>
  <c r="S4" i="18"/>
  <c r="R4" i="18"/>
  <c r="G4" i="18"/>
  <c r="H3" i="18" s="1"/>
  <c r="J3" i="18"/>
  <c r="E3" i="18"/>
  <c r="D3" i="18"/>
  <c r="C3" i="18"/>
  <c r="E5" i="17"/>
  <c r="E8" i="17" s="1"/>
  <c r="E13" i="17" s="1"/>
  <c r="E4" i="17"/>
  <c r="C5" i="17"/>
  <c r="D17" i="17"/>
  <c r="D16" i="17"/>
  <c r="D15" i="17"/>
  <c r="O8" i="17"/>
  <c r="O13" i="17" s="1"/>
  <c r="N8" i="17"/>
  <c r="N13" i="17" s="1"/>
  <c r="M8" i="17"/>
  <c r="M11" i="17" s="1"/>
  <c r="J8" i="17"/>
  <c r="J11" i="17" s="1"/>
  <c r="I8" i="17"/>
  <c r="I13" i="17" s="1"/>
  <c r="H8" i="17"/>
  <c r="H12" i="17" s="1"/>
  <c r="D8" i="17"/>
  <c r="D13" i="17" s="1"/>
  <c r="C8" i="17"/>
  <c r="C13" i="17" s="1"/>
  <c r="T6" i="17"/>
  <c r="S6" i="17"/>
  <c r="R6" i="17"/>
  <c r="G6" i="17"/>
  <c r="I17" i="17" s="1"/>
  <c r="T5" i="17"/>
  <c r="S5" i="17"/>
  <c r="R5" i="17"/>
  <c r="G5" i="17"/>
  <c r="I3" i="17" s="1"/>
  <c r="T4" i="17"/>
  <c r="S4" i="17"/>
  <c r="R4" i="17"/>
  <c r="G4" i="17"/>
  <c r="H3" i="17" s="1"/>
  <c r="J3" i="17"/>
  <c r="E3" i="17"/>
  <c r="D3" i="17"/>
  <c r="C3" i="17"/>
  <c r="D6" i="16"/>
  <c r="D8" i="16" s="1"/>
  <c r="D13" i="16" s="1"/>
  <c r="C6" i="16"/>
  <c r="D4" i="16"/>
  <c r="D17" i="16"/>
  <c r="D16" i="16"/>
  <c r="D15" i="16"/>
  <c r="C13" i="16"/>
  <c r="C12" i="16"/>
  <c r="O8" i="16"/>
  <c r="O13" i="16" s="1"/>
  <c r="N8" i="16"/>
  <c r="N13" i="16" s="1"/>
  <c r="M8" i="16"/>
  <c r="M11" i="16" s="1"/>
  <c r="J8" i="16"/>
  <c r="J11" i="16" s="1"/>
  <c r="I8" i="16"/>
  <c r="I13" i="16" s="1"/>
  <c r="H8" i="16"/>
  <c r="H12" i="16" s="1"/>
  <c r="E8" i="16"/>
  <c r="E11" i="16" s="1"/>
  <c r="C8" i="16"/>
  <c r="C11" i="16" s="1"/>
  <c r="T6" i="16"/>
  <c r="R6" i="16"/>
  <c r="G6" i="16"/>
  <c r="I17" i="16" s="1"/>
  <c r="T5" i="16"/>
  <c r="S5" i="16"/>
  <c r="R5" i="16"/>
  <c r="G5" i="16"/>
  <c r="I16" i="16" s="1"/>
  <c r="T4" i="16"/>
  <c r="S4" i="16"/>
  <c r="R4" i="16"/>
  <c r="G4" i="16"/>
  <c r="H3" i="16" s="1"/>
  <c r="E3" i="16"/>
  <c r="D3" i="16"/>
  <c r="C3" i="16"/>
  <c r="E5" i="15"/>
  <c r="D4" i="15"/>
  <c r="E4" i="15"/>
  <c r="E8" i="15" s="1"/>
  <c r="E13" i="15" s="1"/>
  <c r="C8" i="15"/>
  <c r="D17" i="15"/>
  <c r="D16" i="15"/>
  <c r="D15" i="15"/>
  <c r="O8" i="15"/>
  <c r="O13" i="15" s="1"/>
  <c r="N8" i="15"/>
  <c r="N11" i="15" s="1"/>
  <c r="M8" i="15"/>
  <c r="M11" i="15" s="1"/>
  <c r="J8" i="15"/>
  <c r="J13" i="15" s="1"/>
  <c r="I8" i="15"/>
  <c r="I13" i="15" s="1"/>
  <c r="H8" i="15"/>
  <c r="H13" i="15" s="1"/>
  <c r="T6" i="15"/>
  <c r="S6" i="15"/>
  <c r="G6" i="15"/>
  <c r="J3" i="15" s="1"/>
  <c r="T5" i="15"/>
  <c r="S5" i="15"/>
  <c r="R5" i="15"/>
  <c r="G5" i="15"/>
  <c r="L5" i="15" s="1"/>
  <c r="N16" i="15" s="1"/>
  <c r="T4" i="15"/>
  <c r="S4" i="15"/>
  <c r="R4" i="15"/>
  <c r="G4" i="15"/>
  <c r="H3" i="15" s="1"/>
  <c r="I3" i="15"/>
  <c r="E3" i="15"/>
  <c r="D3" i="15"/>
  <c r="C3" i="15"/>
  <c r="G12" i="14"/>
  <c r="C12" i="14"/>
  <c r="C11" i="14"/>
  <c r="L6" i="14"/>
  <c r="L8" i="14" s="1"/>
  <c r="K6" i="14"/>
  <c r="K8" i="14" s="1"/>
  <c r="H6" i="14"/>
  <c r="H8" i="14" s="1"/>
  <c r="G6" i="14"/>
  <c r="G8" i="14" s="1"/>
  <c r="D6" i="14"/>
  <c r="D9" i="14" s="1"/>
  <c r="C6" i="14"/>
  <c r="C9" i="14" s="1"/>
  <c r="D12" i="14" s="1"/>
  <c r="P4" i="14"/>
  <c r="O4" i="14"/>
  <c r="O6" i="14" s="1"/>
  <c r="F4" i="14"/>
  <c r="J4" i="14" s="1"/>
  <c r="L2" i="14" s="1"/>
  <c r="P3" i="14"/>
  <c r="P6" i="14" s="1"/>
  <c r="P8" i="14" s="1"/>
  <c r="O3" i="14"/>
  <c r="F3" i="14"/>
  <c r="J3" i="14" s="1"/>
  <c r="H2" i="14"/>
  <c r="G2" i="14"/>
  <c r="D2" i="14"/>
  <c r="C2" i="14"/>
  <c r="C4" i="12"/>
  <c r="C6" i="12" s="1"/>
  <c r="C8" i="12" s="1"/>
  <c r="G12" i="12"/>
  <c r="C12" i="12"/>
  <c r="G11" i="12"/>
  <c r="C11" i="12"/>
  <c r="L9" i="12"/>
  <c r="K9" i="12"/>
  <c r="L12" i="12" s="1"/>
  <c r="L6" i="12"/>
  <c r="L8" i="12" s="1"/>
  <c r="K6" i="12"/>
  <c r="K8" i="12" s="1"/>
  <c r="L11" i="12" s="1"/>
  <c r="H6" i="12"/>
  <c r="H8" i="12" s="1"/>
  <c r="G6" i="12"/>
  <c r="G8" i="12" s="1"/>
  <c r="D6" i="12"/>
  <c r="D9" i="12" s="1"/>
  <c r="P4" i="12"/>
  <c r="F4" i="12"/>
  <c r="J4" i="12" s="1"/>
  <c r="L2" i="12" s="1"/>
  <c r="P3" i="12"/>
  <c r="P6" i="12" s="1"/>
  <c r="P8" i="12" s="1"/>
  <c r="O3" i="12"/>
  <c r="F3" i="12"/>
  <c r="J3" i="12" s="1"/>
  <c r="H2" i="12"/>
  <c r="G2" i="12"/>
  <c r="D2" i="12"/>
  <c r="C2" i="12"/>
  <c r="D6" i="11"/>
  <c r="C6" i="11"/>
  <c r="R6" i="11" s="1"/>
  <c r="C5" i="11"/>
  <c r="D17" i="11"/>
  <c r="D16" i="11"/>
  <c r="D15" i="11"/>
  <c r="O8" i="11"/>
  <c r="O13" i="11" s="1"/>
  <c r="N8" i="11"/>
  <c r="N13" i="11" s="1"/>
  <c r="M8" i="11"/>
  <c r="M13" i="11" s="1"/>
  <c r="O17" i="11" s="1"/>
  <c r="J8" i="11"/>
  <c r="J12" i="11" s="1"/>
  <c r="I8" i="11"/>
  <c r="I12" i="11" s="1"/>
  <c r="H8" i="11"/>
  <c r="H13" i="11" s="1"/>
  <c r="E8" i="11"/>
  <c r="E13" i="11" s="1"/>
  <c r="D8" i="11"/>
  <c r="D13" i="11" s="1"/>
  <c r="T6" i="11"/>
  <c r="S6" i="11"/>
  <c r="G6" i="11"/>
  <c r="I17" i="11" s="1"/>
  <c r="T5" i="11"/>
  <c r="S5" i="11"/>
  <c r="R5" i="11"/>
  <c r="G5" i="11"/>
  <c r="I3" i="11" s="1"/>
  <c r="T4" i="11"/>
  <c r="S4" i="11"/>
  <c r="R4" i="11"/>
  <c r="G4" i="11"/>
  <c r="H3" i="11" s="1"/>
  <c r="E3" i="11"/>
  <c r="D3" i="11"/>
  <c r="C3" i="11"/>
  <c r="E5" i="10"/>
  <c r="E8" i="10" s="1"/>
  <c r="E12" i="10" s="1"/>
  <c r="C5" i="10"/>
  <c r="C8" i="10" s="1"/>
  <c r="D17" i="10"/>
  <c r="D16" i="10"/>
  <c r="D15" i="10"/>
  <c r="O8" i="10"/>
  <c r="O13" i="10" s="1"/>
  <c r="N8" i="10"/>
  <c r="N13" i="10" s="1"/>
  <c r="M8" i="10"/>
  <c r="M11" i="10" s="1"/>
  <c r="J8" i="10"/>
  <c r="J13" i="10" s="1"/>
  <c r="I8" i="10"/>
  <c r="I13" i="10" s="1"/>
  <c r="H8" i="10"/>
  <c r="H11" i="10" s="1"/>
  <c r="D8" i="10"/>
  <c r="D11" i="10" s="1"/>
  <c r="T6" i="10"/>
  <c r="S6" i="10"/>
  <c r="R6" i="10"/>
  <c r="G6" i="10"/>
  <c r="I17" i="10" s="1"/>
  <c r="S5" i="10"/>
  <c r="G5" i="10"/>
  <c r="I3" i="10" s="1"/>
  <c r="T4" i="10"/>
  <c r="S4" i="10"/>
  <c r="R4" i="10"/>
  <c r="G4" i="10"/>
  <c r="L4" i="10" s="1"/>
  <c r="J3" i="10"/>
  <c r="E3" i="10"/>
  <c r="D3" i="10"/>
  <c r="C3" i="10"/>
  <c r="D4" i="9"/>
  <c r="D6" i="9"/>
  <c r="D8" i="9"/>
  <c r="D17" i="9"/>
  <c r="D16" i="9"/>
  <c r="D15" i="9"/>
  <c r="O8" i="9"/>
  <c r="O13" i="9" s="1"/>
  <c r="N8" i="9"/>
  <c r="N11" i="9" s="1"/>
  <c r="M8" i="9"/>
  <c r="M11" i="9" s="1"/>
  <c r="J8" i="9"/>
  <c r="J13" i="9" s="1"/>
  <c r="I8" i="9"/>
  <c r="I13" i="9" s="1"/>
  <c r="H8" i="9"/>
  <c r="H13" i="9" s="1"/>
  <c r="E8" i="9"/>
  <c r="E11" i="9" s="1"/>
  <c r="C8" i="9"/>
  <c r="C13" i="9" s="1"/>
  <c r="T6" i="9"/>
  <c r="S6" i="9"/>
  <c r="R6" i="9"/>
  <c r="G6" i="9"/>
  <c r="L6" i="9" s="1"/>
  <c r="T5" i="9"/>
  <c r="S5" i="9"/>
  <c r="R5" i="9"/>
  <c r="G5" i="9"/>
  <c r="I16" i="9" s="1"/>
  <c r="T4" i="9"/>
  <c r="S4" i="9"/>
  <c r="R4" i="9"/>
  <c r="G4" i="9"/>
  <c r="H3" i="9" s="1"/>
  <c r="I3" i="9"/>
  <c r="E3" i="9"/>
  <c r="D3" i="9"/>
  <c r="C3" i="9"/>
  <c r="C4" i="8"/>
  <c r="C6" i="8" s="1"/>
  <c r="C9" i="8" s="1"/>
  <c r="G12" i="8"/>
  <c r="C12" i="8"/>
  <c r="C11" i="8"/>
  <c r="L9" i="8"/>
  <c r="K9" i="8"/>
  <c r="L12" i="8" s="1"/>
  <c r="H9" i="8"/>
  <c r="L6" i="8"/>
  <c r="L8" i="8" s="1"/>
  <c r="K6" i="8"/>
  <c r="K8" i="8" s="1"/>
  <c r="L11" i="8" s="1"/>
  <c r="H6" i="8"/>
  <c r="H8" i="8" s="1"/>
  <c r="G6" i="8"/>
  <c r="G8" i="8" s="1"/>
  <c r="H11" i="8" s="1"/>
  <c r="D6" i="8"/>
  <c r="D9" i="8" s="1"/>
  <c r="P4" i="8"/>
  <c r="F4" i="8"/>
  <c r="J4" i="8" s="1"/>
  <c r="L2" i="8" s="1"/>
  <c r="P3" i="8"/>
  <c r="P6" i="8" s="1"/>
  <c r="O3" i="8"/>
  <c r="F3" i="8"/>
  <c r="J3" i="8" s="1"/>
  <c r="H2" i="8"/>
  <c r="G2" i="8"/>
  <c r="D2" i="8"/>
  <c r="C2" i="8"/>
  <c r="D7" i="7"/>
  <c r="E5" i="7"/>
  <c r="W5" i="7" s="1"/>
  <c r="C7" i="7"/>
  <c r="E7" i="7"/>
  <c r="D4" i="6"/>
  <c r="D6" i="6"/>
  <c r="E9" i="6"/>
  <c r="E12" i="6" s="1"/>
  <c r="C6" i="6"/>
  <c r="C9" i="6" s="1"/>
  <c r="C3" i="6"/>
  <c r="K19" i="7"/>
  <c r="E19" i="7"/>
  <c r="E18" i="7"/>
  <c r="E17" i="7"/>
  <c r="K16" i="7"/>
  <c r="E16" i="7"/>
  <c r="R14" i="7"/>
  <c r="Q14" i="7"/>
  <c r="R12" i="7"/>
  <c r="Q12" i="7"/>
  <c r="P12" i="7"/>
  <c r="R11" i="7"/>
  <c r="Q11" i="7"/>
  <c r="P11" i="7"/>
  <c r="R9" i="7"/>
  <c r="R13" i="7" s="1"/>
  <c r="Q9" i="7"/>
  <c r="Q13" i="7" s="1"/>
  <c r="P9" i="7"/>
  <c r="P13" i="7" s="1"/>
  <c r="O9" i="7"/>
  <c r="L9" i="7"/>
  <c r="L13" i="7" s="1"/>
  <c r="K9" i="7"/>
  <c r="K13" i="7" s="1"/>
  <c r="J9" i="7"/>
  <c r="J11" i="7" s="1"/>
  <c r="I9" i="7"/>
  <c r="I12" i="7" s="1"/>
  <c r="F9" i="7"/>
  <c r="F11" i="7" s="1"/>
  <c r="D9" i="7"/>
  <c r="D12" i="7" s="1"/>
  <c r="C9" i="7"/>
  <c r="C12" i="7" s="1"/>
  <c r="X7" i="7"/>
  <c r="W7" i="7"/>
  <c r="V7" i="7"/>
  <c r="U7" i="7"/>
  <c r="H7" i="7"/>
  <c r="N7" i="7" s="1"/>
  <c r="R3" i="7" s="1"/>
  <c r="X6" i="7"/>
  <c r="W6" i="7"/>
  <c r="V6" i="7"/>
  <c r="U6" i="7"/>
  <c r="H6" i="7"/>
  <c r="X5" i="7"/>
  <c r="V5" i="7"/>
  <c r="U5" i="7"/>
  <c r="H5" i="7"/>
  <c r="N5" i="7" s="1"/>
  <c r="X4" i="7"/>
  <c r="W4" i="7"/>
  <c r="V4" i="7"/>
  <c r="U4" i="7"/>
  <c r="H4" i="7"/>
  <c r="N4" i="7" s="1"/>
  <c r="L3" i="7"/>
  <c r="J3" i="7"/>
  <c r="F3" i="7"/>
  <c r="E3" i="7"/>
  <c r="D3" i="7"/>
  <c r="C3" i="7"/>
  <c r="E19" i="6"/>
  <c r="E18" i="6"/>
  <c r="E17" i="6"/>
  <c r="E16" i="6"/>
  <c r="Q14" i="6"/>
  <c r="P14" i="6"/>
  <c r="O14" i="6"/>
  <c r="R13" i="6"/>
  <c r="Q13" i="6"/>
  <c r="P13" i="6"/>
  <c r="R12" i="6"/>
  <c r="Q12" i="6"/>
  <c r="P12" i="6"/>
  <c r="O12" i="6"/>
  <c r="R17" i="6" s="1"/>
  <c r="F12" i="6"/>
  <c r="Q11" i="6"/>
  <c r="P11" i="6"/>
  <c r="O11" i="6"/>
  <c r="R9" i="6"/>
  <c r="R14" i="6" s="1"/>
  <c r="R19" i="6" s="1"/>
  <c r="Q9" i="6"/>
  <c r="P9" i="6"/>
  <c r="O9" i="6"/>
  <c r="O13" i="6" s="1"/>
  <c r="R18" i="6" s="1"/>
  <c r="L9" i="6"/>
  <c r="L11" i="6" s="1"/>
  <c r="K9" i="6"/>
  <c r="K13" i="6" s="1"/>
  <c r="J9" i="6"/>
  <c r="J13" i="6" s="1"/>
  <c r="I9" i="6"/>
  <c r="I13" i="6" s="1"/>
  <c r="F9" i="6"/>
  <c r="F13" i="6" s="1"/>
  <c r="X7" i="6"/>
  <c r="W7" i="6"/>
  <c r="V7" i="6"/>
  <c r="U7" i="6"/>
  <c r="H7" i="6"/>
  <c r="K19" i="6" s="1"/>
  <c r="X6" i="6"/>
  <c r="W6" i="6"/>
  <c r="V6" i="6"/>
  <c r="U6" i="6"/>
  <c r="H6" i="6"/>
  <c r="K18" i="6" s="1"/>
  <c r="X5" i="6"/>
  <c r="W5" i="6"/>
  <c r="V5" i="6"/>
  <c r="U5" i="6"/>
  <c r="H5" i="6"/>
  <c r="J3" i="6" s="1"/>
  <c r="X4" i="6"/>
  <c r="W4" i="6"/>
  <c r="U4" i="6"/>
  <c r="H4" i="6"/>
  <c r="I3" i="6" s="1"/>
  <c r="K3" i="6"/>
  <c r="F3" i="6"/>
  <c r="E3" i="6"/>
  <c r="D3" i="6"/>
  <c r="G11" i="53" l="1"/>
  <c r="K3" i="52"/>
  <c r="J3" i="52"/>
  <c r="K3" i="51"/>
  <c r="K18" i="47"/>
  <c r="J3" i="47"/>
  <c r="N6" i="46"/>
  <c r="Q18" i="46" s="1"/>
  <c r="K3" i="46"/>
  <c r="AB36" i="64"/>
  <c r="AB37" i="64" s="1"/>
  <c r="AB38" i="64" s="1"/>
  <c r="X31" i="63"/>
  <c r="X32" i="63" s="1"/>
  <c r="X33" i="63" s="1"/>
  <c r="X31" i="60"/>
  <c r="X32" i="60" s="1"/>
  <c r="X33" i="60" s="1"/>
  <c r="Q12" i="56"/>
  <c r="R12" i="56"/>
  <c r="Q14" i="56"/>
  <c r="S12" i="56"/>
  <c r="R14" i="56"/>
  <c r="T12" i="56"/>
  <c r="U14" i="56"/>
  <c r="C11" i="56"/>
  <c r="U12" i="56"/>
  <c r="S15" i="56"/>
  <c r="U21" i="56" s="1"/>
  <c r="Q11" i="56"/>
  <c r="R13" i="56"/>
  <c r="T15" i="56"/>
  <c r="R11" i="56"/>
  <c r="S13" i="56"/>
  <c r="M13" i="56"/>
  <c r="Z9" i="56"/>
  <c r="Z14" i="56" s="1"/>
  <c r="N11" i="56"/>
  <c r="N13" i="56"/>
  <c r="J11" i="56"/>
  <c r="M11" i="56"/>
  <c r="K12" i="56"/>
  <c r="S8" i="55"/>
  <c r="S12" i="55" s="1"/>
  <c r="T8" i="55"/>
  <c r="T13" i="55" s="1"/>
  <c r="J17" i="55"/>
  <c r="J22" i="55" s="1"/>
  <c r="S8" i="54"/>
  <c r="S12" i="54" s="1"/>
  <c r="J17" i="54"/>
  <c r="J27" i="54" s="1"/>
  <c r="O8" i="53"/>
  <c r="G8" i="53"/>
  <c r="H11" i="53" s="1"/>
  <c r="H9" i="53"/>
  <c r="H12" i="53" s="1"/>
  <c r="P11" i="53"/>
  <c r="V128" i="1" s="1"/>
  <c r="K14" i="52"/>
  <c r="K12" i="52"/>
  <c r="L17" i="52" s="1"/>
  <c r="L14" i="52"/>
  <c r="L12" i="52"/>
  <c r="K14" i="51"/>
  <c r="L11" i="51"/>
  <c r="L12" i="51"/>
  <c r="L14" i="51"/>
  <c r="I14" i="51"/>
  <c r="K12" i="51"/>
  <c r="K11" i="51"/>
  <c r="I11" i="51"/>
  <c r="J11" i="51"/>
  <c r="J17" i="49"/>
  <c r="J21" i="49" s="1"/>
  <c r="H12" i="48"/>
  <c r="H9" i="48"/>
  <c r="L12" i="47"/>
  <c r="L14" i="47"/>
  <c r="K12" i="47"/>
  <c r="K14" i="47"/>
  <c r="L14" i="46"/>
  <c r="W9" i="46"/>
  <c r="W13" i="46" s="1"/>
  <c r="L12" i="46"/>
  <c r="K14" i="46"/>
  <c r="K12" i="46"/>
  <c r="G9" i="43"/>
  <c r="H12" i="43"/>
  <c r="H11" i="43"/>
  <c r="L14" i="42"/>
  <c r="K12" i="42"/>
  <c r="L17" i="42" s="1"/>
  <c r="L12" i="42"/>
  <c r="L11" i="42"/>
  <c r="J11" i="42"/>
  <c r="K14" i="42"/>
  <c r="K11" i="42"/>
  <c r="I11" i="42"/>
  <c r="L13" i="41"/>
  <c r="K13" i="41"/>
  <c r="I13" i="41"/>
  <c r="J13" i="41"/>
  <c r="T8" i="40"/>
  <c r="T13" i="40" s="1"/>
  <c r="J17" i="39"/>
  <c r="J22" i="39" s="1"/>
  <c r="H12" i="37"/>
  <c r="H11" i="37"/>
  <c r="H8" i="35"/>
  <c r="H11" i="35" s="1"/>
  <c r="H12" i="35"/>
  <c r="H9" i="32"/>
  <c r="H12" i="32" s="1"/>
  <c r="T8" i="31"/>
  <c r="T12" i="31" s="1"/>
  <c r="J17" i="30"/>
  <c r="J22" i="30" s="1"/>
  <c r="J12" i="27"/>
  <c r="J15" i="27"/>
  <c r="H22" i="27" s="1"/>
  <c r="J17" i="25"/>
  <c r="J21" i="25" s="1"/>
  <c r="G9" i="23"/>
  <c r="H12" i="23" s="1"/>
  <c r="P11" i="23"/>
  <c r="H128" i="1" s="1"/>
  <c r="H9" i="23"/>
  <c r="J17" i="21"/>
  <c r="J17" i="20"/>
  <c r="J27" i="20" s="1"/>
  <c r="H11" i="19"/>
  <c r="H12" i="19"/>
  <c r="J17" i="18"/>
  <c r="J21" i="18" s="1"/>
  <c r="T8" i="15"/>
  <c r="T12" i="15" s="1"/>
  <c r="J17" i="15"/>
  <c r="J23" i="15" s="1"/>
  <c r="G9" i="14"/>
  <c r="H12" i="14" s="1"/>
  <c r="H9" i="14"/>
  <c r="H11" i="14"/>
  <c r="G9" i="12"/>
  <c r="H11" i="12"/>
  <c r="H12" i="12"/>
  <c r="H9" i="12"/>
  <c r="T8" i="11"/>
  <c r="T12" i="11" s="1"/>
  <c r="J17" i="9"/>
  <c r="J21" i="9" s="1"/>
  <c r="G9" i="8"/>
  <c r="H12" i="8" s="1"/>
  <c r="K11" i="7"/>
  <c r="L12" i="7"/>
  <c r="L11" i="7"/>
  <c r="L14" i="7"/>
  <c r="K12" i="7"/>
  <c r="K14" i="7"/>
  <c r="I11" i="7"/>
  <c r="I13" i="7"/>
  <c r="I14" i="7"/>
  <c r="J14" i="7"/>
  <c r="K12" i="6"/>
  <c r="J12" i="6"/>
  <c r="L13" i="6"/>
  <c r="L18" i="6" s="1"/>
  <c r="L12" i="6"/>
  <c r="L14" i="6"/>
  <c r="I12" i="6"/>
  <c r="I11" i="6"/>
  <c r="I14" i="6"/>
  <c r="K14" i="6"/>
  <c r="J11" i="6"/>
  <c r="J14" i="6"/>
  <c r="L17" i="6"/>
  <c r="J27" i="6" s="1"/>
  <c r="AE41" i="59"/>
  <c r="AE42" i="59" s="1"/>
  <c r="AE43" i="59" s="1"/>
  <c r="AB9" i="56"/>
  <c r="AB15" i="56" s="1"/>
  <c r="AA9" i="56"/>
  <c r="AA14" i="56" s="1"/>
  <c r="Y9" i="56"/>
  <c r="Y13" i="56" s="1"/>
  <c r="D13" i="56"/>
  <c r="G11" i="56"/>
  <c r="C13" i="56"/>
  <c r="C14" i="56"/>
  <c r="C15" i="56"/>
  <c r="D15" i="56"/>
  <c r="D12" i="56"/>
  <c r="L12" i="56"/>
  <c r="K11" i="56"/>
  <c r="M12" i="56"/>
  <c r="Q13" i="56"/>
  <c r="S14" i="56"/>
  <c r="L11" i="56"/>
  <c r="N12" i="56"/>
  <c r="T14" i="56"/>
  <c r="Z13" i="56"/>
  <c r="E15" i="56"/>
  <c r="X9" i="56"/>
  <c r="Z11" i="56"/>
  <c r="D14" i="56"/>
  <c r="F15" i="56"/>
  <c r="F14" i="56"/>
  <c r="J15" i="56"/>
  <c r="E13" i="56"/>
  <c r="G14" i="56"/>
  <c r="K15" i="56"/>
  <c r="F13" i="56"/>
  <c r="J14" i="56"/>
  <c r="L15" i="56"/>
  <c r="E12" i="56"/>
  <c r="G13" i="56"/>
  <c r="K14" i="56"/>
  <c r="M15" i="56"/>
  <c r="F12" i="56"/>
  <c r="J13" i="56"/>
  <c r="L14" i="56"/>
  <c r="N15" i="56"/>
  <c r="E11" i="56"/>
  <c r="G12" i="56"/>
  <c r="T12" i="55"/>
  <c r="C13" i="55"/>
  <c r="E17" i="55" s="1"/>
  <c r="C11" i="55"/>
  <c r="C12" i="55"/>
  <c r="Q6" i="55"/>
  <c r="O3" i="55"/>
  <c r="N17" i="55"/>
  <c r="E12" i="55"/>
  <c r="L4" i="55"/>
  <c r="H12" i="55"/>
  <c r="I12" i="55"/>
  <c r="I15" i="55"/>
  <c r="J12" i="55"/>
  <c r="M12" i="55"/>
  <c r="R8" i="55"/>
  <c r="R11" i="55" s="1"/>
  <c r="N12" i="55"/>
  <c r="L5" i="55"/>
  <c r="E11" i="55"/>
  <c r="E15" i="55" s="1"/>
  <c r="I16" i="55"/>
  <c r="H11" i="55"/>
  <c r="O11" i="55"/>
  <c r="O15" i="55" s="1"/>
  <c r="M13" i="55"/>
  <c r="J3" i="55"/>
  <c r="N13" i="55"/>
  <c r="I17" i="55"/>
  <c r="I11" i="55"/>
  <c r="J11" i="55"/>
  <c r="D11" i="54"/>
  <c r="R11" i="54"/>
  <c r="R12" i="54"/>
  <c r="R13" i="54"/>
  <c r="J3" i="54"/>
  <c r="E16" i="54"/>
  <c r="H12" i="54"/>
  <c r="I12" i="54"/>
  <c r="I15" i="54"/>
  <c r="J12" i="54"/>
  <c r="M12" i="54"/>
  <c r="O16" i="54" s="1"/>
  <c r="L5" i="54"/>
  <c r="T8" i="54"/>
  <c r="E11" i="54"/>
  <c r="E15" i="54" s="1"/>
  <c r="L4" i="54"/>
  <c r="H11" i="54"/>
  <c r="I11" i="54"/>
  <c r="E13" i="54"/>
  <c r="E17" i="54" s="1"/>
  <c r="L6" i="54"/>
  <c r="J11" i="54"/>
  <c r="O13" i="54"/>
  <c r="O17" i="54" s="1"/>
  <c r="M11" i="54"/>
  <c r="N11" i="54"/>
  <c r="P9" i="53"/>
  <c r="D12" i="53"/>
  <c r="D9" i="53"/>
  <c r="J4" i="53"/>
  <c r="N4" i="53" s="1"/>
  <c r="O12" i="53" s="1"/>
  <c r="N3" i="53"/>
  <c r="K2" i="53"/>
  <c r="K11" i="53"/>
  <c r="O9" i="53"/>
  <c r="P12" i="53" s="1"/>
  <c r="V129" i="1" s="1"/>
  <c r="G2" i="53"/>
  <c r="H2" i="53"/>
  <c r="C8" i="53"/>
  <c r="D11" i="53" s="1"/>
  <c r="K12" i="53"/>
  <c r="C14" i="52"/>
  <c r="F11" i="52"/>
  <c r="X9" i="52"/>
  <c r="X13" i="52" s="1"/>
  <c r="E9" i="52"/>
  <c r="E14" i="52" s="1"/>
  <c r="W9" i="52"/>
  <c r="W13" i="52" s="1"/>
  <c r="D13" i="52"/>
  <c r="D14" i="52"/>
  <c r="D11" i="52"/>
  <c r="C13" i="52"/>
  <c r="C11" i="52"/>
  <c r="F13" i="52"/>
  <c r="F12" i="52"/>
  <c r="N7" i="52"/>
  <c r="R3" i="52" s="1"/>
  <c r="L3" i="52"/>
  <c r="K18" i="52"/>
  <c r="P3" i="52"/>
  <c r="Q17" i="52"/>
  <c r="I3" i="52"/>
  <c r="Q21" i="52"/>
  <c r="P28" i="52"/>
  <c r="Q22" i="52"/>
  <c r="Q23" i="52"/>
  <c r="Q24" i="52"/>
  <c r="T6" i="52"/>
  <c r="Q3" i="52"/>
  <c r="Q18" i="52"/>
  <c r="O24" i="52"/>
  <c r="O21" i="52"/>
  <c r="O22" i="52"/>
  <c r="P26" i="52"/>
  <c r="O23" i="52"/>
  <c r="O3" i="52"/>
  <c r="Q16" i="52"/>
  <c r="T4" i="52"/>
  <c r="K16" i="52"/>
  <c r="I11" i="52"/>
  <c r="J11" i="52"/>
  <c r="P23" i="52"/>
  <c r="K11" i="52"/>
  <c r="L11" i="52"/>
  <c r="P27" i="52"/>
  <c r="I14" i="52"/>
  <c r="T5" i="52"/>
  <c r="J14" i="52"/>
  <c r="I13" i="52"/>
  <c r="Q14" i="52"/>
  <c r="R19" i="52" s="1"/>
  <c r="J13" i="52"/>
  <c r="R14" i="52"/>
  <c r="P21" i="52"/>
  <c r="U9" i="52"/>
  <c r="U12" i="52" s="1"/>
  <c r="V9" i="52"/>
  <c r="V13" i="52" s="1"/>
  <c r="P22" i="52"/>
  <c r="X9" i="51"/>
  <c r="X11" i="51" s="1"/>
  <c r="D11" i="51"/>
  <c r="W9" i="51"/>
  <c r="W14" i="51" s="1"/>
  <c r="F12" i="51"/>
  <c r="F17" i="51" s="1"/>
  <c r="D21" i="51" s="1"/>
  <c r="F14" i="51"/>
  <c r="F11" i="51"/>
  <c r="E11" i="51"/>
  <c r="E14" i="51"/>
  <c r="D14" i="51"/>
  <c r="C14" i="51"/>
  <c r="C11" i="51"/>
  <c r="N7" i="51"/>
  <c r="T7" i="51" s="1"/>
  <c r="X3" i="51" s="1"/>
  <c r="L3" i="51"/>
  <c r="R18" i="51"/>
  <c r="W19" i="51"/>
  <c r="P24" i="51"/>
  <c r="P21" i="51"/>
  <c r="P23" i="51"/>
  <c r="P22" i="51"/>
  <c r="P27" i="51"/>
  <c r="P11" i="51"/>
  <c r="R16" i="51" s="1"/>
  <c r="J14" i="51"/>
  <c r="N5" i="51"/>
  <c r="C13" i="51"/>
  <c r="J3" i="51"/>
  <c r="D13" i="51"/>
  <c r="E13" i="51"/>
  <c r="P14" i="51"/>
  <c r="R19" i="51" s="1"/>
  <c r="I13" i="51"/>
  <c r="Q14" i="51"/>
  <c r="Q19" i="51"/>
  <c r="J13" i="51"/>
  <c r="Q3" i="51"/>
  <c r="T6" i="51"/>
  <c r="R3" i="51"/>
  <c r="U9" i="51"/>
  <c r="U11" i="51" s="1"/>
  <c r="V9" i="51"/>
  <c r="K16" i="51"/>
  <c r="N4" i="51"/>
  <c r="D13" i="50"/>
  <c r="E17" i="50" s="1"/>
  <c r="D12" i="50"/>
  <c r="D11" i="50"/>
  <c r="C11" i="50"/>
  <c r="C12" i="50"/>
  <c r="E16" i="50" s="1"/>
  <c r="L5" i="50"/>
  <c r="T8" i="50"/>
  <c r="T11" i="50" s="1"/>
  <c r="H12" i="50"/>
  <c r="I12" i="50"/>
  <c r="I15" i="50"/>
  <c r="M12" i="50"/>
  <c r="R8" i="50"/>
  <c r="R13" i="50" s="1"/>
  <c r="N12" i="50"/>
  <c r="S8" i="50"/>
  <c r="O12" i="50"/>
  <c r="E11" i="50"/>
  <c r="E15" i="50" s="1"/>
  <c r="I16" i="50"/>
  <c r="H11" i="50"/>
  <c r="J3" i="50"/>
  <c r="N11" i="50"/>
  <c r="J13" i="50"/>
  <c r="J17" i="50" s="1"/>
  <c r="O11" i="50"/>
  <c r="O15" i="50" s="1"/>
  <c r="M13" i="50"/>
  <c r="O17" i="50" s="1"/>
  <c r="E12" i="50"/>
  <c r="L4" i="50"/>
  <c r="J12" i="50"/>
  <c r="I11" i="50"/>
  <c r="L6" i="50"/>
  <c r="D12" i="49"/>
  <c r="E17" i="49"/>
  <c r="E27" i="49" s="1"/>
  <c r="C11" i="49"/>
  <c r="C12" i="49"/>
  <c r="I17" i="49"/>
  <c r="O27" i="49"/>
  <c r="O23" i="49"/>
  <c r="O22" i="49"/>
  <c r="O21" i="49"/>
  <c r="R11" i="49"/>
  <c r="J27" i="49"/>
  <c r="J23" i="49"/>
  <c r="L5" i="49"/>
  <c r="T8" i="49"/>
  <c r="E12" i="49"/>
  <c r="E16" i="49" s="1"/>
  <c r="H12" i="49"/>
  <c r="J12" i="49"/>
  <c r="M12" i="49"/>
  <c r="R8" i="49"/>
  <c r="R13" i="49" s="1"/>
  <c r="N12" i="49"/>
  <c r="S8" i="49"/>
  <c r="S11" i="49" s="1"/>
  <c r="E11" i="49"/>
  <c r="I16" i="49"/>
  <c r="H11" i="49"/>
  <c r="I12" i="49"/>
  <c r="O12" i="49"/>
  <c r="I11" i="49"/>
  <c r="H3" i="49"/>
  <c r="L6" i="49"/>
  <c r="J11" i="49"/>
  <c r="M11" i="49"/>
  <c r="N11" i="49"/>
  <c r="O11" i="49"/>
  <c r="L4" i="49"/>
  <c r="D12" i="48"/>
  <c r="P6" i="48"/>
  <c r="P8" i="48" s="1"/>
  <c r="J4" i="48"/>
  <c r="K12" i="48" s="1"/>
  <c r="H2" i="48"/>
  <c r="G11" i="48"/>
  <c r="H11" i="48"/>
  <c r="N3" i="48"/>
  <c r="K2" i="48"/>
  <c r="K11" i="48"/>
  <c r="O6" i="48"/>
  <c r="O9" i="48" s="1"/>
  <c r="G2" i="48"/>
  <c r="C8" i="48"/>
  <c r="D8" i="48"/>
  <c r="X9" i="47"/>
  <c r="X13" i="47" s="1"/>
  <c r="W9" i="47"/>
  <c r="W11" i="47" s="1"/>
  <c r="F11" i="47"/>
  <c r="E11" i="47"/>
  <c r="D13" i="47"/>
  <c r="D14" i="47"/>
  <c r="D11" i="47"/>
  <c r="C14" i="47"/>
  <c r="C13" i="47"/>
  <c r="C11" i="47"/>
  <c r="N7" i="47"/>
  <c r="R3" i="47" s="1"/>
  <c r="L3" i="47"/>
  <c r="K3" i="47"/>
  <c r="N5" i="47"/>
  <c r="P24" i="47"/>
  <c r="P21" i="47"/>
  <c r="P22" i="47"/>
  <c r="P23" i="47"/>
  <c r="P27" i="47"/>
  <c r="R18" i="47"/>
  <c r="Q18" i="47"/>
  <c r="T6" i="47"/>
  <c r="Q3" i="47"/>
  <c r="O24" i="47"/>
  <c r="O22" i="47"/>
  <c r="O21" i="47"/>
  <c r="P26" i="47"/>
  <c r="O23" i="47"/>
  <c r="R19" i="47"/>
  <c r="F17" i="47"/>
  <c r="N4" i="47"/>
  <c r="T7" i="47"/>
  <c r="I11" i="47"/>
  <c r="J11" i="47"/>
  <c r="K11" i="47"/>
  <c r="E14" i="47"/>
  <c r="L11" i="47"/>
  <c r="I14" i="47"/>
  <c r="J14" i="47"/>
  <c r="I13" i="47"/>
  <c r="Q14" i="47"/>
  <c r="K16" i="47"/>
  <c r="E13" i="47"/>
  <c r="F18" i="47" s="1"/>
  <c r="J13" i="47"/>
  <c r="R14" i="47"/>
  <c r="U9" i="47"/>
  <c r="U13" i="47" s="1"/>
  <c r="V9" i="47"/>
  <c r="V13" i="47" s="1"/>
  <c r="D13" i="46"/>
  <c r="D14" i="46"/>
  <c r="X9" i="46"/>
  <c r="X12" i="46" s="1"/>
  <c r="D11" i="46"/>
  <c r="E14" i="46"/>
  <c r="E11" i="46"/>
  <c r="C11" i="46"/>
  <c r="C13" i="46"/>
  <c r="C14" i="46"/>
  <c r="F14" i="46"/>
  <c r="F16" i="46"/>
  <c r="C21" i="46" s="1"/>
  <c r="F12" i="46"/>
  <c r="F17" i="46" s="1"/>
  <c r="F13" i="46"/>
  <c r="E13" i="46"/>
  <c r="J3" i="46"/>
  <c r="W14" i="46"/>
  <c r="X14" i="46"/>
  <c r="P24" i="46"/>
  <c r="P21" i="46"/>
  <c r="P22" i="46"/>
  <c r="P23" i="46"/>
  <c r="P27" i="46"/>
  <c r="Q24" i="46"/>
  <c r="Q21" i="46"/>
  <c r="Q22" i="46"/>
  <c r="P28" i="46"/>
  <c r="Q23" i="46"/>
  <c r="N4" i="46"/>
  <c r="T7" i="46"/>
  <c r="I11" i="46"/>
  <c r="Q19" i="46"/>
  <c r="J11" i="46"/>
  <c r="K11" i="46"/>
  <c r="L11" i="46"/>
  <c r="N5" i="46"/>
  <c r="O11" i="46"/>
  <c r="R16" i="46" s="1"/>
  <c r="W12" i="46"/>
  <c r="I14" i="46"/>
  <c r="P11" i="46"/>
  <c r="J14" i="46"/>
  <c r="P14" i="46"/>
  <c r="W11" i="46"/>
  <c r="I13" i="46"/>
  <c r="Q14" i="46"/>
  <c r="R19" i="46" s="1"/>
  <c r="J13" i="46"/>
  <c r="Q3" i="46"/>
  <c r="T6" i="46"/>
  <c r="U9" i="46"/>
  <c r="U13" i="46" s="1"/>
  <c r="V9" i="46"/>
  <c r="V13" i="46" s="1"/>
  <c r="T8" i="45"/>
  <c r="T13" i="45" s="1"/>
  <c r="E8" i="45"/>
  <c r="E13" i="45" s="1"/>
  <c r="E17" i="45" s="1"/>
  <c r="E22" i="45" s="1"/>
  <c r="C12" i="45"/>
  <c r="C11" i="45"/>
  <c r="D11" i="45"/>
  <c r="D12" i="45"/>
  <c r="L5" i="45"/>
  <c r="I16" i="45"/>
  <c r="O23" i="45"/>
  <c r="O27" i="45"/>
  <c r="O21" i="45"/>
  <c r="O22" i="45"/>
  <c r="L4" i="45"/>
  <c r="H12" i="45"/>
  <c r="I12" i="45"/>
  <c r="I15" i="45"/>
  <c r="J12" i="45"/>
  <c r="M12" i="45"/>
  <c r="R8" i="45"/>
  <c r="R12" i="45" s="1"/>
  <c r="N12" i="45"/>
  <c r="S8" i="45"/>
  <c r="S11" i="45" s="1"/>
  <c r="O12" i="45"/>
  <c r="E11" i="45"/>
  <c r="H11" i="45"/>
  <c r="J15" i="45" s="1"/>
  <c r="M11" i="45"/>
  <c r="I13" i="45"/>
  <c r="N16" i="45"/>
  <c r="J3" i="45"/>
  <c r="N11" i="45"/>
  <c r="J13" i="45"/>
  <c r="L6" i="45"/>
  <c r="O11" i="45"/>
  <c r="R6" i="44"/>
  <c r="R8" i="44" s="1"/>
  <c r="R11" i="44" s="1"/>
  <c r="D11" i="44"/>
  <c r="D12" i="44"/>
  <c r="C11" i="44"/>
  <c r="C12" i="44"/>
  <c r="E16" i="44" s="1"/>
  <c r="I17" i="44"/>
  <c r="L6" i="44"/>
  <c r="O22" i="44"/>
  <c r="O27" i="44"/>
  <c r="O23" i="44"/>
  <c r="O21" i="44"/>
  <c r="I12" i="44"/>
  <c r="L5" i="44"/>
  <c r="T8" i="44"/>
  <c r="S8" i="44"/>
  <c r="S11" i="44" s="1"/>
  <c r="O12" i="44"/>
  <c r="E11" i="44"/>
  <c r="E15" i="44" s="1"/>
  <c r="I16" i="44"/>
  <c r="H11" i="44"/>
  <c r="I15" i="44"/>
  <c r="I11" i="44"/>
  <c r="E13" i="44"/>
  <c r="E17" i="44" s="1"/>
  <c r="J12" i="44"/>
  <c r="J11" i="44"/>
  <c r="H13" i="44"/>
  <c r="J17" i="44" s="1"/>
  <c r="Q6" i="44"/>
  <c r="M11" i="44"/>
  <c r="N11" i="44"/>
  <c r="L4" i="44"/>
  <c r="M12" i="44"/>
  <c r="N12" i="44"/>
  <c r="O11" i="44"/>
  <c r="P9" i="43"/>
  <c r="J4" i="43"/>
  <c r="K12" i="43" s="1"/>
  <c r="H2" i="43"/>
  <c r="N3" i="43"/>
  <c r="K2" i="43"/>
  <c r="K11" i="43"/>
  <c r="O6" i="43"/>
  <c r="O8" i="43" s="1"/>
  <c r="P11" i="43" s="1"/>
  <c r="T128" i="1" s="1"/>
  <c r="D8" i="43"/>
  <c r="G11" i="43"/>
  <c r="G2" i="43"/>
  <c r="C8" i="43"/>
  <c r="X5" i="42"/>
  <c r="C11" i="42"/>
  <c r="F11" i="42"/>
  <c r="X9" i="42"/>
  <c r="X13" i="42" s="1"/>
  <c r="W5" i="42"/>
  <c r="W9" i="42" s="1"/>
  <c r="E9" i="42"/>
  <c r="E14" i="42" s="1"/>
  <c r="F13" i="42"/>
  <c r="F14" i="42"/>
  <c r="C14" i="42"/>
  <c r="D14" i="42"/>
  <c r="D11" i="42"/>
  <c r="N7" i="42"/>
  <c r="R3" i="42" s="1"/>
  <c r="K16" i="42"/>
  <c r="Q21" i="42"/>
  <c r="Q24" i="42"/>
  <c r="P28" i="42"/>
  <c r="Q23" i="42"/>
  <c r="Q22" i="42"/>
  <c r="P24" i="42"/>
  <c r="P27" i="42"/>
  <c r="P21" i="42"/>
  <c r="P22" i="42"/>
  <c r="P23" i="42"/>
  <c r="N5" i="42"/>
  <c r="I14" i="42"/>
  <c r="K17" i="42"/>
  <c r="J14" i="42"/>
  <c r="N4" i="42"/>
  <c r="T7" i="42"/>
  <c r="O23" i="42"/>
  <c r="C13" i="42"/>
  <c r="O22" i="42"/>
  <c r="D13" i="42"/>
  <c r="I13" i="42"/>
  <c r="N6" i="42"/>
  <c r="J13" i="42"/>
  <c r="R14" i="42"/>
  <c r="R19" i="42" s="1"/>
  <c r="O21" i="42"/>
  <c r="P26" i="42"/>
  <c r="U9" i="42"/>
  <c r="U11" i="42" s="1"/>
  <c r="V9" i="42"/>
  <c r="V13" i="42" s="1"/>
  <c r="I14" i="41"/>
  <c r="J14" i="41"/>
  <c r="K14" i="41"/>
  <c r="L14" i="41"/>
  <c r="Q14" i="41"/>
  <c r="I11" i="41"/>
  <c r="R14" i="41"/>
  <c r="J11" i="41"/>
  <c r="K11" i="41"/>
  <c r="L11" i="41"/>
  <c r="O11" i="41"/>
  <c r="L17" i="41"/>
  <c r="J27" i="41" s="1"/>
  <c r="Q11" i="41"/>
  <c r="R11" i="41"/>
  <c r="O12" i="41"/>
  <c r="P12" i="41"/>
  <c r="Q12" i="41"/>
  <c r="X9" i="41"/>
  <c r="X13" i="41" s="1"/>
  <c r="C14" i="41"/>
  <c r="E14" i="41"/>
  <c r="C11" i="41"/>
  <c r="F14" i="41"/>
  <c r="E11" i="41"/>
  <c r="F11" i="41"/>
  <c r="W9" i="41"/>
  <c r="W13" i="41" s="1"/>
  <c r="D14" i="41"/>
  <c r="D11" i="41"/>
  <c r="F17" i="41"/>
  <c r="D22" i="41" s="1"/>
  <c r="N7" i="41"/>
  <c r="R3" i="41" s="1"/>
  <c r="L3" i="41"/>
  <c r="R18" i="41"/>
  <c r="P11" i="41"/>
  <c r="N4" i="41"/>
  <c r="N5" i="41"/>
  <c r="K17" i="41"/>
  <c r="I3" i="41"/>
  <c r="C13" i="41"/>
  <c r="D13" i="41"/>
  <c r="K3" i="41"/>
  <c r="E13" i="41"/>
  <c r="O14" i="41"/>
  <c r="F13" i="41"/>
  <c r="P14" i="41"/>
  <c r="U9" i="41"/>
  <c r="V9" i="41"/>
  <c r="V11" i="41" s="1"/>
  <c r="N6" i="41"/>
  <c r="C8" i="40"/>
  <c r="C13" i="40"/>
  <c r="T11" i="40"/>
  <c r="T12" i="40"/>
  <c r="Q5" i="40"/>
  <c r="O27" i="40"/>
  <c r="O23" i="40"/>
  <c r="O21" i="40"/>
  <c r="O22" i="40"/>
  <c r="E12" i="40"/>
  <c r="L4" i="40"/>
  <c r="H12" i="40"/>
  <c r="I12" i="40"/>
  <c r="I15" i="40"/>
  <c r="J12" i="40"/>
  <c r="M12" i="40"/>
  <c r="R8" i="40"/>
  <c r="R11" i="40" s="1"/>
  <c r="N12" i="40"/>
  <c r="S8" i="40"/>
  <c r="O12" i="40"/>
  <c r="I11" i="40"/>
  <c r="E13" i="40"/>
  <c r="E17" i="40" s="1"/>
  <c r="N16" i="40"/>
  <c r="L6" i="40"/>
  <c r="J11" i="40"/>
  <c r="H13" i="40"/>
  <c r="J17" i="40" s="1"/>
  <c r="M11" i="40"/>
  <c r="J3" i="40"/>
  <c r="N11" i="40"/>
  <c r="O11" i="40"/>
  <c r="D12" i="39"/>
  <c r="E17" i="39"/>
  <c r="J3" i="39"/>
  <c r="L6" i="39"/>
  <c r="N16" i="39"/>
  <c r="Q5" i="39"/>
  <c r="N3" i="39"/>
  <c r="E22" i="39"/>
  <c r="E27" i="39"/>
  <c r="E23" i="39"/>
  <c r="E21" i="39"/>
  <c r="O27" i="39"/>
  <c r="O21" i="39"/>
  <c r="O23" i="39"/>
  <c r="O22" i="39"/>
  <c r="E12" i="39"/>
  <c r="E16" i="39" s="1"/>
  <c r="L4" i="39"/>
  <c r="H12" i="39"/>
  <c r="I12" i="39"/>
  <c r="I15" i="39"/>
  <c r="J12" i="39"/>
  <c r="M12" i="39"/>
  <c r="R8" i="39"/>
  <c r="R12" i="39" s="1"/>
  <c r="N12" i="39"/>
  <c r="S8" i="39"/>
  <c r="O12" i="39"/>
  <c r="T8" i="39"/>
  <c r="T11" i="39" s="1"/>
  <c r="E11" i="39"/>
  <c r="E15" i="39" s="1"/>
  <c r="H11" i="39"/>
  <c r="I11" i="39"/>
  <c r="J11" i="39"/>
  <c r="M11" i="39"/>
  <c r="O15" i="39" s="1"/>
  <c r="D12" i="38"/>
  <c r="J3" i="38"/>
  <c r="E15" i="38"/>
  <c r="O27" i="38"/>
  <c r="O23" i="38"/>
  <c r="O21" i="38"/>
  <c r="O22" i="38"/>
  <c r="E17" i="38"/>
  <c r="L5" i="38"/>
  <c r="T8" i="38"/>
  <c r="E12" i="38"/>
  <c r="L4" i="38"/>
  <c r="H12" i="38"/>
  <c r="I15" i="38"/>
  <c r="J12" i="38"/>
  <c r="M12" i="38"/>
  <c r="O16" i="38" s="1"/>
  <c r="R8" i="38"/>
  <c r="R13" i="38" s="1"/>
  <c r="S8" i="38"/>
  <c r="S11" i="38" s="1"/>
  <c r="O12" i="38"/>
  <c r="I16" i="38"/>
  <c r="H11" i="38"/>
  <c r="I11" i="38"/>
  <c r="E13" i="38"/>
  <c r="D13" i="38"/>
  <c r="L6" i="38"/>
  <c r="J11" i="38"/>
  <c r="M11" i="38"/>
  <c r="I13" i="38"/>
  <c r="J17" i="38" s="1"/>
  <c r="N11" i="38"/>
  <c r="O11" i="38"/>
  <c r="N12" i="38"/>
  <c r="P6" i="37"/>
  <c r="P8" i="37" s="1"/>
  <c r="P11" i="37" s="1"/>
  <c r="J4" i="37"/>
  <c r="K12" i="37" s="1"/>
  <c r="H2" i="37"/>
  <c r="N3" i="37"/>
  <c r="K2" i="37"/>
  <c r="K11" i="37"/>
  <c r="G11" i="37"/>
  <c r="O9" i="37"/>
  <c r="G2" i="37"/>
  <c r="C8" i="37"/>
  <c r="L2" i="37"/>
  <c r="D8" i="37"/>
  <c r="N4" i="37"/>
  <c r="S8" i="36"/>
  <c r="S13" i="36" s="1"/>
  <c r="T8" i="36"/>
  <c r="T13" i="36" s="1"/>
  <c r="C12" i="36"/>
  <c r="D12" i="36"/>
  <c r="E17" i="36"/>
  <c r="E22" i="36" s="1"/>
  <c r="S11" i="36"/>
  <c r="D11" i="36"/>
  <c r="I3" i="36"/>
  <c r="I16" i="36"/>
  <c r="N3" i="36"/>
  <c r="Q5" i="36"/>
  <c r="N16" i="36"/>
  <c r="O27" i="36"/>
  <c r="O23" i="36"/>
  <c r="O21" i="36"/>
  <c r="O22" i="36"/>
  <c r="J17" i="36"/>
  <c r="E12" i="36"/>
  <c r="H12" i="36"/>
  <c r="I12" i="36"/>
  <c r="I15" i="36"/>
  <c r="J12" i="36"/>
  <c r="M12" i="36"/>
  <c r="R8" i="36"/>
  <c r="R13" i="36" s="1"/>
  <c r="N12" i="36"/>
  <c r="L4" i="36"/>
  <c r="E11" i="36"/>
  <c r="H11" i="36"/>
  <c r="I11" i="36"/>
  <c r="L6" i="36"/>
  <c r="J11" i="36"/>
  <c r="M11" i="36"/>
  <c r="J3" i="36"/>
  <c r="N11" i="36"/>
  <c r="P9" i="35"/>
  <c r="D11" i="35"/>
  <c r="J4" i="35"/>
  <c r="N4" i="35" s="1"/>
  <c r="O12" i="35"/>
  <c r="P2" i="35"/>
  <c r="K2" i="35"/>
  <c r="N3" i="35"/>
  <c r="K11" i="35"/>
  <c r="G11" i="35"/>
  <c r="G2" i="35"/>
  <c r="O6" i="35"/>
  <c r="O8" i="35" s="1"/>
  <c r="P11" i="35" s="1"/>
  <c r="P128" i="1" s="1"/>
  <c r="H2" i="35"/>
  <c r="D11" i="34"/>
  <c r="D13" i="34"/>
  <c r="D12" i="34"/>
  <c r="C11" i="34"/>
  <c r="C12" i="34"/>
  <c r="E16" i="34" s="1"/>
  <c r="L6" i="34"/>
  <c r="Q6" i="34" s="1"/>
  <c r="E17" i="34"/>
  <c r="I12" i="34"/>
  <c r="L5" i="34"/>
  <c r="L4" i="34"/>
  <c r="H12" i="34"/>
  <c r="M12" i="34"/>
  <c r="R8" i="34"/>
  <c r="R12" i="34" s="1"/>
  <c r="N12" i="34"/>
  <c r="S8" i="34"/>
  <c r="S11" i="34" s="1"/>
  <c r="E11" i="34"/>
  <c r="I16" i="34"/>
  <c r="H11" i="34"/>
  <c r="I11" i="34"/>
  <c r="E13" i="34"/>
  <c r="J11" i="34"/>
  <c r="M11" i="34"/>
  <c r="J3" i="34"/>
  <c r="N11" i="34"/>
  <c r="J13" i="34"/>
  <c r="J17" i="34" s="1"/>
  <c r="I15" i="34"/>
  <c r="O13" i="34"/>
  <c r="O17" i="34" s="1"/>
  <c r="O12" i="34"/>
  <c r="T8" i="34"/>
  <c r="T11" i="34" s="1"/>
  <c r="E8" i="33"/>
  <c r="E11" i="33" s="1"/>
  <c r="D13" i="33"/>
  <c r="D12" i="33"/>
  <c r="D11" i="33"/>
  <c r="T8" i="33"/>
  <c r="N17" i="33"/>
  <c r="J3" i="33"/>
  <c r="N3" i="33"/>
  <c r="Q5" i="33"/>
  <c r="S16" i="33" s="1"/>
  <c r="O27" i="33"/>
  <c r="O21" i="33"/>
  <c r="O23" i="33"/>
  <c r="O22" i="33"/>
  <c r="J17" i="33"/>
  <c r="S3" i="33"/>
  <c r="L4" i="33"/>
  <c r="H12" i="33"/>
  <c r="I12" i="33"/>
  <c r="I15" i="33"/>
  <c r="J12" i="33"/>
  <c r="M12" i="33"/>
  <c r="R8" i="33"/>
  <c r="R13" i="33" s="1"/>
  <c r="N12" i="33"/>
  <c r="S8" i="33"/>
  <c r="O12" i="33"/>
  <c r="H11" i="33"/>
  <c r="I11" i="33"/>
  <c r="N16" i="33"/>
  <c r="M11" i="33"/>
  <c r="Q6" i="33"/>
  <c r="N11" i="33"/>
  <c r="P8" i="32"/>
  <c r="P9" i="32"/>
  <c r="J4" i="32"/>
  <c r="N4" i="32" s="1"/>
  <c r="P2" i="32" s="1"/>
  <c r="G11" i="32"/>
  <c r="O12" i="32"/>
  <c r="L11" i="32"/>
  <c r="N3" i="32"/>
  <c r="K2" i="32"/>
  <c r="K11" i="32"/>
  <c r="G2" i="32"/>
  <c r="C8" i="32"/>
  <c r="L2" i="32"/>
  <c r="D8" i="32"/>
  <c r="O6" i="32"/>
  <c r="O8" i="32" s="1"/>
  <c r="P11" i="32" s="1"/>
  <c r="N128" i="1" s="1"/>
  <c r="D11" i="31"/>
  <c r="E15" i="31" s="1"/>
  <c r="D12" i="31"/>
  <c r="T13" i="31"/>
  <c r="T11" i="31"/>
  <c r="Q5" i="31"/>
  <c r="I16" i="31"/>
  <c r="O27" i="31"/>
  <c r="O21" i="31"/>
  <c r="O23" i="31"/>
  <c r="O22" i="31"/>
  <c r="E12" i="31"/>
  <c r="L4" i="31"/>
  <c r="H12" i="31"/>
  <c r="I12" i="31"/>
  <c r="I15" i="31"/>
  <c r="J12" i="31"/>
  <c r="M12" i="31"/>
  <c r="R8" i="31"/>
  <c r="R12" i="31" s="1"/>
  <c r="N12" i="31"/>
  <c r="S8" i="31"/>
  <c r="S11" i="31" s="1"/>
  <c r="O12" i="31"/>
  <c r="I11" i="31"/>
  <c r="E13" i="31"/>
  <c r="E17" i="31" s="1"/>
  <c r="N16" i="31"/>
  <c r="L6" i="31"/>
  <c r="J11" i="31"/>
  <c r="H13" i="31"/>
  <c r="J17" i="31" s="1"/>
  <c r="M11" i="31"/>
  <c r="J3" i="31"/>
  <c r="N11" i="31"/>
  <c r="O11" i="31"/>
  <c r="D12" i="30"/>
  <c r="D11" i="30"/>
  <c r="C11" i="30"/>
  <c r="C12" i="30"/>
  <c r="E16" i="30" s="1"/>
  <c r="D13" i="30"/>
  <c r="E17" i="30" s="1"/>
  <c r="O15" i="30"/>
  <c r="I15" i="30"/>
  <c r="R8" i="30"/>
  <c r="R12" i="30" s="1"/>
  <c r="N12" i="30"/>
  <c r="S8" i="30"/>
  <c r="S11" i="30" s="1"/>
  <c r="O12" i="30"/>
  <c r="L5" i="30"/>
  <c r="T8" i="30"/>
  <c r="E11" i="30"/>
  <c r="I16" i="30"/>
  <c r="H11" i="30"/>
  <c r="L4" i="30"/>
  <c r="N11" i="30"/>
  <c r="O11" i="30"/>
  <c r="M13" i="30"/>
  <c r="O17" i="30" s="1"/>
  <c r="E12" i="30"/>
  <c r="H12" i="30"/>
  <c r="I12" i="30"/>
  <c r="J12" i="30"/>
  <c r="M12" i="30"/>
  <c r="I11" i="30"/>
  <c r="L6" i="30"/>
  <c r="J11" i="30"/>
  <c r="J3" i="30"/>
  <c r="C8" i="29"/>
  <c r="R8" i="29"/>
  <c r="R12" i="29" s="1"/>
  <c r="M12" i="29"/>
  <c r="H12" i="29"/>
  <c r="L5" i="29"/>
  <c r="T8" i="29"/>
  <c r="E11" i="29"/>
  <c r="I16" i="29"/>
  <c r="H11" i="29"/>
  <c r="J15" i="29" s="1"/>
  <c r="J3" i="29"/>
  <c r="N11" i="29"/>
  <c r="O15" i="29" s="1"/>
  <c r="J13" i="29"/>
  <c r="O11" i="29"/>
  <c r="M13" i="29"/>
  <c r="O17" i="29" s="1"/>
  <c r="L4" i="29"/>
  <c r="I12" i="29"/>
  <c r="J12" i="29"/>
  <c r="N12" i="29"/>
  <c r="S8" i="29"/>
  <c r="E13" i="29"/>
  <c r="L6" i="29"/>
  <c r="I13" i="29"/>
  <c r="I15" i="29"/>
  <c r="O12" i="29"/>
  <c r="C8" i="28"/>
  <c r="C12" i="28"/>
  <c r="E16" i="28" s="1"/>
  <c r="L6" i="28"/>
  <c r="J3" i="28"/>
  <c r="L5" i="28"/>
  <c r="T8" i="28"/>
  <c r="L4" i="28"/>
  <c r="I12" i="28"/>
  <c r="J16" i="28" s="1"/>
  <c r="M12" i="28"/>
  <c r="R8" i="28"/>
  <c r="R12" i="28" s="1"/>
  <c r="S8" i="28"/>
  <c r="E11" i="28"/>
  <c r="I16" i="28"/>
  <c r="H11" i="28"/>
  <c r="I11" i="28"/>
  <c r="E13" i="28"/>
  <c r="H3" i="28"/>
  <c r="J11" i="28"/>
  <c r="H13" i="28"/>
  <c r="O11" i="28"/>
  <c r="M13" i="28"/>
  <c r="N11" i="28"/>
  <c r="O15" i="28" s="1"/>
  <c r="J13" i="28"/>
  <c r="N13" i="28"/>
  <c r="O12" i="28"/>
  <c r="C11" i="27"/>
  <c r="C12" i="27"/>
  <c r="D11" i="27"/>
  <c r="D12" i="27"/>
  <c r="O3" i="27"/>
  <c r="N17" i="27"/>
  <c r="Q6" i="27"/>
  <c r="E17" i="27"/>
  <c r="E12" i="27"/>
  <c r="L4" i="27"/>
  <c r="H12" i="27"/>
  <c r="I12" i="27"/>
  <c r="I15" i="27"/>
  <c r="M11" i="27"/>
  <c r="I13" i="27"/>
  <c r="J3" i="27"/>
  <c r="N11" i="27"/>
  <c r="J13" i="27"/>
  <c r="R8" i="27"/>
  <c r="R12" i="27" s="1"/>
  <c r="S8" i="27"/>
  <c r="S11" i="27" s="1"/>
  <c r="L5" i="27"/>
  <c r="E11" i="27"/>
  <c r="I16" i="27"/>
  <c r="N13" i="27"/>
  <c r="O17" i="27" s="1"/>
  <c r="H13" i="27"/>
  <c r="O13" i="27"/>
  <c r="I17" i="27"/>
  <c r="O12" i="27"/>
  <c r="O16" i="27" s="1"/>
  <c r="T8" i="27"/>
  <c r="D13" i="26"/>
  <c r="D12" i="26"/>
  <c r="S6" i="26"/>
  <c r="S8" i="26" s="1"/>
  <c r="C12" i="26"/>
  <c r="Q6" i="26"/>
  <c r="M3" i="26"/>
  <c r="Q4" i="26"/>
  <c r="N15" i="26"/>
  <c r="O22" i="26"/>
  <c r="O27" i="26"/>
  <c r="O21" i="26"/>
  <c r="O23" i="26"/>
  <c r="I15" i="26"/>
  <c r="T8" i="26"/>
  <c r="I11" i="26"/>
  <c r="E13" i="26"/>
  <c r="E17" i="26" s="1"/>
  <c r="E12" i="26"/>
  <c r="J12" i="26"/>
  <c r="O12" i="26"/>
  <c r="C11" i="26"/>
  <c r="D11" i="26"/>
  <c r="I16" i="26"/>
  <c r="H11" i="26"/>
  <c r="H3" i="26"/>
  <c r="J11" i="26"/>
  <c r="H13" i="26"/>
  <c r="J17" i="26" s="1"/>
  <c r="I12" i="26"/>
  <c r="M12" i="26"/>
  <c r="R8" i="26"/>
  <c r="N12" i="26"/>
  <c r="L5" i="26"/>
  <c r="M11" i="26"/>
  <c r="N11" i="26"/>
  <c r="C11" i="25"/>
  <c r="C12" i="25"/>
  <c r="E16" i="25" s="1"/>
  <c r="E17" i="25"/>
  <c r="E22" i="25" s="1"/>
  <c r="J27" i="25"/>
  <c r="J23" i="25"/>
  <c r="R11" i="25"/>
  <c r="I15" i="25"/>
  <c r="L5" i="25"/>
  <c r="T8" i="25"/>
  <c r="E11" i="25"/>
  <c r="I16" i="25"/>
  <c r="L4" i="25"/>
  <c r="H12" i="25"/>
  <c r="J12" i="25"/>
  <c r="M12" i="25"/>
  <c r="R8" i="25"/>
  <c r="R12" i="25" s="1"/>
  <c r="S8" i="25"/>
  <c r="S11" i="25" s="1"/>
  <c r="O12" i="25"/>
  <c r="H11" i="25"/>
  <c r="J11" i="25"/>
  <c r="O11" i="25"/>
  <c r="M13" i="25"/>
  <c r="O17" i="25" s="1"/>
  <c r="I17" i="25"/>
  <c r="E12" i="25"/>
  <c r="I12" i="25"/>
  <c r="N12" i="25"/>
  <c r="I11" i="25"/>
  <c r="L6" i="25"/>
  <c r="N11" i="25"/>
  <c r="O15" i="25" s="1"/>
  <c r="D11" i="24"/>
  <c r="T8" i="24"/>
  <c r="T12" i="24" s="1"/>
  <c r="C11" i="24"/>
  <c r="C12" i="24"/>
  <c r="D12" i="24"/>
  <c r="L5" i="24"/>
  <c r="N3" i="24" s="1"/>
  <c r="O17" i="24"/>
  <c r="E17" i="24"/>
  <c r="E12" i="24"/>
  <c r="L4" i="24"/>
  <c r="H12" i="24"/>
  <c r="I12" i="24"/>
  <c r="I15" i="24"/>
  <c r="J12" i="24"/>
  <c r="M12" i="24"/>
  <c r="R8" i="24"/>
  <c r="R12" i="24" s="1"/>
  <c r="N12" i="24"/>
  <c r="S8" i="24"/>
  <c r="S11" i="24" s="1"/>
  <c r="O12" i="24"/>
  <c r="L6" i="24"/>
  <c r="J11" i="24"/>
  <c r="M11" i="24"/>
  <c r="I13" i="24"/>
  <c r="J17" i="24" s="1"/>
  <c r="E11" i="24"/>
  <c r="E15" i="24" s="1"/>
  <c r="H11" i="24"/>
  <c r="N16" i="24"/>
  <c r="N11" i="24"/>
  <c r="O11" i="24"/>
  <c r="I17" i="24"/>
  <c r="P8" i="23"/>
  <c r="P9" i="23"/>
  <c r="D12" i="23"/>
  <c r="J4" i="23"/>
  <c r="K12" i="23" s="1"/>
  <c r="H2" i="23"/>
  <c r="N3" i="23"/>
  <c r="K11" i="23"/>
  <c r="K2" i="23"/>
  <c r="C8" i="23"/>
  <c r="L2" i="23"/>
  <c r="D8" i="23"/>
  <c r="N4" i="23"/>
  <c r="O9" i="23"/>
  <c r="T5" i="22"/>
  <c r="T8" i="22" s="1"/>
  <c r="T12" i="22" s="1"/>
  <c r="T11" i="22"/>
  <c r="I17" i="22"/>
  <c r="N16" i="22"/>
  <c r="Q5" i="22"/>
  <c r="N3" i="22"/>
  <c r="O23" i="22"/>
  <c r="O21" i="22"/>
  <c r="O27" i="22"/>
  <c r="O22" i="22"/>
  <c r="D12" i="22"/>
  <c r="E12" i="22"/>
  <c r="L4" i="22"/>
  <c r="H12" i="22"/>
  <c r="I12" i="22"/>
  <c r="I15" i="22"/>
  <c r="J12" i="22"/>
  <c r="M12" i="22"/>
  <c r="O16" i="22" s="1"/>
  <c r="R8" i="22"/>
  <c r="R12" i="22" s="1"/>
  <c r="N12" i="22"/>
  <c r="S8" i="22"/>
  <c r="O12" i="22"/>
  <c r="C12" i="22"/>
  <c r="L6" i="22"/>
  <c r="J11" i="22"/>
  <c r="J15" i="22" s="1"/>
  <c r="H13" i="22"/>
  <c r="M11" i="22"/>
  <c r="O15" i="22" s="1"/>
  <c r="I13" i="22"/>
  <c r="D13" i="22"/>
  <c r="E17" i="22" s="1"/>
  <c r="C11" i="22"/>
  <c r="E11" i="22"/>
  <c r="C13" i="21"/>
  <c r="D11" i="21"/>
  <c r="D12" i="21"/>
  <c r="R8" i="21"/>
  <c r="R12" i="21" s="1"/>
  <c r="N17" i="21"/>
  <c r="J22" i="21"/>
  <c r="J27" i="21"/>
  <c r="J23" i="21"/>
  <c r="J21" i="21"/>
  <c r="E17" i="21"/>
  <c r="R13" i="21"/>
  <c r="E12" i="21"/>
  <c r="E16" i="21" s="1"/>
  <c r="H12" i="21"/>
  <c r="I15" i="21"/>
  <c r="J12" i="21"/>
  <c r="N12" i="21"/>
  <c r="S8" i="21"/>
  <c r="L5" i="21"/>
  <c r="E11" i="21"/>
  <c r="I16" i="21"/>
  <c r="H11" i="21"/>
  <c r="I11" i="21"/>
  <c r="N13" i="21"/>
  <c r="O17" i="21" s="1"/>
  <c r="L4" i="21"/>
  <c r="I12" i="21"/>
  <c r="M12" i="21"/>
  <c r="O12" i="21"/>
  <c r="T8" i="21"/>
  <c r="J11" i="21"/>
  <c r="Q6" i="21"/>
  <c r="M11" i="21"/>
  <c r="O11" i="21"/>
  <c r="D8" i="20"/>
  <c r="D11" i="20" s="1"/>
  <c r="C13" i="20"/>
  <c r="C11" i="20"/>
  <c r="D12" i="20"/>
  <c r="J22" i="20"/>
  <c r="J21" i="20"/>
  <c r="Q6" i="20"/>
  <c r="O3" i="20"/>
  <c r="N17" i="20"/>
  <c r="E12" i="20"/>
  <c r="H12" i="20"/>
  <c r="I15" i="20"/>
  <c r="M12" i="20"/>
  <c r="N12" i="20"/>
  <c r="T8" i="20"/>
  <c r="E11" i="20"/>
  <c r="I16" i="20"/>
  <c r="H11" i="20"/>
  <c r="J3" i="20"/>
  <c r="M13" i="20"/>
  <c r="O13" i="20"/>
  <c r="I17" i="20"/>
  <c r="L4" i="20"/>
  <c r="I12" i="20"/>
  <c r="J12" i="20"/>
  <c r="R8" i="20"/>
  <c r="R12" i="20" s="1"/>
  <c r="S8" i="20"/>
  <c r="O12" i="20"/>
  <c r="L5" i="20"/>
  <c r="I11" i="20"/>
  <c r="J11" i="20"/>
  <c r="N11" i="20"/>
  <c r="O15" i="20" s="1"/>
  <c r="O6" i="19"/>
  <c r="O8" i="19" s="1"/>
  <c r="C8" i="19"/>
  <c r="D11" i="19" s="1"/>
  <c r="P8" i="19"/>
  <c r="P9" i="19"/>
  <c r="L11" i="14"/>
  <c r="K9" i="14"/>
  <c r="O8" i="14"/>
  <c r="P11" i="14" s="1"/>
  <c r="D130" i="1" s="1"/>
  <c r="J4" i="19"/>
  <c r="L2" i="19" s="1"/>
  <c r="K2" i="19"/>
  <c r="N3" i="19"/>
  <c r="K11" i="19"/>
  <c r="N4" i="19"/>
  <c r="L9" i="19"/>
  <c r="L12" i="19" s="1"/>
  <c r="G11" i="19"/>
  <c r="K12" i="19"/>
  <c r="R5" i="18"/>
  <c r="S6" i="18"/>
  <c r="S8" i="18" s="1"/>
  <c r="S13" i="18" s="1"/>
  <c r="R6" i="18"/>
  <c r="C11" i="18"/>
  <c r="C12" i="18"/>
  <c r="M27" i="18"/>
  <c r="M23" i="18"/>
  <c r="M22" i="18"/>
  <c r="M21" i="18"/>
  <c r="J22" i="18"/>
  <c r="J27" i="18"/>
  <c r="O27" i="18"/>
  <c r="O23" i="18"/>
  <c r="O21" i="18"/>
  <c r="O22" i="18"/>
  <c r="D11" i="18"/>
  <c r="H12" i="18"/>
  <c r="H11" i="18"/>
  <c r="D13" i="18"/>
  <c r="E12" i="18"/>
  <c r="L4" i="18"/>
  <c r="I12" i="18"/>
  <c r="I15" i="18"/>
  <c r="J12" i="18"/>
  <c r="M12" i="18"/>
  <c r="N12" i="18"/>
  <c r="O12" i="18"/>
  <c r="T8" i="18"/>
  <c r="I16" i="18"/>
  <c r="E13" i="18"/>
  <c r="L6" i="18"/>
  <c r="L5" i="18"/>
  <c r="I11" i="18"/>
  <c r="D11" i="17"/>
  <c r="D12" i="17"/>
  <c r="C11" i="17"/>
  <c r="C12" i="17"/>
  <c r="L6" i="17"/>
  <c r="E17" i="17"/>
  <c r="E12" i="17"/>
  <c r="E16" i="17" s="1"/>
  <c r="L4" i="17"/>
  <c r="I12" i="17"/>
  <c r="J16" i="17" s="1"/>
  <c r="R8" i="17"/>
  <c r="R12" i="17" s="1"/>
  <c r="S8" i="17"/>
  <c r="E11" i="17"/>
  <c r="I16" i="17"/>
  <c r="H11" i="17"/>
  <c r="I11" i="17"/>
  <c r="J12" i="17"/>
  <c r="M12" i="17"/>
  <c r="N12" i="17"/>
  <c r="T8" i="17"/>
  <c r="H13" i="17"/>
  <c r="Q6" i="17"/>
  <c r="N11" i="17"/>
  <c r="O15" i="17" s="1"/>
  <c r="J13" i="17"/>
  <c r="O11" i="17"/>
  <c r="M13" i="17"/>
  <c r="O17" i="17" s="1"/>
  <c r="I15" i="17"/>
  <c r="O12" i="17"/>
  <c r="L5" i="17"/>
  <c r="S6" i="16"/>
  <c r="S8" i="16" s="1"/>
  <c r="S11" i="16" s="1"/>
  <c r="D11" i="16"/>
  <c r="D12" i="16"/>
  <c r="E15" i="16"/>
  <c r="C21" i="16" s="1"/>
  <c r="L6" i="16"/>
  <c r="O15" i="16"/>
  <c r="L4" i="16"/>
  <c r="M12" i="16"/>
  <c r="R8" i="16"/>
  <c r="R12" i="16" s="1"/>
  <c r="O12" i="16"/>
  <c r="T8" i="16"/>
  <c r="I11" i="16"/>
  <c r="E13" i="16"/>
  <c r="E17" i="16" s="1"/>
  <c r="I15" i="16"/>
  <c r="H11" i="16"/>
  <c r="I3" i="16"/>
  <c r="J3" i="16"/>
  <c r="N11" i="16"/>
  <c r="J13" i="16"/>
  <c r="O11" i="16"/>
  <c r="M13" i="16"/>
  <c r="O17" i="16" s="1"/>
  <c r="H13" i="16"/>
  <c r="O3" i="16"/>
  <c r="E12" i="16"/>
  <c r="I12" i="16"/>
  <c r="J12" i="16"/>
  <c r="N12" i="16"/>
  <c r="L5" i="16"/>
  <c r="D8" i="15"/>
  <c r="C11" i="15"/>
  <c r="C12" i="15"/>
  <c r="C13" i="15"/>
  <c r="R6" i="15"/>
  <c r="R8" i="15" s="1"/>
  <c r="R12" i="15" s="1"/>
  <c r="T11" i="15"/>
  <c r="I16" i="15"/>
  <c r="J22" i="15"/>
  <c r="J21" i="15"/>
  <c r="T13" i="15"/>
  <c r="E12" i="15"/>
  <c r="L4" i="15"/>
  <c r="H12" i="15"/>
  <c r="I12" i="15"/>
  <c r="I15" i="15"/>
  <c r="J12" i="15"/>
  <c r="M12" i="15"/>
  <c r="O16" i="15" s="1"/>
  <c r="N12" i="15"/>
  <c r="S8" i="15"/>
  <c r="S11" i="15" s="1"/>
  <c r="O12" i="15"/>
  <c r="N3" i="15"/>
  <c r="N13" i="15"/>
  <c r="Q5" i="15"/>
  <c r="H11" i="15"/>
  <c r="I11" i="15"/>
  <c r="O11" i="15"/>
  <c r="O15" i="15" s="1"/>
  <c r="M13" i="15"/>
  <c r="O17" i="15" s="1"/>
  <c r="I17" i="15"/>
  <c r="E11" i="15"/>
  <c r="L6" i="15"/>
  <c r="J11" i="15"/>
  <c r="P9" i="14"/>
  <c r="K2" i="14"/>
  <c r="K11" i="14"/>
  <c r="N3" i="14"/>
  <c r="L9" i="14"/>
  <c r="O9" i="14"/>
  <c r="G11" i="14"/>
  <c r="D8" i="14"/>
  <c r="K12" i="14"/>
  <c r="C8" i="14"/>
  <c r="D11" i="14" s="1"/>
  <c r="N4" i="14"/>
  <c r="O4" i="12"/>
  <c r="O6" i="12" s="1"/>
  <c r="O8" i="12" s="1"/>
  <c r="P11" i="12" s="1"/>
  <c r="D128" i="1" s="1"/>
  <c r="P9" i="12"/>
  <c r="K11" i="12"/>
  <c r="K2" i="12"/>
  <c r="N3" i="12"/>
  <c r="N4" i="12"/>
  <c r="D8" i="12"/>
  <c r="D11" i="12" s="1"/>
  <c r="K12" i="12"/>
  <c r="C9" i="12"/>
  <c r="D12" i="12" s="1"/>
  <c r="D11" i="11"/>
  <c r="C8" i="11"/>
  <c r="C12" i="11" s="1"/>
  <c r="T13" i="11"/>
  <c r="T11" i="11"/>
  <c r="C13" i="11"/>
  <c r="C11" i="11"/>
  <c r="D12" i="11"/>
  <c r="E17" i="11"/>
  <c r="O22" i="11"/>
  <c r="O27" i="11"/>
  <c r="O23" i="11"/>
  <c r="O21" i="11"/>
  <c r="R8" i="11"/>
  <c r="R12" i="11" s="1"/>
  <c r="N12" i="11"/>
  <c r="E11" i="11"/>
  <c r="I16" i="11"/>
  <c r="H11" i="11"/>
  <c r="E12" i="11"/>
  <c r="L4" i="11"/>
  <c r="H12" i="11"/>
  <c r="J16" i="11" s="1"/>
  <c r="I15" i="11"/>
  <c r="M12" i="11"/>
  <c r="L5" i="11"/>
  <c r="I11" i="11"/>
  <c r="L6" i="11"/>
  <c r="J11" i="11"/>
  <c r="M11" i="11"/>
  <c r="I13" i="11"/>
  <c r="J17" i="11" s="1"/>
  <c r="S8" i="11"/>
  <c r="J3" i="11"/>
  <c r="N11" i="11"/>
  <c r="J13" i="11"/>
  <c r="O12" i="11"/>
  <c r="O11" i="11"/>
  <c r="T5" i="10"/>
  <c r="T8" i="10" s="1"/>
  <c r="T13" i="10" s="1"/>
  <c r="C13" i="10"/>
  <c r="C12" i="10"/>
  <c r="C11" i="10"/>
  <c r="R5" i="10"/>
  <c r="R8" i="10" s="1"/>
  <c r="R12" i="10" s="1"/>
  <c r="D12" i="10"/>
  <c r="E16" i="10" s="1"/>
  <c r="D13" i="10"/>
  <c r="L6" i="10"/>
  <c r="N15" i="10"/>
  <c r="Q4" i="10"/>
  <c r="M3" i="10"/>
  <c r="I15" i="10"/>
  <c r="M12" i="10"/>
  <c r="S8" i="10"/>
  <c r="L5" i="10"/>
  <c r="E11" i="10"/>
  <c r="I16" i="10"/>
  <c r="I11" i="10"/>
  <c r="E13" i="10"/>
  <c r="H3" i="10"/>
  <c r="H13" i="10"/>
  <c r="J17" i="10" s="1"/>
  <c r="O11" i="10"/>
  <c r="M13" i="10"/>
  <c r="O17" i="10" s="1"/>
  <c r="H12" i="10"/>
  <c r="I12" i="10"/>
  <c r="J12" i="10"/>
  <c r="N12" i="10"/>
  <c r="O12" i="10"/>
  <c r="J11" i="10"/>
  <c r="Q6" i="10"/>
  <c r="N11" i="10"/>
  <c r="O15" i="10" s="1"/>
  <c r="T8" i="9"/>
  <c r="T12" i="9" s="1"/>
  <c r="D12" i="9"/>
  <c r="D13" i="9"/>
  <c r="D11" i="9"/>
  <c r="C11" i="9"/>
  <c r="E15" i="9" s="1"/>
  <c r="C12" i="9"/>
  <c r="L5" i="9"/>
  <c r="Q5" i="9" s="1"/>
  <c r="S16" i="9"/>
  <c r="S3" i="9"/>
  <c r="J27" i="9"/>
  <c r="J23" i="9"/>
  <c r="Q6" i="9"/>
  <c r="O3" i="9"/>
  <c r="N17" i="9"/>
  <c r="E12" i="9"/>
  <c r="L4" i="9"/>
  <c r="H12" i="9"/>
  <c r="I12" i="9"/>
  <c r="I15" i="9"/>
  <c r="J12" i="9"/>
  <c r="M12" i="9"/>
  <c r="R8" i="9"/>
  <c r="R12" i="9" s="1"/>
  <c r="N12" i="9"/>
  <c r="S8" i="9"/>
  <c r="O12" i="9"/>
  <c r="I11" i="9"/>
  <c r="E13" i="9"/>
  <c r="N16" i="9"/>
  <c r="O11" i="9"/>
  <c r="O15" i="9" s="1"/>
  <c r="M13" i="9"/>
  <c r="J11" i="9"/>
  <c r="J3" i="9"/>
  <c r="N3" i="9"/>
  <c r="N13" i="9"/>
  <c r="I17" i="9"/>
  <c r="H11" i="9"/>
  <c r="O4" i="8"/>
  <c r="P8" i="8"/>
  <c r="P9" i="8"/>
  <c r="D12" i="8"/>
  <c r="K11" i="8"/>
  <c r="K2" i="8"/>
  <c r="N3" i="8"/>
  <c r="G11" i="8"/>
  <c r="O6" i="8"/>
  <c r="O9" i="8" s="1"/>
  <c r="P12" i="8" s="1"/>
  <c r="C8" i="8"/>
  <c r="K12" i="8"/>
  <c r="D8" i="8"/>
  <c r="N4" i="8"/>
  <c r="E9" i="7"/>
  <c r="E11" i="7" s="1"/>
  <c r="W9" i="7"/>
  <c r="W13" i="7" s="1"/>
  <c r="E14" i="7"/>
  <c r="C13" i="7"/>
  <c r="F14" i="7"/>
  <c r="C11" i="7"/>
  <c r="C14" i="7"/>
  <c r="D14" i="7"/>
  <c r="D11" i="7"/>
  <c r="F16" i="7" s="1"/>
  <c r="D13" i="7"/>
  <c r="K17" i="7"/>
  <c r="I3" i="7"/>
  <c r="F11" i="6"/>
  <c r="C12" i="6"/>
  <c r="C11" i="6"/>
  <c r="C14" i="6"/>
  <c r="U9" i="6"/>
  <c r="U13" i="6" s="1"/>
  <c r="D9" i="6"/>
  <c r="V4" i="6"/>
  <c r="V9" i="6" s="1"/>
  <c r="V13" i="6" s="1"/>
  <c r="W9" i="6"/>
  <c r="W12" i="6" s="1"/>
  <c r="E11" i="6"/>
  <c r="C13" i="6"/>
  <c r="N5" i="6"/>
  <c r="P3" i="6" s="1"/>
  <c r="K17" i="6"/>
  <c r="O3" i="7"/>
  <c r="Q16" i="7"/>
  <c r="T4" i="7"/>
  <c r="P3" i="7"/>
  <c r="T5" i="7"/>
  <c r="Q17" i="7"/>
  <c r="O13" i="7"/>
  <c r="R18" i="7" s="1"/>
  <c r="O14" i="7"/>
  <c r="R19" i="7" s="1"/>
  <c r="T7" i="7"/>
  <c r="O11" i="7"/>
  <c r="R16" i="7" s="1"/>
  <c r="V9" i="7"/>
  <c r="V13" i="7" s="1"/>
  <c r="K18" i="7"/>
  <c r="N6" i="7"/>
  <c r="K3" i="7"/>
  <c r="U9" i="7"/>
  <c r="U14" i="7" s="1"/>
  <c r="X9" i="7"/>
  <c r="X14" i="7" s="1"/>
  <c r="E12" i="7"/>
  <c r="E13" i="7"/>
  <c r="F12" i="7"/>
  <c r="F13" i="7"/>
  <c r="Q19" i="7"/>
  <c r="J12" i="7"/>
  <c r="L17" i="7" s="1"/>
  <c r="J13" i="7"/>
  <c r="L18" i="7" s="1"/>
  <c r="O12" i="7"/>
  <c r="R17" i="7" s="1"/>
  <c r="P14" i="7"/>
  <c r="R21" i="6"/>
  <c r="R22" i="6"/>
  <c r="R24" i="6"/>
  <c r="R23" i="6"/>
  <c r="P29" i="6"/>
  <c r="J24" i="6"/>
  <c r="J23" i="6"/>
  <c r="J22" i="6"/>
  <c r="Q21" i="6"/>
  <c r="P28" i="6"/>
  <c r="Q22" i="6"/>
  <c r="Q24" i="6"/>
  <c r="Q23" i="6"/>
  <c r="P24" i="6"/>
  <c r="P21" i="6"/>
  <c r="P22" i="6"/>
  <c r="P27" i="6"/>
  <c r="P23" i="6"/>
  <c r="K11" i="6"/>
  <c r="L16" i="6" s="1"/>
  <c r="E14" i="6"/>
  <c r="F14" i="6"/>
  <c r="N7" i="6"/>
  <c r="N4" i="6"/>
  <c r="X9" i="6"/>
  <c r="X11" i="6" s="1"/>
  <c r="K16" i="6"/>
  <c r="T5" i="6"/>
  <c r="Q17" i="6"/>
  <c r="R11" i="6"/>
  <c r="R16" i="6" s="1"/>
  <c r="E13" i="6"/>
  <c r="L3" i="6"/>
  <c r="N6" i="6"/>
  <c r="L2" i="53" l="1"/>
  <c r="P2" i="53"/>
  <c r="Q19" i="47"/>
  <c r="L2" i="43"/>
  <c r="N4" i="43"/>
  <c r="Q19" i="42"/>
  <c r="U17" i="56"/>
  <c r="Q26" i="56" s="1"/>
  <c r="U20" i="56"/>
  <c r="U28" i="56"/>
  <c r="S34" i="56"/>
  <c r="U26" i="56"/>
  <c r="U24" i="56"/>
  <c r="U27" i="56"/>
  <c r="U25" i="56"/>
  <c r="U19" i="56"/>
  <c r="U18" i="56"/>
  <c r="R24" i="56" s="1"/>
  <c r="N19" i="56"/>
  <c r="AB14" i="56"/>
  <c r="AA12" i="56"/>
  <c r="Z12" i="56"/>
  <c r="Z15" i="56"/>
  <c r="N17" i="56"/>
  <c r="J24" i="56" s="1"/>
  <c r="AB13" i="56"/>
  <c r="AB11" i="56"/>
  <c r="AB12" i="56"/>
  <c r="AA11" i="56"/>
  <c r="AA15" i="56"/>
  <c r="N18" i="56"/>
  <c r="K24" i="56" s="1"/>
  <c r="AA13" i="56"/>
  <c r="S13" i="55"/>
  <c r="S11" i="55"/>
  <c r="T15" i="55" s="1"/>
  <c r="V133" i="1" s="1"/>
  <c r="J21" i="55"/>
  <c r="T11" i="55"/>
  <c r="J27" i="55"/>
  <c r="J23" i="55"/>
  <c r="S11" i="54"/>
  <c r="J16" i="54"/>
  <c r="S13" i="54"/>
  <c r="J21" i="54"/>
  <c r="J23" i="54"/>
  <c r="J22" i="54"/>
  <c r="L18" i="52"/>
  <c r="K24" i="52" s="1"/>
  <c r="L17" i="51"/>
  <c r="J22" i="51" s="1"/>
  <c r="L19" i="51"/>
  <c r="L24" i="51" s="1"/>
  <c r="W13" i="51"/>
  <c r="L16" i="51"/>
  <c r="I24" i="51" s="1"/>
  <c r="J22" i="49"/>
  <c r="J16" i="49"/>
  <c r="I27" i="49" s="1"/>
  <c r="R12" i="49"/>
  <c r="L17" i="47"/>
  <c r="J21" i="47" s="1"/>
  <c r="L16" i="47"/>
  <c r="X12" i="47"/>
  <c r="X11" i="47"/>
  <c r="X14" i="47"/>
  <c r="L17" i="46"/>
  <c r="L19" i="46"/>
  <c r="X11" i="46"/>
  <c r="X13" i="46"/>
  <c r="J24" i="46"/>
  <c r="J27" i="46"/>
  <c r="J21" i="46"/>
  <c r="J22" i="46"/>
  <c r="J23" i="46"/>
  <c r="L16" i="46"/>
  <c r="I23" i="46" s="1"/>
  <c r="L18" i="46"/>
  <c r="K22" i="46" s="1"/>
  <c r="V12" i="46"/>
  <c r="U12" i="46"/>
  <c r="X17" i="46" s="1"/>
  <c r="J17" i="45"/>
  <c r="J23" i="45" s="1"/>
  <c r="T11" i="45"/>
  <c r="T12" i="45"/>
  <c r="J16" i="44"/>
  <c r="X12" i="42"/>
  <c r="L16" i="42"/>
  <c r="J26" i="42" s="1"/>
  <c r="L19" i="41"/>
  <c r="L22" i="41" s="1"/>
  <c r="J23" i="41"/>
  <c r="J22" i="41"/>
  <c r="L18" i="41"/>
  <c r="K22" i="41" s="1"/>
  <c r="J24" i="41"/>
  <c r="J21" i="41"/>
  <c r="L16" i="41"/>
  <c r="I24" i="41" s="1"/>
  <c r="R13" i="40"/>
  <c r="J15" i="40"/>
  <c r="J23" i="39"/>
  <c r="J15" i="39"/>
  <c r="H27" i="39" s="1"/>
  <c r="J21" i="39"/>
  <c r="J27" i="39"/>
  <c r="Q134" i="1"/>
  <c r="T11" i="36"/>
  <c r="J15" i="36"/>
  <c r="S12" i="36"/>
  <c r="T17" i="36"/>
  <c r="T22" i="36" s="1"/>
  <c r="R11" i="33"/>
  <c r="J15" i="31"/>
  <c r="J16" i="31"/>
  <c r="J23" i="30"/>
  <c r="J27" i="30"/>
  <c r="J21" i="30"/>
  <c r="J17" i="29"/>
  <c r="J16" i="29"/>
  <c r="I27" i="29" s="1"/>
  <c r="H27" i="27"/>
  <c r="H21" i="27"/>
  <c r="H23" i="27"/>
  <c r="J17" i="27"/>
  <c r="J16" i="26"/>
  <c r="I23" i="26" s="1"/>
  <c r="J22" i="25"/>
  <c r="J15" i="24"/>
  <c r="H27" i="24" s="1"/>
  <c r="T13" i="24"/>
  <c r="P12" i="23"/>
  <c r="H129" i="1" s="1"/>
  <c r="T13" i="22"/>
  <c r="R11" i="21"/>
  <c r="J23" i="20"/>
  <c r="J16" i="20"/>
  <c r="O9" i="19"/>
  <c r="P12" i="19" s="1"/>
  <c r="F129" i="1" s="1"/>
  <c r="P11" i="19"/>
  <c r="J23" i="18"/>
  <c r="J16" i="18"/>
  <c r="J17" i="16"/>
  <c r="J27" i="16" s="1"/>
  <c r="J16" i="16"/>
  <c r="S13" i="16"/>
  <c r="J27" i="15"/>
  <c r="O9" i="12"/>
  <c r="P12" i="12" s="1"/>
  <c r="D129" i="1" s="1"/>
  <c r="J15" i="11"/>
  <c r="J15" i="10"/>
  <c r="J22" i="9"/>
  <c r="V11" i="7"/>
  <c r="L16" i="7"/>
  <c r="I24" i="7" s="1"/>
  <c r="W11" i="7"/>
  <c r="L19" i="7"/>
  <c r="L21" i="7" s="1"/>
  <c r="X11" i="7"/>
  <c r="W12" i="7"/>
  <c r="W14" i="7"/>
  <c r="I22" i="7"/>
  <c r="U11" i="7"/>
  <c r="K24" i="6"/>
  <c r="K23" i="6"/>
  <c r="K22" i="6"/>
  <c r="J28" i="6"/>
  <c r="K21" i="6"/>
  <c r="J21" i="6"/>
  <c r="L19" i="6"/>
  <c r="L24" i="6" s="1"/>
  <c r="U14" i="6"/>
  <c r="U12" i="6"/>
  <c r="Y12" i="56"/>
  <c r="Y11" i="56"/>
  <c r="Y15" i="56"/>
  <c r="Y14" i="56"/>
  <c r="G17" i="56"/>
  <c r="C27" i="56" s="1"/>
  <c r="G18" i="56"/>
  <c r="E31" i="56" s="1"/>
  <c r="G21" i="56"/>
  <c r="G25" i="56" s="1"/>
  <c r="G19" i="56"/>
  <c r="E32" i="56" s="1"/>
  <c r="G20" i="56"/>
  <c r="F28" i="56" s="1"/>
  <c r="Q28" i="56"/>
  <c r="Q24" i="56"/>
  <c r="Q25" i="56"/>
  <c r="Q27" i="56"/>
  <c r="S30" i="56"/>
  <c r="X14" i="56"/>
  <c r="X11" i="56"/>
  <c r="X12" i="56"/>
  <c r="S24" i="56"/>
  <c r="S26" i="56"/>
  <c r="S28" i="56"/>
  <c r="S32" i="56"/>
  <c r="X15" i="56"/>
  <c r="N20" i="56"/>
  <c r="M27" i="56" s="1"/>
  <c r="X13" i="56"/>
  <c r="T24" i="56"/>
  <c r="S33" i="56"/>
  <c r="T25" i="56"/>
  <c r="T26" i="56"/>
  <c r="T27" i="56"/>
  <c r="T28" i="56"/>
  <c r="N21" i="56"/>
  <c r="N28" i="56" s="1"/>
  <c r="E16" i="55"/>
  <c r="D22" i="55" s="1"/>
  <c r="R13" i="55"/>
  <c r="T17" i="55" s="1"/>
  <c r="V135" i="1" s="1"/>
  <c r="R12" i="55"/>
  <c r="T16" i="55" s="1"/>
  <c r="S22" i="55" s="1"/>
  <c r="D27" i="55"/>
  <c r="D23" i="55"/>
  <c r="D21" i="55"/>
  <c r="M27" i="55"/>
  <c r="M22" i="55"/>
  <c r="M23" i="55"/>
  <c r="M21" i="55"/>
  <c r="O16" i="55"/>
  <c r="E22" i="55"/>
  <c r="E23" i="55"/>
  <c r="E27" i="55"/>
  <c r="E21" i="55"/>
  <c r="J16" i="55"/>
  <c r="M3" i="55"/>
  <c r="N15" i="55"/>
  <c r="Q4" i="55"/>
  <c r="S17" i="55"/>
  <c r="T3" i="55"/>
  <c r="J15" i="55"/>
  <c r="O17" i="55"/>
  <c r="C22" i="55"/>
  <c r="C27" i="55"/>
  <c r="C23" i="55"/>
  <c r="C21" i="55"/>
  <c r="N16" i="55"/>
  <c r="N3" i="55"/>
  <c r="Q5" i="55"/>
  <c r="O27" i="54"/>
  <c r="O23" i="54"/>
  <c r="O21" i="54"/>
  <c r="O22" i="54"/>
  <c r="T13" i="54"/>
  <c r="T17" i="54" s="1"/>
  <c r="T12" i="54"/>
  <c r="T16" i="54" s="1"/>
  <c r="S23" i="54" s="1"/>
  <c r="N3" i="54"/>
  <c r="N16" i="54"/>
  <c r="Q5" i="54"/>
  <c r="N27" i="54"/>
  <c r="N23" i="54"/>
  <c r="N21" i="54"/>
  <c r="N22" i="54"/>
  <c r="D22" i="54"/>
  <c r="D23" i="54"/>
  <c r="D27" i="54"/>
  <c r="D21" i="54"/>
  <c r="T11" i="54"/>
  <c r="T15" i="54" s="1"/>
  <c r="E22" i="54"/>
  <c r="E27" i="54"/>
  <c r="E23" i="54"/>
  <c r="E21" i="54"/>
  <c r="J15" i="54"/>
  <c r="M3" i="54"/>
  <c r="N15" i="54"/>
  <c r="Q4" i="54"/>
  <c r="I22" i="54"/>
  <c r="I21" i="54"/>
  <c r="I23" i="54"/>
  <c r="I27" i="54"/>
  <c r="O15" i="54"/>
  <c r="Q6" i="54"/>
  <c r="O3" i="54"/>
  <c r="N17" i="54"/>
  <c r="C22" i="54"/>
  <c r="C27" i="54"/>
  <c r="C23" i="54"/>
  <c r="C21" i="54"/>
  <c r="O2" i="53"/>
  <c r="O11" i="53"/>
  <c r="X14" i="52"/>
  <c r="X12" i="52"/>
  <c r="W14" i="52"/>
  <c r="W11" i="52"/>
  <c r="W12" i="52"/>
  <c r="X11" i="52"/>
  <c r="F19" i="52"/>
  <c r="F24" i="52" s="1"/>
  <c r="E12" i="52"/>
  <c r="F17" i="52" s="1"/>
  <c r="E11" i="52"/>
  <c r="F16" i="52" s="1"/>
  <c r="E13" i="52"/>
  <c r="F18" i="52" s="1"/>
  <c r="E21" i="52" s="1"/>
  <c r="V11" i="52"/>
  <c r="V12" i="52"/>
  <c r="U14" i="52"/>
  <c r="Q19" i="52"/>
  <c r="T7" i="52"/>
  <c r="X3" i="52" s="1"/>
  <c r="R21" i="52"/>
  <c r="R22" i="52"/>
  <c r="R23" i="52"/>
  <c r="P29" i="52"/>
  <c r="R24" i="52"/>
  <c r="O29" i="52" s="1"/>
  <c r="R29" i="52" s="1"/>
  <c r="J24" i="52"/>
  <c r="J21" i="52"/>
  <c r="J27" i="52"/>
  <c r="J22" i="52"/>
  <c r="J23" i="52"/>
  <c r="U3" i="52"/>
  <c r="W16" i="52"/>
  <c r="V3" i="52"/>
  <c r="W17" i="52"/>
  <c r="L19" i="52"/>
  <c r="W19" i="52"/>
  <c r="W3" i="52"/>
  <c r="W18" i="52"/>
  <c r="O27" i="52"/>
  <c r="R27" i="52" s="1"/>
  <c r="O26" i="52"/>
  <c r="R26" i="52" s="1"/>
  <c r="U11" i="52"/>
  <c r="U13" i="52"/>
  <c r="X18" i="52" s="1"/>
  <c r="V126" i="1" s="1"/>
  <c r="L16" i="52"/>
  <c r="O28" i="52"/>
  <c r="R28" i="52" s="1"/>
  <c r="V14" i="52"/>
  <c r="X14" i="51"/>
  <c r="W11" i="51"/>
  <c r="W12" i="51"/>
  <c r="X12" i="51"/>
  <c r="X13" i="51"/>
  <c r="U14" i="51"/>
  <c r="F16" i="51"/>
  <c r="C21" i="51" s="1"/>
  <c r="D24" i="51"/>
  <c r="D27" i="51"/>
  <c r="D23" i="51"/>
  <c r="D22" i="51"/>
  <c r="F19" i="51"/>
  <c r="Q16" i="51"/>
  <c r="O3" i="51"/>
  <c r="T4" i="51"/>
  <c r="V13" i="51"/>
  <c r="V12" i="51"/>
  <c r="U12" i="51"/>
  <c r="U13" i="51"/>
  <c r="V14" i="51"/>
  <c r="F18" i="51"/>
  <c r="P3" i="51"/>
  <c r="Q17" i="51"/>
  <c r="T5" i="51"/>
  <c r="W18" i="51"/>
  <c r="W3" i="51"/>
  <c r="O24" i="51"/>
  <c r="O23" i="51"/>
  <c r="O28" i="51" s="1"/>
  <c r="O21" i="51"/>
  <c r="P26" i="51"/>
  <c r="O22" i="51"/>
  <c r="L18" i="51"/>
  <c r="P29" i="51"/>
  <c r="R21" i="51"/>
  <c r="R22" i="51"/>
  <c r="R23" i="51"/>
  <c r="R24" i="51"/>
  <c r="V11" i="51"/>
  <c r="Q24" i="51"/>
  <c r="Q23" i="51"/>
  <c r="Q21" i="51"/>
  <c r="P28" i="51"/>
  <c r="Q22" i="51"/>
  <c r="E21" i="50"/>
  <c r="E27" i="50"/>
  <c r="E23" i="50"/>
  <c r="E22" i="50"/>
  <c r="R12" i="50"/>
  <c r="M22" i="50"/>
  <c r="M27" i="50"/>
  <c r="M23" i="50"/>
  <c r="M21" i="50"/>
  <c r="J22" i="50"/>
  <c r="J27" i="50"/>
  <c r="J23" i="50"/>
  <c r="J21" i="50"/>
  <c r="S12" i="50"/>
  <c r="S13" i="50"/>
  <c r="O16" i="50"/>
  <c r="O3" i="50"/>
  <c r="Q6" i="50"/>
  <c r="N17" i="50"/>
  <c r="J16" i="50"/>
  <c r="T13" i="50"/>
  <c r="T12" i="50"/>
  <c r="O27" i="50"/>
  <c r="O22" i="50"/>
  <c r="O23" i="50"/>
  <c r="O21" i="50"/>
  <c r="N16" i="50"/>
  <c r="N3" i="50"/>
  <c r="Q5" i="50"/>
  <c r="D23" i="50"/>
  <c r="D21" i="50"/>
  <c r="D22" i="50"/>
  <c r="D27" i="50"/>
  <c r="R11" i="50"/>
  <c r="M3" i="50"/>
  <c r="N15" i="50"/>
  <c r="Q4" i="50"/>
  <c r="J15" i="50"/>
  <c r="S11" i="50"/>
  <c r="C22" i="50"/>
  <c r="D25" i="50" s="1"/>
  <c r="D29" i="50" s="1"/>
  <c r="C23" i="50"/>
  <c r="C27" i="50"/>
  <c r="C21" i="50"/>
  <c r="E22" i="49"/>
  <c r="E21" i="49"/>
  <c r="E23" i="49"/>
  <c r="E15" i="49"/>
  <c r="C23" i="49" s="1"/>
  <c r="D21" i="49"/>
  <c r="D22" i="49"/>
  <c r="D23" i="49"/>
  <c r="D27" i="49"/>
  <c r="N3" i="49"/>
  <c r="N16" i="49"/>
  <c r="Q5" i="49"/>
  <c r="O3" i="49"/>
  <c r="Q6" i="49"/>
  <c r="N17" i="49"/>
  <c r="C21" i="49"/>
  <c r="C25" i="49" s="1"/>
  <c r="C22" i="49"/>
  <c r="D25" i="49" s="1"/>
  <c r="C27" i="49"/>
  <c r="T13" i="49"/>
  <c r="T12" i="49"/>
  <c r="S13" i="49"/>
  <c r="S12" i="49"/>
  <c r="T16" i="49" s="1"/>
  <c r="U131" i="1" s="1"/>
  <c r="T11" i="49"/>
  <c r="T15" i="49" s="1"/>
  <c r="R22" i="49" s="1"/>
  <c r="J15" i="49"/>
  <c r="M3" i="49"/>
  <c r="N15" i="49"/>
  <c r="Q4" i="49"/>
  <c r="O15" i="49"/>
  <c r="O16" i="49"/>
  <c r="P9" i="48"/>
  <c r="P12" i="48" s="1"/>
  <c r="U129" i="1" s="1"/>
  <c r="N4" i="48"/>
  <c r="O12" i="48" s="1"/>
  <c r="L2" i="48"/>
  <c r="D11" i="48"/>
  <c r="O2" i="48"/>
  <c r="O11" i="48"/>
  <c r="O8" i="48"/>
  <c r="P11" i="48" s="1"/>
  <c r="U128" i="1" s="1"/>
  <c r="W12" i="47"/>
  <c r="W13" i="47"/>
  <c r="W14" i="47"/>
  <c r="X18" i="47"/>
  <c r="F16" i="47"/>
  <c r="C23" i="47" s="1"/>
  <c r="V11" i="47"/>
  <c r="D26" i="47"/>
  <c r="U11" i="47"/>
  <c r="C21" i="47"/>
  <c r="U14" i="47"/>
  <c r="F19" i="47"/>
  <c r="D29" i="47" s="1"/>
  <c r="U12" i="47"/>
  <c r="P3" i="47"/>
  <c r="Q17" i="47"/>
  <c r="T5" i="47"/>
  <c r="V3" i="47" s="1"/>
  <c r="J26" i="47"/>
  <c r="I24" i="47"/>
  <c r="I21" i="47"/>
  <c r="I23" i="47"/>
  <c r="I22" i="47"/>
  <c r="W18" i="47"/>
  <c r="W3" i="47"/>
  <c r="X3" i="47"/>
  <c r="W19" i="47"/>
  <c r="O3" i="47"/>
  <c r="Q16" i="47"/>
  <c r="T4" i="47"/>
  <c r="Q21" i="47"/>
  <c r="O26" i="47" s="1"/>
  <c r="R26" i="47" s="1"/>
  <c r="P28" i="47"/>
  <c r="Q22" i="47"/>
  <c r="Q24" i="47"/>
  <c r="O29" i="47" s="1"/>
  <c r="R29" i="47" s="1"/>
  <c r="Q23" i="47"/>
  <c r="O28" i="47" s="1"/>
  <c r="R28" i="47" s="1"/>
  <c r="D27" i="47"/>
  <c r="D23" i="47"/>
  <c r="D24" i="47"/>
  <c r="D21" i="47"/>
  <c r="D22" i="47"/>
  <c r="L18" i="47"/>
  <c r="E23" i="47"/>
  <c r="E21" i="47"/>
  <c r="E24" i="47"/>
  <c r="D28" i="47"/>
  <c r="E22" i="47"/>
  <c r="L19" i="47"/>
  <c r="V12" i="47"/>
  <c r="V14" i="47"/>
  <c r="R21" i="47"/>
  <c r="R24" i="47"/>
  <c r="R22" i="47"/>
  <c r="R23" i="47"/>
  <c r="P29" i="47"/>
  <c r="O27" i="47"/>
  <c r="R27" i="47" s="1"/>
  <c r="F19" i="46"/>
  <c r="D29" i="46" s="1"/>
  <c r="X18" i="46"/>
  <c r="W21" i="46" s="1"/>
  <c r="F18" i="46"/>
  <c r="E21" i="46" s="1"/>
  <c r="C22" i="46"/>
  <c r="D26" i="46"/>
  <c r="C23" i="46"/>
  <c r="C24" i="46"/>
  <c r="E22" i="46"/>
  <c r="D28" i="46"/>
  <c r="E24" i="46"/>
  <c r="R21" i="46"/>
  <c r="R24" i="46"/>
  <c r="R22" i="46"/>
  <c r="R23" i="46"/>
  <c r="P29" i="46"/>
  <c r="X3" i="46"/>
  <c r="W19" i="46"/>
  <c r="V11" i="46"/>
  <c r="O3" i="46"/>
  <c r="Q16" i="46"/>
  <c r="T4" i="46"/>
  <c r="U14" i="46"/>
  <c r="P3" i="46"/>
  <c r="Q17" i="46"/>
  <c r="T5" i="46"/>
  <c r="L24" i="46"/>
  <c r="L21" i="46"/>
  <c r="L22" i="46"/>
  <c r="L23" i="46"/>
  <c r="J29" i="46"/>
  <c r="O24" i="46"/>
  <c r="O29" i="46" s="1"/>
  <c r="R29" i="46" s="1"/>
  <c r="O21" i="46"/>
  <c r="O26" i="46" s="1"/>
  <c r="O22" i="46"/>
  <c r="O27" i="46" s="1"/>
  <c r="R27" i="46" s="1"/>
  <c r="P26" i="46"/>
  <c r="O23" i="46"/>
  <c r="O28" i="46" s="1"/>
  <c r="R28" i="46" s="1"/>
  <c r="W18" i="46"/>
  <c r="W3" i="46"/>
  <c r="V14" i="46"/>
  <c r="U11" i="46"/>
  <c r="D27" i="46"/>
  <c r="D23" i="46"/>
  <c r="D24" i="46"/>
  <c r="D21" i="46"/>
  <c r="D22" i="46"/>
  <c r="E12" i="45"/>
  <c r="E27" i="45"/>
  <c r="R11" i="45"/>
  <c r="T15" i="45" s="1"/>
  <c r="R13" i="45"/>
  <c r="E15" i="45"/>
  <c r="C22" i="45" s="1"/>
  <c r="E16" i="45"/>
  <c r="D27" i="45" s="1"/>
  <c r="E21" i="45"/>
  <c r="E23" i="45"/>
  <c r="N3" i="45"/>
  <c r="Q5" i="45"/>
  <c r="J22" i="45"/>
  <c r="J16" i="45"/>
  <c r="O3" i="45"/>
  <c r="N17" i="45"/>
  <c r="Q6" i="45"/>
  <c r="M3" i="45"/>
  <c r="N15" i="45"/>
  <c r="Q4" i="45"/>
  <c r="O15" i="45"/>
  <c r="H22" i="45"/>
  <c r="H27" i="45"/>
  <c r="H23" i="45"/>
  <c r="H21" i="45"/>
  <c r="S12" i="45"/>
  <c r="T16" i="45" s="1"/>
  <c r="T134" i="1" s="1"/>
  <c r="S13" i="45"/>
  <c r="O16" i="45"/>
  <c r="R12" i="44"/>
  <c r="O3" i="44"/>
  <c r="N17" i="44"/>
  <c r="C22" i="44"/>
  <c r="C27" i="44"/>
  <c r="C23" i="44"/>
  <c r="C21" i="44"/>
  <c r="S13" i="44"/>
  <c r="S12" i="44"/>
  <c r="T13" i="44"/>
  <c r="T12" i="44"/>
  <c r="N3" i="44"/>
  <c r="N16" i="44"/>
  <c r="Q5" i="44"/>
  <c r="O16" i="44"/>
  <c r="M3" i="44"/>
  <c r="N15" i="44"/>
  <c r="Q4" i="44"/>
  <c r="T11" i="44"/>
  <c r="T15" i="44" s="1"/>
  <c r="J22" i="44"/>
  <c r="J27" i="44"/>
  <c r="J23" i="44"/>
  <c r="J21" i="44"/>
  <c r="R13" i="44"/>
  <c r="I22" i="44"/>
  <c r="I27" i="44"/>
  <c r="I23" i="44"/>
  <c r="I21" i="44"/>
  <c r="O15" i="44"/>
  <c r="S17" i="44"/>
  <c r="T3" i="44"/>
  <c r="E22" i="44"/>
  <c r="E27" i="44"/>
  <c r="E23" i="44"/>
  <c r="E21" i="44"/>
  <c r="D23" i="44"/>
  <c r="D21" i="44"/>
  <c r="D22" i="44"/>
  <c r="D27" i="44"/>
  <c r="J15" i="44"/>
  <c r="O12" i="43"/>
  <c r="P2" i="43"/>
  <c r="D11" i="43"/>
  <c r="O2" i="43"/>
  <c r="O11" i="43"/>
  <c r="O9" i="43"/>
  <c r="P12" i="43" s="1"/>
  <c r="T129" i="1" s="1"/>
  <c r="X14" i="42"/>
  <c r="X11" i="42"/>
  <c r="W13" i="42"/>
  <c r="W11" i="42"/>
  <c r="F19" i="42"/>
  <c r="F21" i="42" s="1"/>
  <c r="W12" i="42"/>
  <c r="W14" i="42"/>
  <c r="E12" i="42"/>
  <c r="F17" i="42" s="1"/>
  <c r="D27" i="42" s="1"/>
  <c r="E11" i="42"/>
  <c r="F16" i="42" s="1"/>
  <c r="E13" i="42"/>
  <c r="F18" i="42" s="1"/>
  <c r="V11" i="42"/>
  <c r="V14" i="42"/>
  <c r="J23" i="42"/>
  <c r="J21" i="42"/>
  <c r="J27" i="42"/>
  <c r="J24" i="42"/>
  <c r="J22" i="42"/>
  <c r="U12" i="42"/>
  <c r="U13" i="42"/>
  <c r="X3" i="42"/>
  <c r="W19" i="42"/>
  <c r="R21" i="42"/>
  <c r="O26" i="42" s="1"/>
  <c r="R26" i="42" s="1"/>
  <c r="R24" i="42"/>
  <c r="O29" i="42" s="1"/>
  <c r="R29" i="42" s="1"/>
  <c r="R22" i="42"/>
  <c r="O27" i="42" s="1"/>
  <c r="R27" i="42" s="1"/>
  <c r="P29" i="42"/>
  <c r="R23" i="42"/>
  <c r="O28" i="42" s="1"/>
  <c r="R28" i="42" s="1"/>
  <c r="P3" i="42"/>
  <c r="Q17" i="42"/>
  <c r="T5" i="42"/>
  <c r="Q18" i="42"/>
  <c r="T6" i="42"/>
  <c r="Q3" i="42"/>
  <c r="V12" i="42"/>
  <c r="L18" i="42"/>
  <c r="T4" i="42"/>
  <c r="O3" i="42"/>
  <c r="Q16" i="42"/>
  <c r="U14" i="42"/>
  <c r="L19" i="42"/>
  <c r="R17" i="41"/>
  <c r="R19" i="41"/>
  <c r="R24" i="41" s="1"/>
  <c r="R16" i="41"/>
  <c r="X11" i="41"/>
  <c r="W11" i="41"/>
  <c r="X14" i="41"/>
  <c r="X12" i="41"/>
  <c r="W14" i="41"/>
  <c r="W12" i="41"/>
  <c r="F16" i="41"/>
  <c r="C23" i="41" s="1"/>
  <c r="F19" i="41"/>
  <c r="F22" i="41" s="1"/>
  <c r="D21" i="41"/>
  <c r="D24" i="41"/>
  <c r="D23" i="41"/>
  <c r="D27" i="41"/>
  <c r="Q19" i="41"/>
  <c r="T7" i="41"/>
  <c r="V13" i="41"/>
  <c r="V12" i="41"/>
  <c r="U12" i="41"/>
  <c r="U13" i="41"/>
  <c r="X18" i="41" s="1"/>
  <c r="T122" i="1" s="1"/>
  <c r="O3" i="41"/>
  <c r="Q16" i="41"/>
  <c r="T4" i="41"/>
  <c r="V14" i="41"/>
  <c r="O24" i="41"/>
  <c r="O21" i="41"/>
  <c r="O23" i="41"/>
  <c r="P26" i="41"/>
  <c r="O22" i="41"/>
  <c r="P28" i="41"/>
  <c r="Q23" i="41"/>
  <c r="Q21" i="41"/>
  <c r="Q22" i="41"/>
  <c r="Q24" i="41"/>
  <c r="P29" i="41"/>
  <c r="R21" i="41"/>
  <c r="R23" i="41"/>
  <c r="F18" i="41"/>
  <c r="U11" i="41"/>
  <c r="U14" i="41"/>
  <c r="T6" i="41"/>
  <c r="Q3" i="41"/>
  <c r="Q18" i="41"/>
  <c r="P3" i="41"/>
  <c r="Q17" i="41"/>
  <c r="T5" i="41"/>
  <c r="C12" i="40"/>
  <c r="E16" i="40" s="1"/>
  <c r="C11" i="40"/>
  <c r="E15" i="40" s="1"/>
  <c r="R12" i="40"/>
  <c r="S16" i="40"/>
  <c r="S3" i="40"/>
  <c r="E27" i="40"/>
  <c r="E22" i="40"/>
  <c r="E23" i="40"/>
  <c r="E21" i="40"/>
  <c r="H22" i="40"/>
  <c r="H27" i="40"/>
  <c r="H23" i="40"/>
  <c r="H21" i="40"/>
  <c r="J16" i="40"/>
  <c r="M3" i="40"/>
  <c r="N15" i="40"/>
  <c r="Q4" i="40"/>
  <c r="O15" i="40"/>
  <c r="S12" i="40"/>
  <c r="S13" i="40"/>
  <c r="T17" i="40" s="1"/>
  <c r="S138" i="1" s="1"/>
  <c r="C22" i="40"/>
  <c r="C27" i="40"/>
  <c r="C23" i="40"/>
  <c r="C21" i="40"/>
  <c r="J22" i="40"/>
  <c r="J27" i="40"/>
  <c r="J23" i="40"/>
  <c r="J21" i="40"/>
  <c r="S11" i="40"/>
  <c r="T15" i="40" s="1"/>
  <c r="O3" i="40"/>
  <c r="N17" i="40"/>
  <c r="Q6" i="40"/>
  <c r="O16" i="40"/>
  <c r="Q6" i="39"/>
  <c r="N17" i="39"/>
  <c r="O3" i="39"/>
  <c r="S16" i="39"/>
  <c r="S3" i="39"/>
  <c r="D22" i="39"/>
  <c r="D27" i="39"/>
  <c r="D23" i="39"/>
  <c r="D21" i="39"/>
  <c r="C22" i="39"/>
  <c r="C27" i="39"/>
  <c r="C23" i="39"/>
  <c r="C21" i="39"/>
  <c r="M22" i="39"/>
  <c r="M23" i="39"/>
  <c r="M21" i="39"/>
  <c r="M27" i="39"/>
  <c r="H22" i="39"/>
  <c r="T12" i="39"/>
  <c r="T13" i="39"/>
  <c r="S11" i="39"/>
  <c r="S12" i="39"/>
  <c r="S13" i="39"/>
  <c r="R13" i="39"/>
  <c r="R11" i="39"/>
  <c r="O16" i="39"/>
  <c r="J16" i="39"/>
  <c r="M3" i="39"/>
  <c r="N15" i="39"/>
  <c r="Q4" i="39"/>
  <c r="E16" i="38"/>
  <c r="D21" i="38" s="1"/>
  <c r="J22" i="38"/>
  <c r="J27" i="38"/>
  <c r="J23" i="38"/>
  <c r="J21" i="38"/>
  <c r="N22" i="38"/>
  <c r="N27" i="38"/>
  <c r="N23" i="38"/>
  <c r="N21" i="38"/>
  <c r="J16" i="38"/>
  <c r="N15" i="38"/>
  <c r="Q4" i="38"/>
  <c r="M3" i="38"/>
  <c r="T13" i="38"/>
  <c r="T12" i="38"/>
  <c r="N3" i="38"/>
  <c r="N16" i="38"/>
  <c r="Q5" i="38"/>
  <c r="O15" i="38"/>
  <c r="T11" i="38"/>
  <c r="O3" i="38"/>
  <c r="Q6" i="38"/>
  <c r="N17" i="38"/>
  <c r="E23" i="38"/>
  <c r="E22" i="38"/>
  <c r="E27" i="38"/>
  <c r="E21" i="38"/>
  <c r="R12" i="38"/>
  <c r="J15" i="38"/>
  <c r="R11" i="38"/>
  <c r="T15" i="38" s="1"/>
  <c r="Q136" i="1" s="1"/>
  <c r="C22" i="38"/>
  <c r="C21" i="38"/>
  <c r="C23" i="38"/>
  <c r="C27" i="38"/>
  <c r="S13" i="38"/>
  <c r="S12" i="38"/>
  <c r="P9" i="37"/>
  <c r="P12" i="37" s="1"/>
  <c r="O12" i="37"/>
  <c r="P2" i="37"/>
  <c r="D11" i="37"/>
  <c r="O2" i="37"/>
  <c r="O11" i="37"/>
  <c r="T12" i="36"/>
  <c r="E15" i="36"/>
  <c r="E21" i="36"/>
  <c r="E23" i="36"/>
  <c r="E27" i="36"/>
  <c r="E16" i="36"/>
  <c r="D22" i="36" s="1"/>
  <c r="C22" i="36"/>
  <c r="C27" i="36"/>
  <c r="C23" i="36"/>
  <c r="C21" i="36"/>
  <c r="J22" i="36"/>
  <c r="J23" i="36"/>
  <c r="J27" i="36"/>
  <c r="J21" i="36"/>
  <c r="O15" i="36"/>
  <c r="O3" i="36"/>
  <c r="Q6" i="36"/>
  <c r="N17" i="36"/>
  <c r="T23" i="36"/>
  <c r="R12" i="36"/>
  <c r="T16" i="36" s="1"/>
  <c r="P137" i="1" s="1"/>
  <c r="O16" i="36"/>
  <c r="H22" i="36"/>
  <c r="H27" i="36"/>
  <c r="H23" i="36"/>
  <c r="H21" i="36"/>
  <c r="M3" i="36"/>
  <c r="N15" i="36"/>
  <c r="Q4" i="36"/>
  <c r="S16" i="36"/>
  <c r="S3" i="36"/>
  <c r="T21" i="36"/>
  <c r="J16" i="36"/>
  <c r="R11" i="36"/>
  <c r="O9" i="35"/>
  <c r="P12" i="35" s="1"/>
  <c r="P129" i="1" s="1"/>
  <c r="L2" i="35"/>
  <c r="K12" i="35"/>
  <c r="O2" i="35"/>
  <c r="O11" i="35"/>
  <c r="E15" i="34"/>
  <c r="O3" i="34"/>
  <c r="N17" i="34"/>
  <c r="O22" i="34"/>
  <c r="O27" i="34"/>
  <c r="O23" i="34"/>
  <c r="O21" i="34"/>
  <c r="J22" i="34"/>
  <c r="J27" i="34"/>
  <c r="J23" i="34"/>
  <c r="J21" i="34"/>
  <c r="M3" i="34"/>
  <c r="N15" i="34"/>
  <c r="Q4" i="34"/>
  <c r="N3" i="34"/>
  <c r="N16" i="34"/>
  <c r="Q5" i="34"/>
  <c r="J15" i="34"/>
  <c r="C27" i="34"/>
  <c r="C23" i="34"/>
  <c r="C22" i="34"/>
  <c r="C21" i="34"/>
  <c r="S13" i="34"/>
  <c r="S12" i="34"/>
  <c r="O16" i="34"/>
  <c r="T12" i="34"/>
  <c r="T13" i="34"/>
  <c r="J16" i="34"/>
  <c r="E22" i="34"/>
  <c r="E27" i="34"/>
  <c r="E23" i="34"/>
  <c r="E21" i="34"/>
  <c r="O15" i="34"/>
  <c r="D23" i="34"/>
  <c r="D21" i="34"/>
  <c r="D22" i="34"/>
  <c r="D27" i="34"/>
  <c r="S17" i="34"/>
  <c r="T3" i="34"/>
  <c r="R11" i="34"/>
  <c r="T15" i="34" s="1"/>
  <c r="R13" i="34"/>
  <c r="E12" i="33"/>
  <c r="E16" i="33" s="1"/>
  <c r="E13" i="33"/>
  <c r="E17" i="33" s="1"/>
  <c r="E15" i="33"/>
  <c r="C27" i="33" s="1"/>
  <c r="C22" i="33"/>
  <c r="C23" i="33"/>
  <c r="C21" i="33"/>
  <c r="T12" i="33"/>
  <c r="T13" i="33"/>
  <c r="T11" i="33"/>
  <c r="R12" i="33"/>
  <c r="E22" i="33"/>
  <c r="E27" i="33"/>
  <c r="E23" i="33"/>
  <c r="E21" i="33"/>
  <c r="J22" i="33"/>
  <c r="J23" i="33"/>
  <c r="J27" i="33"/>
  <c r="J21" i="33"/>
  <c r="M3" i="33"/>
  <c r="N15" i="33"/>
  <c r="Q4" i="33"/>
  <c r="S17" i="33"/>
  <c r="T3" i="33"/>
  <c r="O16" i="33"/>
  <c r="J16" i="33"/>
  <c r="O15" i="33"/>
  <c r="J15" i="33"/>
  <c r="S11" i="33"/>
  <c r="S13" i="33"/>
  <c r="S12" i="33"/>
  <c r="K12" i="32"/>
  <c r="D11" i="32"/>
  <c r="O9" i="32"/>
  <c r="P12" i="32" s="1"/>
  <c r="O2" i="32"/>
  <c r="O11" i="32"/>
  <c r="C22" i="31"/>
  <c r="C27" i="31"/>
  <c r="C23" i="31"/>
  <c r="C21" i="31"/>
  <c r="E16" i="31"/>
  <c r="D21" i="31" s="1"/>
  <c r="R11" i="31"/>
  <c r="T15" i="31" s="1"/>
  <c r="R13" i="31"/>
  <c r="S16" i="31"/>
  <c r="S3" i="31"/>
  <c r="E27" i="31"/>
  <c r="E22" i="31"/>
  <c r="E23" i="31"/>
  <c r="E21" i="31"/>
  <c r="H22" i="31"/>
  <c r="H27" i="31"/>
  <c r="H23" i="31"/>
  <c r="H21" i="31"/>
  <c r="I22" i="31"/>
  <c r="I23" i="31"/>
  <c r="I27" i="31"/>
  <c r="I21" i="31"/>
  <c r="M3" i="31"/>
  <c r="N15" i="31"/>
  <c r="Q4" i="31"/>
  <c r="O15" i="31"/>
  <c r="J22" i="31"/>
  <c r="J27" i="31"/>
  <c r="J23" i="31"/>
  <c r="J21" i="31"/>
  <c r="S12" i="31"/>
  <c r="T16" i="31" s="1"/>
  <c r="M137" i="1" s="1"/>
  <c r="S13" i="31"/>
  <c r="O3" i="31"/>
  <c r="Q6" i="31"/>
  <c r="N17" i="31"/>
  <c r="O16" i="31"/>
  <c r="E15" i="30"/>
  <c r="C22" i="30" s="1"/>
  <c r="E27" i="30"/>
  <c r="E23" i="30"/>
  <c r="E21" i="30"/>
  <c r="E22" i="30"/>
  <c r="T12" i="30"/>
  <c r="T13" i="30"/>
  <c r="M22" i="30"/>
  <c r="M27" i="30"/>
  <c r="M23" i="30"/>
  <c r="M21" i="30"/>
  <c r="J16" i="30"/>
  <c r="T11" i="30"/>
  <c r="O3" i="30"/>
  <c r="Q6" i="30"/>
  <c r="N17" i="30"/>
  <c r="S13" i="30"/>
  <c r="S12" i="30"/>
  <c r="R13" i="30"/>
  <c r="R11" i="30"/>
  <c r="M3" i="30"/>
  <c r="N15" i="30"/>
  <c r="Q4" i="30"/>
  <c r="N3" i="30"/>
  <c r="N16" i="30"/>
  <c r="Q5" i="30"/>
  <c r="D22" i="30"/>
  <c r="D21" i="30"/>
  <c r="D27" i="30"/>
  <c r="D23" i="30"/>
  <c r="O16" i="30"/>
  <c r="O27" i="30"/>
  <c r="O23" i="30"/>
  <c r="O21" i="30"/>
  <c r="O22" i="30"/>
  <c r="J15" i="30"/>
  <c r="C13" i="29"/>
  <c r="E17" i="29" s="1"/>
  <c r="C12" i="29"/>
  <c r="E16" i="29" s="1"/>
  <c r="D21" i="29" s="1"/>
  <c r="C11" i="29"/>
  <c r="E15" i="29" s="1"/>
  <c r="R13" i="29"/>
  <c r="R11" i="29"/>
  <c r="M27" i="29"/>
  <c r="M21" i="29"/>
  <c r="M23" i="29"/>
  <c r="M22" i="29"/>
  <c r="J22" i="29"/>
  <c r="J27" i="29"/>
  <c r="J23" i="29"/>
  <c r="J21" i="29"/>
  <c r="H21" i="29"/>
  <c r="H22" i="29"/>
  <c r="H27" i="29"/>
  <c r="H23" i="29"/>
  <c r="T13" i="29"/>
  <c r="T12" i="29"/>
  <c r="D22" i="29"/>
  <c r="D27" i="29"/>
  <c r="O3" i="29"/>
  <c r="N17" i="29"/>
  <c r="Q6" i="29"/>
  <c r="S12" i="29"/>
  <c r="S13" i="29"/>
  <c r="M3" i="29"/>
  <c r="N15" i="29"/>
  <c r="Q4" i="29"/>
  <c r="N16" i="29"/>
  <c r="N3" i="29"/>
  <c r="Q5" i="29"/>
  <c r="I23" i="29"/>
  <c r="O16" i="29"/>
  <c r="S11" i="29"/>
  <c r="O27" i="29"/>
  <c r="O23" i="29"/>
  <c r="O22" i="29"/>
  <c r="O21" i="29"/>
  <c r="T11" i="29"/>
  <c r="R13" i="28"/>
  <c r="R11" i="28"/>
  <c r="C13" i="28"/>
  <c r="E17" i="28" s="1"/>
  <c r="C11" i="28"/>
  <c r="E15" i="28" s="1"/>
  <c r="N17" i="28"/>
  <c r="Q6" i="28"/>
  <c r="O3" i="28"/>
  <c r="I22" i="28"/>
  <c r="I21" i="28"/>
  <c r="I23" i="28"/>
  <c r="I27" i="28"/>
  <c r="M27" i="28"/>
  <c r="M23" i="28"/>
  <c r="M21" i="28"/>
  <c r="M22" i="28"/>
  <c r="J15" i="28"/>
  <c r="S13" i="28"/>
  <c r="S12" i="28"/>
  <c r="T16" i="28" s="1"/>
  <c r="J137" i="1" s="1"/>
  <c r="O16" i="28"/>
  <c r="D21" i="28"/>
  <c r="D22" i="28"/>
  <c r="D23" i="28"/>
  <c r="D27" i="28"/>
  <c r="Q4" i="28"/>
  <c r="M3" i="28"/>
  <c r="N15" i="28"/>
  <c r="T12" i="28"/>
  <c r="T13" i="28"/>
  <c r="N3" i="28"/>
  <c r="N16" i="28"/>
  <c r="Q5" i="28"/>
  <c r="O17" i="28"/>
  <c r="T11" i="28"/>
  <c r="J17" i="28"/>
  <c r="S11" i="28"/>
  <c r="E16" i="27"/>
  <c r="D27" i="27" s="1"/>
  <c r="R13" i="27"/>
  <c r="R11" i="27"/>
  <c r="E15" i="27"/>
  <c r="C22" i="27" s="1"/>
  <c r="N27" i="27"/>
  <c r="N23" i="27"/>
  <c r="N22" i="27"/>
  <c r="N21" i="27"/>
  <c r="O21" i="27"/>
  <c r="O23" i="27"/>
  <c r="O27" i="27"/>
  <c r="O22" i="27"/>
  <c r="J16" i="27"/>
  <c r="T12" i="27"/>
  <c r="T13" i="27"/>
  <c r="T11" i="27"/>
  <c r="S12" i="27"/>
  <c r="S13" i="27"/>
  <c r="M3" i="27"/>
  <c r="N15" i="27"/>
  <c r="Q4" i="27"/>
  <c r="E27" i="27"/>
  <c r="E21" i="27"/>
  <c r="E23" i="27"/>
  <c r="E22" i="27"/>
  <c r="J22" i="27"/>
  <c r="J21" i="27"/>
  <c r="J23" i="27"/>
  <c r="J27" i="27"/>
  <c r="C21" i="27"/>
  <c r="S17" i="27"/>
  <c r="T3" i="27"/>
  <c r="N3" i="27"/>
  <c r="N16" i="27"/>
  <c r="Q5" i="27"/>
  <c r="O15" i="27"/>
  <c r="S11" i="26"/>
  <c r="S12" i="26"/>
  <c r="S13" i="26"/>
  <c r="E16" i="26"/>
  <c r="D22" i="26" s="1"/>
  <c r="S17" i="26"/>
  <c r="T3" i="26"/>
  <c r="I22" i="26"/>
  <c r="I27" i="26"/>
  <c r="E23" i="26"/>
  <c r="E21" i="26"/>
  <c r="E22" i="26"/>
  <c r="E27" i="26"/>
  <c r="T12" i="26"/>
  <c r="T13" i="26"/>
  <c r="O15" i="26"/>
  <c r="N3" i="26"/>
  <c r="Q5" i="26"/>
  <c r="N16" i="26"/>
  <c r="J22" i="26"/>
  <c r="J23" i="26"/>
  <c r="J27" i="26"/>
  <c r="J21" i="26"/>
  <c r="J15" i="26"/>
  <c r="R3" i="26"/>
  <c r="S15" i="26"/>
  <c r="T11" i="26"/>
  <c r="R13" i="26"/>
  <c r="R12" i="26"/>
  <c r="O16" i="26"/>
  <c r="R11" i="26"/>
  <c r="E15" i="26"/>
  <c r="T16" i="25"/>
  <c r="E15" i="25"/>
  <c r="C22" i="25" s="1"/>
  <c r="R13" i="25"/>
  <c r="E23" i="25"/>
  <c r="E27" i="25"/>
  <c r="E21" i="25"/>
  <c r="M27" i="25"/>
  <c r="M22" i="25"/>
  <c r="M23" i="25"/>
  <c r="M21" i="25"/>
  <c r="T13" i="25"/>
  <c r="T12" i="25"/>
  <c r="Q6" i="25"/>
  <c r="O3" i="25"/>
  <c r="N17" i="25"/>
  <c r="O27" i="25"/>
  <c r="O23" i="25"/>
  <c r="O22" i="25"/>
  <c r="O21" i="25"/>
  <c r="D22" i="25"/>
  <c r="D27" i="25"/>
  <c r="D23" i="25"/>
  <c r="D21" i="25"/>
  <c r="Q4" i="25"/>
  <c r="N15" i="25"/>
  <c r="M3" i="25"/>
  <c r="T11" i="25"/>
  <c r="T15" i="25" s="1"/>
  <c r="S13" i="25"/>
  <c r="S12" i="25"/>
  <c r="J16" i="25"/>
  <c r="N16" i="25"/>
  <c r="N3" i="25"/>
  <c r="Q5" i="25"/>
  <c r="J15" i="25"/>
  <c r="O16" i="25"/>
  <c r="E16" i="24"/>
  <c r="D22" i="24" s="1"/>
  <c r="T11" i="24"/>
  <c r="R13" i="24"/>
  <c r="Q5" i="24"/>
  <c r="S16" i="24" s="1"/>
  <c r="C22" i="24"/>
  <c r="C27" i="24"/>
  <c r="C23" i="24"/>
  <c r="C21" i="24"/>
  <c r="J22" i="24"/>
  <c r="J27" i="24"/>
  <c r="J23" i="24"/>
  <c r="J21" i="24"/>
  <c r="M3" i="24"/>
  <c r="N15" i="24"/>
  <c r="Q4" i="24"/>
  <c r="O16" i="24"/>
  <c r="J16" i="24"/>
  <c r="H23" i="24"/>
  <c r="R11" i="24"/>
  <c r="T15" i="24" s="1"/>
  <c r="H136" i="1" s="1"/>
  <c r="O3" i="24"/>
  <c r="Q6" i="24"/>
  <c r="N17" i="24"/>
  <c r="O15" i="24"/>
  <c r="O23" i="24"/>
  <c r="O21" i="24"/>
  <c r="O27" i="24"/>
  <c r="O22" i="24"/>
  <c r="E22" i="24"/>
  <c r="E27" i="24"/>
  <c r="E23" i="24"/>
  <c r="E21" i="24"/>
  <c r="S12" i="24"/>
  <c r="T16" i="24" s="1"/>
  <c r="H137" i="1" s="1"/>
  <c r="S13" i="24"/>
  <c r="O12" i="23"/>
  <c r="P2" i="23"/>
  <c r="D11" i="23"/>
  <c r="O2" i="23"/>
  <c r="O11" i="23"/>
  <c r="S16" i="22"/>
  <c r="S3" i="22"/>
  <c r="H22" i="22"/>
  <c r="H27" i="22"/>
  <c r="H23" i="22"/>
  <c r="H21" i="22"/>
  <c r="E22" i="22"/>
  <c r="E27" i="22"/>
  <c r="E23" i="22"/>
  <c r="E21" i="22"/>
  <c r="N23" i="22"/>
  <c r="N21" i="22"/>
  <c r="N27" i="22"/>
  <c r="N22" i="22"/>
  <c r="J16" i="22"/>
  <c r="M27" i="22"/>
  <c r="M21" i="22"/>
  <c r="M23" i="22"/>
  <c r="M22" i="22"/>
  <c r="J17" i="22"/>
  <c r="N17" i="22"/>
  <c r="Q6" i="22"/>
  <c r="O3" i="22"/>
  <c r="E16" i="22"/>
  <c r="S12" i="22"/>
  <c r="T16" i="22" s="1"/>
  <c r="G137" i="1" s="1"/>
  <c r="S11" i="22"/>
  <c r="S13" i="22"/>
  <c r="M3" i="22"/>
  <c r="N15" i="22"/>
  <c r="Q4" i="22"/>
  <c r="E15" i="22"/>
  <c r="R11" i="22"/>
  <c r="R13" i="22"/>
  <c r="E15" i="21"/>
  <c r="D22" i="21"/>
  <c r="D27" i="21"/>
  <c r="D23" i="21"/>
  <c r="D21" i="21"/>
  <c r="O22" i="21"/>
  <c r="O27" i="21"/>
  <c r="O23" i="21"/>
  <c r="O21" i="21"/>
  <c r="C22" i="21"/>
  <c r="C21" i="21"/>
  <c r="C27" i="21"/>
  <c r="C23" i="21"/>
  <c r="S12" i="21"/>
  <c r="S13" i="21"/>
  <c r="T17" i="21" s="1"/>
  <c r="G122" i="1" s="1"/>
  <c r="J16" i="21"/>
  <c r="E22" i="21"/>
  <c r="E21" i="21"/>
  <c r="E23" i="21"/>
  <c r="E27" i="21"/>
  <c r="T13" i="21"/>
  <c r="T12" i="21"/>
  <c r="O16" i="21"/>
  <c r="N3" i="21"/>
  <c r="N16" i="21"/>
  <c r="Q5" i="21"/>
  <c r="O15" i="21"/>
  <c r="S17" i="21"/>
  <c r="T3" i="21"/>
  <c r="T11" i="21"/>
  <c r="S11" i="21"/>
  <c r="M3" i="21"/>
  <c r="Q4" i="21"/>
  <c r="N15" i="21"/>
  <c r="J15" i="21"/>
  <c r="D13" i="20"/>
  <c r="R11" i="20"/>
  <c r="E17" i="20"/>
  <c r="E21" i="20" s="1"/>
  <c r="E15" i="20"/>
  <c r="C22" i="20" s="1"/>
  <c r="E16" i="20"/>
  <c r="D22" i="20" s="1"/>
  <c r="M27" i="20"/>
  <c r="M22" i="20"/>
  <c r="M23" i="20"/>
  <c r="M21" i="20"/>
  <c r="T12" i="20"/>
  <c r="T13" i="20"/>
  <c r="S13" i="20"/>
  <c r="S12" i="20"/>
  <c r="M3" i="20"/>
  <c r="N15" i="20"/>
  <c r="Q4" i="20"/>
  <c r="S17" i="20"/>
  <c r="T3" i="20"/>
  <c r="S11" i="20"/>
  <c r="O16" i="20"/>
  <c r="I21" i="20"/>
  <c r="I22" i="20"/>
  <c r="I27" i="20"/>
  <c r="I23" i="20"/>
  <c r="N16" i="20"/>
  <c r="N3" i="20"/>
  <c r="Q5" i="20"/>
  <c r="T11" i="20"/>
  <c r="R13" i="20"/>
  <c r="O17" i="20"/>
  <c r="J15" i="20"/>
  <c r="L12" i="14"/>
  <c r="P12" i="14"/>
  <c r="O12" i="19"/>
  <c r="P2" i="19"/>
  <c r="O2" i="19"/>
  <c r="O11" i="19"/>
  <c r="R8" i="18"/>
  <c r="R11" i="18" s="1"/>
  <c r="E16" i="18"/>
  <c r="D21" i="18" s="1"/>
  <c r="E15" i="18"/>
  <c r="C22" i="18" s="1"/>
  <c r="S12" i="18"/>
  <c r="S11" i="18"/>
  <c r="O3" i="18"/>
  <c r="Q6" i="18"/>
  <c r="N17" i="18"/>
  <c r="T13" i="18"/>
  <c r="T11" i="18"/>
  <c r="M3" i="18"/>
  <c r="N15" i="18"/>
  <c r="Q4" i="18"/>
  <c r="E17" i="18"/>
  <c r="J15" i="18"/>
  <c r="I22" i="18"/>
  <c r="I27" i="18"/>
  <c r="I21" i="18"/>
  <c r="I23" i="18"/>
  <c r="N3" i="18"/>
  <c r="N16" i="18"/>
  <c r="Q5" i="18"/>
  <c r="T12" i="18"/>
  <c r="O16" i="18"/>
  <c r="E15" i="17"/>
  <c r="C22" i="17" s="1"/>
  <c r="O3" i="17"/>
  <c r="N17" i="17"/>
  <c r="M27" i="17"/>
  <c r="M23" i="17"/>
  <c r="M21" i="17"/>
  <c r="M22" i="17"/>
  <c r="I23" i="17"/>
  <c r="I22" i="17"/>
  <c r="I27" i="17"/>
  <c r="I21" i="17"/>
  <c r="D22" i="17"/>
  <c r="D27" i="17"/>
  <c r="D21" i="17"/>
  <c r="D23" i="17"/>
  <c r="N3" i="17"/>
  <c r="Q5" i="17"/>
  <c r="N16" i="17"/>
  <c r="O27" i="17"/>
  <c r="O22" i="17"/>
  <c r="O23" i="17"/>
  <c r="O21" i="17"/>
  <c r="R13" i="17"/>
  <c r="O16" i="17"/>
  <c r="J15" i="17"/>
  <c r="S12" i="17"/>
  <c r="S13" i="17"/>
  <c r="M3" i="17"/>
  <c r="N15" i="17"/>
  <c r="Q4" i="17"/>
  <c r="E22" i="17"/>
  <c r="E23" i="17"/>
  <c r="E21" i="17"/>
  <c r="E27" i="17"/>
  <c r="J17" i="17"/>
  <c r="S11" i="17"/>
  <c r="R11" i="17"/>
  <c r="S17" i="17"/>
  <c r="T3" i="17"/>
  <c r="T12" i="17"/>
  <c r="T13" i="17"/>
  <c r="T11" i="17"/>
  <c r="E16" i="16"/>
  <c r="C23" i="16"/>
  <c r="S12" i="16"/>
  <c r="C22" i="16"/>
  <c r="C27" i="16"/>
  <c r="Q6" i="16"/>
  <c r="N17" i="16"/>
  <c r="I27" i="16"/>
  <c r="I22" i="16"/>
  <c r="I21" i="16"/>
  <c r="I23" i="16"/>
  <c r="D21" i="16"/>
  <c r="D22" i="16"/>
  <c r="D27" i="16"/>
  <c r="D23" i="16"/>
  <c r="T12" i="16"/>
  <c r="T13" i="16"/>
  <c r="N15" i="16"/>
  <c r="Q4" i="16"/>
  <c r="M3" i="16"/>
  <c r="E22" i="16"/>
  <c r="E23" i="16"/>
  <c r="E27" i="16"/>
  <c r="E21" i="16"/>
  <c r="O22" i="16"/>
  <c r="O27" i="16"/>
  <c r="O23" i="16"/>
  <c r="O21" i="16"/>
  <c r="Q5" i="16"/>
  <c r="N3" i="16"/>
  <c r="N16" i="16"/>
  <c r="O16" i="16"/>
  <c r="T11" i="16"/>
  <c r="R11" i="16"/>
  <c r="M22" i="16"/>
  <c r="M23" i="16"/>
  <c r="M27" i="16"/>
  <c r="M21" i="16"/>
  <c r="J15" i="16"/>
  <c r="R13" i="16"/>
  <c r="D13" i="15"/>
  <c r="E17" i="15" s="1"/>
  <c r="D12" i="15"/>
  <c r="D11" i="15"/>
  <c r="E16" i="15"/>
  <c r="D22" i="15" s="1"/>
  <c r="E15" i="15"/>
  <c r="C22" i="15" s="1"/>
  <c r="R11" i="15"/>
  <c r="T15" i="15" s="1"/>
  <c r="R13" i="15"/>
  <c r="T17" i="15" s="1"/>
  <c r="M23" i="15"/>
  <c r="M21" i="15"/>
  <c r="M22" i="15"/>
  <c r="M27" i="15"/>
  <c r="O3" i="15"/>
  <c r="Q6" i="15"/>
  <c r="N17" i="15"/>
  <c r="M3" i="15"/>
  <c r="N15" i="15"/>
  <c r="Q4" i="15"/>
  <c r="O23" i="15"/>
  <c r="O21" i="15"/>
  <c r="O27" i="15"/>
  <c r="O22" i="15"/>
  <c r="J15" i="15"/>
  <c r="S12" i="15"/>
  <c r="T16" i="15" s="1"/>
  <c r="D137" i="1" s="1"/>
  <c r="S13" i="15"/>
  <c r="N27" i="15"/>
  <c r="N23" i="15"/>
  <c r="N21" i="15"/>
  <c r="N22" i="15"/>
  <c r="J16" i="15"/>
  <c r="S16" i="15"/>
  <c r="S3" i="15"/>
  <c r="O11" i="14"/>
  <c r="O2" i="14"/>
  <c r="O12" i="14"/>
  <c r="P2" i="14"/>
  <c r="O2" i="12"/>
  <c r="O11" i="12"/>
  <c r="P2" i="12"/>
  <c r="O12" i="12"/>
  <c r="E15" i="11"/>
  <c r="E16" i="11"/>
  <c r="D22" i="11" s="1"/>
  <c r="J22" i="11"/>
  <c r="J23" i="11"/>
  <c r="J27" i="11"/>
  <c r="J21" i="11"/>
  <c r="M3" i="11"/>
  <c r="N15" i="11"/>
  <c r="Q4" i="11"/>
  <c r="H22" i="11"/>
  <c r="H27" i="11"/>
  <c r="H23" i="11"/>
  <c r="H21" i="11"/>
  <c r="C27" i="11"/>
  <c r="C23" i="11"/>
  <c r="C22" i="11"/>
  <c r="C21" i="11"/>
  <c r="S13" i="11"/>
  <c r="S12" i="11"/>
  <c r="T16" i="11" s="1"/>
  <c r="D126" i="1" s="1"/>
  <c r="I22" i="11"/>
  <c r="I23" i="11"/>
  <c r="I21" i="11"/>
  <c r="I27" i="11"/>
  <c r="O15" i="11"/>
  <c r="R13" i="11"/>
  <c r="O3" i="11"/>
  <c r="N17" i="11"/>
  <c r="Q6" i="11"/>
  <c r="E22" i="11"/>
  <c r="E27" i="11"/>
  <c r="E21" i="11"/>
  <c r="E23" i="11"/>
  <c r="S11" i="11"/>
  <c r="N3" i="11"/>
  <c r="N16" i="11"/>
  <c r="Q5" i="11"/>
  <c r="R11" i="11"/>
  <c r="T15" i="11" s="1"/>
  <c r="D124" i="1" s="1"/>
  <c r="O16" i="11"/>
  <c r="T11" i="10"/>
  <c r="E15" i="10"/>
  <c r="C22" i="10" s="1"/>
  <c r="E17" i="10"/>
  <c r="E23" i="10" s="1"/>
  <c r="O3" i="10"/>
  <c r="N17" i="10"/>
  <c r="H23" i="10"/>
  <c r="H22" i="10"/>
  <c r="H21" i="10"/>
  <c r="H27" i="10"/>
  <c r="M21" i="10"/>
  <c r="M22" i="10"/>
  <c r="M27" i="10"/>
  <c r="M23" i="10"/>
  <c r="N3" i="10"/>
  <c r="N16" i="10"/>
  <c r="Q5" i="10"/>
  <c r="S13" i="10"/>
  <c r="S12" i="10"/>
  <c r="S17" i="10"/>
  <c r="T3" i="10"/>
  <c r="O16" i="10"/>
  <c r="S11" i="10"/>
  <c r="T12" i="10"/>
  <c r="R11" i="10"/>
  <c r="R13" i="10"/>
  <c r="D23" i="10"/>
  <c r="D27" i="10"/>
  <c r="D22" i="10"/>
  <c r="D21" i="10"/>
  <c r="J22" i="10"/>
  <c r="J21" i="10"/>
  <c r="J27" i="10"/>
  <c r="J23" i="10"/>
  <c r="R3" i="10"/>
  <c r="S15" i="10"/>
  <c r="O27" i="10"/>
  <c r="O23" i="10"/>
  <c r="O21" i="10"/>
  <c r="O22" i="10"/>
  <c r="J16" i="10"/>
  <c r="E17" i="9"/>
  <c r="E27" i="9" s="1"/>
  <c r="T13" i="9"/>
  <c r="T11" i="9"/>
  <c r="R13" i="9"/>
  <c r="E16" i="9"/>
  <c r="D21" i="9" s="1"/>
  <c r="R11" i="9"/>
  <c r="M21" i="9"/>
  <c r="M23" i="9"/>
  <c r="M27" i="9"/>
  <c r="M22" i="9"/>
  <c r="C22" i="9"/>
  <c r="C27" i="9"/>
  <c r="C23" i="9"/>
  <c r="C21" i="9"/>
  <c r="M3" i="9"/>
  <c r="N15" i="9"/>
  <c r="Q4" i="9"/>
  <c r="O17" i="9"/>
  <c r="S17" i="9"/>
  <c r="T3" i="9"/>
  <c r="S12" i="9"/>
  <c r="T16" i="9" s="1"/>
  <c r="S13" i="9"/>
  <c r="O16" i="9"/>
  <c r="J15" i="9"/>
  <c r="J16" i="9"/>
  <c r="S11" i="9"/>
  <c r="D11" i="8"/>
  <c r="O8" i="8"/>
  <c r="P11" i="8" s="1"/>
  <c r="O12" i="8"/>
  <c r="P2" i="8"/>
  <c r="O2" i="8"/>
  <c r="O11" i="8"/>
  <c r="X16" i="7"/>
  <c r="U23" i="7" s="1"/>
  <c r="V12" i="7"/>
  <c r="F19" i="7"/>
  <c r="D29" i="7" s="1"/>
  <c r="F18" i="7"/>
  <c r="E23" i="7" s="1"/>
  <c r="C21" i="7"/>
  <c r="D26" i="7"/>
  <c r="C22" i="7"/>
  <c r="C23" i="7"/>
  <c r="C24" i="7"/>
  <c r="F24" i="7"/>
  <c r="F21" i="7"/>
  <c r="F22" i="7"/>
  <c r="F23" i="7"/>
  <c r="U11" i="6"/>
  <c r="X12" i="6"/>
  <c r="X13" i="6"/>
  <c r="W13" i="6"/>
  <c r="X18" i="6" s="1"/>
  <c r="D12" i="6"/>
  <c r="F17" i="6" s="1"/>
  <c r="D22" i="6" s="1"/>
  <c r="D13" i="6"/>
  <c r="D14" i="6"/>
  <c r="F19" i="6" s="1"/>
  <c r="D11" i="6"/>
  <c r="F16" i="6" s="1"/>
  <c r="C23" i="6" s="1"/>
  <c r="V12" i="6"/>
  <c r="V11" i="6"/>
  <c r="V14" i="6"/>
  <c r="F18" i="6"/>
  <c r="E23" i="6" s="1"/>
  <c r="W14" i="6"/>
  <c r="W11" i="6"/>
  <c r="K24" i="7"/>
  <c r="J28" i="7"/>
  <c r="K23" i="7"/>
  <c r="K21" i="7"/>
  <c r="K22" i="7"/>
  <c r="Q21" i="7"/>
  <c r="P28" i="7"/>
  <c r="Q22" i="7"/>
  <c r="Q24" i="7"/>
  <c r="Q23" i="7"/>
  <c r="V14" i="7"/>
  <c r="X3" i="7"/>
  <c r="W19" i="7"/>
  <c r="P24" i="7"/>
  <c r="P21" i="7"/>
  <c r="P22" i="7"/>
  <c r="P27" i="7"/>
  <c r="P23" i="7"/>
  <c r="J24" i="7"/>
  <c r="J21" i="7"/>
  <c r="J27" i="7"/>
  <c r="J23" i="7"/>
  <c r="J22" i="7"/>
  <c r="R21" i="7"/>
  <c r="R22" i="7"/>
  <c r="P29" i="7"/>
  <c r="R24" i="7"/>
  <c r="R23" i="7"/>
  <c r="Q18" i="7"/>
  <c r="T6" i="7"/>
  <c r="Q3" i="7"/>
  <c r="V3" i="7"/>
  <c r="W17" i="7"/>
  <c r="U3" i="7"/>
  <c r="W16" i="7"/>
  <c r="O24" i="7"/>
  <c r="O21" i="7"/>
  <c r="P26" i="7"/>
  <c r="O23" i="7"/>
  <c r="O22" i="7"/>
  <c r="F17" i="7"/>
  <c r="X13" i="7"/>
  <c r="X12" i="7"/>
  <c r="U13" i="7"/>
  <c r="U12" i="7"/>
  <c r="O21" i="6"/>
  <c r="O26" i="6" s="1"/>
  <c r="O22" i="6"/>
  <c r="O27" i="6" s="1"/>
  <c r="R27" i="6" s="1"/>
  <c r="P26" i="6"/>
  <c r="O23" i="6"/>
  <c r="O28" i="6" s="1"/>
  <c r="R28" i="6" s="1"/>
  <c r="O24" i="6"/>
  <c r="O29" i="6" s="1"/>
  <c r="R29" i="6" s="1"/>
  <c r="W17" i="6"/>
  <c r="V3" i="6"/>
  <c r="X14" i="6"/>
  <c r="O3" i="6"/>
  <c r="Q16" i="6"/>
  <c r="T4" i="6"/>
  <c r="R3" i="6"/>
  <c r="Q19" i="6"/>
  <c r="T7" i="6"/>
  <c r="Q18" i="6"/>
  <c r="T6" i="6"/>
  <c r="Q3" i="6"/>
  <c r="I24" i="6"/>
  <c r="I21" i="6"/>
  <c r="J26" i="6"/>
  <c r="I23" i="6"/>
  <c r="I22" i="6"/>
  <c r="L24" i="56" l="1"/>
  <c r="L26" i="56"/>
  <c r="C25" i="56"/>
  <c r="AB19" i="56"/>
  <c r="Z28" i="56" s="1"/>
  <c r="S25" i="56"/>
  <c r="S27" i="56"/>
  <c r="Q33" i="56" s="1"/>
  <c r="U33" i="56" s="1"/>
  <c r="R25" i="56"/>
  <c r="S31" i="56"/>
  <c r="R26" i="56"/>
  <c r="R27" i="56"/>
  <c r="R28" i="56"/>
  <c r="AB21" i="56"/>
  <c r="L32" i="56"/>
  <c r="L28" i="56"/>
  <c r="L25" i="56"/>
  <c r="L27" i="56"/>
  <c r="J25" i="56"/>
  <c r="K25" i="56"/>
  <c r="J28" i="56"/>
  <c r="J26" i="56"/>
  <c r="L30" i="56"/>
  <c r="J27" i="56"/>
  <c r="AB18" i="56"/>
  <c r="K28" i="56"/>
  <c r="K26" i="56"/>
  <c r="K27" i="56"/>
  <c r="L31" i="56"/>
  <c r="AB17" i="56"/>
  <c r="Y94" i="1" s="1"/>
  <c r="AB20" i="56"/>
  <c r="Y97" i="1" s="1"/>
  <c r="C131" i="1" s="1"/>
  <c r="R21" i="55"/>
  <c r="T27" i="55"/>
  <c r="R22" i="55"/>
  <c r="T21" i="55"/>
  <c r="R27" i="55"/>
  <c r="T23" i="55"/>
  <c r="T22" i="55"/>
  <c r="R23" i="55"/>
  <c r="S21" i="55"/>
  <c r="V134" i="1"/>
  <c r="R21" i="54"/>
  <c r="V130" i="1"/>
  <c r="R23" i="54"/>
  <c r="R27" i="54"/>
  <c r="R22" i="54"/>
  <c r="S21" i="54"/>
  <c r="V131" i="1"/>
  <c r="S27" i="54"/>
  <c r="S22" i="54"/>
  <c r="V132" i="1"/>
  <c r="T23" i="54"/>
  <c r="T27" i="54"/>
  <c r="T22" i="54"/>
  <c r="T21" i="54"/>
  <c r="K22" i="52"/>
  <c r="K21" i="52"/>
  <c r="K23" i="52"/>
  <c r="J28" i="52"/>
  <c r="J21" i="51"/>
  <c r="J23" i="51"/>
  <c r="J24" i="51"/>
  <c r="J27" i="51"/>
  <c r="L22" i="51"/>
  <c r="L23" i="51"/>
  <c r="J29" i="51"/>
  <c r="L21" i="51"/>
  <c r="I23" i="51"/>
  <c r="J26" i="51"/>
  <c r="I22" i="51"/>
  <c r="I21" i="51"/>
  <c r="T17" i="50"/>
  <c r="U135" i="1" s="1"/>
  <c r="I22" i="49"/>
  <c r="I21" i="49"/>
  <c r="T17" i="49"/>
  <c r="T22" i="49" s="1"/>
  <c r="I23" i="49"/>
  <c r="R21" i="49"/>
  <c r="U130" i="1"/>
  <c r="R23" i="49"/>
  <c r="R27" i="49"/>
  <c r="J22" i="47"/>
  <c r="J23" i="47"/>
  <c r="J24" i="47"/>
  <c r="J27" i="47"/>
  <c r="X16" i="47"/>
  <c r="U23" i="47" s="1"/>
  <c r="W22" i="47"/>
  <c r="U126" i="1"/>
  <c r="J28" i="46"/>
  <c r="K21" i="46"/>
  <c r="K24" i="46"/>
  <c r="K23" i="46"/>
  <c r="I28" i="46" s="1"/>
  <c r="J26" i="46"/>
  <c r="I21" i="46"/>
  <c r="I26" i="46" s="1"/>
  <c r="I24" i="46"/>
  <c r="I22" i="46"/>
  <c r="I27" i="46" s="1"/>
  <c r="L27" i="46" s="1"/>
  <c r="W23" i="46"/>
  <c r="V22" i="46"/>
  <c r="U121" i="1"/>
  <c r="V23" i="46"/>
  <c r="V27" i="46"/>
  <c r="V24" i="46"/>
  <c r="V21" i="46"/>
  <c r="V28" i="46"/>
  <c r="W22" i="46"/>
  <c r="U122" i="1"/>
  <c r="T17" i="45"/>
  <c r="T135" i="1" s="1"/>
  <c r="J21" i="45"/>
  <c r="J27" i="45"/>
  <c r="R21" i="45"/>
  <c r="T133" i="1"/>
  <c r="R22" i="45"/>
  <c r="R27" i="44"/>
  <c r="R21" i="44"/>
  <c r="T17" i="44"/>
  <c r="T132" i="1" s="1"/>
  <c r="R22" i="44"/>
  <c r="R23" i="44"/>
  <c r="T130" i="1"/>
  <c r="I23" i="42"/>
  <c r="I22" i="42"/>
  <c r="I24" i="42"/>
  <c r="I21" i="42"/>
  <c r="L21" i="41"/>
  <c r="J29" i="41"/>
  <c r="L23" i="41"/>
  <c r="L24" i="41"/>
  <c r="I23" i="41"/>
  <c r="J28" i="41"/>
  <c r="K24" i="41"/>
  <c r="K21" i="41"/>
  <c r="K23" i="41"/>
  <c r="X17" i="41"/>
  <c r="T121" i="1" s="1"/>
  <c r="J26" i="41"/>
  <c r="I21" i="41"/>
  <c r="I22" i="41"/>
  <c r="I27" i="41" s="1"/>
  <c r="L27" i="41" s="1"/>
  <c r="S136" i="1"/>
  <c r="H21" i="39"/>
  <c r="H23" i="39"/>
  <c r="T15" i="39"/>
  <c r="R136" i="1" s="1"/>
  <c r="T17" i="38"/>
  <c r="Q138" i="1" s="1"/>
  <c r="Q135" i="1"/>
  <c r="T15" i="36"/>
  <c r="P136" i="1" s="1"/>
  <c r="T27" i="36"/>
  <c r="P138" i="1"/>
  <c r="T17" i="34"/>
  <c r="O138" i="1" s="1"/>
  <c r="T16" i="34"/>
  <c r="S23" i="34" s="1"/>
  <c r="O136" i="1"/>
  <c r="T15" i="33"/>
  <c r="N136" i="1" s="1"/>
  <c r="T16" i="33"/>
  <c r="S22" i="33" s="1"/>
  <c r="N129" i="1"/>
  <c r="H25" i="31"/>
  <c r="H29" i="31" s="1"/>
  <c r="J25" i="31"/>
  <c r="J29" i="31" s="1"/>
  <c r="R23" i="31"/>
  <c r="T16" i="30"/>
  <c r="L137" i="1" s="1"/>
  <c r="I21" i="29"/>
  <c r="H25" i="29" s="1"/>
  <c r="H29" i="29" s="1"/>
  <c r="I22" i="29"/>
  <c r="I25" i="29" s="1"/>
  <c r="I29" i="29" s="1"/>
  <c r="T16" i="29"/>
  <c r="K137" i="1" s="1"/>
  <c r="T15" i="29"/>
  <c r="R21" i="29" s="1"/>
  <c r="J25" i="29"/>
  <c r="J29" i="29" s="1"/>
  <c r="T16" i="27"/>
  <c r="J134" i="1" s="1"/>
  <c r="T17" i="26"/>
  <c r="J127" i="1" s="1"/>
  <c r="I21" i="26"/>
  <c r="T15" i="26"/>
  <c r="J124" i="1" s="1"/>
  <c r="T16" i="26"/>
  <c r="J125" i="1" s="1"/>
  <c r="R23" i="25"/>
  <c r="R27" i="25"/>
  <c r="R21" i="25"/>
  <c r="R22" i="25"/>
  <c r="T17" i="25"/>
  <c r="I138" i="1" s="1"/>
  <c r="S21" i="25"/>
  <c r="I137" i="1"/>
  <c r="I136" i="1"/>
  <c r="H21" i="24"/>
  <c r="H22" i="24"/>
  <c r="T15" i="22"/>
  <c r="G136" i="1" s="1"/>
  <c r="T16" i="21"/>
  <c r="G121" i="1" s="1"/>
  <c r="T15" i="21"/>
  <c r="F128" i="1"/>
  <c r="R12" i="18"/>
  <c r="J22" i="16"/>
  <c r="J21" i="16"/>
  <c r="J23" i="16"/>
  <c r="T15" i="16"/>
  <c r="E124" i="1" s="1"/>
  <c r="T17" i="16"/>
  <c r="E127" i="1" s="1"/>
  <c r="T21" i="15"/>
  <c r="D138" i="1"/>
  <c r="R21" i="15"/>
  <c r="D136" i="1"/>
  <c r="H25" i="11"/>
  <c r="H29" i="11" s="1"/>
  <c r="J25" i="11"/>
  <c r="J29" i="11" s="1"/>
  <c r="T16" i="10"/>
  <c r="X18" i="7"/>
  <c r="X19" i="7"/>
  <c r="J26" i="7"/>
  <c r="I23" i="7"/>
  <c r="I21" i="7"/>
  <c r="I26" i="7" s="1"/>
  <c r="L26" i="7" s="1"/>
  <c r="J29" i="7"/>
  <c r="L23" i="7"/>
  <c r="L22" i="7"/>
  <c r="I27" i="7" s="1"/>
  <c r="L27" i="7" s="1"/>
  <c r="L24" i="7"/>
  <c r="I29" i="7" s="1"/>
  <c r="U21" i="7"/>
  <c r="X17" i="7"/>
  <c r="U24" i="7"/>
  <c r="V26" i="7"/>
  <c r="U22" i="7"/>
  <c r="L23" i="6"/>
  <c r="I28" i="6" s="1"/>
  <c r="L28" i="6" s="1"/>
  <c r="L22" i="6"/>
  <c r="I27" i="6" s="1"/>
  <c r="L27" i="6" s="1"/>
  <c r="L21" i="6"/>
  <c r="I26" i="6" s="1"/>
  <c r="L26" i="6" s="1"/>
  <c r="J29" i="6"/>
  <c r="I29" i="6"/>
  <c r="X19" i="6"/>
  <c r="X22" i="6" s="1"/>
  <c r="X17" i="6"/>
  <c r="V24" i="6" s="1"/>
  <c r="D132" i="1"/>
  <c r="E26" i="56"/>
  <c r="E24" i="56"/>
  <c r="E28" i="56"/>
  <c r="C26" i="56"/>
  <c r="G28" i="56"/>
  <c r="G26" i="56"/>
  <c r="E34" i="56"/>
  <c r="C24" i="56"/>
  <c r="E30" i="56"/>
  <c r="C28" i="56"/>
  <c r="D27" i="56"/>
  <c r="G24" i="56"/>
  <c r="F25" i="56"/>
  <c r="D26" i="56"/>
  <c r="D25" i="56"/>
  <c r="D24" i="56"/>
  <c r="F27" i="56"/>
  <c r="E33" i="56"/>
  <c r="D28" i="56"/>
  <c r="E27" i="56"/>
  <c r="G27" i="56"/>
  <c r="F26" i="56"/>
  <c r="F24" i="56"/>
  <c r="E25" i="56"/>
  <c r="Q31" i="56"/>
  <c r="U31" i="56" s="1"/>
  <c r="Q30" i="56"/>
  <c r="U30" i="56" s="1"/>
  <c r="Z25" i="56"/>
  <c r="Z26" i="56"/>
  <c r="Q32" i="56"/>
  <c r="U32" i="56" s="1"/>
  <c r="L33" i="56"/>
  <c r="M24" i="56"/>
  <c r="M28" i="56"/>
  <c r="M25" i="56"/>
  <c r="M26" i="56"/>
  <c r="Q34" i="56"/>
  <c r="U34" i="56" s="1"/>
  <c r="N27" i="56"/>
  <c r="N24" i="56"/>
  <c r="N25" i="56"/>
  <c r="N26" i="56"/>
  <c r="L34" i="56"/>
  <c r="S23" i="55"/>
  <c r="R25" i="55"/>
  <c r="S27" i="55"/>
  <c r="E25" i="55"/>
  <c r="E29" i="55"/>
  <c r="D25" i="55"/>
  <c r="D29" i="55" s="1"/>
  <c r="R3" i="55"/>
  <c r="S15" i="55"/>
  <c r="S16" i="55"/>
  <c r="S3" i="55"/>
  <c r="I21" i="55"/>
  <c r="I22" i="55"/>
  <c r="I23" i="55"/>
  <c r="I27" i="55"/>
  <c r="C25" i="55"/>
  <c r="C29" i="55" s="1"/>
  <c r="O23" i="55"/>
  <c r="O27" i="55"/>
  <c r="O21" i="55"/>
  <c r="O22" i="55"/>
  <c r="H22" i="55"/>
  <c r="H27" i="55"/>
  <c r="H23" i="55"/>
  <c r="H21" i="55"/>
  <c r="N22" i="55"/>
  <c r="N25" i="55" s="1"/>
  <c r="N29" i="55" s="1"/>
  <c r="N27" i="55"/>
  <c r="N23" i="55"/>
  <c r="O25" i="55" s="1"/>
  <c r="O29" i="55" s="1"/>
  <c r="N21" i="55"/>
  <c r="M25" i="55"/>
  <c r="M29" i="55" s="1"/>
  <c r="D25" i="54"/>
  <c r="D29" i="54" s="1"/>
  <c r="C25" i="54"/>
  <c r="C29" i="54" s="1"/>
  <c r="E25" i="54"/>
  <c r="E29" i="54" s="1"/>
  <c r="S17" i="54"/>
  <c r="T3" i="54"/>
  <c r="M22" i="54"/>
  <c r="N25" i="54" s="1"/>
  <c r="N29" i="54" s="1"/>
  <c r="M27" i="54"/>
  <c r="M23" i="54"/>
  <c r="O25" i="54" s="1"/>
  <c r="O29" i="54" s="1"/>
  <c r="M21" i="54"/>
  <c r="M25" i="54" s="1"/>
  <c r="S16" i="54"/>
  <c r="S3" i="54"/>
  <c r="R3" i="54"/>
  <c r="S15" i="54"/>
  <c r="H22" i="54"/>
  <c r="I25" i="54" s="1"/>
  <c r="I29" i="54" s="1"/>
  <c r="H27" i="54"/>
  <c r="H21" i="54"/>
  <c r="H25" i="54" s="1"/>
  <c r="H23" i="54"/>
  <c r="J25" i="54" s="1"/>
  <c r="J29" i="54" s="1"/>
  <c r="X17" i="52"/>
  <c r="V21" i="52" s="1"/>
  <c r="X19" i="52"/>
  <c r="F21" i="52"/>
  <c r="F23" i="52"/>
  <c r="D29" i="52"/>
  <c r="F22" i="52"/>
  <c r="C21" i="52"/>
  <c r="D26" i="52"/>
  <c r="C22" i="52"/>
  <c r="C23" i="52"/>
  <c r="C24" i="52"/>
  <c r="D22" i="52"/>
  <c r="D21" i="52"/>
  <c r="D27" i="52"/>
  <c r="D24" i="52"/>
  <c r="D23" i="52"/>
  <c r="X16" i="52"/>
  <c r="E24" i="52"/>
  <c r="E23" i="52"/>
  <c r="E22" i="52"/>
  <c r="D28" i="52"/>
  <c r="J26" i="52"/>
  <c r="I24" i="52"/>
  <c r="I21" i="52"/>
  <c r="I22" i="52"/>
  <c r="I23" i="52"/>
  <c r="V28" i="52"/>
  <c r="W23" i="52"/>
  <c r="W21" i="52"/>
  <c r="W24" i="52"/>
  <c r="W22" i="52"/>
  <c r="R31" i="52"/>
  <c r="R32" i="52" s="1"/>
  <c r="R33" i="52" s="1"/>
  <c r="L24" i="52"/>
  <c r="L21" i="52"/>
  <c r="L22" i="52"/>
  <c r="L23" i="52"/>
  <c r="J29" i="52"/>
  <c r="C24" i="51"/>
  <c r="D26" i="51"/>
  <c r="C23" i="51"/>
  <c r="X16" i="51"/>
  <c r="U22" i="51" s="1"/>
  <c r="X17" i="51"/>
  <c r="X19" i="51"/>
  <c r="C22" i="51"/>
  <c r="X18" i="51"/>
  <c r="D29" i="51"/>
  <c r="F22" i="51"/>
  <c r="F21" i="51"/>
  <c r="F24" i="51"/>
  <c r="F23" i="51"/>
  <c r="V3" i="51"/>
  <c r="W17" i="51"/>
  <c r="K22" i="51"/>
  <c r="K23" i="51"/>
  <c r="K24" i="51"/>
  <c r="I29" i="51" s="1"/>
  <c r="K21" i="51"/>
  <c r="J28" i="51"/>
  <c r="O27" i="51"/>
  <c r="R27" i="51" s="1"/>
  <c r="O26" i="51"/>
  <c r="R26" i="51" s="1"/>
  <c r="R31" i="51" s="1"/>
  <c r="R32" i="51" s="1"/>
  <c r="R33" i="51" s="1"/>
  <c r="W16" i="51"/>
  <c r="U3" i="51"/>
  <c r="E23" i="51"/>
  <c r="E24" i="51"/>
  <c r="E21" i="51"/>
  <c r="D28" i="51"/>
  <c r="E22" i="51"/>
  <c r="R28" i="51"/>
  <c r="O29" i="51"/>
  <c r="R29" i="51" s="1"/>
  <c r="T15" i="50"/>
  <c r="U133" i="1" s="1"/>
  <c r="T22" i="50"/>
  <c r="T23" i="50"/>
  <c r="T21" i="50"/>
  <c r="T16" i="50"/>
  <c r="U134" i="1" s="1"/>
  <c r="E25" i="50"/>
  <c r="E29" i="50" s="1"/>
  <c r="I22" i="50"/>
  <c r="I27" i="50"/>
  <c r="I23" i="50"/>
  <c r="I21" i="50"/>
  <c r="S17" i="50"/>
  <c r="T3" i="50"/>
  <c r="H22" i="50"/>
  <c r="H27" i="50"/>
  <c r="H21" i="50"/>
  <c r="H23" i="50"/>
  <c r="N22" i="50"/>
  <c r="N25" i="50" s="1"/>
  <c r="N29" i="50" s="1"/>
  <c r="N27" i="50"/>
  <c r="N23" i="50"/>
  <c r="N21" i="50"/>
  <c r="R3" i="50"/>
  <c r="S15" i="50"/>
  <c r="M25" i="50"/>
  <c r="M29" i="50" s="1"/>
  <c r="O25" i="50"/>
  <c r="O29" i="50" s="1"/>
  <c r="S16" i="50"/>
  <c r="S3" i="50"/>
  <c r="C25" i="50"/>
  <c r="C29" i="50" s="1"/>
  <c r="E31" i="50" s="1"/>
  <c r="E32" i="50" s="1"/>
  <c r="E33" i="50" s="1"/>
  <c r="S21" i="49"/>
  <c r="S27" i="49"/>
  <c r="S23" i="49"/>
  <c r="S22" i="49"/>
  <c r="D29" i="49"/>
  <c r="E25" i="49"/>
  <c r="E29" i="49" s="1"/>
  <c r="N27" i="49"/>
  <c r="N22" i="49"/>
  <c r="N23" i="49"/>
  <c r="N21" i="49"/>
  <c r="R3" i="49"/>
  <c r="S15" i="49"/>
  <c r="C29" i="49"/>
  <c r="E31" i="49" s="1"/>
  <c r="E32" i="49" s="1"/>
  <c r="E33" i="49" s="1"/>
  <c r="S16" i="49"/>
  <c r="S3" i="49"/>
  <c r="H22" i="49"/>
  <c r="I25" i="49" s="1"/>
  <c r="I29" i="49" s="1"/>
  <c r="H27" i="49"/>
  <c r="H21" i="49"/>
  <c r="H25" i="49" s="1"/>
  <c r="H23" i="49"/>
  <c r="J25" i="49" s="1"/>
  <c r="J29" i="49" s="1"/>
  <c r="M27" i="49"/>
  <c r="M21" i="49"/>
  <c r="M25" i="49" s="1"/>
  <c r="M29" i="49" s="1"/>
  <c r="M23" i="49"/>
  <c r="O25" i="49" s="1"/>
  <c r="O29" i="49" s="1"/>
  <c r="M22" i="49"/>
  <c r="N25" i="49" s="1"/>
  <c r="N29" i="49" s="1"/>
  <c r="S17" i="49"/>
  <c r="T3" i="49"/>
  <c r="P2" i="48"/>
  <c r="V28" i="47"/>
  <c r="X17" i="47"/>
  <c r="W23" i="47"/>
  <c r="X19" i="47"/>
  <c r="X22" i="47" s="1"/>
  <c r="W24" i="47"/>
  <c r="W21" i="47"/>
  <c r="C24" i="47"/>
  <c r="C22" i="47"/>
  <c r="F22" i="47"/>
  <c r="F21" i="47"/>
  <c r="C26" i="47" s="1"/>
  <c r="F26" i="47" s="1"/>
  <c r="F24" i="47"/>
  <c r="F23" i="47"/>
  <c r="C28" i="47" s="1"/>
  <c r="F28" i="47" s="1"/>
  <c r="W17" i="47"/>
  <c r="R31" i="47"/>
  <c r="R32" i="47" s="1"/>
  <c r="R33" i="47" s="1"/>
  <c r="L24" i="47"/>
  <c r="L21" i="47"/>
  <c r="L22" i="47"/>
  <c r="L23" i="47"/>
  <c r="J29" i="47"/>
  <c r="K24" i="47"/>
  <c r="J28" i="47"/>
  <c r="K21" i="47"/>
  <c r="K22" i="47"/>
  <c r="K23" i="47"/>
  <c r="U3" i="47"/>
  <c r="W16" i="47"/>
  <c r="F21" i="46"/>
  <c r="F24" i="46"/>
  <c r="C29" i="46" s="1"/>
  <c r="F29" i="46" s="1"/>
  <c r="F22" i="46"/>
  <c r="C27" i="46" s="1"/>
  <c r="F27" i="46" s="1"/>
  <c r="F23" i="46"/>
  <c r="C26" i="46"/>
  <c r="F26" i="46" s="1"/>
  <c r="X16" i="46"/>
  <c r="U24" i="46" s="1"/>
  <c r="W24" i="46"/>
  <c r="X19" i="46"/>
  <c r="U123" i="1" s="1"/>
  <c r="E23" i="46"/>
  <c r="C28" i="46" s="1"/>
  <c r="F28" i="46" s="1"/>
  <c r="U3" i="46"/>
  <c r="W16" i="46"/>
  <c r="R26" i="46"/>
  <c r="R31" i="46" s="1"/>
  <c r="R32" i="46" s="1"/>
  <c r="R33" i="46" s="1"/>
  <c r="V3" i="46"/>
  <c r="W17" i="46"/>
  <c r="D23" i="45"/>
  <c r="D21" i="45"/>
  <c r="S23" i="45"/>
  <c r="S21" i="45"/>
  <c r="S22" i="45"/>
  <c r="S27" i="45"/>
  <c r="R23" i="45"/>
  <c r="D22" i="45"/>
  <c r="D25" i="45" s="1"/>
  <c r="D29" i="45" s="1"/>
  <c r="R27" i="45"/>
  <c r="C21" i="45"/>
  <c r="C23" i="45"/>
  <c r="C27" i="45"/>
  <c r="S16" i="45"/>
  <c r="S3" i="45"/>
  <c r="S17" i="45"/>
  <c r="T3" i="45"/>
  <c r="I22" i="45"/>
  <c r="I23" i="45"/>
  <c r="J25" i="45" s="1"/>
  <c r="I27" i="45"/>
  <c r="I21" i="45"/>
  <c r="H25" i="45" s="1"/>
  <c r="H29" i="45" s="1"/>
  <c r="N21" i="45"/>
  <c r="N27" i="45"/>
  <c r="N23" i="45"/>
  <c r="N22" i="45"/>
  <c r="I25" i="45"/>
  <c r="R3" i="45"/>
  <c r="S15" i="45"/>
  <c r="M27" i="45"/>
  <c r="M23" i="45"/>
  <c r="O25" i="45" s="1"/>
  <c r="O29" i="45" s="1"/>
  <c r="M21" i="45"/>
  <c r="M25" i="45" s="1"/>
  <c r="M29" i="45" s="1"/>
  <c r="M22" i="45"/>
  <c r="N25" i="45" s="1"/>
  <c r="N29" i="45" s="1"/>
  <c r="T16" i="44"/>
  <c r="S21" i="44" s="1"/>
  <c r="C25" i="44"/>
  <c r="C29" i="44" s="1"/>
  <c r="E25" i="44"/>
  <c r="E29" i="44" s="1"/>
  <c r="R3" i="44"/>
  <c r="S15" i="44"/>
  <c r="N27" i="44"/>
  <c r="N23" i="44"/>
  <c r="N21" i="44"/>
  <c r="N22" i="44"/>
  <c r="S16" i="44"/>
  <c r="S3" i="44"/>
  <c r="H22" i="44"/>
  <c r="I25" i="44" s="1"/>
  <c r="I29" i="44" s="1"/>
  <c r="H21" i="44"/>
  <c r="H25" i="44" s="1"/>
  <c r="H27" i="44"/>
  <c r="H23" i="44"/>
  <c r="J25" i="44" s="1"/>
  <c r="J29" i="44" s="1"/>
  <c r="T27" i="44"/>
  <c r="T22" i="44"/>
  <c r="T21" i="44"/>
  <c r="T23" i="44"/>
  <c r="M22" i="44"/>
  <c r="N25" i="44" s="1"/>
  <c r="N29" i="44" s="1"/>
  <c r="M27" i="44"/>
  <c r="M23" i="44"/>
  <c r="O25" i="44" s="1"/>
  <c r="O29" i="44" s="1"/>
  <c r="M21" i="44"/>
  <c r="M25" i="44" s="1"/>
  <c r="M29" i="44" s="1"/>
  <c r="O31" i="44" s="1"/>
  <c r="O32" i="44" s="1"/>
  <c r="O33" i="44" s="1"/>
  <c r="D25" i="44"/>
  <c r="D29" i="44" s="1"/>
  <c r="X16" i="42"/>
  <c r="F23" i="42"/>
  <c r="X18" i="42"/>
  <c r="F24" i="42"/>
  <c r="D21" i="42"/>
  <c r="D22" i="42"/>
  <c r="D24" i="42"/>
  <c r="D23" i="42"/>
  <c r="D29" i="42"/>
  <c r="F22" i="42"/>
  <c r="C24" i="42"/>
  <c r="C21" i="42"/>
  <c r="D26" i="42"/>
  <c r="C23" i="42"/>
  <c r="C22" i="42"/>
  <c r="X19" i="42"/>
  <c r="X17" i="42"/>
  <c r="R31" i="42"/>
  <c r="R32" i="42" s="1"/>
  <c r="R33" i="42" s="1"/>
  <c r="K24" i="42"/>
  <c r="K21" i="42"/>
  <c r="J28" i="42"/>
  <c r="K23" i="42"/>
  <c r="K22" i="42"/>
  <c r="V3" i="42"/>
  <c r="W17" i="42"/>
  <c r="U3" i="42"/>
  <c r="W16" i="42"/>
  <c r="L24" i="42"/>
  <c r="L21" i="42"/>
  <c r="J29" i="42"/>
  <c r="L22" i="42"/>
  <c r="L23" i="42"/>
  <c r="E23" i="42"/>
  <c r="E24" i="42"/>
  <c r="E21" i="42"/>
  <c r="E22" i="42"/>
  <c r="D28" i="42"/>
  <c r="W18" i="42"/>
  <c r="W3" i="42"/>
  <c r="X16" i="41"/>
  <c r="X19" i="41"/>
  <c r="V29" i="41" s="1"/>
  <c r="O27" i="41"/>
  <c r="R27" i="41" s="1"/>
  <c r="R22" i="41"/>
  <c r="P22" i="41"/>
  <c r="P24" i="41"/>
  <c r="O29" i="41" s="1"/>
  <c r="R29" i="41" s="1"/>
  <c r="P23" i="41"/>
  <c r="O28" i="41" s="1"/>
  <c r="R28" i="41" s="1"/>
  <c r="P27" i="41"/>
  <c r="P21" i="41"/>
  <c r="O26" i="41" s="1"/>
  <c r="R26" i="41" s="1"/>
  <c r="D29" i="41"/>
  <c r="C22" i="41"/>
  <c r="D26" i="41"/>
  <c r="C21" i="41"/>
  <c r="C24" i="41"/>
  <c r="F21" i="41"/>
  <c r="F23" i="41"/>
  <c r="F24" i="41"/>
  <c r="X3" i="41"/>
  <c r="W19" i="41"/>
  <c r="V3" i="41"/>
  <c r="W17" i="41"/>
  <c r="U3" i="41"/>
  <c r="W16" i="41"/>
  <c r="W18" i="41"/>
  <c r="W3" i="41"/>
  <c r="W22" i="41"/>
  <c r="V28" i="41"/>
  <c r="W24" i="41"/>
  <c r="W21" i="41"/>
  <c r="W23" i="41"/>
  <c r="E23" i="41"/>
  <c r="E24" i="41"/>
  <c r="E22" i="41"/>
  <c r="E21" i="41"/>
  <c r="D28" i="41"/>
  <c r="T27" i="40"/>
  <c r="T21" i="40"/>
  <c r="T23" i="40"/>
  <c r="T22" i="40"/>
  <c r="R21" i="40"/>
  <c r="R27" i="40"/>
  <c r="R23" i="40"/>
  <c r="R22" i="40"/>
  <c r="T16" i="40"/>
  <c r="D22" i="40"/>
  <c r="D25" i="40" s="1"/>
  <c r="D23" i="40"/>
  <c r="E25" i="40" s="1"/>
  <c r="E29" i="40" s="1"/>
  <c r="D27" i="40"/>
  <c r="D21" i="40"/>
  <c r="C25" i="40" s="1"/>
  <c r="C29" i="40" s="1"/>
  <c r="N23" i="40"/>
  <c r="N21" i="40"/>
  <c r="N27" i="40"/>
  <c r="N22" i="40"/>
  <c r="I23" i="40"/>
  <c r="J25" i="40" s="1"/>
  <c r="J29" i="40" s="1"/>
  <c r="I22" i="40"/>
  <c r="I27" i="40"/>
  <c r="I21" i="40"/>
  <c r="H25" i="40" s="1"/>
  <c r="H29" i="40" s="1"/>
  <c r="S17" i="40"/>
  <c r="T3" i="40"/>
  <c r="M21" i="40"/>
  <c r="M25" i="40" s="1"/>
  <c r="M29" i="40" s="1"/>
  <c r="O31" i="40" s="1"/>
  <c r="O32" i="40" s="1"/>
  <c r="O33" i="40" s="1"/>
  <c r="M23" i="40"/>
  <c r="O25" i="40" s="1"/>
  <c r="O29" i="40" s="1"/>
  <c r="M22" i="40"/>
  <c r="N25" i="40" s="1"/>
  <c r="N29" i="40" s="1"/>
  <c r="M27" i="40"/>
  <c r="I25" i="40"/>
  <c r="I29" i="40" s="1"/>
  <c r="R3" i="40"/>
  <c r="S15" i="40"/>
  <c r="T17" i="39"/>
  <c r="T16" i="39"/>
  <c r="R137" i="1" s="1"/>
  <c r="C25" i="39"/>
  <c r="C29" i="39" s="1"/>
  <c r="E25" i="39"/>
  <c r="E29" i="39" s="1"/>
  <c r="D25" i="39"/>
  <c r="D29" i="39" s="1"/>
  <c r="S17" i="39"/>
  <c r="T3" i="39"/>
  <c r="N25" i="39"/>
  <c r="I22" i="39"/>
  <c r="I25" i="39" s="1"/>
  <c r="I23" i="39"/>
  <c r="I27" i="39"/>
  <c r="I21" i="39"/>
  <c r="H25" i="39" s="1"/>
  <c r="H29" i="39" s="1"/>
  <c r="N23" i="39"/>
  <c r="O25" i="39" s="1"/>
  <c r="O29" i="39" s="1"/>
  <c r="N27" i="39"/>
  <c r="N21" i="39"/>
  <c r="M25" i="39" s="1"/>
  <c r="M29" i="39" s="1"/>
  <c r="N22" i="39"/>
  <c r="R27" i="39"/>
  <c r="R22" i="39"/>
  <c r="R21" i="39"/>
  <c r="R3" i="39"/>
  <c r="S15" i="39"/>
  <c r="D27" i="38"/>
  <c r="D23" i="38"/>
  <c r="D22" i="38"/>
  <c r="T16" i="38"/>
  <c r="E25" i="38"/>
  <c r="E29" i="38" s="1"/>
  <c r="D25" i="38"/>
  <c r="D29" i="38" s="1"/>
  <c r="M22" i="38"/>
  <c r="N25" i="38" s="1"/>
  <c r="N29" i="38" s="1"/>
  <c r="M27" i="38"/>
  <c r="M23" i="38"/>
  <c r="O25" i="38" s="1"/>
  <c r="O29" i="38" s="1"/>
  <c r="M21" i="38"/>
  <c r="M25" i="38" s="1"/>
  <c r="C25" i="38"/>
  <c r="C29" i="38" s="1"/>
  <c r="R3" i="38"/>
  <c r="S15" i="38"/>
  <c r="R22" i="38"/>
  <c r="R27" i="38"/>
  <c r="R21" i="38"/>
  <c r="R23" i="38"/>
  <c r="I22" i="38"/>
  <c r="I23" i="38"/>
  <c r="I27" i="38"/>
  <c r="I21" i="38"/>
  <c r="S16" i="38"/>
  <c r="S3" i="38"/>
  <c r="H22" i="38"/>
  <c r="H27" i="38"/>
  <c r="H21" i="38"/>
  <c r="H23" i="38"/>
  <c r="S17" i="38"/>
  <c r="T3" i="38"/>
  <c r="D21" i="36"/>
  <c r="C25" i="36" s="1"/>
  <c r="C29" i="36" s="1"/>
  <c r="D23" i="36"/>
  <c r="E25" i="36" s="1"/>
  <c r="E29" i="36" s="1"/>
  <c r="D27" i="36"/>
  <c r="S27" i="36"/>
  <c r="S23" i="36"/>
  <c r="S21" i="36"/>
  <c r="S22" i="36"/>
  <c r="S17" i="36"/>
  <c r="T3" i="36"/>
  <c r="N21" i="36"/>
  <c r="N27" i="36"/>
  <c r="N23" i="36"/>
  <c r="N22" i="36"/>
  <c r="M21" i="36"/>
  <c r="M25" i="36" s="1"/>
  <c r="M27" i="36"/>
  <c r="M23" i="36"/>
  <c r="M22" i="36"/>
  <c r="I22" i="36"/>
  <c r="I25" i="36" s="1"/>
  <c r="I23" i="36"/>
  <c r="J25" i="36" s="1"/>
  <c r="J29" i="36" s="1"/>
  <c r="I27" i="36"/>
  <c r="I21" i="36"/>
  <c r="H25" i="36" s="1"/>
  <c r="H29" i="36" s="1"/>
  <c r="R3" i="36"/>
  <c r="S15" i="36"/>
  <c r="R27" i="36"/>
  <c r="R22" i="36"/>
  <c r="R23" i="36"/>
  <c r="R21" i="36"/>
  <c r="D25" i="36"/>
  <c r="S21" i="34"/>
  <c r="S22" i="34"/>
  <c r="S27" i="34"/>
  <c r="C25" i="34"/>
  <c r="C29" i="34" s="1"/>
  <c r="D25" i="34"/>
  <c r="D29" i="34" s="1"/>
  <c r="E25" i="34"/>
  <c r="E29" i="34" s="1"/>
  <c r="R22" i="34"/>
  <c r="R27" i="34"/>
  <c r="R23" i="34"/>
  <c r="R21" i="34"/>
  <c r="R3" i="34"/>
  <c r="S15" i="34"/>
  <c r="M21" i="34"/>
  <c r="M22" i="34"/>
  <c r="N25" i="34" s="1"/>
  <c r="N29" i="34" s="1"/>
  <c r="M27" i="34"/>
  <c r="M23" i="34"/>
  <c r="O25" i="34" s="1"/>
  <c r="O29" i="34" s="1"/>
  <c r="I22" i="34"/>
  <c r="I23" i="34"/>
  <c r="I21" i="34"/>
  <c r="I27" i="34"/>
  <c r="N22" i="34"/>
  <c r="N27" i="34"/>
  <c r="N23" i="34"/>
  <c r="N21" i="34"/>
  <c r="T22" i="34"/>
  <c r="T23" i="34"/>
  <c r="H22" i="34"/>
  <c r="H27" i="34"/>
  <c r="H21" i="34"/>
  <c r="H23" i="34"/>
  <c r="S3" i="34"/>
  <c r="S16" i="34"/>
  <c r="D21" i="33"/>
  <c r="D27" i="33"/>
  <c r="D23" i="33"/>
  <c r="T17" i="33"/>
  <c r="T21" i="33" s="1"/>
  <c r="D22" i="33"/>
  <c r="R22" i="33"/>
  <c r="R23" i="33"/>
  <c r="R27" i="33"/>
  <c r="R21" i="33"/>
  <c r="T23" i="33"/>
  <c r="E25" i="33"/>
  <c r="E29" i="33" s="1"/>
  <c r="C25" i="33"/>
  <c r="C29" i="33" s="1"/>
  <c r="D25" i="33"/>
  <c r="D29" i="33" s="1"/>
  <c r="I22" i="33"/>
  <c r="I27" i="33"/>
  <c r="I23" i="33"/>
  <c r="I21" i="33"/>
  <c r="H22" i="33"/>
  <c r="H27" i="33"/>
  <c r="H23" i="33"/>
  <c r="H21" i="33"/>
  <c r="M23" i="33"/>
  <c r="O25" i="33" s="1"/>
  <c r="O29" i="33" s="1"/>
  <c r="M27" i="33"/>
  <c r="M22" i="33"/>
  <c r="N25" i="33" s="1"/>
  <c r="N29" i="33" s="1"/>
  <c r="M21" i="33"/>
  <c r="N21" i="33"/>
  <c r="N27" i="33"/>
  <c r="N23" i="33"/>
  <c r="N22" i="33"/>
  <c r="R3" i="33"/>
  <c r="S15" i="33"/>
  <c r="R21" i="31"/>
  <c r="D23" i="31"/>
  <c r="E25" i="31" s="1"/>
  <c r="E29" i="31" s="1"/>
  <c r="D27" i="31"/>
  <c r="D22" i="31"/>
  <c r="D25" i="31" s="1"/>
  <c r="T17" i="31"/>
  <c r="R27" i="31"/>
  <c r="D29" i="31"/>
  <c r="S27" i="31"/>
  <c r="S23" i="31"/>
  <c r="S21" i="31"/>
  <c r="S22" i="31"/>
  <c r="C25" i="31"/>
  <c r="C29" i="31" s="1"/>
  <c r="R22" i="31"/>
  <c r="S17" i="31"/>
  <c r="T3" i="31"/>
  <c r="I25" i="31"/>
  <c r="I29" i="31" s="1"/>
  <c r="M22" i="31"/>
  <c r="M23" i="31"/>
  <c r="M21" i="31"/>
  <c r="M27" i="31"/>
  <c r="N23" i="31"/>
  <c r="N21" i="31"/>
  <c r="N27" i="31"/>
  <c r="N22" i="31"/>
  <c r="R3" i="31"/>
  <c r="S15" i="31"/>
  <c r="T15" i="30"/>
  <c r="C23" i="30"/>
  <c r="C27" i="30"/>
  <c r="C21" i="30"/>
  <c r="T17" i="30"/>
  <c r="E25" i="30"/>
  <c r="E29" i="30" s="1"/>
  <c r="D25" i="30"/>
  <c r="D29" i="30" s="1"/>
  <c r="C25" i="30"/>
  <c r="C29" i="30" s="1"/>
  <c r="S17" i="30"/>
  <c r="T3" i="30"/>
  <c r="N27" i="30"/>
  <c r="N22" i="30"/>
  <c r="N23" i="30"/>
  <c r="N21" i="30"/>
  <c r="M25" i="30" s="1"/>
  <c r="M29" i="30" s="1"/>
  <c r="O31" i="30" s="1"/>
  <c r="O32" i="30" s="1"/>
  <c r="O33" i="30" s="1"/>
  <c r="O25" i="30"/>
  <c r="O29" i="30" s="1"/>
  <c r="R3" i="30"/>
  <c r="S15" i="30"/>
  <c r="I22" i="30"/>
  <c r="I27" i="30"/>
  <c r="I23" i="30"/>
  <c r="I21" i="30"/>
  <c r="N25" i="30"/>
  <c r="N29" i="30" s="1"/>
  <c r="H22" i="30"/>
  <c r="H27" i="30"/>
  <c r="H23" i="30"/>
  <c r="H21" i="30"/>
  <c r="S16" i="30"/>
  <c r="S3" i="30"/>
  <c r="S21" i="29"/>
  <c r="S23" i="29"/>
  <c r="S22" i="29"/>
  <c r="T17" i="29"/>
  <c r="K138" i="1" s="1"/>
  <c r="D23" i="29"/>
  <c r="C27" i="29"/>
  <c r="C22" i="29"/>
  <c r="D25" i="29" s="1"/>
  <c r="D29" i="29" s="1"/>
  <c r="C23" i="29"/>
  <c r="C21" i="29"/>
  <c r="E27" i="29"/>
  <c r="E21" i="29"/>
  <c r="E23" i="29"/>
  <c r="E22" i="29"/>
  <c r="R27" i="29"/>
  <c r="R3" i="29"/>
  <c r="S15" i="29"/>
  <c r="S17" i="29"/>
  <c r="T3" i="29"/>
  <c r="S16" i="29"/>
  <c r="S3" i="29"/>
  <c r="N27" i="29"/>
  <c r="N22" i="29"/>
  <c r="N25" i="29" s="1"/>
  <c r="N29" i="29" s="1"/>
  <c r="N23" i="29"/>
  <c r="O25" i="29" s="1"/>
  <c r="O29" i="29" s="1"/>
  <c r="N21" i="29"/>
  <c r="M25" i="29" s="1"/>
  <c r="M29" i="29" s="1"/>
  <c r="O31" i="29" s="1"/>
  <c r="O32" i="29" s="1"/>
  <c r="O33" i="29" s="1"/>
  <c r="S23" i="28"/>
  <c r="S22" i="28"/>
  <c r="S27" i="28"/>
  <c r="S21" i="28"/>
  <c r="T15" i="28"/>
  <c r="R23" i="28" s="1"/>
  <c r="T17" i="28"/>
  <c r="T22" i="28" s="1"/>
  <c r="C22" i="28"/>
  <c r="C21" i="28"/>
  <c r="C23" i="28"/>
  <c r="C27" i="28"/>
  <c r="E27" i="28"/>
  <c r="E21" i="28"/>
  <c r="E23" i="28"/>
  <c r="E22" i="28"/>
  <c r="S17" i="28"/>
  <c r="T3" i="28"/>
  <c r="N27" i="28"/>
  <c r="N23" i="28"/>
  <c r="O25" i="28" s="1"/>
  <c r="O29" i="28" s="1"/>
  <c r="N21" i="28"/>
  <c r="N22" i="28"/>
  <c r="H27" i="28"/>
  <c r="H21" i="28"/>
  <c r="H22" i="28"/>
  <c r="H23" i="28"/>
  <c r="S16" i="28"/>
  <c r="S3" i="28"/>
  <c r="J22" i="28"/>
  <c r="J23" i="28"/>
  <c r="J27" i="28"/>
  <c r="J21" i="28"/>
  <c r="M25" i="28"/>
  <c r="M29" i="28" s="1"/>
  <c r="R3" i="28"/>
  <c r="S15" i="28"/>
  <c r="O22" i="28"/>
  <c r="N25" i="28" s="1"/>
  <c r="N29" i="28" s="1"/>
  <c r="O27" i="28"/>
  <c r="O23" i="28"/>
  <c r="O21" i="28"/>
  <c r="T15" i="27"/>
  <c r="J133" i="1" s="1"/>
  <c r="S21" i="27"/>
  <c r="S22" i="27"/>
  <c r="S27" i="27"/>
  <c r="S23" i="27"/>
  <c r="T17" i="27"/>
  <c r="J135" i="1" s="1"/>
  <c r="C23" i="27"/>
  <c r="E25" i="27" s="1"/>
  <c r="E29" i="27" s="1"/>
  <c r="C27" i="27"/>
  <c r="D23" i="27"/>
  <c r="D22" i="27"/>
  <c r="D25" i="27" s="1"/>
  <c r="D29" i="27" s="1"/>
  <c r="D21" i="27"/>
  <c r="C25" i="27" s="1"/>
  <c r="M27" i="27"/>
  <c r="M21" i="27"/>
  <c r="M25" i="27" s="1"/>
  <c r="M29" i="27" s="1"/>
  <c r="M22" i="27"/>
  <c r="N25" i="27" s="1"/>
  <c r="N29" i="27" s="1"/>
  <c r="M23" i="27"/>
  <c r="O25" i="27" s="1"/>
  <c r="O29" i="27" s="1"/>
  <c r="S3" i="27"/>
  <c r="S16" i="27"/>
  <c r="I27" i="27"/>
  <c r="I21" i="27"/>
  <c r="H25" i="27" s="1"/>
  <c r="H29" i="27" s="1"/>
  <c r="I22" i="27"/>
  <c r="I25" i="27" s="1"/>
  <c r="I23" i="27"/>
  <c r="J25" i="27" s="1"/>
  <c r="J29" i="27" s="1"/>
  <c r="R3" i="27"/>
  <c r="S15" i="27"/>
  <c r="D27" i="26"/>
  <c r="D21" i="26"/>
  <c r="D23" i="26"/>
  <c r="C22" i="26"/>
  <c r="D25" i="26" s="1"/>
  <c r="C27" i="26"/>
  <c r="C23" i="26"/>
  <c r="C21" i="26"/>
  <c r="R27" i="26"/>
  <c r="R22" i="26"/>
  <c r="R23" i="26"/>
  <c r="R21" i="26"/>
  <c r="N22" i="26"/>
  <c r="N27" i="26"/>
  <c r="N23" i="26"/>
  <c r="N21" i="26"/>
  <c r="S16" i="26"/>
  <c r="S3" i="26"/>
  <c r="M22" i="26"/>
  <c r="N25" i="26" s="1"/>
  <c r="N29" i="26" s="1"/>
  <c r="M21" i="26"/>
  <c r="M23" i="26"/>
  <c r="O25" i="26" s="1"/>
  <c r="O29" i="26" s="1"/>
  <c r="M27" i="26"/>
  <c r="S23" i="26"/>
  <c r="S22" i="26"/>
  <c r="S21" i="26"/>
  <c r="T27" i="26"/>
  <c r="T23" i="26"/>
  <c r="T22" i="26"/>
  <c r="T21" i="26"/>
  <c r="H22" i="26"/>
  <c r="I25" i="26" s="1"/>
  <c r="I29" i="26" s="1"/>
  <c r="H21" i="26"/>
  <c r="H27" i="26"/>
  <c r="H23" i="26"/>
  <c r="J25" i="26" s="1"/>
  <c r="J29" i="26" s="1"/>
  <c r="S22" i="25"/>
  <c r="S27" i="25"/>
  <c r="S23" i="25"/>
  <c r="C27" i="25"/>
  <c r="C23" i="25"/>
  <c r="E25" i="25" s="1"/>
  <c r="E29" i="25" s="1"/>
  <c r="C21" i="25"/>
  <c r="C25" i="25" s="1"/>
  <c r="C29" i="25" s="1"/>
  <c r="T3" i="25"/>
  <c r="S17" i="25"/>
  <c r="R3" i="25"/>
  <c r="S15" i="25"/>
  <c r="S16" i="25"/>
  <c r="S3" i="25"/>
  <c r="D25" i="25"/>
  <c r="D29" i="25" s="1"/>
  <c r="N27" i="25"/>
  <c r="N22" i="25"/>
  <c r="N25" i="25" s="1"/>
  <c r="N29" i="25" s="1"/>
  <c r="N23" i="25"/>
  <c r="O25" i="25" s="1"/>
  <c r="O29" i="25" s="1"/>
  <c r="N21" i="25"/>
  <c r="M25" i="25" s="1"/>
  <c r="M29" i="25" s="1"/>
  <c r="O31" i="25" s="1"/>
  <c r="O32" i="25" s="1"/>
  <c r="O33" i="25" s="1"/>
  <c r="H22" i="25"/>
  <c r="H21" i="25"/>
  <c r="H27" i="25"/>
  <c r="H23" i="25"/>
  <c r="I22" i="25"/>
  <c r="I21" i="25"/>
  <c r="I27" i="25"/>
  <c r="I23" i="25"/>
  <c r="S23" i="24"/>
  <c r="S22" i="24"/>
  <c r="S27" i="24"/>
  <c r="S21" i="24"/>
  <c r="D21" i="24"/>
  <c r="D23" i="24"/>
  <c r="D27" i="24"/>
  <c r="T17" i="24"/>
  <c r="H138" i="1" s="1"/>
  <c r="H139" i="1" s="1"/>
  <c r="S3" i="24"/>
  <c r="I27" i="24"/>
  <c r="I23" i="24"/>
  <c r="J25" i="24" s="1"/>
  <c r="J29" i="24" s="1"/>
  <c r="I22" i="24"/>
  <c r="I25" i="24" s="1"/>
  <c r="I21" i="24"/>
  <c r="H25" i="24" s="1"/>
  <c r="H29" i="24" s="1"/>
  <c r="R3" i="24"/>
  <c r="S15" i="24"/>
  <c r="N23" i="24"/>
  <c r="N21" i="24"/>
  <c r="N27" i="24"/>
  <c r="N22" i="24"/>
  <c r="M23" i="24"/>
  <c r="O25" i="24" s="1"/>
  <c r="O29" i="24" s="1"/>
  <c r="M21" i="24"/>
  <c r="M25" i="24" s="1"/>
  <c r="M27" i="24"/>
  <c r="M22" i="24"/>
  <c r="N25" i="24" s="1"/>
  <c r="N29" i="24" s="1"/>
  <c r="R27" i="24"/>
  <c r="R21" i="24"/>
  <c r="R23" i="24"/>
  <c r="R22" i="24"/>
  <c r="C25" i="24"/>
  <c r="C29" i="24" s="1"/>
  <c r="E25" i="24"/>
  <c r="E29" i="24" s="1"/>
  <c r="S17" i="24"/>
  <c r="T3" i="24"/>
  <c r="D25" i="24"/>
  <c r="D29" i="24" s="1"/>
  <c r="S23" i="22"/>
  <c r="S22" i="22"/>
  <c r="S27" i="22"/>
  <c r="S21" i="22"/>
  <c r="T17" i="22"/>
  <c r="D22" i="22"/>
  <c r="D27" i="22"/>
  <c r="D23" i="22"/>
  <c r="D21" i="22"/>
  <c r="S17" i="22"/>
  <c r="T3" i="22"/>
  <c r="J23" i="22"/>
  <c r="J27" i="22"/>
  <c r="J21" i="22"/>
  <c r="J22" i="22"/>
  <c r="N25" i="22"/>
  <c r="N29" i="22" s="1"/>
  <c r="O25" i="22"/>
  <c r="O29" i="22" s="1"/>
  <c r="M25" i="22"/>
  <c r="M29" i="22" s="1"/>
  <c r="I22" i="22"/>
  <c r="I23" i="22"/>
  <c r="J25" i="22" s="1"/>
  <c r="I27" i="22"/>
  <c r="I21" i="22"/>
  <c r="H25" i="22" s="1"/>
  <c r="H29" i="22" s="1"/>
  <c r="C22" i="22"/>
  <c r="C27" i="22"/>
  <c r="C23" i="22"/>
  <c r="C21" i="22"/>
  <c r="S15" i="22"/>
  <c r="R3" i="22"/>
  <c r="R27" i="22"/>
  <c r="R23" i="22"/>
  <c r="R22" i="22"/>
  <c r="R21" i="22"/>
  <c r="T21" i="21"/>
  <c r="T23" i="21"/>
  <c r="T27" i="21"/>
  <c r="T22" i="21"/>
  <c r="R27" i="21"/>
  <c r="R23" i="21"/>
  <c r="E25" i="21"/>
  <c r="E29" i="21" s="1"/>
  <c r="H21" i="21"/>
  <c r="H22" i="21"/>
  <c r="H27" i="21"/>
  <c r="H23" i="21"/>
  <c r="D25" i="21"/>
  <c r="D29" i="21" s="1"/>
  <c r="C25" i="21"/>
  <c r="C29" i="21" s="1"/>
  <c r="M22" i="21"/>
  <c r="M27" i="21"/>
  <c r="M23" i="21"/>
  <c r="M21" i="21"/>
  <c r="R3" i="21"/>
  <c r="S15" i="21"/>
  <c r="S16" i="21"/>
  <c r="S3" i="21"/>
  <c r="N27" i="21"/>
  <c r="N23" i="21"/>
  <c r="N21" i="21"/>
  <c r="N22" i="21"/>
  <c r="I22" i="21"/>
  <c r="I21" i="21"/>
  <c r="I27" i="21"/>
  <c r="I23" i="21"/>
  <c r="E27" i="20"/>
  <c r="E22" i="20"/>
  <c r="E23" i="20"/>
  <c r="T17" i="20"/>
  <c r="D23" i="20"/>
  <c r="R22" i="20"/>
  <c r="C27" i="20"/>
  <c r="C21" i="20"/>
  <c r="C23" i="20"/>
  <c r="D21" i="20"/>
  <c r="D27" i="20"/>
  <c r="S16" i="20"/>
  <c r="S3" i="20"/>
  <c r="R3" i="20"/>
  <c r="S15" i="20"/>
  <c r="O27" i="20"/>
  <c r="O23" i="20"/>
  <c r="O22" i="20"/>
  <c r="O21" i="20"/>
  <c r="N22" i="20"/>
  <c r="N25" i="20" s="1"/>
  <c r="N29" i="20" s="1"/>
  <c r="N27" i="20"/>
  <c r="N23" i="20"/>
  <c r="O25" i="20" s="1"/>
  <c r="O29" i="20" s="1"/>
  <c r="N21" i="20"/>
  <c r="M25" i="20" s="1"/>
  <c r="M29" i="20" s="1"/>
  <c r="O31" i="20" s="1"/>
  <c r="O32" i="20" s="1"/>
  <c r="O33" i="20" s="1"/>
  <c r="D25" i="20"/>
  <c r="H22" i="20"/>
  <c r="I25" i="20" s="1"/>
  <c r="I29" i="20" s="1"/>
  <c r="H23" i="20"/>
  <c r="J25" i="20" s="1"/>
  <c r="J29" i="20" s="1"/>
  <c r="H21" i="20"/>
  <c r="H25" i="20" s="1"/>
  <c r="H27" i="20"/>
  <c r="R13" i="18"/>
  <c r="T17" i="18" s="1"/>
  <c r="T16" i="18"/>
  <c r="D22" i="18"/>
  <c r="C21" i="18"/>
  <c r="C23" i="18"/>
  <c r="T15" i="18"/>
  <c r="C27" i="18"/>
  <c r="D23" i="18"/>
  <c r="D27" i="18"/>
  <c r="N27" i="18"/>
  <c r="N22" i="18"/>
  <c r="N25" i="18" s="1"/>
  <c r="N29" i="18" s="1"/>
  <c r="N23" i="18"/>
  <c r="O25" i="18" s="1"/>
  <c r="O29" i="18" s="1"/>
  <c r="N21" i="18"/>
  <c r="M25" i="18" s="1"/>
  <c r="M29" i="18" s="1"/>
  <c r="O31" i="18" s="1"/>
  <c r="O32" i="18" s="1"/>
  <c r="O33" i="18" s="1"/>
  <c r="E22" i="18"/>
  <c r="E23" i="18"/>
  <c r="E21" i="18"/>
  <c r="E27" i="18"/>
  <c r="S15" i="18"/>
  <c r="R3" i="18"/>
  <c r="S17" i="18"/>
  <c r="T3" i="18"/>
  <c r="S16" i="18"/>
  <c r="S3" i="18"/>
  <c r="H22" i="18"/>
  <c r="I25" i="18" s="1"/>
  <c r="I29" i="18" s="1"/>
  <c r="H23" i="18"/>
  <c r="J25" i="18" s="1"/>
  <c r="J29" i="18" s="1"/>
  <c r="H21" i="18"/>
  <c r="H25" i="18" s="1"/>
  <c r="H27" i="18"/>
  <c r="T15" i="17"/>
  <c r="E133" i="1" s="1"/>
  <c r="T16" i="17"/>
  <c r="T17" i="17"/>
  <c r="C21" i="17"/>
  <c r="C25" i="17" s="1"/>
  <c r="C23" i="17"/>
  <c r="E25" i="17" s="1"/>
  <c r="E29" i="17" s="1"/>
  <c r="C27" i="17"/>
  <c r="D25" i="17"/>
  <c r="D29" i="17" s="1"/>
  <c r="R21" i="17"/>
  <c r="S16" i="17"/>
  <c r="S3" i="17"/>
  <c r="J22" i="17"/>
  <c r="J21" i="17"/>
  <c r="J27" i="17"/>
  <c r="J23" i="17"/>
  <c r="R3" i="17"/>
  <c r="S15" i="17"/>
  <c r="N27" i="17"/>
  <c r="N22" i="17"/>
  <c r="N23" i="17"/>
  <c r="N21" i="17"/>
  <c r="M25" i="17" s="1"/>
  <c r="M29" i="17" s="1"/>
  <c r="O31" i="17" s="1"/>
  <c r="O32" i="17" s="1"/>
  <c r="O33" i="17" s="1"/>
  <c r="N25" i="17"/>
  <c r="N29" i="17" s="1"/>
  <c r="O25" i="17"/>
  <c r="O29" i="17" s="1"/>
  <c r="H23" i="17"/>
  <c r="H22" i="17"/>
  <c r="H21" i="17"/>
  <c r="H27" i="17"/>
  <c r="T16" i="16"/>
  <c r="E126" i="1" s="1"/>
  <c r="E25" i="16"/>
  <c r="E29" i="16" s="1"/>
  <c r="D25" i="16"/>
  <c r="D29" i="16" s="1"/>
  <c r="C25" i="16"/>
  <c r="C29" i="16" s="1"/>
  <c r="T3" i="16"/>
  <c r="S17" i="16"/>
  <c r="H22" i="16"/>
  <c r="I25" i="16" s="1"/>
  <c r="I29" i="16" s="1"/>
  <c r="H23" i="16"/>
  <c r="J25" i="16" s="1"/>
  <c r="J29" i="16" s="1"/>
  <c r="H21" i="16"/>
  <c r="H25" i="16" s="1"/>
  <c r="H27" i="16"/>
  <c r="M25" i="16"/>
  <c r="M29" i="16" s="1"/>
  <c r="R3" i="16"/>
  <c r="S15" i="16"/>
  <c r="T27" i="16"/>
  <c r="T22" i="16"/>
  <c r="T23" i="16"/>
  <c r="T21" i="16"/>
  <c r="N25" i="16"/>
  <c r="N29" i="16" s="1"/>
  <c r="N23" i="16"/>
  <c r="O25" i="16" s="1"/>
  <c r="O29" i="16" s="1"/>
  <c r="N21" i="16"/>
  <c r="N22" i="16"/>
  <c r="N27" i="16"/>
  <c r="S16" i="16"/>
  <c r="S3" i="16"/>
  <c r="R23" i="16"/>
  <c r="R27" i="16"/>
  <c r="R22" i="16"/>
  <c r="R21" i="16"/>
  <c r="S22" i="15"/>
  <c r="S23" i="15"/>
  <c r="S21" i="15"/>
  <c r="S27" i="15"/>
  <c r="E22" i="15"/>
  <c r="D25" i="15" s="1"/>
  <c r="E27" i="15"/>
  <c r="E23" i="15"/>
  <c r="E21" i="15"/>
  <c r="R23" i="15"/>
  <c r="C21" i="15"/>
  <c r="C23" i="15"/>
  <c r="C27" i="15"/>
  <c r="D21" i="15"/>
  <c r="D23" i="15"/>
  <c r="D27" i="15"/>
  <c r="T22" i="15"/>
  <c r="T27" i="15"/>
  <c r="T23" i="15"/>
  <c r="R22" i="15"/>
  <c r="R27" i="15"/>
  <c r="R3" i="15"/>
  <c r="S15" i="15"/>
  <c r="S17" i="15"/>
  <c r="T3" i="15"/>
  <c r="M25" i="15"/>
  <c r="M29" i="15" s="1"/>
  <c r="O25" i="15"/>
  <c r="O29" i="15" s="1"/>
  <c r="I27" i="15"/>
  <c r="I23" i="15"/>
  <c r="I22" i="15"/>
  <c r="I21" i="15"/>
  <c r="N25" i="15"/>
  <c r="N29" i="15" s="1"/>
  <c r="H27" i="15"/>
  <c r="H22" i="15"/>
  <c r="H23" i="15"/>
  <c r="H21" i="15"/>
  <c r="S27" i="11"/>
  <c r="S22" i="11"/>
  <c r="S21" i="11"/>
  <c r="S23" i="11"/>
  <c r="T17" i="11"/>
  <c r="D21" i="11"/>
  <c r="D23" i="11"/>
  <c r="D27" i="11"/>
  <c r="C25" i="11"/>
  <c r="C29" i="11" s="1"/>
  <c r="D25" i="11"/>
  <c r="D29" i="11" s="1"/>
  <c r="E25" i="11"/>
  <c r="E29" i="11" s="1"/>
  <c r="R27" i="11"/>
  <c r="R23" i="11"/>
  <c r="R22" i="11"/>
  <c r="R21" i="11"/>
  <c r="S16" i="11"/>
  <c r="S3" i="11"/>
  <c r="N27" i="11"/>
  <c r="N21" i="11"/>
  <c r="N23" i="11"/>
  <c r="N22" i="11"/>
  <c r="M27" i="11"/>
  <c r="M21" i="11"/>
  <c r="M25" i="11" s="1"/>
  <c r="M29" i="11" s="1"/>
  <c r="M23" i="11"/>
  <c r="O25" i="11" s="1"/>
  <c r="O29" i="11" s="1"/>
  <c r="M22" i="11"/>
  <c r="N25" i="11" s="1"/>
  <c r="N29" i="11" s="1"/>
  <c r="S17" i="11"/>
  <c r="T3" i="11"/>
  <c r="E31" i="11"/>
  <c r="E32" i="11" s="1"/>
  <c r="E33" i="11" s="1"/>
  <c r="I25" i="11"/>
  <c r="I29" i="11" s="1"/>
  <c r="J31" i="11" s="1"/>
  <c r="J32" i="11" s="1"/>
  <c r="J33" i="11" s="1"/>
  <c r="R3" i="11"/>
  <c r="S15" i="11"/>
  <c r="T17" i="10"/>
  <c r="T21" i="10" s="1"/>
  <c r="T15" i="10"/>
  <c r="R27" i="10" s="1"/>
  <c r="C27" i="10"/>
  <c r="C23" i="10"/>
  <c r="C21" i="10"/>
  <c r="E21" i="10"/>
  <c r="E27" i="10"/>
  <c r="E22" i="10"/>
  <c r="E25" i="10"/>
  <c r="E29" i="10" s="1"/>
  <c r="C25" i="10"/>
  <c r="D25" i="10"/>
  <c r="D29" i="10" s="1"/>
  <c r="S16" i="10"/>
  <c r="S3" i="10"/>
  <c r="N27" i="10"/>
  <c r="N22" i="10"/>
  <c r="N25" i="10" s="1"/>
  <c r="N29" i="10" s="1"/>
  <c r="N23" i="10"/>
  <c r="N21" i="10"/>
  <c r="M25" i="10" s="1"/>
  <c r="M29" i="10" s="1"/>
  <c r="O31" i="10" s="1"/>
  <c r="O32" i="10" s="1"/>
  <c r="O33" i="10" s="1"/>
  <c r="I22" i="10"/>
  <c r="I25" i="10" s="1"/>
  <c r="I27" i="10"/>
  <c r="I23" i="10"/>
  <c r="J25" i="10" s="1"/>
  <c r="J29" i="10" s="1"/>
  <c r="I21" i="10"/>
  <c r="H25" i="10" s="1"/>
  <c r="H29" i="10" s="1"/>
  <c r="O25" i="10"/>
  <c r="O29" i="10" s="1"/>
  <c r="E23" i="9"/>
  <c r="E22" i="9"/>
  <c r="E21" i="9"/>
  <c r="S21" i="9"/>
  <c r="S23" i="9"/>
  <c r="S27" i="9"/>
  <c r="S22" i="9"/>
  <c r="T15" i="9"/>
  <c r="T17" i="9"/>
  <c r="D23" i="9"/>
  <c r="E25" i="9" s="1"/>
  <c r="E29" i="9" s="1"/>
  <c r="D22" i="9"/>
  <c r="D25" i="9" s="1"/>
  <c r="D27" i="9"/>
  <c r="C25" i="9"/>
  <c r="C29" i="9" s="1"/>
  <c r="R3" i="9"/>
  <c r="S15" i="9"/>
  <c r="I23" i="9"/>
  <c r="I22" i="9"/>
  <c r="I27" i="9"/>
  <c r="I21" i="9"/>
  <c r="H22" i="9"/>
  <c r="H27" i="9"/>
  <c r="H23" i="9"/>
  <c r="H21" i="9"/>
  <c r="O21" i="9"/>
  <c r="O27" i="9"/>
  <c r="O23" i="9"/>
  <c r="O22" i="9"/>
  <c r="N21" i="9"/>
  <c r="N23" i="9"/>
  <c r="O25" i="9" s="1"/>
  <c r="O29" i="9" s="1"/>
  <c r="N27" i="9"/>
  <c r="N22" i="9"/>
  <c r="N25" i="9"/>
  <c r="N29" i="9" s="1"/>
  <c r="M25" i="9"/>
  <c r="M29" i="9" s="1"/>
  <c r="X22" i="7"/>
  <c r="V29" i="7"/>
  <c r="X23" i="7"/>
  <c r="E21" i="7"/>
  <c r="E24" i="7"/>
  <c r="D28" i="7"/>
  <c r="E22" i="7"/>
  <c r="X16" i="6"/>
  <c r="W21" i="6"/>
  <c r="W24" i="6"/>
  <c r="V28" i="6"/>
  <c r="W23" i="6"/>
  <c r="W22" i="6"/>
  <c r="E22" i="6"/>
  <c r="E21" i="6"/>
  <c r="E24" i="6"/>
  <c r="D28" i="6"/>
  <c r="D27" i="6"/>
  <c r="D24" i="6"/>
  <c r="D26" i="6"/>
  <c r="C22" i="6"/>
  <c r="C21" i="6"/>
  <c r="C24" i="6"/>
  <c r="D21" i="6"/>
  <c r="D23" i="6"/>
  <c r="W22" i="7"/>
  <c r="D27" i="7"/>
  <c r="D23" i="7"/>
  <c r="C28" i="7" s="1"/>
  <c r="D24" i="7"/>
  <c r="C29" i="7" s="1"/>
  <c r="F29" i="7" s="1"/>
  <c r="D22" i="7"/>
  <c r="D21" i="7"/>
  <c r="W18" i="7"/>
  <c r="W3" i="7"/>
  <c r="O27" i="7"/>
  <c r="R27" i="7" s="1"/>
  <c r="O28" i="7"/>
  <c r="R28" i="7" s="1"/>
  <c r="O26" i="7"/>
  <c r="R26" i="7" s="1"/>
  <c r="O29" i="7"/>
  <c r="R29" i="7" s="1"/>
  <c r="D29" i="6"/>
  <c r="F23" i="6"/>
  <c r="F24" i="6"/>
  <c r="F21" i="6"/>
  <c r="F22" i="6"/>
  <c r="X3" i="6"/>
  <c r="W19" i="6"/>
  <c r="U3" i="6"/>
  <c r="W16" i="6"/>
  <c r="W18" i="6"/>
  <c r="W3" i="6"/>
  <c r="R26" i="6"/>
  <c r="R31" i="6" s="1"/>
  <c r="R32" i="6" s="1"/>
  <c r="R33" i="6" s="1"/>
  <c r="Y95" i="1" l="1"/>
  <c r="Y25" i="56"/>
  <c r="Y26" i="56"/>
  <c r="Y24" i="56"/>
  <c r="C124" i="1"/>
  <c r="Y98" i="1"/>
  <c r="AB28" i="56"/>
  <c r="Y96" i="1"/>
  <c r="Z27" i="56"/>
  <c r="Z24" i="56"/>
  <c r="Z32" i="56"/>
  <c r="C134" i="1"/>
  <c r="Y27" i="56"/>
  <c r="AB27" i="56"/>
  <c r="AB24" i="56"/>
  <c r="Z31" i="56"/>
  <c r="AA27" i="56"/>
  <c r="AA24" i="56"/>
  <c r="AB25" i="56"/>
  <c r="AB26" i="56"/>
  <c r="C125" i="1"/>
  <c r="C127" i="1"/>
  <c r="Y28" i="56"/>
  <c r="Z34" i="56"/>
  <c r="C126" i="1"/>
  <c r="C122" i="1"/>
  <c r="J31" i="56"/>
  <c r="N31" i="56" s="1"/>
  <c r="X27" i="56"/>
  <c r="C120" i="1"/>
  <c r="X26" i="56"/>
  <c r="Z30" i="56"/>
  <c r="J32" i="56"/>
  <c r="N32" i="56" s="1"/>
  <c r="AA28" i="56"/>
  <c r="X24" i="56"/>
  <c r="J30" i="56"/>
  <c r="N30" i="56" s="1"/>
  <c r="Z33" i="56"/>
  <c r="J33" i="56"/>
  <c r="N33" i="56" s="1"/>
  <c r="X25" i="56"/>
  <c r="AA26" i="56"/>
  <c r="X28" i="56"/>
  <c r="AA25" i="56"/>
  <c r="J34" i="56"/>
  <c r="N34" i="56" s="1"/>
  <c r="S25" i="55"/>
  <c r="S29" i="55" s="1"/>
  <c r="H25" i="55"/>
  <c r="H29" i="55" s="1"/>
  <c r="R29" i="55"/>
  <c r="T25" i="55"/>
  <c r="T29" i="55" s="1"/>
  <c r="J25" i="55"/>
  <c r="J29" i="55" s="1"/>
  <c r="I25" i="55"/>
  <c r="I29" i="55" s="1"/>
  <c r="T25" i="54"/>
  <c r="T29" i="54" s="1"/>
  <c r="S25" i="54"/>
  <c r="S29" i="54" s="1"/>
  <c r="R25" i="54"/>
  <c r="R29" i="54" s="1"/>
  <c r="V22" i="52"/>
  <c r="V125" i="1"/>
  <c r="U22" i="52"/>
  <c r="V124" i="1"/>
  <c r="X23" i="52"/>
  <c r="V127" i="1"/>
  <c r="V23" i="52"/>
  <c r="L29" i="51"/>
  <c r="I26" i="51"/>
  <c r="L26" i="51" s="1"/>
  <c r="I27" i="51"/>
  <c r="L27" i="51" s="1"/>
  <c r="I28" i="51"/>
  <c r="L28" i="51" s="1"/>
  <c r="W24" i="51"/>
  <c r="V122" i="1"/>
  <c r="V29" i="51"/>
  <c r="V123" i="1"/>
  <c r="V27" i="51"/>
  <c r="V121" i="1"/>
  <c r="U24" i="51"/>
  <c r="T27" i="50"/>
  <c r="I25" i="50"/>
  <c r="J25" i="50"/>
  <c r="J29" i="50" s="1"/>
  <c r="R22" i="50"/>
  <c r="R27" i="50"/>
  <c r="R23" i="50"/>
  <c r="H25" i="50"/>
  <c r="H29" i="50" s="1"/>
  <c r="I29" i="50"/>
  <c r="R21" i="50"/>
  <c r="T21" i="49"/>
  <c r="R25" i="49"/>
  <c r="R29" i="49" s="1"/>
  <c r="T23" i="49"/>
  <c r="S25" i="49"/>
  <c r="S29" i="49" s="1"/>
  <c r="T27" i="49"/>
  <c r="U132" i="1"/>
  <c r="H29" i="49"/>
  <c r="T25" i="49"/>
  <c r="T29" i="49" s="1"/>
  <c r="U21" i="47"/>
  <c r="I28" i="47"/>
  <c r="L28" i="47" s="1"/>
  <c r="V26" i="47"/>
  <c r="I26" i="47"/>
  <c r="L26" i="47" s="1"/>
  <c r="I29" i="47"/>
  <c r="L29" i="47" s="1"/>
  <c r="X21" i="47"/>
  <c r="V23" i="47"/>
  <c r="U125" i="1"/>
  <c r="X23" i="47"/>
  <c r="U127" i="1"/>
  <c r="X24" i="47"/>
  <c r="V29" i="47"/>
  <c r="I27" i="47"/>
  <c r="L27" i="47" s="1"/>
  <c r="U24" i="47"/>
  <c r="U124" i="1"/>
  <c r="U22" i="47"/>
  <c r="L28" i="46"/>
  <c r="I29" i="46"/>
  <c r="L29" i="46" s="1"/>
  <c r="L26" i="46"/>
  <c r="X24" i="46"/>
  <c r="U29" i="46" s="1"/>
  <c r="X22" i="46"/>
  <c r="V29" i="46"/>
  <c r="V26" i="46"/>
  <c r="X21" i="46"/>
  <c r="X23" i="46"/>
  <c r="U21" i="46"/>
  <c r="T21" i="45"/>
  <c r="R25" i="45" s="1"/>
  <c r="R29" i="45" s="1"/>
  <c r="T23" i="45"/>
  <c r="T22" i="45"/>
  <c r="T27" i="45"/>
  <c r="S25" i="45"/>
  <c r="J29" i="45"/>
  <c r="I29" i="45"/>
  <c r="R25" i="44"/>
  <c r="R29" i="44" s="1"/>
  <c r="S27" i="44"/>
  <c r="S22" i="44"/>
  <c r="S25" i="44" s="1"/>
  <c r="S23" i="44"/>
  <c r="T25" i="44" s="1"/>
  <c r="T29" i="44" s="1"/>
  <c r="T131" i="1"/>
  <c r="I28" i="42"/>
  <c r="L28" i="42" s="1"/>
  <c r="I26" i="42"/>
  <c r="L26" i="42" s="1"/>
  <c r="X23" i="42"/>
  <c r="T127" i="1"/>
  <c r="V21" i="42"/>
  <c r="T125" i="1"/>
  <c r="I27" i="42"/>
  <c r="L27" i="42" s="1"/>
  <c r="U22" i="42"/>
  <c r="T124" i="1"/>
  <c r="I29" i="42"/>
  <c r="L29" i="42" s="1"/>
  <c r="W24" i="42"/>
  <c r="T126" i="1"/>
  <c r="I28" i="41"/>
  <c r="L28" i="41" s="1"/>
  <c r="I26" i="41"/>
  <c r="L26" i="41" s="1"/>
  <c r="I29" i="41"/>
  <c r="L29" i="41" s="1"/>
  <c r="U21" i="41"/>
  <c r="V27" i="41"/>
  <c r="U22" i="41"/>
  <c r="X23" i="41"/>
  <c r="V21" i="41"/>
  <c r="V24" i="41"/>
  <c r="V23" i="41"/>
  <c r="V22" i="41"/>
  <c r="U23" i="41"/>
  <c r="U24" i="41"/>
  <c r="V26" i="41"/>
  <c r="X21" i="41"/>
  <c r="T123" i="1"/>
  <c r="T120" i="1"/>
  <c r="S27" i="40"/>
  <c r="I29" i="39"/>
  <c r="R23" i="39"/>
  <c r="J25" i="39"/>
  <c r="J29" i="39" s="1"/>
  <c r="S27" i="39"/>
  <c r="S22" i="39"/>
  <c r="S21" i="39"/>
  <c r="S23" i="39"/>
  <c r="T27" i="39"/>
  <c r="R138" i="1"/>
  <c r="T27" i="38"/>
  <c r="T22" i="38"/>
  <c r="T21" i="38"/>
  <c r="T23" i="38"/>
  <c r="I25" i="38"/>
  <c r="I29" i="38" s="1"/>
  <c r="H25" i="38"/>
  <c r="H29" i="38" s="1"/>
  <c r="S22" i="38"/>
  <c r="P139" i="1"/>
  <c r="AL136" i="1" s="1"/>
  <c r="T25" i="36"/>
  <c r="T29" i="36" s="1"/>
  <c r="I29" i="36"/>
  <c r="J31" i="36" s="1"/>
  <c r="J32" i="36" s="1"/>
  <c r="J33" i="36" s="1"/>
  <c r="R25" i="36"/>
  <c r="R29" i="36" s="1"/>
  <c r="T27" i="34"/>
  <c r="O137" i="1"/>
  <c r="O139" i="1" s="1"/>
  <c r="AK138" i="1" s="1"/>
  <c r="T21" i="34"/>
  <c r="R25" i="34" s="1"/>
  <c r="R29" i="34" s="1"/>
  <c r="S25" i="34"/>
  <c r="S29" i="34" s="1"/>
  <c r="T25" i="34"/>
  <c r="S27" i="33"/>
  <c r="S23" i="33"/>
  <c r="S21" i="33"/>
  <c r="J25" i="33"/>
  <c r="J29" i="33" s="1"/>
  <c r="T27" i="33"/>
  <c r="N137" i="1"/>
  <c r="I25" i="33"/>
  <c r="I29" i="33" s="1"/>
  <c r="H25" i="33"/>
  <c r="H29" i="33" s="1"/>
  <c r="T22" i="33"/>
  <c r="S25" i="33" s="1"/>
  <c r="S29" i="33" s="1"/>
  <c r="J31" i="31"/>
  <c r="J32" i="31" s="1"/>
  <c r="J33" i="31" s="1"/>
  <c r="T21" i="31"/>
  <c r="M138" i="1"/>
  <c r="M136" i="1"/>
  <c r="S21" i="30"/>
  <c r="S23" i="30"/>
  <c r="S22" i="30"/>
  <c r="S27" i="30"/>
  <c r="R22" i="30"/>
  <c r="I25" i="30"/>
  <c r="I29" i="30" s="1"/>
  <c r="R27" i="30"/>
  <c r="R21" i="30"/>
  <c r="R23" i="30"/>
  <c r="T27" i="30"/>
  <c r="L138" i="1"/>
  <c r="L136" i="1"/>
  <c r="S27" i="29"/>
  <c r="T22" i="29"/>
  <c r="R23" i="29"/>
  <c r="J31" i="29"/>
  <c r="J32" i="29" s="1"/>
  <c r="J33" i="29" s="1"/>
  <c r="R22" i="29"/>
  <c r="S25" i="29" s="1"/>
  <c r="S29" i="29" s="1"/>
  <c r="T27" i="29"/>
  <c r="T21" i="29"/>
  <c r="R25" i="29" s="1"/>
  <c r="R29" i="29" s="1"/>
  <c r="T23" i="29"/>
  <c r="R22" i="28"/>
  <c r="S25" i="28" s="1"/>
  <c r="S29" i="28" s="1"/>
  <c r="T23" i="28"/>
  <c r="I25" i="28"/>
  <c r="I29" i="28" s="1"/>
  <c r="T27" i="28"/>
  <c r="R27" i="28"/>
  <c r="J25" i="28"/>
  <c r="J29" i="28" s="1"/>
  <c r="T21" i="28"/>
  <c r="J138" i="1"/>
  <c r="R21" i="28"/>
  <c r="J136" i="1"/>
  <c r="I29" i="27"/>
  <c r="T27" i="27"/>
  <c r="R27" i="27"/>
  <c r="H25" i="26"/>
  <c r="S27" i="26"/>
  <c r="T27" i="25"/>
  <c r="T23" i="25"/>
  <c r="T25" i="25" s="1"/>
  <c r="T22" i="25"/>
  <c r="T21" i="25"/>
  <c r="R25" i="25" s="1"/>
  <c r="R29" i="25" s="1"/>
  <c r="S25" i="25"/>
  <c r="S29" i="25" s="1"/>
  <c r="J25" i="25"/>
  <c r="J29" i="25" s="1"/>
  <c r="I139" i="1"/>
  <c r="AE136" i="1" s="1"/>
  <c r="I29" i="24"/>
  <c r="J31" i="24" s="1"/>
  <c r="J32" i="24" s="1"/>
  <c r="J33" i="24" s="1"/>
  <c r="AD135" i="1"/>
  <c r="AD128" i="1"/>
  <c r="AD126" i="1"/>
  <c r="AD129" i="1"/>
  <c r="AD123" i="1"/>
  <c r="AD137" i="1"/>
  <c r="AD119" i="1"/>
  <c r="AD122" i="1"/>
  <c r="AD136" i="1"/>
  <c r="AD130" i="1"/>
  <c r="AD132" i="1"/>
  <c r="AD134" i="1"/>
  <c r="AD127" i="1"/>
  <c r="AD120" i="1"/>
  <c r="AD121" i="1"/>
  <c r="AD131" i="1"/>
  <c r="AD125" i="1"/>
  <c r="AD133" i="1"/>
  <c r="AD124" i="1"/>
  <c r="AD138" i="1"/>
  <c r="T22" i="24"/>
  <c r="S25" i="24" s="1"/>
  <c r="S29" i="24" s="1"/>
  <c r="T23" i="24"/>
  <c r="T25" i="24" s="1"/>
  <c r="I25" i="22"/>
  <c r="I29" i="22" s="1"/>
  <c r="J29" i="22"/>
  <c r="T21" i="22"/>
  <c r="R25" i="22" s="1"/>
  <c r="R29" i="22" s="1"/>
  <c r="G138" i="1"/>
  <c r="S27" i="21"/>
  <c r="S23" i="21"/>
  <c r="S21" i="21"/>
  <c r="S22" i="21"/>
  <c r="R21" i="21"/>
  <c r="R25" i="21" s="1"/>
  <c r="R29" i="21" s="1"/>
  <c r="R22" i="21"/>
  <c r="T25" i="21"/>
  <c r="T29" i="21" s="1"/>
  <c r="J25" i="21"/>
  <c r="J29" i="21" s="1"/>
  <c r="G120" i="1"/>
  <c r="R27" i="20"/>
  <c r="R21" i="20"/>
  <c r="S27" i="20"/>
  <c r="F137" i="1"/>
  <c r="T23" i="20"/>
  <c r="F138" i="1"/>
  <c r="S27" i="18"/>
  <c r="E137" i="1"/>
  <c r="R23" i="18"/>
  <c r="E136" i="1"/>
  <c r="T23" i="18"/>
  <c r="E138" i="1"/>
  <c r="R22" i="17"/>
  <c r="R23" i="17"/>
  <c r="H25" i="17"/>
  <c r="T21" i="17"/>
  <c r="E135" i="1"/>
  <c r="S21" i="17"/>
  <c r="E134" i="1"/>
  <c r="R27" i="17"/>
  <c r="H29" i="16"/>
  <c r="J31" i="16" s="1"/>
  <c r="J32" i="16" s="1"/>
  <c r="J33" i="16" s="1"/>
  <c r="S21" i="16"/>
  <c r="S22" i="16"/>
  <c r="S25" i="16" s="1"/>
  <c r="S27" i="16"/>
  <c r="S23" i="16"/>
  <c r="T25" i="16" s="1"/>
  <c r="T29" i="16" s="1"/>
  <c r="H25" i="15"/>
  <c r="H29" i="15" s="1"/>
  <c r="R25" i="15"/>
  <c r="S25" i="15"/>
  <c r="S29" i="15" s="1"/>
  <c r="J25" i="15"/>
  <c r="J29" i="15" s="1"/>
  <c r="I25" i="15"/>
  <c r="I29" i="15" s="1"/>
  <c r="T27" i="11"/>
  <c r="S22" i="10"/>
  <c r="S27" i="10"/>
  <c r="S23" i="10"/>
  <c r="S21" i="10"/>
  <c r="T23" i="10"/>
  <c r="R22" i="10"/>
  <c r="T22" i="10"/>
  <c r="T27" i="10"/>
  <c r="C135" i="1"/>
  <c r="R21" i="10"/>
  <c r="C133" i="1"/>
  <c r="I29" i="10"/>
  <c r="J31" i="10" s="1"/>
  <c r="J32" i="10" s="1"/>
  <c r="J33" i="10" s="1"/>
  <c r="H25" i="9"/>
  <c r="H29" i="9" s="1"/>
  <c r="T21" i="9"/>
  <c r="C132" i="1"/>
  <c r="I25" i="9"/>
  <c r="I29" i="9" s="1"/>
  <c r="R21" i="9"/>
  <c r="C130" i="1"/>
  <c r="J25" i="9"/>
  <c r="J29" i="9" s="1"/>
  <c r="W21" i="7"/>
  <c r="W24" i="7"/>
  <c r="W23" i="7"/>
  <c r="V28" i="7"/>
  <c r="X21" i="7"/>
  <c r="X24" i="7"/>
  <c r="L29" i="7"/>
  <c r="I28" i="7"/>
  <c r="L28" i="7" s="1"/>
  <c r="L31" i="7" s="1"/>
  <c r="L32" i="7" s="1"/>
  <c r="L33" i="7" s="1"/>
  <c r="V22" i="7"/>
  <c r="U27" i="7" s="1"/>
  <c r="V21" i="7"/>
  <c r="U26" i="7" s="1"/>
  <c r="X26" i="7" s="1"/>
  <c r="V23" i="7"/>
  <c r="U28" i="7" s="1"/>
  <c r="X28" i="7" s="1"/>
  <c r="V24" i="7"/>
  <c r="V27" i="7"/>
  <c r="V22" i="6"/>
  <c r="C121" i="1"/>
  <c r="V21" i="6"/>
  <c r="V23" i="6"/>
  <c r="X21" i="6"/>
  <c r="C123" i="1"/>
  <c r="X23" i="6"/>
  <c r="V29" i="6"/>
  <c r="X24" i="6"/>
  <c r="L29" i="6"/>
  <c r="L31" i="6" s="1"/>
  <c r="L32" i="6" s="1"/>
  <c r="L33" i="6" s="1"/>
  <c r="V27" i="6"/>
  <c r="C34" i="56"/>
  <c r="G34" i="56" s="1"/>
  <c r="C31" i="56"/>
  <c r="G31" i="56" s="1"/>
  <c r="C30" i="56"/>
  <c r="G30" i="56" s="1"/>
  <c r="C32" i="56"/>
  <c r="G32" i="56" s="1"/>
  <c r="C33" i="56"/>
  <c r="G33" i="56" s="1"/>
  <c r="U36" i="56"/>
  <c r="U37" i="56" s="1"/>
  <c r="U38" i="56" s="1"/>
  <c r="T31" i="55"/>
  <c r="T32" i="55" s="1"/>
  <c r="T33" i="55" s="1"/>
  <c r="E31" i="55"/>
  <c r="E32" i="55" s="1"/>
  <c r="E33" i="55" s="1"/>
  <c r="O31" i="55"/>
  <c r="O32" i="55" s="1"/>
  <c r="O33" i="55" s="1"/>
  <c r="H29" i="54"/>
  <c r="J31" i="54" s="1"/>
  <c r="J32" i="54" s="1"/>
  <c r="J33" i="54" s="1"/>
  <c r="M29" i="54"/>
  <c r="O31" i="54" s="1"/>
  <c r="O32" i="54" s="1"/>
  <c r="O33" i="54" s="1"/>
  <c r="E31" i="54"/>
  <c r="E32" i="54" s="1"/>
  <c r="E33" i="54" s="1"/>
  <c r="V27" i="52"/>
  <c r="V24" i="52"/>
  <c r="C26" i="52"/>
  <c r="F26" i="52" s="1"/>
  <c r="X22" i="52"/>
  <c r="X24" i="52"/>
  <c r="V29" i="52"/>
  <c r="X21" i="52"/>
  <c r="C28" i="52"/>
  <c r="F28" i="52" s="1"/>
  <c r="C27" i="52"/>
  <c r="F27" i="52" s="1"/>
  <c r="C29" i="52"/>
  <c r="F29" i="52" s="1"/>
  <c r="U23" i="52"/>
  <c r="V26" i="52"/>
  <c r="U24" i="52"/>
  <c r="U21" i="52"/>
  <c r="I28" i="52"/>
  <c r="L28" i="52" s="1"/>
  <c r="I27" i="52"/>
  <c r="L27" i="52" s="1"/>
  <c r="I26" i="52"/>
  <c r="L26" i="52" s="1"/>
  <c r="I29" i="52"/>
  <c r="L29" i="52" s="1"/>
  <c r="U23" i="51"/>
  <c r="V26" i="51"/>
  <c r="U21" i="51"/>
  <c r="C26" i="51"/>
  <c r="F26" i="51" s="1"/>
  <c r="V22" i="51"/>
  <c r="V24" i="51"/>
  <c r="V23" i="51"/>
  <c r="V21" i="51"/>
  <c r="X22" i="51"/>
  <c r="X24" i="51"/>
  <c r="X23" i="51"/>
  <c r="X21" i="51"/>
  <c r="W23" i="51"/>
  <c r="W22" i="51"/>
  <c r="V28" i="51"/>
  <c r="W21" i="51"/>
  <c r="C27" i="51"/>
  <c r="F27" i="51" s="1"/>
  <c r="C29" i="51"/>
  <c r="F29" i="51" s="1"/>
  <c r="C28" i="51"/>
  <c r="F28" i="51" s="1"/>
  <c r="S21" i="50"/>
  <c r="S23" i="50"/>
  <c r="T25" i="50" s="1"/>
  <c r="T29" i="50" s="1"/>
  <c r="S27" i="50"/>
  <c r="S22" i="50"/>
  <c r="S25" i="50" s="1"/>
  <c r="O31" i="50"/>
  <c r="O32" i="50" s="1"/>
  <c r="O33" i="50" s="1"/>
  <c r="O31" i="49"/>
  <c r="O32" i="49" s="1"/>
  <c r="O33" i="49" s="1"/>
  <c r="J31" i="49"/>
  <c r="J32" i="49" s="1"/>
  <c r="J33" i="49" s="1"/>
  <c r="V27" i="47"/>
  <c r="V24" i="47"/>
  <c r="V21" i="47"/>
  <c r="V22" i="47"/>
  <c r="C29" i="47"/>
  <c r="F29" i="47" s="1"/>
  <c r="C27" i="47"/>
  <c r="F27" i="47" s="1"/>
  <c r="F31" i="47"/>
  <c r="F32" i="47" s="1"/>
  <c r="F33" i="47" s="1"/>
  <c r="U22" i="46"/>
  <c r="U23" i="46"/>
  <c r="F31" i="46"/>
  <c r="F32" i="46" s="1"/>
  <c r="F33" i="46" s="1"/>
  <c r="L31" i="46"/>
  <c r="L32" i="46" s="1"/>
  <c r="L33" i="46" s="1"/>
  <c r="C25" i="45"/>
  <c r="C29" i="45" s="1"/>
  <c r="T25" i="45"/>
  <c r="E25" i="45"/>
  <c r="E29" i="45" s="1"/>
  <c r="S29" i="45"/>
  <c r="O31" i="45"/>
  <c r="O32" i="45" s="1"/>
  <c r="O33" i="45" s="1"/>
  <c r="E31" i="44"/>
  <c r="E32" i="44" s="1"/>
  <c r="E33" i="44" s="1"/>
  <c r="H29" i="44"/>
  <c r="J31" i="44" s="1"/>
  <c r="J32" i="44" s="1"/>
  <c r="J33" i="44" s="1"/>
  <c r="U23" i="42"/>
  <c r="U24" i="42"/>
  <c r="U21" i="42"/>
  <c r="V26" i="42"/>
  <c r="W22" i="42"/>
  <c r="W23" i="42"/>
  <c r="V28" i="42"/>
  <c r="W21" i="42"/>
  <c r="C26" i="42"/>
  <c r="F26" i="42" s="1"/>
  <c r="C29" i="42"/>
  <c r="F29" i="42" s="1"/>
  <c r="X22" i="42"/>
  <c r="X21" i="42"/>
  <c r="X24" i="42"/>
  <c r="C27" i="42"/>
  <c r="F27" i="42" s="1"/>
  <c r="C28" i="42"/>
  <c r="F28" i="42" s="1"/>
  <c r="V29" i="42"/>
  <c r="V23" i="42"/>
  <c r="V27" i="42"/>
  <c r="V22" i="42"/>
  <c r="V24" i="42"/>
  <c r="X24" i="41"/>
  <c r="X22" i="41"/>
  <c r="C28" i="41"/>
  <c r="F28" i="41" s="1"/>
  <c r="C27" i="41"/>
  <c r="F27" i="41" s="1"/>
  <c r="C29" i="41"/>
  <c r="F29" i="41" s="1"/>
  <c r="C26" i="41"/>
  <c r="F26" i="41" s="1"/>
  <c r="R31" i="41"/>
  <c r="R32" i="41" s="1"/>
  <c r="R33" i="41" s="1"/>
  <c r="S23" i="40"/>
  <c r="T25" i="40" s="1"/>
  <c r="T29" i="40" s="1"/>
  <c r="D29" i="40"/>
  <c r="S21" i="40"/>
  <c r="R25" i="40" s="1"/>
  <c r="R29" i="40" s="1"/>
  <c r="S22" i="40"/>
  <c r="S25" i="40" s="1"/>
  <c r="E31" i="40"/>
  <c r="E32" i="40" s="1"/>
  <c r="E33" i="40" s="1"/>
  <c r="J31" i="40"/>
  <c r="J32" i="40" s="1"/>
  <c r="J33" i="40" s="1"/>
  <c r="T21" i="39"/>
  <c r="T23" i="39"/>
  <c r="T22" i="39"/>
  <c r="E31" i="39"/>
  <c r="E32" i="39" s="1"/>
  <c r="E33" i="39" s="1"/>
  <c r="N29" i="39"/>
  <c r="O31" i="39" s="1"/>
  <c r="O32" i="39" s="1"/>
  <c r="O33" i="39" s="1"/>
  <c r="S25" i="38"/>
  <c r="S21" i="38"/>
  <c r="R25" i="38" s="1"/>
  <c r="R29" i="38" s="1"/>
  <c r="S23" i="38"/>
  <c r="S27" i="38"/>
  <c r="E31" i="38"/>
  <c r="E32" i="38" s="1"/>
  <c r="E33" i="38" s="1"/>
  <c r="J25" i="38"/>
  <c r="J29" i="38" s="1"/>
  <c r="M29" i="38"/>
  <c r="O31" i="38" s="1"/>
  <c r="O32" i="38" s="1"/>
  <c r="O33" i="38" s="1"/>
  <c r="S25" i="36"/>
  <c r="S29" i="36" s="1"/>
  <c r="D29" i="36"/>
  <c r="E31" i="36"/>
  <c r="E32" i="36" s="1"/>
  <c r="E33" i="36" s="1"/>
  <c r="N25" i="36"/>
  <c r="N29" i="36" s="1"/>
  <c r="O25" i="36"/>
  <c r="O29" i="36" s="1"/>
  <c r="M29" i="36"/>
  <c r="O31" i="36" s="1"/>
  <c r="O32" i="36" s="1"/>
  <c r="O33" i="36" s="1"/>
  <c r="E31" i="34"/>
  <c r="E32" i="34" s="1"/>
  <c r="E33" i="34" s="1"/>
  <c r="M25" i="34"/>
  <c r="M29" i="34" s="1"/>
  <c r="O31" i="34" s="1"/>
  <c r="O32" i="34" s="1"/>
  <c r="O33" i="34" s="1"/>
  <c r="J25" i="34"/>
  <c r="J29" i="34" s="1"/>
  <c r="H25" i="34"/>
  <c r="H29" i="34" s="1"/>
  <c r="I25" i="34"/>
  <c r="I29" i="34" s="1"/>
  <c r="R25" i="33"/>
  <c r="R29" i="33" s="1"/>
  <c r="T25" i="33"/>
  <c r="T29" i="33" s="1"/>
  <c r="E31" i="33"/>
  <c r="E32" i="33" s="1"/>
  <c r="E33" i="33" s="1"/>
  <c r="M25" i="33"/>
  <c r="M29" i="33" s="1"/>
  <c r="O31" i="33" s="1"/>
  <c r="O32" i="33" s="1"/>
  <c r="O33" i="33" s="1"/>
  <c r="R25" i="31"/>
  <c r="R29" i="31" s="1"/>
  <c r="T23" i="31"/>
  <c r="T25" i="31" s="1"/>
  <c r="T27" i="31"/>
  <c r="T22" i="31"/>
  <c r="S25" i="31" s="1"/>
  <c r="S29" i="31" s="1"/>
  <c r="E31" i="31"/>
  <c r="E32" i="31" s="1"/>
  <c r="E33" i="31" s="1"/>
  <c r="O25" i="31"/>
  <c r="O29" i="31" s="1"/>
  <c r="N25" i="31"/>
  <c r="N29" i="31" s="1"/>
  <c r="M25" i="31"/>
  <c r="M29" i="31" s="1"/>
  <c r="O31" i="31" s="1"/>
  <c r="O32" i="31" s="1"/>
  <c r="O33" i="31" s="1"/>
  <c r="T21" i="30"/>
  <c r="T22" i="30"/>
  <c r="S25" i="30" s="1"/>
  <c r="S29" i="30" s="1"/>
  <c r="T23" i="30"/>
  <c r="H25" i="30"/>
  <c r="H29" i="30" s="1"/>
  <c r="J25" i="30"/>
  <c r="J29" i="30" s="1"/>
  <c r="E31" i="30"/>
  <c r="E32" i="30" s="1"/>
  <c r="E33" i="30" s="1"/>
  <c r="E25" i="29"/>
  <c r="E29" i="29" s="1"/>
  <c r="C25" i="29"/>
  <c r="C29" i="29" s="1"/>
  <c r="E31" i="29" s="1"/>
  <c r="E32" i="29" s="1"/>
  <c r="E33" i="29" s="1"/>
  <c r="T25" i="28"/>
  <c r="T29" i="28" s="1"/>
  <c r="C25" i="28"/>
  <c r="C29" i="28" s="1"/>
  <c r="E25" i="28"/>
  <c r="E29" i="28" s="1"/>
  <c r="D25" i="28"/>
  <c r="D29" i="28" s="1"/>
  <c r="E31" i="28"/>
  <c r="E32" i="28" s="1"/>
  <c r="E33" i="28" s="1"/>
  <c r="O31" i="28"/>
  <c r="O32" i="28" s="1"/>
  <c r="O33" i="28" s="1"/>
  <c r="H25" i="28"/>
  <c r="H29" i="28" s="1"/>
  <c r="C29" i="27"/>
  <c r="E31" i="27" s="1"/>
  <c r="E32" i="27" s="1"/>
  <c r="E33" i="27" s="1"/>
  <c r="R21" i="27"/>
  <c r="R23" i="27"/>
  <c r="R22" i="27"/>
  <c r="T21" i="27"/>
  <c r="T22" i="27"/>
  <c r="T23" i="27"/>
  <c r="O31" i="27"/>
  <c r="O32" i="27" s="1"/>
  <c r="O33" i="27" s="1"/>
  <c r="J31" i="27"/>
  <c r="J32" i="27" s="1"/>
  <c r="J33" i="27" s="1"/>
  <c r="R25" i="26"/>
  <c r="R29" i="26" s="1"/>
  <c r="T25" i="26"/>
  <c r="T29" i="26" s="1"/>
  <c r="S25" i="26"/>
  <c r="E25" i="26"/>
  <c r="E29" i="26" s="1"/>
  <c r="C25" i="26"/>
  <c r="C29" i="26" s="1"/>
  <c r="D29" i="26"/>
  <c r="M25" i="26"/>
  <c r="M29" i="26" s="1"/>
  <c r="O31" i="26" s="1"/>
  <c r="O32" i="26" s="1"/>
  <c r="O33" i="26" s="1"/>
  <c r="H29" i="26"/>
  <c r="J31" i="26" s="1"/>
  <c r="J32" i="26" s="1"/>
  <c r="J33" i="26" s="1"/>
  <c r="I25" i="25"/>
  <c r="I29" i="25" s="1"/>
  <c r="H25" i="25"/>
  <c r="H29" i="25" s="1"/>
  <c r="E31" i="25"/>
  <c r="E32" i="25" s="1"/>
  <c r="E33" i="25" s="1"/>
  <c r="T27" i="24"/>
  <c r="T21" i="24"/>
  <c r="R25" i="24" s="1"/>
  <c r="R29" i="24" s="1"/>
  <c r="E31" i="24"/>
  <c r="E32" i="24" s="1"/>
  <c r="E33" i="24" s="1"/>
  <c r="M29" i="24"/>
  <c r="O31" i="24" s="1"/>
  <c r="O32" i="24" s="1"/>
  <c r="O33" i="24" s="1"/>
  <c r="T23" i="22"/>
  <c r="T25" i="22" s="1"/>
  <c r="T27" i="22"/>
  <c r="T22" i="22"/>
  <c r="S25" i="22" s="1"/>
  <c r="S29" i="22" s="1"/>
  <c r="O31" i="22"/>
  <c r="O32" i="22" s="1"/>
  <c r="O33" i="22" s="1"/>
  <c r="C25" i="22"/>
  <c r="C29" i="22" s="1"/>
  <c r="E25" i="22"/>
  <c r="E29" i="22" s="1"/>
  <c r="D25" i="22"/>
  <c r="D29" i="22" s="1"/>
  <c r="E31" i="21"/>
  <c r="E32" i="21" s="1"/>
  <c r="E33" i="21" s="1"/>
  <c r="M25" i="21"/>
  <c r="M29" i="21" s="1"/>
  <c r="O25" i="21"/>
  <c r="O29" i="21" s="1"/>
  <c r="N25" i="21"/>
  <c r="N29" i="21" s="1"/>
  <c r="I25" i="21"/>
  <c r="I29" i="21" s="1"/>
  <c r="H25" i="21"/>
  <c r="H29" i="21" s="1"/>
  <c r="S23" i="20"/>
  <c r="S22" i="20"/>
  <c r="S21" i="20"/>
  <c r="T21" i="20"/>
  <c r="T22" i="20"/>
  <c r="T27" i="20"/>
  <c r="E25" i="20"/>
  <c r="E29" i="20" s="1"/>
  <c r="R23" i="20"/>
  <c r="C25" i="20"/>
  <c r="C29" i="20" s="1"/>
  <c r="D29" i="20"/>
  <c r="H29" i="20"/>
  <c r="J31" i="20" s="1"/>
  <c r="J32" i="20" s="1"/>
  <c r="J33" i="20" s="1"/>
  <c r="D25" i="18"/>
  <c r="S23" i="18"/>
  <c r="T25" i="18" s="1"/>
  <c r="S22" i="18"/>
  <c r="S21" i="18"/>
  <c r="C25" i="18"/>
  <c r="C29" i="18" s="1"/>
  <c r="T22" i="18"/>
  <c r="T27" i="18"/>
  <c r="T21" i="18"/>
  <c r="R21" i="18"/>
  <c r="R22" i="18"/>
  <c r="R27" i="18"/>
  <c r="E25" i="18"/>
  <c r="E29" i="18" s="1"/>
  <c r="D29" i="18"/>
  <c r="H29" i="18"/>
  <c r="J31" i="18" s="1"/>
  <c r="J32" i="18" s="1"/>
  <c r="J33" i="18" s="1"/>
  <c r="S23" i="17"/>
  <c r="S22" i="17"/>
  <c r="S27" i="17"/>
  <c r="T23" i="17"/>
  <c r="T27" i="17"/>
  <c r="T22" i="17"/>
  <c r="C29" i="17"/>
  <c r="E31" i="17" s="1"/>
  <c r="E32" i="17" s="1"/>
  <c r="E33" i="17" s="1"/>
  <c r="H29" i="17"/>
  <c r="I25" i="17"/>
  <c r="I29" i="17" s="1"/>
  <c r="J25" i="17"/>
  <c r="J29" i="17" s="1"/>
  <c r="R25" i="16"/>
  <c r="R29" i="16" s="1"/>
  <c r="E31" i="16"/>
  <c r="E32" i="16" s="1"/>
  <c r="E33" i="16" s="1"/>
  <c r="O31" i="16"/>
  <c r="O32" i="16" s="1"/>
  <c r="O33" i="16" s="1"/>
  <c r="R29" i="15"/>
  <c r="T25" i="15"/>
  <c r="T29" i="15" s="1"/>
  <c r="E25" i="15"/>
  <c r="E29" i="15" s="1"/>
  <c r="C25" i="15"/>
  <c r="C29" i="15" s="1"/>
  <c r="D29" i="15"/>
  <c r="E31" i="15"/>
  <c r="E32" i="15" s="1"/>
  <c r="E33" i="15" s="1"/>
  <c r="O31" i="15"/>
  <c r="O32" i="15" s="1"/>
  <c r="O33" i="15" s="1"/>
  <c r="T23" i="11"/>
  <c r="T25" i="11" s="1"/>
  <c r="T21" i="11"/>
  <c r="R25" i="11" s="1"/>
  <c r="R29" i="11" s="1"/>
  <c r="T22" i="11"/>
  <c r="S25" i="11" s="1"/>
  <c r="S29" i="11" s="1"/>
  <c r="O31" i="11"/>
  <c r="O32" i="11" s="1"/>
  <c r="O33" i="11" s="1"/>
  <c r="C29" i="10"/>
  <c r="R23" i="10"/>
  <c r="T25" i="10" s="1"/>
  <c r="E31" i="10"/>
  <c r="E32" i="10" s="1"/>
  <c r="E33" i="10" s="1"/>
  <c r="R22" i="9"/>
  <c r="T27" i="9"/>
  <c r="T23" i="9"/>
  <c r="T22" i="9"/>
  <c r="D29" i="9"/>
  <c r="E31" i="9" s="1"/>
  <c r="E32" i="9" s="1"/>
  <c r="E33" i="9" s="1"/>
  <c r="R27" i="9"/>
  <c r="R23" i="9"/>
  <c r="O31" i="9"/>
  <c r="O32" i="9" s="1"/>
  <c r="O33" i="9" s="1"/>
  <c r="C26" i="7"/>
  <c r="F26" i="7" s="1"/>
  <c r="C27" i="7"/>
  <c r="F27" i="7" s="1"/>
  <c r="F28" i="7"/>
  <c r="U22" i="6"/>
  <c r="U27" i="6" s="1"/>
  <c r="U21" i="6"/>
  <c r="V26" i="6"/>
  <c r="U23" i="6"/>
  <c r="U24" i="6"/>
  <c r="C28" i="6"/>
  <c r="F28" i="6" s="1"/>
  <c r="C27" i="6"/>
  <c r="F27" i="6" s="1"/>
  <c r="C26" i="6"/>
  <c r="F26" i="6" s="1"/>
  <c r="C29" i="6"/>
  <c r="F29" i="6" s="1"/>
  <c r="R31" i="7"/>
  <c r="R32" i="7" s="1"/>
  <c r="R33" i="7" s="1"/>
  <c r="AL133" i="1" l="1"/>
  <c r="AL120" i="1"/>
  <c r="AL123" i="1"/>
  <c r="AL138" i="1"/>
  <c r="AL137" i="1"/>
  <c r="AL124" i="1"/>
  <c r="AL132" i="1"/>
  <c r="AL122" i="1"/>
  <c r="AL121" i="1"/>
  <c r="AL135" i="1"/>
  <c r="AL119" i="1"/>
  <c r="AL126" i="1"/>
  <c r="C129" i="1"/>
  <c r="C128" i="1"/>
  <c r="Y100" i="1"/>
  <c r="X33" i="56"/>
  <c r="AB33" i="56" s="1"/>
  <c r="X30" i="56"/>
  <c r="AB30" i="56" s="1"/>
  <c r="X32" i="56"/>
  <c r="AB32" i="56" s="1"/>
  <c r="N36" i="56"/>
  <c r="N37" i="56" s="1"/>
  <c r="N38" i="56" s="1"/>
  <c r="X34" i="56"/>
  <c r="AB34" i="56" s="1"/>
  <c r="X31" i="56"/>
  <c r="AB31" i="56" s="1"/>
  <c r="J31" i="55"/>
  <c r="J32" i="55" s="1"/>
  <c r="J33" i="55" s="1"/>
  <c r="T31" i="54"/>
  <c r="T32" i="54" s="1"/>
  <c r="T33" i="54" s="1"/>
  <c r="U26" i="52"/>
  <c r="X26" i="52" s="1"/>
  <c r="U27" i="52"/>
  <c r="X27" i="52" s="1"/>
  <c r="U28" i="52"/>
  <c r="X28" i="52" s="1"/>
  <c r="L31" i="51"/>
  <c r="L32" i="51" s="1"/>
  <c r="L33" i="51" s="1"/>
  <c r="V120" i="1"/>
  <c r="R25" i="50"/>
  <c r="R29" i="50" s="1"/>
  <c r="J31" i="50"/>
  <c r="J32" i="50" s="1"/>
  <c r="J33" i="50" s="1"/>
  <c r="T31" i="49"/>
  <c r="T32" i="49" s="1"/>
  <c r="T33" i="49" s="1"/>
  <c r="U26" i="47"/>
  <c r="X26" i="47" s="1"/>
  <c r="U28" i="47"/>
  <c r="X28" i="47" s="1"/>
  <c r="L31" i="47"/>
  <c r="L32" i="47" s="1"/>
  <c r="L33" i="47" s="1"/>
  <c r="U27" i="47"/>
  <c r="X27" i="47" s="1"/>
  <c r="U29" i="47"/>
  <c r="X29" i="47" s="1"/>
  <c r="U28" i="46"/>
  <c r="X28" i="46" s="1"/>
  <c r="U27" i="46"/>
  <c r="X27" i="46" s="1"/>
  <c r="X29" i="46"/>
  <c r="U26" i="46"/>
  <c r="X26" i="46" s="1"/>
  <c r="U120" i="1"/>
  <c r="T29" i="45"/>
  <c r="J31" i="45"/>
  <c r="J32" i="45" s="1"/>
  <c r="J33" i="45" s="1"/>
  <c r="S29" i="44"/>
  <c r="T31" i="44" s="1"/>
  <c r="T32" i="44" s="1"/>
  <c r="T33" i="44" s="1"/>
  <c r="L31" i="42"/>
  <c r="L32" i="42" s="1"/>
  <c r="L33" i="42" s="1"/>
  <c r="U26" i="42"/>
  <c r="X26" i="42" s="1"/>
  <c r="U26" i="41"/>
  <c r="L31" i="41"/>
  <c r="L32" i="41" s="1"/>
  <c r="L33" i="41" s="1"/>
  <c r="U27" i="41"/>
  <c r="X27" i="41" s="1"/>
  <c r="U29" i="41"/>
  <c r="X29" i="41" s="1"/>
  <c r="U28" i="41"/>
  <c r="X28" i="41" s="1"/>
  <c r="X26" i="41"/>
  <c r="T139" i="1"/>
  <c r="AP123" i="1" s="1"/>
  <c r="S29" i="40"/>
  <c r="T31" i="40" s="1"/>
  <c r="T32" i="40" s="1"/>
  <c r="T33" i="40" s="1"/>
  <c r="S137" i="1"/>
  <c r="J31" i="39"/>
  <c r="J32" i="39" s="1"/>
  <c r="J33" i="39" s="1"/>
  <c r="T25" i="39"/>
  <c r="T29" i="39" s="1"/>
  <c r="S25" i="39"/>
  <c r="S29" i="39" s="1"/>
  <c r="R25" i="39"/>
  <c r="R29" i="39" s="1"/>
  <c r="R139" i="1"/>
  <c r="T25" i="38"/>
  <c r="T29" i="38" s="1"/>
  <c r="S29" i="38"/>
  <c r="J31" i="38"/>
  <c r="J32" i="38" s="1"/>
  <c r="J33" i="38" s="1"/>
  <c r="Q137" i="1"/>
  <c r="AL129" i="1"/>
  <c r="AL128" i="1"/>
  <c r="AL127" i="1"/>
  <c r="AL125" i="1"/>
  <c r="AL130" i="1"/>
  <c r="AL131" i="1"/>
  <c r="AL134" i="1"/>
  <c r="T31" i="36"/>
  <c r="T32" i="36" s="1"/>
  <c r="T33" i="36" s="1"/>
  <c r="T29" i="34"/>
  <c r="AK122" i="1"/>
  <c r="AK132" i="1"/>
  <c r="AK119" i="1"/>
  <c r="AK126" i="1"/>
  <c r="AK131" i="1"/>
  <c r="AK120" i="1"/>
  <c r="AK133" i="1"/>
  <c r="AK123" i="1"/>
  <c r="AK127" i="1"/>
  <c r="AK136" i="1"/>
  <c r="AK129" i="1"/>
  <c r="AK135" i="1"/>
  <c r="AK137" i="1"/>
  <c r="AK130" i="1"/>
  <c r="AK125" i="1"/>
  <c r="AK124" i="1"/>
  <c r="AK121" i="1"/>
  <c r="AK134" i="1"/>
  <c r="AK128" i="1"/>
  <c r="J31" i="33"/>
  <c r="J32" i="33" s="1"/>
  <c r="J33" i="33" s="1"/>
  <c r="N138" i="1"/>
  <c r="T29" i="31"/>
  <c r="T31" i="31" s="1"/>
  <c r="T32" i="31" s="1"/>
  <c r="T33" i="31" s="1"/>
  <c r="M139" i="1"/>
  <c r="AI136" i="1" s="1"/>
  <c r="T25" i="30"/>
  <c r="T29" i="30" s="1"/>
  <c r="R25" i="30"/>
  <c r="R29" i="30" s="1"/>
  <c r="J31" i="30"/>
  <c r="J32" i="30" s="1"/>
  <c r="J33" i="30" s="1"/>
  <c r="L139" i="1"/>
  <c r="AH136" i="1" s="1"/>
  <c r="T25" i="29"/>
  <c r="T29" i="29" s="1"/>
  <c r="T31" i="29" s="1"/>
  <c r="T32" i="29" s="1"/>
  <c r="T33" i="29" s="1"/>
  <c r="K136" i="1"/>
  <c r="K139" i="1" s="1"/>
  <c r="AG138" i="1" s="1"/>
  <c r="J139" i="1"/>
  <c r="AF124" i="1" s="1"/>
  <c r="R25" i="28"/>
  <c r="R29" i="28" s="1"/>
  <c r="T31" i="28" s="1"/>
  <c r="T32" i="28" s="1"/>
  <c r="T33" i="28" s="1"/>
  <c r="J31" i="28"/>
  <c r="J32" i="28" s="1"/>
  <c r="J33" i="28" s="1"/>
  <c r="S25" i="27"/>
  <c r="S29" i="27" s="1"/>
  <c r="T25" i="27"/>
  <c r="T29" i="27" s="1"/>
  <c r="S29" i="26"/>
  <c r="T29" i="25"/>
  <c r="T31" i="25" s="1"/>
  <c r="T32" i="25" s="1"/>
  <c r="T33" i="25" s="1"/>
  <c r="J31" i="25"/>
  <c r="J32" i="25" s="1"/>
  <c r="J33" i="25" s="1"/>
  <c r="AE137" i="1"/>
  <c r="AE138" i="1"/>
  <c r="AE119" i="1"/>
  <c r="AE125" i="1"/>
  <c r="AE122" i="1"/>
  <c r="AE129" i="1"/>
  <c r="AE130" i="1"/>
  <c r="AE134" i="1"/>
  <c r="AE127" i="1"/>
  <c r="AE120" i="1"/>
  <c r="AE132" i="1"/>
  <c r="AE124" i="1"/>
  <c r="AE131" i="1"/>
  <c r="AE126" i="1"/>
  <c r="AE133" i="1"/>
  <c r="AE121" i="1"/>
  <c r="AE123" i="1"/>
  <c r="AE135" i="1"/>
  <c r="AE128" i="1"/>
  <c r="T29" i="24"/>
  <c r="T31" i="24" s="1"/>
  <c r="T32" i="24" s="1"/>
  <c r="T33" i="24" s="1"/>
  <c r="AD139" i="1"/>
  <c r="J31" i="22"/>
  <c r="J32" i="22" s="1"/>
  <c r="J33" i="22" s="1"/>
  <c r="T29" i="22"/>
  <c r="S25" i="21"/>
  <c r="S29" i="21" s="1"/>
  <c r="T31" i="21"/>
  <c r="T32" i="21" s="1"/>
  <c r="T33" i="21" s="1"/>
  <c r="J31" i="21"/>
  <c r="J32" i="21" s="1"/>
  <c r="J33" i="21" s="1"/>
  <c r="G139" i="1"/>
  <c r="S25" i="20"/>
  <c r="S29" i="20" s="1"/>
  <c r="R25" i="20"/>
  <c r="R29" i="20" s="1"/>
  <c r="T25" i="20"/>
  <c r="T29" i="20" s="1"/>
  <c r="F136" i="1"/>
  <c r="R25" i="18"/>
  <c r="R29" i="18" s="1"/>
  <c r="R25" i="17"/>
  <c r="R29" i="17" s="1"/>
  <c r="T31" i="17" s="1"/>
  <c r="T32" i="17" s="1"/>
  <c r="T33" i="17" s="1"/>
  <c r="S25" i="17"/>
  <c r="S29" i="17" s="1"/>
  <c r="E139" i="1"/>
  <c r="AA124" i="1" s="1"/>
  <c r="T25" i="17"/>
  <c r="T29" i="17" s="1"/>
  <c r="S29" i="16"/>
  <c r="T31" i="16" s="1"/>
  <c r="T32" i="16" s="1"/>
  <c r="T33" i="16" s="1"/>
  <c r="J31" i="15"/>
  <c r="J32" i="15" s="1"/>
  <c r="J33" i="15" s="1"/>
  <c r="T29" i="11"/>
  <c r="T31" i="11" s="1"/>
  <c r="T32" i="11" s="1"/>
  <c r="T33" i="11" s="1"/>
  <c r="D127" i="1"/>
  <c r="D139" i="1" s="1"/>
  <c r="Z131" i="1" s="1"/>
  <c r="R25" i="10"/>
  <c r="R29" i="10" s="1"/>
  <c r="T29" i="10"/>
  <c r="S25" i="10"/>
  <c r="S29" i="10" s="1"/>
  <c r="J31" i="9"/>
  <c r="J32" i="9" s="1"/>
  <c r="J33" i="9" s="1"/>
  <c r="R25" i="9"/>
  <c r="R29" i="9" s="1"/>
  <c r="U29" i="7"/>
  <c r="X29" i="7" s="1"/>
  <c r="X27" i="7"/>
  <c r="X31" i="7" s="1"/>
  <c r="X32" i="7" s="1"/>
  <c r="X33" i="7" s="1"/>
  <c r="U26" i="6"/>
  <c r="U29" i="6"/>
  <c r="X29" i="6" s="1"/>
  <c r="U28" i="6"/>
  <c r="X28" i="6" s="1"/>
  <c r="X27" i="6"/>
  <c r="G36" i="56"/>
  <c r="G37" i="56" s="1"/>
  <c r="G38" i="56" s="1"/>
  <c r="U29" i="52"/>
  <c r="X29" i="52" s="1"/>
  <c r="F31" i="52"/>
  <c r="F32" i="52" s="1"/>
  <c r="F33" i="52" s="1"/>
  <c r="L31" i="52"/>
  <c r="L32" i="52" s="1"/>
  <c r="L33" i="52" s="1"/>
  <c r="U29" i="51"/>
  <c r="X29" i="51" s="1"/>
  <c r="U27" i="51"/>
  <c r="X27" i="51" s="1"/>
  <c r="U28" i="51"/>
  <c r="X28" i="51" s="1"/>
  <c r="U26" i="51"/>
  <c r="X26" i="51" s="1"/>
  <c r="F31" i="51"/>
  <c r="F32" i="51" s="1"/>
  <c r="F33" i="51" s="1"/>
  <c r="S29" i="50"/>
  <c r="E31" i="45"/>
  <c r="E32" i="45" s="1"/>
  <c r="E33" i="45" s="1"/>
  <c r="T31" i="45"/>
  <c r="T32" i="45" s="1"/>
  <c r="T33" i="45" s="1"/>
  <c r="U28" i="42"/>
  <c r="X28" i="42" s="1"/>
  <c r="U29" i="42"/>
  <c r="X29" i="42" s="1"/>
  <c r="U27" i="42"/>
  <c r="X27" i="42" s="1"/>
  <c r="F31" i="42"/>
  <c r="F32" i="42" s="1"/>
  <c r="F33" i="42" s="1"/>
  <c r="F31" i="41"/>
  <c r="F32" i="41" s="1"/>
  <c r="F33" i="41" s="1"/>
  <c r="T31" i="38"/>
  <c r="T32" i="38" s="1"/>
  <c r="T33" i="38" s="1"/>
  <c r="T31" i="34"/>
  <c r="T32" i="34" s="1"/>
  <c r="T33" i="34" s="1"/>
  <c r="J31" i="34"/>
  <c r="J32" i="34" s="1"/>
  <c r="J33" i="34" s="1"/>
  <c r="T31" i="33"/>
  <c r="T32" i="33" s="1"/>
  <c r="T33" i="33" s="1"/>
  <c r="R25" i="27"/>
  <c r="R29" i="27" s="1"/>
  <c r="T31" i="26"/>
  <c r="T32" i="26" s="1"/>
  <c r="T33" i="26" s="1"/>
  <c r="E31" i="26"/>
  <c r="E32" i="26" s="1"/>
  <c r="E33" i="26" s="1"/>
  <c r="T31" i="22"/>
  <c r="T32" i="22" s="1"/>
  <c r="T33" i="22" s="1"/>
  <c r="E31" i="22"/>
  <c r="E32" i="22" s="1"/>
  <c r="E33" i="22" s="1"/>
  <c r="O31" i="21"/>
  <c r="O32" i="21" s="1"/>
  <c r="O33" i="21" s="1"/>
  <c r="E31" i="20"/>
  <c r="E32" i="20" s="1"/>
  <c r="E33" i="20" s="1"/>
  <c r="S25" i="18"/>
  <c r="S29" i="18" s="1"/>
  <c r="T29" i="18"/>
  <c r="E31" i="18"/>
  <c r="E32" i="18" s="1"/>
  <c r="E33" i="18" s="1"/>
  <c r="J31" i="17"/>
  <c r="J32" i="17" s="1"/>
  <c r="J33" i="17" s="1"/>
  <c r="T31" i="15"/>
  <c r="T32" i="15" s="1"/>
  <c r="T33" i="15" s="1"/>
  <c r="S25" i="9"/>
  <c r="S29" i="9" s="1"/>
  <c r="T25" i="9"/>
  <c r="T29" i="9" s="1"/>
  <c r="F31" i="7"/>
  <c r="F32" i="7" s="1"/>
  <c r="F33" i="7" s="1"/>
  <c r="X26" i="6"/>
  <c r="X31" i="6" s="1"/>
  <c r="X32" i="6" s="1"/>
  <c r="X33" i="6" s="1"/>
  <c r="F31" i="6"/>
  <c r="F32" i="6" s="1"/>
  <c r="F33" i="6" s="1"/>
  <c r="C139" i="1" l="1"/>
  <c r="Y123" i="1" s="1"/>
  <c r="AL139" i="1"/>
  <c r="AF120" i="1"/>
  <c r="AF119" i="1"/>
  <c r="AF121" i="1"/>
  <c r="AF122" i="1"/>
  <c r="AF134" i="1"/>
  <c r="AF129" i="1"/>
  <c r="AF131" i="1"/>
  <c r="AF126" i="1"/>
  <c r="AF123" i="1"/>
  <c r="AF132" i="1"/>
  <c r="AF128" i="1"/>
  <c r="AF138" i="1"/>
  <c r="AF125" i="1"/>
  <c r="AF135" i="1"/>
  <c r="AF127" i="1"/>
  <c r="AF130" i="1"/>
  <c r="AF133" i="1"/>
  <c r="AB36" i="56"/>
  <c r="AB37" i="56" s="1"/>
  <c r="AB38" i="56" s="1"/>
  <c r="X31" i="52"/>
  <c r="X32" i="52" s="1"/>
  <c r="X33" i="52" s="1"/>
  <c r="V139" i="1"/>
  <c r="AR120" i="1" s="1"/>
  <c r="T31" i="50"/>
  <c r="T32" i="50" s="1"/>
  <c r="T33" i="50" s="1"/>
  <c r="X31" i="47"/>
  <c r="X32" i="47" s="1"/>
  <c r="X33" i="47" s="1"/>
  <c r="X31" i="46"/>
  <c r="X32" i="46" s="1"/>
  <c r="X33" i="46" s="1"/>
  <c r="U139" i="1"/>
  <c r="AQ120" i="1" s="1"/>
  <c r="X31" i="41"/>
  <c r="X32" i="41" s="1"/>
  <c r="X33" i="41" s="1"/>
  <c r="AP120" i="1"/>
  <c r="AP121" i="1"/>
  <c r="AP131" i="1"/>
  <c r="AP126" i="1"/>
  <c r="AP124" i="1"/>
  <c r="AP127" i="1"/>
  <c r="AP132" i="1"/>
  <c r="AP125" i="1"/>
  <c r="AP128" i="1"/>
  <c r="AP136" i="1"/>
  <c r="AP133" i="1"/>
  <c r="AP134" i="1"/>
  <c r="AP135" i="1"/>
  <c r="AP138" i="1"/>
  <c r="AP137" i="1"/>
  <c r="AP129" i="1"/>
  <c r="AP130" i="1"/>
  <c r="AP119" i="1"/>
  <c r="AP122" i="1"/>
  <c r="S139" i="1"/>
  <c r="AO137" i="1" s="1"/>
  <c r="T31" i="39"/>
  <c r="T32" i="39" s="1"/>
  <c r="T33" i="39" s="1"/>
  <c r="AN122" i="1"/>
  <c r="AN131" i="1"/>
  <c r="AN121" i="1"/>
  <c r="AN133" i="1"/>
  <c r="AN119" i="1"/>
  <c r="AN134" i="1"/>
  <c r="AN123" i="1"/>
  <c r="AN120" i="1"/>
  <c r="AN135" i="1"/>
  <c r="AN130" i="1"/>
  <c r="AN124" i="1"/>
  <c r="AN129" i="1"/>
  <c r="AN127" i="1"/>
  <c r="AN128" i="1"/>
  <c r="AN125" i="1"/>
  <c r="AN136" i="1"/>
  <c r="AN132" i="1"/>
  <c r="AN126" i="1"/>
  <c r="AN137" i="1"/>
  <c r="AN138" i="1"/>
  <c r="Q139" i="1"/>
  <c r="AK139" i="1"/>
  <c r="N139" i="1"/>
  <c r="AJ138" i="1" s="1"/>
  <c r="AI138" i="1"/>
  <c r="AI135" i="1"/>
  <c r="AI123" i="1"/>
  <c r="AI126" i="1"/>
  <c r="AI124" i="1"/>
  <c r="AI120" i="1"/>
  <c r="AI133" i="1"/>
  <c r="AI128" i="1"/>
  <c r="AI119" i="1"/>
  <c r="AI125" i="1"/>
  <c r="AI137" i="1"/>
  <c r="AI134" i="1"/>
  <c r="AI132" i="1"/>
  <c r="AI131" i="1"/>
  <c r="AI130" i="1"/>
  <c r="AI121" i="1"/>
  <c r="AI122" i="1"/>
  <c r="AI127" i="1"/>
  <c r="AI129" i="1"/>
  <c r="T31" i="30"/>
  <c r="T32" i="30" s="1"/>
  <c r="T33" i="30" s="1"/>
  <c r="AH138" i="1"/>
  <c r="AH126" i="1"/>
  <c r="AH131" i="1"/>
  <c r="AH128" i="1"/>
  <c r="AH122" i="1"/>
  <c r="AH127" i="1"/>
  <c r="AH130" i="1"/>
  <c r="AH134" i="1"/>
  <c r="AH123" i="1"/>
  <c r="AH132" i="1"/>
  <c r="AH129" i="1"/>
  <c r="AH121" i="1"/>
  <c r="AH135" i="1"/>
  <c r="AH124" i="1"/>
  <c r="AH120" i="1"/>
  <c r="AH133" i="1"/>
  <c r="AH137" i="1"/>
  <c r="AH119" i="1"/>
  <c r="AH125" i="1"/>
  <c r="AG120" i="1"/>
  <c r="AG124" i="1"/>
  <c r="AG126" i="1"/>
  <c r="AG135" i="1"/>
  <c r="AG137" i="1"/>
  <c r="AG121" i="1"/>
  <c r="AG130" i="1"/>
  <c r="AG119" i="1"/>
  <c r="AG132" i="1"/>
  <c r="AG127" i="1"/>
  <c r="AG128" i="1"/>
  <c r="AG125" i="1"/>
  <c r="AG133" i="1"/>
  <c r="AG122" i="1"/>
  <c r="AG131" i="1"/>
  <c r="AG134" i="1"/>
  <c r="AG129" i="1"/>
  <c r="AG123" i="1"/>
  <c r="AG136" i="1"/>
  <c r="AF136" i="1"/>
  <c r="AF137" i="1"/>
  <c r="T31" i="27"/>
  <c r="T32" i="27" s="1"/>
  <c r="T33" i="27" s="1"/>
  <c r="AE139" i="1"/>
  <c r="AC128" i="1"/>
  <c r="AC134" i="1"/>
  <c r="AC131" i="1"/>
  <c r="AC123" i="1"/>
  <c r="AC125" i="1"/>
  <c r="AC129" i="1"/>
  <c r="AC121" i="1"/>
  <c r="AC124" i="1"/>
  <c r="AC136" i="1"/>
  <c r="AC119" i="1"/>
  <c r="AC133" i="1"/>
  <c r="AC122" i="1"/>
  <c r="AC127" i="1"/>
  <c r="AC132" i="1"/>
  <c r="AC126" i="1"/>
  <c r="AC138" i="1"/>
  <c r="AC130" i="1"/>
  <c r="AC135" i="1"/>
  <c r="AC137" i="1"/>
  <c r="AC120" i="1"/>
  <c r="T31" i="20"/>
  <c r="T32" i="20" s="1"/>
  <c r="T33" i="20" s="1"/>
  <c r="F139" i="1"/>
  <c r="AA131" i="1"/>
  <c r="AA120" i="1"/>
  <c r="AA137" i="1"/>
  <c r="AA134" i="1"/>
  <c r="AA136" i="1"/>
  <c r="AA130" i="1"/>
  <c r="AA133" i="1"/>
  <c r="AA126" i="1"/>
  <c r="AA125" i="1"/>
  <c r="AA129" i="1"/>
  <c r="AA127" i="1"/>
  <c r="AA123" i="1"/>
  <c r="AA132" i="1"/>
  <c r="AA135" i="1"/>
  <c r="AA138" i="1"/>
  <c r="AA119" i="1"/>
  <c r="AA121" i="1"/>
  <c r="AA122" i="1"/>
  <c r="AA128" i="1"/>
  <c r="Z129" i="1"/>
  <c r="Z125" i="1"/>
  <c r="Z126" i="1"/>
  <c r="Z120" i="1"/>
  <c r="Z137" i="1"/>
  <c r="Z135" i="1"/>
  <c r="Z127" i="1"/>
  <c r="Z119" i="1"/>
  <c r="Z128" i="1"/>
  <c r="Z121" i="1"/>
  <c r="Z133" i="1"/>
  <c r="Z138" i="1"/>
  <c r="Z134" i="1"/>
  <c r="Z132" i="1"/>
  <c r="Z124" i="1"/>
  <c r="Z122" i="1"/>
  <c r="Z130" i="1"/>
  <c r="Z136" i="1"/>
  <c r="Z123" i="1"/>
  <c r="T31" i="10"/>
  <c r="T32" i="10" s="1"/>
  <c r="T33" i="10" s="1"/>
  <c r="Y127" i="1"/>
  <c r="X31" i="51"/>
  <c r="X32" i="51" s="1"/>
  <c r="X33" i="51" s="1"/>
  <c r="X31" i="42"/>
  <c r="X32" i="42" s="1"/>
  <c r="X33" i="42" s="1"/>
  <c r="T31" i="18"/>
  <c r="T32" i="18" s="1"/>
  <c r="T33" i="18" s="1"/>
  <c r="T31" i="9"/>
  <c r="T32" i="9" s="1"/>
  <c r="T33" i="9" s="1"/>
  <c r="Y136" i="1" l="1"/>
  <c r="Y134" i="1"/>
  <c r="Y131" i="1"/>
  <c r="Y137" i="1"/>
  <c r="Y138" i="1"/>
  <c r="Y122" i="1"/>
  <c r="Y125" i="1"/>
  <c r="Y126" i="1"/>
  <c r="Y129" i="1"/>
  <c r="Y133" i="1"/>
  <c r="Y121" i="1"/>
  <c r="Y139" i="1" s="1"/>
  <c r="Y128" i="1"/>
  <c r="Y124" i="1"/>
  <c r="Y119" i="1"/>
  <c r="Y130" i="1"/>
  <c r="Y120" i="1"/>
  <c r="Y135" i="1"/>
  <c r="Y132" i="1"/>
  <c r="AF139" i="1"/>
  <c r="AR133" i="1"/>
  <c r="AR130" i="1"/>
  <c r="AR137" i="1"/>
  <c r="AR127" i="1"/>
  <c r="AR136" i="1"/>
  <c r="AR131" i="1"/>
  <c r="AR124" i="1"/>
  <c r="AR119" i="1"/>
  <c r="AR126" i="1"/>
  <c r="AR134" i="1"/>
  <c r="AR135" i="1"/>
  <c r="AR129" i="1"/>
  <c r="AR132" i="1"/>
  <c r="AR125" i="1"/>
  <c r="AR138" i="1"/>
  <c r="AR128" i="1"/>
  <c r="AR121" i="1"/>
  <c r="AR123" i="1"/>
  <c r="AR122" i="1"/>
  <c r="AQ132" i="1"/>
  <c r="AQ136" i="1"/>
  <c r="AQ130" i="1"/>
  <c r="AQ119" i="1"/>
  <c r="AQ133" i="1"/>
  <c r="AQ125" i="1"/>
  <c r="AQ124" i="1"/>
  <c r="AQ126" i="1"/>
  <c r="AQ131" i="1"/>
  <c r="AQ128" i="1"/>
  <c r="AQ134" i="1"/>
  <c r="AQ129" i="1"/>
  <c r="AQ127" i="1"/>
  <c r="AQ138" i="1"/>
  <c r="AQ135" i="1"/>
  <c r="AQ137" i="1"/>
  <c r="AQ121" i="1"/>
  <c r="AQ123" i="1"/>
  <c r="AQ122" i="1"/>
  <c r="AP139" i="1"/>
  <c r="AO120" i="1"/>
  <c r="AO133" i="1"/>
  <c r="AO121" i="1"/>
  <c r="AO127" i="1"/>
  <c r="AO135" i="1"/>
  <c r="AO136" i="1"/>
  <c r="AO123" i="1"/>
  <c r="AO119" i="1"/>
  <c r="AO134" i="1"/>
  <c r="AO125" i="1"/>
  <c r="AO122" i="1"/>
  <c r="AO124" i="1"/>
  <c r="AO138" i="1"/>
  <c r="AO129" i="1"/>
  <c r="AO131" i="1"/>
  <c r="AO130" i="1"/>
  <c r="AO126" i="1"/>
  <c r="AO128" i="1"/>
  <c r="AO132" i="1"/>
  <c r="AN139" i="1"/>
  <c r="AM134" i="1"/>
  <c r="AM126" i="1"/>
  <c r="AM121" i="1"/>
  <c r="AM124" i="1"/>
  <c r="AM125" i="1"/>
  <c r="AM131" i="1"/>
  <c r="AM138" i="1"/>
  <c r="AM136" i="1"/>
  <c r="AM130" i="1"/>
  <c r="AM129" i="1"/>
  <c r="AM123" i="1"/>
  <c r="AM135" i="1"/>
  <c r="AM132" i="1"/>
  <c r="AM122" i="1"/>
  <c r="AM119" i="1"/>
  <c r="AM128" i="1"/>
  <c r="AM133" i="1"/>
  <c r="AM127" i="1"/>
  <c r="AM120" i="1"/>
  <c r="AM137" i="1"/>
  <c r="AJ134" i="1"/>
  <c r="AJ129" i="1"/>
  <c r="AJ125" i="1"/>
  <c r="AJ124" i="1"/>
  <c r="AJ119" i="1"/>
  <c r="AJ122" i="1"/>
  <c r="AJ132" i="1"/>
  <c r="AJ131" i="1"/>
  <c r="AJ136" i="1"/>
  <c r="AJ120" i="1"/>
  <c r="AJ123" i="1"/>
  <c r="AJ127" i="1"/>
  <c r="AJ126" i="1"/>
  <c r="AJ121" i="1"/>
  <c r="AJ137" i="1"/>
  <c r="AJ133" i="1"/>
  <c r="AJ130" i="1"/>
  <c r="AJ128" i="1"/>
  <c r="AJ135" i="1"/>
  <c r="AI139" i="1"/>
  <c r="AH139" i="1"/>
  <c r="AG139" i="1"/>
  <c r="AC139" i="1"/>
  <c r="AB123" i="1"/>
  <c r="AB124" i="1"/>
  <c r="AB135" i="1"/>
  <c r="AB131" i="1"/>
  <c r="AB126" i="1"/>
  <c r="AB134" i="1"/>
  <c r="AB132" i="1"/>
  <c r="AB120" i="1"/>
  <c r="AB129" i="1"/>
  <c r="AB119" i="1"/>
  <c r="AB128" i="1"/>
  <c r="AB133" i="1"/>
  <c r="AB121" i="1"/>
  <c r="AB125" i="1"/>
  <c r="AB127" i="1"/>
  <c r="AB130" i="1"/>
  <c r="AB122" i="1"/>
  <c r="AB137" i="1"/>
  <c r="AB138" i="1"/>
  <c r="AB136" i="1"/>
  <c r="AA139" i="1"/>
  <c r="Z139" i="1"/>
  <c r="AR139" i="1" l="1"/>
  <c r="AQ139" i="1"/>
  <c r="AO139" i="1"/>
  <c r="AM139" i="1"/>
  <c r="AJ139" i="1"/>
  <c r="C147" i="1" a="1"/>
  <c r="C147" i="1" s="1"/>
  <c r="Y147" i="1" s="1" a="1"/>
  <c r="Y147" i="1" s="1"/>
  <c r="C171" i="1" s="1" a="1"/>
  <c r="C171" i="1" s="1"/>
  <c r="Y171" i="1" s="1" a="1"/>
  <c r="AU176" i="1" s="1"/>
  <c r="AB139" i="1"/>
  <c r="AU185" i="1" l="1"/>
  <c r="AU179" i="1"/>
  <c r="AU178" i="1"/>
  <c r="AU190" i="1"/>
  <c r="AU181" i="1"/>
  <c r="AU187" i="1"/>
  <c r="AU182" i="1"/>
  <c r="AU188" i="1"/>
  <c r="AU189" i="1"/>
  <c r="AU183" i="1"/>
  <c r="AU175" i="1"/>
  <c r="AU173" i="1"/>
  <c r="AU184" i="1"/>
  <c r="AU174" i="1"/>
  <c r="AU186" i="1"/>
  <c r="Y171" i="1"/>
  <c r="AU180" i="1"/>
  <c r="AU177" i="1"/>
  <c r="AU172" i="1"/>
  <c r="AU192" i="1" l="1"/>
  <c r="AU193"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<sst xmlns="http://schemas.openxmlformats.org/spreadsheetml/2006/main" count="1455" uniqueCount="146">
  <si>
    <t>TABLICA ODLUČIVANJA</t>
  </si>
  <si>
    <t>e1</t>
  </si>
  <si>
    <t>e2</t>
  </si>
  <si>
    <t>e3</t>
  </si>
  <si>
    <t>konzistentnost</t>
  </si>
  <si>
    <t>lambda</t>
  </si>
  <si>
    <t>CI</t>
  </si>
  <si>
    <t>CR</t>
  </si>
  <si>
    <t>e4</t>
  </si>
  <si>
    <t>e5</t>
  </si>
  <si>
    <t>k11</t>
  </si>
  <si>
    <t>k12</t>
  </si>
  <si>
    <t>MREŽE NA RAZINI ČVOROVA I NA RAZINI KLASTERA</t>
  </si>
  <si>
    <t>TABLICE UTJECAJA/ZAVISNOSTI NA RAZINI ČVOROVA I NA RAZINI KLASTERA</t>
  </si>
  <si>
    <t>NETEŽINSKA SUPERMATRICA</t>
  </si>
  <si>
    <t>MATRICA KLASTERA</t>
  </si>
  <si>
    <t>TEŽINSKA SUPERMATRICA</t>
  </si>
  <si>
    <t>GRANIČNA SUPERMATRICA</t>
  </si>
  <si>
    <t>Kriteriji</t>
  </si>
  <si>
    <t>Alternative</t>
  </si>
  <si>
    <t>Otvaranje nove benzinske crpke na odabranoj lokaciji</t>
  </si>
  <si>
    <t>Renoviranje i proširenje postojeće benzinske crpke</t>
  </si>
  <si>
    <t>Partnerstvo s postojećom benzinskom crpkom radi zajedničkog poslovanja i franšiziranja</t>
  </si>
  <si>
    <t>Troškovi investicije u infrastrukturu</t>
  </si>
  <si>
    <t>Očekivani prihodi od prodaje goriva i dodatnih usluga</t>
  </si>
  <si>
    <t>Troškovi zapošljavanja osoblja i operativnih troškova</t>
  </si>
  <si>
    <t>Očekivani povrat ulaganja (ROI)</t>
  </si>
  <si>
    <t>Lokacija crpke</t>
  </si>
  <si>
    <t>Konkurencija na tržištu</t>
  </si>
  <si>
    <t>Demografski profili potencijalnih kupaca</t>
  </si>
  <si>
    <t>Pravni i regulatorni zahtjevi</t>
  </si>
  <si>
    <t>Zahtjevi za zaštitu okoliša i sigurnost</t>
  </si>
  <si>
    <t>Utjecaj na okoliš</t>
  </si>
  <si>
    <t>Lokalna politika i regulative</t>
  </si>
  <si>
    <t>Potreba za ekološkim certifikatima</t>
  </si>
  <si>
    <r>
      <t xml:space="preserve">Dugoročni
</t>
    </r>
    <r>
      <rPr>
        <sz val="8"/>
        <color theme="1"/>
        <rFont val="Calibri"/>
        <family val="2"/>
        <scheme val="minor"/>
      </rPr>
      <t>(Potrebno je nekoliko godina za ostvarenje profita i povrat ulaganja, nakon 7 do 10 godina.)</t>
    </r>
  </si>
  <si>
    <r>
      <t xml:space="preserve">Srednjoročni
</t>
    </r>
    <r>
      <rPr>
        <sz val="8"/>
        <color theme="1"/>
        <rFont val="Calibri"/>
        <family val="2"/>
        <scheme val="minor"/>
      </rPr>
      <t>(Povrat ulaganja očekuje se u srednjem roku, u razdoblju od 4 do 6 godina.)</t>
    </r>
  </si>
  <si>
    <r>
      <t xml:space="preserve">Kratkoročni
</t>
    </r>
    <r>
      <rPr>
        <sz val="8"/>
        <color theme="1"/>
        <rFont val="Calibri"/>
        <family val="2"/>
        <scheme val="minor"/>
      </rPr>
      <t>(Brži povrat ulaganja zbog manjih početnih troškova, unutar 2 do 4 godine.)</t>
    </r>
  </si>
  <si>
    <r>
      <t xml:space="preserve">Izvrsna
</t>
    </r>
    <r>
      <rPr>
        <sz val="8"/>
        <color theme="1"/>
        <rFont val="Calibri"/>
        <family val="2"/>
        <scheme val="minor"/>
      </rPr>
      <t>(Nova benzinska crpka nalazi se na pogodnoj lokaciji koja je prometno povezana s glavnim cestovnim pravcima i urbanim područjima. Nalazi se u blizini poslovnih i stambenih područja te trgovačkih centara, što osigurava visok promet vozila i potencijal za velik broj kupaca.)</t>
    </r>
  </si>
  <si>
    <r>
      <t xml:space="preserve">Dobra
</t>
    </r>
    <r>
      <rPr>
        <sz val="8"/>
        <color theme="1"/>
        <rFont val="Calibri"/>
        <family val="2"/>
        <scheme val="minor"/>
      </rPr>
      <t>(Postojeća benzinska crpka ima dobro poznatu lokaciju lokalnoj zajednici. Nalazi se uz glavnu cestu te u blizini važnih prometnih čvorišta, što omogućava pristupnost vozačima. Iako možda nema isti potencijal kao nova lokacija, dovoljno je dobra da podrži stabilan promet.)</t>
    </r>
  </si>
  <si>
    <r>
      <t xml:space="preserve">Umjerena
</t>
    </r>
    <r>
      <rPr>
        <sz val="8"/>
        <color theme="1"/>
        <rFont val="Calibri"/>
        <family val="2"/>
        <scheme val="minor"/>
      </rPr>
      <t>(Benzinska crpka koja je predmet partnerstva nalazi se na solidnoj lokaciji, zadovoljavajući osnovne potrebe lokalne zajednice. Iako možda nije istaknuta kao neke druge lokacije, crpka je dovoljno dobra da podrži stabilan promet. Prednost je što već postoji baza lojalnih kupaca koji redovito posjećuju crpku.)</t>
    </r>
  </si>
  <si>
    <r>
      <t xml:space="preserve">Visoka
</t>
    </r>
    <r>
      <rPr>
        <sz val="8"/>
        <color theme="1"/>
        <rFont val="Calibri"/>
        <family val="2"/>
        <scheme val="minor"/>
      </rPr>
      <t>(S obzirom na otvaranje nove benzinske crpke na odabranoj lokaciji, očekuje se intenzivna konkurencija zbog već prisutnih konkurenata u industriji i potrazi za tržišnim udjelom. Konkurenti mogu uložiti znatne napore kako bi zadržali svoje postojeće klijente i privukli nove, koristeći marketinške strategije, popuste ili druge promocije kako bi zadržali svoju konkurentsku prednost.)</t>
    </r>
  </si>
  <si>
    <r>
      <t xml:space="preserve">Umjerena
</t>
    </r>
    <r>
      <rPr>
        <sz val="8"/>
        <color theme="1"/>
        <rFont val="Calibri"/>
        <family val="2"/>
        <scheme val="minor"/>
      </rPr>
      <t>(U slučaju renoviranja i proširenja postojeće benzinske crpke, konkurencija na tržištu je prisutna, ali nije izrazito jaka. Iako će postojeći konkurenti pratiti i reagirati na poboljšanja, zadržavanje postojeće baze klijenata obično nije toliko izazovno kao privlačenje novih. Ipak, i dalje postoji određena konkurencija za održavanje i povećanje tržišnog udjela.)</t>
    </r>
  </si>
  <si>
    <r>
      <t xml:space="preserve">Niska
</t>
    </r>
    <r>
      <rPr>
        <sz val="8"/>
        <color theme="1"/>
        <rFont val="Calibri"/>
        <family val="2"/>
        <scheme val="minor"/>
      </rPr>
      <t>(Partnerstvo s postojećom benzinskom crpkom obično donosi manje konkurencije na tržištu. Budući da se poslovanje odvija na već poznatoj lokaciji, konkurencija je ograničena na ostale benzinske crpke u okolici, ali neće biti intenzivna kao u slučaju potpuno nove lokacije. Ovo partnerstvo može omogućiti suradnju s konkurencijom na lokalnoj razini, što može biti korisno za obostranu korist.)</t>
    </r>
  </si>
  <si>
    <t>Potražnja za gorivom (godišnje u litrama)</t>
  </si>
  <si>
    <r>
      <t xml:space="preserve">Visoka
</t>
    </r>
    <r>
      <rPr>
        <sz val="8"/>
        <color theme="1"/>
        <rFont val="Calibri"/>
        <family val="2"/>
        <scheme val="minor"/>
      </rPr>
      <t>(Otvaranjem nove benzinske crpke na pažljivo odabranoj lokaciji s modernom infrastrukturom, intenzivnom marketinškom kampanjom i dodatnim uslugama poput pranja automobila te trgovine i restorana, tvrtka cilja na privlačenje novih kupaca u područja s gustim prometom vozila i manjom konkurencijom, što dodatno pojačava svijest i privlačnost nove lokacije: godišnje 2 666 667 l.)</t>
    </r>
  </si>
  <si>
    <r>
      <t xml:space="preserve">Umjerena
</t>
    </r>
    <r>
      <rPr>
        <sz val="8"/>
        <color theme="1"/>
        <rFont val="Calibri"/>
        <family val="2"/>
        <scheme val="minor"/>
      </rPr>
      <t>(Renoviranje i proširenje postojeće benzinske crpke može poboljšati uslugu, privući dodatne kupce i povećati bazu lojalnih korisnika, ali potražnja će biti ograničena zbog konkurencije i činjenice da se radi o već postojećoj lokaciji: godišnje 1 333 333 l.)</t>
    </r>
  </si>
  <si>
    <r>
      <t xml:space="preserve">Umjerena
</t>
    </r>
    <r>
      <rPr>
        <sz val="8"/>
        <color theme="1"/>
        <rFont val="Calibri"/>
        <family val="2"/>
        <scheme val="minor"/>
      </rPr>
      <t>(Partnerstvo s postojećom benzinskom crpkom radi zajedničkog poslovanja i franšiziranja, jer se radi na već postojećoj lokaciji, neće značajno povećati potražnju za gorivom, iako može rezultirati poboljšanom ponudom goriva i dodatnih usluga te zajedničkim marketinškim aktivnostima privući dodatne kupce: godišnje 1 000 000 l)</t>
    </r>
  </si>
  <si>
    <r>
      <t xml:space="preserve">Raznoliki
</t>
    </r>
    <r>
      <rPr>
        <sz val="8"/>
        <color theme="1"/>
        <rFont val="Calibri"/>
        <family val="2"/>
        <scheme val="minor"/>
      </rPr>
      <t>(Na novoj lokaciji očekuje se širok spektar potencijalnih kupaca. Navedeno uključuje lokalno stanovništvo svih dobnih skupina, poslovne putnike, turiste te vozače koji putuju kroz područje. Budući da se nova benzinska crpka nalazi na prometnoj ruti ili u gusto naseljenom području, može privući kupce različitih socioekonomskih statusa i interesa.)</t>
    </r>
  </si>
  <si>
    <r>
      <t xml:space="preserve">Standardni
</t>
    </r>
    <r>
      <rPr>
        <sz val="8"/>
        <color theme="1"/>
        <rFont val="Calibri"/>
        <family val="2"/>
        <scheme val="minor"/>
      </rPr>
      <t>(Za postojeću benzinsku crpku očekuje se uobičajeni demografski profil potencijalnih kupaca koji uključuje lokalno stanovništvo, redovite korisnike benzinskih crpki u tom području, poslovne putnike i vozače koji koriste tu rutu. Budući da se radi o već poznatoj lokaciji, demografski profil kupaca ostaje relativno konstantan.)</t>
    </r>
  </si>
  <si>
    <r>
      <t xml:space="preserve">Standardni
</t>
    </r>
    <r>
      <rPr>
        <sz val="8"/>
        <color theme="1"/>
        <rFont val="Calibri"/>
        <family val="2"/>
        <scheme val="minor"/>
      </rPr>
      <t>(Partnerstvo s postojećom benzinskom crpkom zadržava već poznati demografski profil potencijalnih kupaca, koji uglavnom uključuje lokalno stanovništvo i redovite korisnike te crpke. Budući da se poslovanje nastavlja na već postojećoj lokaciji, očekuje se sličan profil kupaca kao i prije, s minimalnim promjenama u demografskom sastavu.)</t>
    </r>
  </si>
  <si>
    <r>
      <t xml:space="preserve">Složeni
</t>
    </r>
    <r>
      <rPr>
        <sz val="8"/>
        <color theme="1"/>
        <rFont val="Calibri"/>
        <family val="2"/>
        <scheme val="minor"/>
      </rPr>
      <t>(Pravni i regulatorni zahtjevi za otvaranje nove benzinske crpke uključuju zahtjevne procedure za dobivanje građevinskih dozvola, procjene utjecaja na okoliš i sigurnosne certifikate. Potrebno je pažljivo uskladiti poslovanje s lokalnim urbanističkim planovima i ekološkim standardima, što može rezultirati dugotrajnim procesom odobravanja.)</t>
    </r>
  </si>
  <si>
    <r>
      <t xml:space="preserve">Umjereni
</t>
    </r>
    <r>
      <rPr>
        <sz val="8"/>
        <color theme="1"/>
        <rFont val="Calibri"/>
        <family val="2"/>
        <scheme val="minor"/>
      </rPr>
      <t>(Pravni i regulatorni zahtjevi za renoviranje i proširenje postojeće benzinske crpke su standardni i obuhvaćaju osnovne procedure za dobivanje građevinskih dozvola i poštivanje lokalnih propisa. Potrebno je osigurati usklađenost s zakonima o zaštiti okoliša, sigurnosti na radu i građevinskim standardima, ali proces odobravanja obično nije složen kao kod potpuno novih projekata.)</t>
    </r>
  </si>
  <si>
    <r>
      <t xml:space="preserve">Minimalni
</t>
    </r>
    <r>
      <rPr>
        <sz val="8"/>
        <color theme="1"/>
        <rFont val="Calibri"/>
        <family val="2"/>
        <scheme val="minor"/>
      </rPr>
      <t>(Pravni i regulatorni zahtjevi za partnerstvo s postojećom benzinskom crpkom su osnovni temeljni za partnerstva jer se poslovanje odvija unutar već postojeće infrastrukture i regulative. Potrebno je osigurati da su ugovori o partnerstvu i franšizi pravno valjani, ali nema potrebe za složenim postupcima odobravanja gradnje ili dobivanja novih dozvola.)</t>
    </r>
  </si>
  <si>
    <r>
      <t xml:space="preserve">Složena
</t>
    </r>
    <r>
      <rPr>
        <sz val="8"/>
        <color theme="1"/>
        <rFont val="Calibri"/>
        <family val="2"/>
        <scheme val="minor"/>
      </rPr>
      <t>(Lokalna politika za otvaranje novih benzinskih crpki uključuje stroge regulative koje obuhvaćaju detaljne ekološke procjene, sigurnosne standarde, i zahtjevne dozvole za gradnju. Proces odobravanja može biti dugotrajan zbog složenih administrativnih procedura i visokih standarda za zaštitu okoliša.)</t>
    </r>
  </si>
  <si>
    <r>
      <t xml:space="preserve">Umjerena
</t>
    </r>
    <r>
      <rPr>
        <sz val="8"/>
        <color theme="1"/>
        <rFont val="Calibri"/>
        <family val="2"/>
        <scheme val="minor"/>
      </rPr>
      <t>(Renoviranje i proširenje postojeće benzinske crpke podliježe standardnim regulativama koje uključuju usklađivanje s postojećim ekološkim i sigurnosnim propisima. Potrebno je pribaviti odgovarajuće dozvole za građevinske radove i nadogradnju opreme, ali postupak je uobičajen i manje složen nego za potpuno nove objekte.)</t>
    </r>
  </si>
  <si>
    <r>
      <t xml:space="preserve">Minimalna
</t>
    </r>
    <r>
      <rPr>
        <sz val="8"/>
        <color theme="1"/>
        <rFont val="Calibri"/>
        <family val="2"/>
        <scheme val="minor"/>
      </rPr>
      <t>(Partnerstvo s postojećom benzinskom crpkom ne zahtijeva dodatne regulative, budući da poslovanje nastavlja na već odobrenoj lokaciji. Usklađivanje poslovanja unutar okvira postojećih dozvola i propisa je relativno jednostavno, što smanjuje administrativne prepreke i ubrzava proces implementacije.)</t>
    </r>
  </si>
  <si>
    <r>
      <t xml:space="preserve">Visoki
</t>
    </r>
    <r>
      <rPr>
        <sz val="8"/>
        <color theme="1"/>
        <rFont val="Calibri"/>
        <family val="2"/>
        <scheme val="minor"/>
      </rPr>
      <t>(Za otvaranje nove benzinske crpke na odabranoj lokaciji potrebno je zadovoljiti stroge zahtjeve za zaštitu okoliša i sigurnosne standarde. Ovo uključuje detaljne ekološke procjene i implementaciju naprednih sustava za kontrolu emisija, kao i osiguranje visokih standarda sigurnosti za osoblje i korisnike.)</t>
    </r>
  </si>
  <si>
    <r>
      <t xml:space="preserve">Umjereni
</t>
    </r>
    <r>
      <rPr>
        <sz val="8"/>
        <color theme="1"/>
        <rFont val="Calibri"/>
        <family val="2"/>
        <scheme val="minor"/>
      </rPr>
      <t>(Za renoviranje i proširenje postojeće benzinske crpke potrebno je ispuniti određene zahtjeve za zaštitu okoliša i sigurnosne standarde. Ovo obuhvaća osiguranje da su građevinski radovi usklađeni s lokalnim propisima te implementaciju osnovnih sigurnosnih mjera.)</t>
    </r>
  </si>
  <si>
    <r>
      <t xml:space="preserve">Minimalni
</t>
    </r>
    <r>
      <rPr>
        <sz val="8"/>
        <color theme="1"/>
        <rFont val="Calibri"/>
        <family val="2"/>
        <scheme val="minor"/>
      </rPr>
      <t>(Za partnerstvo s postojećom benzinskom crpkom radi zajedničkog poslovanja i franšiziranja potrebni su samo korektivni zahtjevi za zaštitu okoliša i sigurnosne standarde. Ovo uključuje osiguranje osnovne razine sigurnosti i poštivanje postojećih propisa, bez potrebe za složenim prilagodbama ili ekološkim procjenama.)</t>
    </r>
  </si>
  <si>
    <r>
      <t xml:space="preserve">Značajan
</t>
    </r>
    <r>
      <rPr>
        <sz val="8"/>
        <color theme="1"/>
        <rFont val="Calibri"/>
        <family val="2"/>
        <scheme val="minor"/>
      </rPr>
      <t>(Za otvaranje nove benzinske crpke, posebno na novoj lokaciji, potrebno je provesti detaljne studije utjecaja na okoliš radi procjene potencijalnih negativnih posljedica na okoliš, uključujući one vezane uz emisije plinova staklenika, onečišćenje tla i vode te gubitak staništa za lokalnu faunu i floru. )</t>
    </r>
  </si>
  <si>
    <r>
      <t xml:space="preserve">Umjeren
</t>
    </r>
    <r>
      <rPr>
        <sz val="8"/>
        <color theme="1"/>
        <rFont val="Calibri"/>
        <family val="2"/>
        <scheme val="minor"/>
      </rPr>
      <t>(Renoviranje i proširenje postojeće benzinske crpke može imati određen utjecaj na okoliš, jer se većina radova odvija na već izgrađenom području. Ipak, potrebno je voditi računa o odgovornom zbrinjavanju otpada te minimizirati emisije tijekom građevinskih radova.)</t>
    </r>
  </si>
  <si>
    <r>
      <t xml:space="preserve">Minimalan
</t>
    </r>
    <r>
      <rPr>
        <sz val="8"/>
        <color theme="1"/>
        <rFont val="Calibri"/>
        <family val="2"/>
        <scheme val="minor"/>
      </rPr>
      <t>(Partnerstvo s postojećom benzinskom crpkom obično ima nezamjetan utjecaj na okoliš, jer se već radi o postojećoj infrastrukturi. Većina operacija se odvija unutar postojećih objekata, s malo ili nimalo dodatnih građevinskih radova ili promjena na lokaciji.)</t>
    </r>
  </si>
  <si>
    <r>
      <t xml:space="preserve">Potrebna
</t>
    </r>
    <r>
      <rPr>
        <sz val="8"/>
        <color theme="1"/>
        <rFont val="Calibri"/>
        <family val="2"/>
        <scheme val="minor"/>
      </rPr>
      <t>(Otvaranje nove benzinske crpke zahtijeva dobivanje ekoloških certifikata koji potvrđuju usklađenost s lokalnim i nacionalnim propisima o zaštiti okoliša. Certifikati su neophodni kako bi se osiguralo da novi objekt zadovoljava stroge standarde za smanjenje emisija, zaštitu tla i vode te upravljanje otpadom.)</t>
    </r>
  </si>
  <si>
    <r>
      <t xml:space="preserve">Opcionalna
</t>
    </r>
    <r>
      <rPr>
        <sz val="8"/>
        <color theme="1"/>
        <rFont val="Calibri"/>
        <family val="2"/>
        <scheme val="minor"/>
      </rPr>
      <t>(Renoviranje i proširenje postojeće benzinske crpke može uključivati  dobivanje dodatnih ekoloških certifikata. Iako nije strogo zahtijevano, dobivanje certifikata može pomoći u poboljšanju ekološke reputacije tvrtke i može pružiti konkurentsku prednost na tržištu.)</t>
    </r>
  </si>
  <si>
    <r>
      <t xml:space="preserve">Opcionalna
</t>
    </r>
    <r>
      <rPr>
        <sz val="8"/>
        <color theme="1"/>
        <rFont val="Calibri"/>
        <family val="2"/>
        <scheme val="minor"/>
      </rPr>
      <t>(Partnerstvo s postojećom benzinskom crpkom ima moguću potrebu za ekološkim certifikatima, s obzirom na to da postojeći objekt već posluje u skladu s važećim propisima. Međutim, dobivanje dodatnih ekoloških certifikata može poboljšati imidž tvrtke i pokazati posvećenost održivom poslovanju, što može biti korisno u dugoročnom poslovanju.)</t>
    </r>
  </si>
  <si>
    <t>Branding</t>
  </si>
  <si>
    <r>
      <t xml:space="preserve">Visoko
</t>
    </r>
    <r>
      <rPr>
        <sz val="8"/>
        <color theme="1"/>
        <rFont val="Calibri"/>
        <family val="2"/>
        <scheme val="minor"/>
      </rPr>
      <t>(Kako bi postigli prepoznati brending za otvaranje nove benzinske crpke na novoj lokaciji, fokus se stavlja na stvaranje prepoznatljivog vizualnog identiteta, pričanje autentične priče koja emocionalno povezuje s potrošačima te pružanje dodatnih usluga i iskustava koja nadmašuju očekivanja kupaca, uz kontinuirani angažman s lokalnom zajednicom.)</t>
    </r>
  </si>
  <si>
    <r>
      <t xml:space="preserve">Visoko
</t>
    </r>
    <r>
      <rPr>
        <sz val="8"/>
        <color theme="1"/>
        <rFont val="Calibri"/>
        <family val="2"/>
        <scheme val="minor"/>
      </rPr>
      <t>(Nadogradnja s tradicijom:  Renovirana benzinska crpka kombinira povijesni identitet s modernim pristupom, nudeći kvalitetno gorivo uz udoban prostor za odmor.  Usluga naglašava brzinu i pouzdanost, uz poseban naglasak na očuvanje okoliša. Uz aktivno sudjelovanje u lokalnoj zajednici, podržava se inicijativa koje pridonose boljitku zajednice.)</t>
    </r>
  </si>
  <si>
    <r>
      <t xml:space="preserve">Umjereno
</t>
    </r>
    <r>
      <rPr>
        <sz val="8"/>
        <color theme="1"/>
        <rFont val="Calibri"/>
        <family val="2"/>
        <scheme val="minor"/>
      </rPr>
      <t>(Partnerstvo s postojećom benzinskom crpkom radi zajedničkog poslovanja i franšiziranja fokusirala bi se na naglašavanje partnerstva kao stabilnog i sigurnog izbora. Ovaj pristup bi se usredotočio na naglasak da se posluje unutar već uhodanog okvira, istovremeno pružajući podršku postojećoj infrastrukturi. Naglasak bi bio na pružanju kvalitetnog goriva i usluga uz podršku lokalne zajednice, bez izraženog naglaska na inovacije ili revolucionarne promjene.)</t>
    </r>
  </si>
  <si>
    <t>Marketinške kampanje</t>
  </si>
  <si>
    <r>
      <t xml:space="preserve">Visoko
</t>
    </r>
    <r>
      <rPr>
        <sz val="8"/>
        <color theme="1"/>
        <rFont val="Calibri"/>
        <family val="2"/>
        <scheme val="minor"/>
      </rPr>
      <t>(Kampanja bi se temeljila na jedinstvenim prednostima lokacije i vrhunskoj usluzi. Upotreba digitalnih kanala, društvenih medija i lokalnih medijskih platformi kako bi se maksimizirala svijest o otvaranju i privukla pažnja potencijalnih kupaca.)</t>
    </r>
  </si>
  <si>
    <r>
      <t xml:space="preserve">Umjereno
</t>
    </r>
    <r>
      <rPr>
        <sz val="8"/>
        <color theme="1"/>
        <rFont val="Calibri"/>
        <family val="2"/>
        <scheme val="minor"/>
      </rPr>
      <t>(Kampanja bi se usredotočila na informiranje postojećih kupaca o nadogradnji benzinske crpke, naglašavajući poboljšanja u ponudi i uslugama. Komunikacija putem e-pošte, lokalnih oglasa i plakata, te kratkih promocijskih videa na društvenim mrežama kako bi se obavijestili lokalni stanovnici o promjenama.)</t>
    </r>
  </si>
  <si>
    <r>
      <t xml:space="preserve">Umjereno
</t>
    </r>
    <r>
      <rPr>
        <sz val="8"/>
        <color theme="1"/>
        <rFont val="Calibri"/>
        <family val="2"/>
        <scheme val="minor"/>
      </rPr>
      <t>(Kampanja bi se fokusirala na promociju partnerstva kao stabilnog i pouzdanog izbora za poslovanje benzinske crpke. Fokus bi bio na kontinuitetu usluge i podrške lokalnoj zajednici, te bi se koristili kanali poput lokalnih novina, radio emisija i događaja kako bi se obavijestili lokalni kupci o novom načinu poslovanja.)</t>
    </r>
  </si>
  <si>
    <t>Zadovoljstvo kupaca</t>
  </si>
  <si>
    <r>
      <t xml:space="preserve">Visoko
</t>
    </r>
    <r>
      <rPr>
        <sz val="8"/>
        <color theme="1"/>
        <rFont val="Calibri"/>
        <family val="2"/>
        <scheme val="minor"/>
      </rPr>
      <t>(Fokus na pružanju izvrsnog korisničkog iskustva kroz brzu i učinkovitu uslugu, čistoću prostora i ljubazno osoblje. Redovito prikupljanje povratnih informacija od kupaca kako bi se osiguralo kontinuirano poboljšanje usluge.)</t>
    </r>
  </si>
  <si>
    <r>
      <t xml:space="preserve">Visoko
</t>
    </r>
    <r>
      <rPr>
        <sz val="8"/>
        <color theme="1"/>
        <rFont val="Calibri"/>
        <family val="2"/>
        <scheme val="minor"/>
      </rPr>
      <t>(Ulaganje u poboljšanja koja će rezultirati većim zadovoljstvom postojećih kupaca, kao što su nadogradnja prostora, dodatne pogodnosti ili brža usluga. Aktivno praćenje povratnih informacija i prilagodba usluga prema potrebama kupaca.)</t>
    </r>
  </si>
  <si>
    <r>
      <t xml:space="preserve">Umjereno
</t>
    </r>
    <r>
      <rPr>
        <sz val="8"/>
        <color theme="1"/>
        <rFont val="Calibri"/>
        <family val="2"/>
        <scheme val="minor"/>
      </rPr>
      <t>(Fokus na održavanju postojećeg zadovoljstva kupaca kroz kontinuiranu uslugu i podršku, ali bez naglašenog ulaganja u velike promjene ili poboljšanja. Osiguravanje konzistentne kvalitete usluge i rješavanje eventualnih pritužbi ili problema kupaca.)</t>
    </r>
  </si>
  <si>
    <t>k13</t>
  </si>
  <si>
    <t>k14</t>
  </si>
  <si>
    <t>k1</t>
  </si>
  <si>
    <t>k2</t>
  </si>
  <si>
    <t>k3</t>
  </si>
  <si>
    <t>k4</t>
  </si>
  <si>
    <t>k5</t>
  </si>
  <si>
    <t>k6</t>
  </si>
  <si>
    <t>k7</t>
  </si>
  <si>
    <t>k8</t>
  </si>
  <si>
    <t>k9</t>
  </si>
  <si>
    <t>k10</t>
  </si>
  <si>
    <t>k15</t>
  </si>
  <si>
    <t>k16</t>
  </si>
  <si>
    <t>a1</t>
  </si>
  <si>
    <t>a2</t>
  </si>
  <si>
    <t>a3</t>
  </si>
  <si>
    <t>c</t>
  </si>
  <si>
    <t>FK</t>
  </si>
  <si>
    <t>TK</t>
  </si>
  <si>
    <t>RK</t>
  </si>
  <si>
    <t>OK</t>
  </si>
  <si>
    <t>MK</t>
  </si>
  <si>
    <t>A</t>
  </si>
  <si>
    <t>C</t>
  </si>
  <si>
    <t>e6</t>
  </si>
  <si>
    <t>SUM</t>
  </si>
  <si>
    <t>Matrica je konvergirala.</t>
  </si>
  <si>
    <t>Max_k</t>
  </si>
  <si>
    <t>Max_a</t>
  </si>
  <si>
    <t>Klasteri</t>
  </si>
  <si>
    <t>Financijski klaster</t>
  </si>
  <si>
    <t>Tržišni klaster</t>
  </si>
  <si>
    <t>Regulativni klaster</t>
  </si>
  <si>
    <t>Okolišni klaster</t>
  </si>
  <si>
    <t>Marketinški klaster</t>
  </si>
  <si>
    <t>3 975 000</t>
  </si>
  <si>
    <t>4 500 000</t>
  </si>
  <si>
    <t>550 000</t>
  </si>
  <si>
    <t>dugoročni</t>
  </si>
  <si>
    <t>izvrsna</t>
  </si>
  <si>
    <t>visoka</t>
  </si>
  <si>
    <t>raznoliki</t>
  </si>
  <si>
    <t>složeni</t>
  </si>
  <si>
    <t>složena</t>
  </si>
  <si>
    <t>visoki</t>
  </si>
  <si>
    <t>značajan</t>
  </si>
  <si>
    <t>potrebna</t>
  </si>
  <si>
    <t>visoko</t>
  </si>
  <si>
    <t>990 000</t>
  </si>
  <si>
    <t>2 250 000</t>
  </si>
  <si>
    <t>165 000</t>
  </si>
  <si>
    <t>srednjoročni</t>
  </si>
  <si>
    <t>dobra</t>
  </si>
  <si>
    <t>umjerena</t>
  </si>
  <si>
    <t>standardni</t>
  </si>
  <si>
    <t>umjereni</t>
  </si>
  <si>
    <t>umjeren</t>
  </si>
  <si>
    <t>opcionalna</t>
  </si>
  <si>
    <t>umjereno</t>
  </si>
  <si>
    <t>385 000</t>
  </si>
  <si>
    <t>1 750 000</t>
  </si>
  <si>
    <t>215 000</t>
  </si>
  <si>
    <t>kratkoročni</t>
  </si>
  <si>
    <t>niska</t>
  </si>
  <si>
    <t>minimalni</t>
  </si>
  <si>
    <t>minimalna</t>
  </si>
  <si>
    <t>minimalan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</si>
</sst>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41A]"/>
    <numFmt numFmtId="165" formatCode="#,##0.00\ [$€-41A];[Red]#,##0.00\ [$€-41A]"/>
    <numFmt numFmtId="166" formatCode="0.000"/>
  </numFmts>
  <fonts count="8" x14ac:knownFonts="1">
    <font>
      <sz val="11"/>
      <color theme="1"/>
      <name val="Calibri"/>
      <family val="2"/>
      <scheme val="minor"/>
    </font>
    <font>
      <sz val="18"/>
      <name val="Arial"/>
      <family val="2"/>
      <charset val="238"/>
    </font>
    <font>
      <sz val="11"/>
      <name val="Arial"/>
      <family val="2"/>
      <charset val="238"/>
    </font>
    <font>
      <b/>
      <sz val="11"/>
      <name val="Arial"/>
      <family val="2"/>
      <charset val="238"/>
    </font>
    <font>
      <sz val="8"/>
      <name val="Calibri"/>
      <family val="2"/>
      <scheme val="minor"/>
    </font>
    <font>
      <b/>
      <sz val="11"/>
      <color theme="1"/>
      <name val="Calibri"/>
      <family val="2"/>
      <scheme val="minor"/>
    </font>
    <font>
      <sz val="8"/>
      <color theme="1"/>
      <name val="Calibri"/>
      <family val="2"/>
      <scheme val="minor"/>
    </font>
    <font>
      <b/>
      <sz val="11"/>
      <color theme="1"/>
      <name val="Calibri"/>
      <family val="2"/>
      <charset val="238"/>
      <scheme val="minor"/>
    </font>
  </fonts>
  <fills count="20">
    <fill>
      <patternFill patternType="none"/>
    </fill>
    <fill>
      <patternFill patternType="gray125"/>
    </fill>
    <fill>
      <patternFill patternType="solid">
        <fgColor theme="0" tint="-0.14999847407452621"/>
        <bgColor indexed="64"/>
      </patternFill>
    </fill>
    <fill>
      <patternFill patternType="solid">
        <fgColor rgb="FFFFFF71"/>
        <bgColor indexed="64"/>
      </patternFill>
    </fill>
    <fill>
      <patternFill patternType="solid">
        <fgColor rgb="FFFFFFC9"/>
        <bgColor indexed="64"/>
      </patternFill>
    </fill>
    <fill>
      <patternFill patternType="solid">
        <fgColor theme="3" tint="0.89999084444715716"/>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CCCCFF"/>
        <bgColor indexed="64"/>
      </patternFill>
    </fill>
    <fill>
      <patternFill patternType="solid">
        <fgColor rgb="FF99B8B9"/>
        <bgColor indexed="64"/>
      </patternFill>
    </fill>
    <fill>
      <patternFill patternType="solid">
        <fgColor rgb="FFDDC79F"/>
        <bgColor indexed="64"/>
      </patternFill>
    </fill>
    <fill>
      <patternFill patternType="solid">
        <fgColor theme="4"/>
        <bgColor indexed="64"/>
      </patternFill>
    </fill>
    <fill>
      <patternFill patternType="solid">
        <fgColor theme="3" tint="0.79998168889431442"/>
        <bgColor indexed="64"/>
      </patternFill>
    </fill>
    <fill>
      <patternFill patternType="solid">
        <fgColor theme="8" tint="0.39997558519241921"/>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theme="1"/>
      </top>
      <bottom/>
      <diagonal/>
    </border>
    <border>
      <left/>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thin">
        <color theme="1"/>
      </bottom>
      <diagonal/>
    </border>
    <border>
      <left style="medium">
        <color theme="1"/>
      </left>
      <right style="medium">
        <color theme="1"/>
      </right>
      <top/>
      <bottom/>
      <diagonal/>
    </border>
    <border>
      <left style="medium">
        <color theme="1"/>
      </left>
      <right style="medium">
        <color theme="1"/>
      </right>
      <top/>
      <bottom style="thin">
        <color theme="1"/>
      </bottom>
      <diagonal/>
    </border>
    <border>
      <left/>
      <right/>
      <top style="thin">
        <color theme="1"/>
      </top>
      <bottom style="thin">
        <color theme="1"/>
      </bottom>
      <diagonal/>
    </border>
    <border>
      <left style="medium">
        <color theme="1"/>
      </left>
      <right style="medium">
        <color theme="1"/>
      </right>
      <top style="thin">
        <color theme="1"/>
      </top>
      <bottom style="thin">
        <color theme="1"/>
      </bottom>
      <diagonal/>
    </border>
    <border>
      <left/>
      <right/>
      <top/>
      <bottom style="thin">
        <color theme="1"/>
      </bottom>
      <diagonal/>
    </border>
    <border>
      <left style="medium">
        <color indexed="64"/>
      </left>
      <right/>
      <top style="medium">
        <color indexed="64"/>
      </top>
      <bottom style="medium">
        <color theme="1"/>
      </bottom>
      <diagonal/>
    </border>
    <border>
      <left/>
      <right/>
      <top style="medium">
        <color indexed="64"/>
      </top>
      <bottom style="medium">
        <color theme="1"/>
      </bottom>
      <diagonal/>
    </border>
    <border>
      <left/>
      <right style="medium">
        <color indexed="64"/>
      </right>
      <top style="medium">
        <color indexed="64"/>
      </top>
      <bottom style="medium">
        <color theme="1"/>
      </bottom>
      <diagonal/>
    </border>
    <border>
      <left style="medium">
        <color indexed="64"/>
      </left>
      <right/>
      <top style="medium">
        <color theme="1"/>
      </top>
      <bottom/>
      <diagonal/>
    </border>
    <border>
      <left/>
      <right style="medium">
        <color indexed="64"/>
      </right>
      <top style="medium">
        <color theme="1"/>
      </top>
      <bottom/>
      <diagonal/>
    </border>
    <border>
      <left style="medium">
        <color indexed="64"/>
      </left>
      <right/>
      <top style="thin">
        <color theme="1"/>
      </top>
      <bottom style="thin">
        <color theme="1"/>
      </bottom>
      <diagonal/>
    </border>
    <border>
      <left/>
      <right style="medium">
        <color indexed="64"/>
      </right>
      <top style="thin">
        <color theme="1"/>
      </top>
      <bottom style="thin">
        <color theme="1"/>
      </bottom>
      <diagonal/>
    </border>
    <border>
      <left style="medium">
        <color indexed="64"/>
      </left>
      <right/>
      <top/>
      <bottom/>
      <diagonal/>
    </border>
    <border>
      <left/>
      <right style="medium">
        <color indexed="64"/>
      </right>
      <top/>
      <bottom/>
      <diagonal/>
    </border>
    <border>
      <left style="medium">
        <color theme="1"/>
      </left>
      <right style="medium">
        <color theme="1"/>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theme="1"/>
      </left>
      <right style="medium">
        <color theme="1"/>
      </right>
      <top style="medium">
        <color indexed="64"/>
      </top>
      <bottom style="thin">
        <color theme="1"/>
      </bottom>
      <diagonal/>
    </border>
    <border>
      <left style="medium">
        <color theme="1"/>
      </left>
      <right style="medium">
        <color theme="1"/>
      </right>
      <top style="thin">
        <color theme="1"/>
      </top>
      <bottom style="medium">
        <color indexed="64"/>
      </bottom>
      <diagonal/>
    </border>
    <border>
      <left/>
      <right/>
      <top style="thin">
        <color theme="1"/>
      </top>
      <bottom style="medium">
        <color indexed="64"/>
      </bottom>
      <diagonal/>
    </border>
    <border>
      <left style="medium">
        <color indexed="64"/>
      </left>
      <right/>
      <top style="thin">
        <color theme="1"/>
      </top>
      <bottom style="medium">
        <color indexed="64"/>
      </bottom>
      <diagonal/>
    </border>
    <border>
      <left/>
      <right style="medium">
        <color indexed="64"/>
      </right>
      <top style="thin">
        <color theme="1"/>
      </top>
      <bottom style="medium">
        <color indexed="64"/>
      </bottom>
      <diagonal/>
    </border>
    <border>
      <left/>
      <right style="thin">
        <color indexed="64"/>
      </right>
      <top/>
      <bottom style="thin">
        <color indexed="64"/>
      </bottom>
      <diagonal/>
    </border>
    <border>
      <left style="medium">
        <color indexed="64"/>
      </left>
      <right/>
      <top/>
      <bottom style="thin">
        <color theme="1"/>
      </bottom>
      <diagonal/>
    </border>
    <border>
      <left/>
      <right style="medium">
        <color indexed="64"/>
      </right>
      <top/>
      <bottom style="thin">
        <color theme="1"/>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ck">
        <color indexed="64"/>
      </left>
      <right style="medium">
        <color theme="1"/>
      </right>
      <top style="thick">
        <color indexed="64"/>
      </top>
      <bottom/>
      <diagonal/>
    </border>
    <border>
      <left/>
      <right style="medium">
        <color theme="1"/>
      </right>
      <top style="thick">
        <color indexed="64"/>
      </top>
      <bottom/>
      <diagonal/>
    </border>
    <border>
      <left style="medium">
        <color theme="1"/>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medium">
        <color theme="1"/>
      </right>
      <top/>
      <bottom style="medium">
        <color theme="1"/>
      </bottom>
      <diagonal/>
    </border>
    <border>
      <left/>
      <right style="thick">
        <color indexed="64"/>
      </right>
      <top style="medium">
        <color theme="1"/>
      </top>
      <bottom style="medium">
        <color theme="1"/>
      </bottom>
      <diagonal/>
    </border>
    <border>
      <left style="thick">
        <color indexed="64"/>
      </left>
      <right style="medium">
        <color theme="1"/>
      </right>
      <top style="medium">
        <color theme="1"/>
      </top>
      <bottom/>
      <diagonal/>
    </border>
    <border>
      <left/>
      <right style="thick">
        <color indexed="64"/>
      </right>
      <top style="medium">
        <color theme="1"/>
      </top>
      <bottom/>
      <diagonal/>
    </border>
    <border>
      <left style="thick">
        <color indexed="64"/>
      </left>
      <right style="medium">
        <color theme="1"/>
      </right>
      <top/>
      <bottom/>
      <diagonal/>
    </border>
    <border>
      <left/>
      <right style="thick">
        <color indexed="64"/>
      </right>
      <top style="thin">
        <color theme="1"/>
      </top>
      <bottom style="thin">
        <color theme="1"/>
      </bottom>
      <diagonal/>
    </border>
    <border>
      <left/>
      <right style="thick">
        <color indexed="64"/>
      </right>
      <top/>
      <bottom/>
      <diagonal/>
    </border>
    <border>
      <left style="thick">
        <color indexed="64"/>
      </left>
      <right style="medium">
        <color theme="1"/>
      </right>
      <top style="medium">
        <color indexed="64"/>
      </top>
      <bottom/>
      <diagonal/>
    </border>
    <border>
      <left/>
      <right style="thick">
        <color indexed="64"/>
      </right>
      <top style="medium">
        <color indexed="64"/>
      </top>
      <bottom/>
      <diagonal/>
    </border>
    <border>
      <left style="thick">
        <color indexed="64"/>
      </left>
      <right style="medium">
        <color theme="1"/>
      </right>
      <top/>
      <bottom style="medium">
        <color indexed="64"/>
      </bottom>
      <diagonal/>
    </border>
    <border>
      <left/>
      <right style="thick">
        <color indexed="64"/>
      </right>
      <top style="thin">
        <color theme="1"/>
      </top>
      <bottom style="medium">
        <color indexed="64"/>
      </bottom>
      <diagonal/>
    </border>
    <border>
      <left style="thick">
        <color indexed="64"/>
      </left>
      <right style="medium">
        <color indexed="64"/>
      </right>
      <top style="medium">
        <color indexed="64"/>
      </top>
      <bottom/>
      <diagonal/>
    </border>
    <border>
      <left/>
      <right style="thick">
        <color indexed="64"/>
      </right>
      <top/>
      <bottom style="thin">
        <color theme="1"/>
      </bottom>
      <diagonal/>
    </border>
    <border>
      <left style="thick">
        <color indexed="64"/>
      </left>
      <right style="medium">
        <color indexed="64"/>
      </right>
      <top/>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124">
    <xf numFmtId="0" fontId="0" fillId="0" borderId="0" xfId="0"/>
    <xf numFmtId="0" fontId="2" fillId="0" borderId="0" xfId="0" applyFont="1"/>
    <xf numFmtId="0" fontId="3" fillId="0" borderId="0" xfId="0" applyFont="1"/>
    <xf numFmtId="0" fontId="0" fillId="0" borderId="1" xfId="0" applyBorder="1"/>
    <xf numFmtId="0" fontId="0" fillId="2" borderId="1" xfId="0" applyFill="1" applyBorder="1"/>
    <xf numFmtId="0" fontId="0" fillId="0" borderId="2" xfId="0" applyBorder="1"/>
    <xf numFmtId="0" fontId="5" fillId="5" borderId="7"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8" xfId="0" applyFont="1" applyFill="1" applyBorder="1" applyAlignment="1">
      <alignment horizontal="center" vertical="center" wrapText="1"/>
    </xf>
    <xf numFmtId="0" fontId="0" fillId="0" borderId="0" xfId="0" applyAlignment="1">
      <alignment horizontal="center" vertical="center" wrapText="1"/>
    </xf>
    <xf numFmtId="0" fontId="5" fillId="6" borderId="22" xfId="0" applyFont="1" applyFill="1" applyBorder="1" applyAlignment="1">
      <alignment horizontal="center" vertical="center" wrapText="1"/>
    </xf>
    <xf numFmtId="0" fontId="5" fillId="7" borderId="26" xfId="0" applyFont="1" applyFill="1" applyBorder="1" applyAlignment="1">
      <alignment horizontal="center" vertical="center" wrapText="1"/>
    </xf>
    <xf numFmtId="0" fontId="5" fillId="7" borderId="27" xfId="0" applyFont="1" applyFill="1" applyBorder="1" applyAlignment="1">
      <alignment horizontal="center" vertical="center" wrapText="1"/>
    </xf>
    <xf numFmtId="0" fontId="5" fillId="8" borderId="31" xfId="0" applyFont="1" applyFill="1" applyBorder="1" applyAlignment="1">
      <alignment horizontal="center" vertical="center" wrapText="1"/>
    </xf>
    <xf numFmtId="0" fontId="5" fillId="8" borderId="34" xfId="0" applyFont="1" applyFill="1" applyBorder="1" applyAlignment="1">
      <alignment horizontal="center" vertical="center" wrapText="1"/>
    </xf>
    <xf numFmtId="0" fontId="0" fillId="0" borderId="0" xfId="0" applyAlignment="1">
      <alignment horizontal="center" vertical="center"/>
    </xf>
    <xf numFmtId="0" fontId="5" fillId="9" borderId="35" xfId="0" applyFont="1" applyFill="1" applyBorder="1" applyAlignment="1">
      <alignment horizontal="center" vertical="center" wrapText="1"/>
    </xf>
    <xf numFmtId="0" fontId="5" fillId="0" borderId="0" xfId="0" applyFont="1" applyAlignment="1">
      <alignment horizontal="center" vertical="center" wrapText="1"/>
    </xf>
    <xf numFmtId="0" fontId="3" fillId="10" borderId="1" xfId="0" applyFont="1" applyFill="1" applyBorder="1" applyAlignment="1">
      <alignment horizontal="center"/>
    </xf>
    <xf numFmtId="0" fontId="2" fillId="0" borderId="1" xfId="0" applyFont="1" applyBorder="1" applyAlignment="1">
      <alignment horizontal="center"/>
    </xf>
    <xf numFmtId="0" fontId="1" fillId="0" borderId="0" xfId="0" applyFont="1" applyAlignment="1">
      <alignment vertical="top" wrapText="1"/>
    </xf>
    <xf numFmtId="0" fontId="3" fillId="11" borderId="1" xfId="0" applyFont="1" applyFill="1" applyBorder="1" applyAlignment="1">
      <alignment horizontal="center"/>
    </xf>
    <xf numFmtId="0" fontId="2" fillId="10"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12" borderId="1" xfId="0" applyFont="1" applyFill="1" applyBorder="1" applyAlignment="1">
      <alignment horizontal="center"/>
    </xf>
    <xf numFmtId="0" fontId="2" fillId="13" borderId="1" xfId="0" applyFont="1" applyFill="1" applyBorder="1" applyAlignment="1">
      <alignment horizontal="center"/>
    </xf>
    <xf numFmtId="0" fontId="2" fillId="14" borderId="1" xfId="0" applyFont="1" applyFill="1" applyBorder="1" applyAlignment="1">
      <alignment horizontal="center"/>
    </xf>
    <xf numFmtId="0" fontId="2" fillId="15" borderId="1" xfId="0" applyFont="1" applyFill="1" applyBorder="1" applyAlignment="1">
      <alignment horizontal="center"/>
    </xf>
    <xf numFmtId="0" fontId="2" fillId="16" borderId="1" xfId="0" applyFont="1" applyFill="1" applyBorder="1" applyAlignment="1">
      <alignment horizontal="center"/>
    </xf>
    <xf numFmtId="0" fontId="0" fillId="0" borderId="1" xfId="0" applyBorder="1" applyAlignment="1">
      <alignment horizontal="left"/>
    </xf>
    <xf numFmtId="0" fontId="0" fillId="2" borderId="1" xfId="0" applyFill="1" applyBorder="1" applyAlignment="1">
      <alignment horizontal="left"/>
    </xf>
    <xf numFmtId="0" fontId="0" fillId="2" borderId="0" xfId="0" applyFill="1"/>
    <xf numFmtId="0" fontId="3" fillId="17" borderId="1" xfId="0" applyFont="1" applyFill="1" applyBorder="1" applyAlignment="1">
      <alignment horizontal="center"/>
    </xf>
    <xf numFmtId="0" fontId="2" fillId="0" borderId="1" xfId="0" applyFont="1" applyBorder="1"/>
    <xf numFmtId="0" fontId="2" fillId="17" borderId="1" xfId="0" applyFont="1" applyFill="1" applyBorder="1"/>
    <xf numFmtId="0" fontId="5" fillId="9" borderId="63" xfId="0" applyFont="1" applyFill="1" applyBorder="1" applyAlignment="1">
      <alignment horizontal="center" vertical="center" wrapText="1"/>
    </xf>
    <xf numFmtId="0" fontId="5" fillId="8" borderId="65" xfId="0" applyFont="1" applyFill="1" applyBorder="1" applyAlignment="1">
      <alignment horizontal="center" vertical="center" wrapText="1"/>
    </xf>
    <xf numFmtId="0" fontId="5" fillId="9" borderId="67" xfId="0" applyFont="1" applyFill="1" applyBorder="1" applyAlignment="1">
      <alignment horizontal="center" vertical="center" wrapText="1"/>
    </xf>
    <xf numFmtId="0" fontId="0" fillId="10" borderId="1" xfId="0" applyFill="1" applyBorder="1"/>
    <xf numFmtId="0" fontId="3" fillId="18" borderId="1" xfId="0" applyFont="1" applyFill="1" applyBorder="1" applyAlignment="1">
      <alignment horizontal="center"/>
    </xf>
    <xf numFmtId="0" fontId="3" fillId="19" borderId="1" xfId="0" applyFont="1" applyFill="1" applyBorder="1" applyAlignment="1">
      <alignment horizontal="center"/>
    </xf>
    <xf numFmtId="0" fontId="2" fillId="19" borderId="1" xfId="0" applyFont="1" applyFill="1" applyBorder="1"/>
    <xf numFmtId="166" fontId="2" fillId="0" borderId="1" xfId="0" applyNumberFormat="1" applyFont="1" applyBorder="1" applyAlignment="1">
      <alignment horizontal="center"/>
    </xf>
    <xf numFmtId="166" fontId="2" fillId="7" borderId="1" xfId="0" applyNumberFormat="1" applyFont="1" applyFill="1" applyBorder="1" applyAlignment="1">
      <alignment horizontal="center"/>
    </xf>
    <xf numFmtId="166" fontId="2" fillId="12" borderId="1" xfId="0" applyNumberFormat="1" applyFont="1" applyFill="1" applyBorder="1" applyAlignment="1">
      <alignment horizontal="center"/>
    </xf>
    <xf numFmtId="0" fontId="3" fillId="0" borderId="0" xfId="0" applyFont="1" applyAlignment="1">
      <alignment horizontal="center" wrapText="1"/>
    </xf>
    <xf numFmtId="0" fontId="0" fillId="7" borderId="49" xfId="0" applyFill="1" applyBorder="1" applyAlignment="1">
      <alignment horizontal="center" vertical="center" wrapText="1"/>
    </xf>
    <xf numFmtId="0" fontId="0" fillId="7" borderId="51" xfId="0" applyFill="1" applyBorder="1" applyAlignment="1">
      <alignment horizontal="center" vertical="center" wrapText="1"/>
    </xf>
    <xf numFmtId="0" fontId="0" fillId="8" borderId="53" xfId="0" applyFill="1" applyBorder="1" applyAlignment="1">
      <alignment horizontal="center" vertical="center"/>
    </xf>
    <xf numFmtId="0" fontId="0" fillId="8" borderId="55" xfId="0" applyFill="1" applyBorder="1" applyAlignment="1">
      <alignment horizontal="center" vertical="center"/>
    </xf>
    <xf numFmtId="0" fontId="5" fillId="9" borderId="56" xfId="0" applyFont="1" applyFill="1" applyBorder="1" applyAlignment="1">
      <alignment horizontal="center" vertical="center" wrapText="1"/>
    </xf>
    <xf numFmtId="0" fontId="0" fillId="9" borderId="57" xfId="0" applyFill="1" applyBorder="1" applyAlignment="1">
      <alignment horizontal="center" vertical="center" wrapText="1"/>
    </xf>
    <xf numFmtId="0" fontId="0" fillId="9" borderId="60" xfId="0" applyFill="1" applyBorder="1" applyAlignment="1">
      <alignment horizontal="center" vertical="center" wrapText="1"/>
    </xf>
    <xf numFmtId="0" fontId="0" fillId="0" borderId="68" xfId="0" applyBorder="1" applyAlignment="1">
      <alignment horizontal="center" vertical="center" wrapText="1"/>
    </xf>
    <xf numFmtId="0" fontId="0" fillId="0" borderId="59" xfId="0" applyBorder="1" applyAlignment="1">
      <alignment horizontal="center" vertical="center"/>
    </xf>
    <xf numFmtId="0" fontId="0" fillId="0" borderId="58" xfId="0" applyBorder="1" applyAlignment="1">
      <alignment horizontal="center" vertical="center"/>
    </xf>
    <xf numFmtId="0" fontId="0" fillId="0" borderId="28" xfId="0"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61" xfId="0" applyBorder="1" applyAlignment="1">
      <alignment horizontal="center" vertical="center" wrapText="1"/>
    </xf>
    <xf numFmtId="0" fontId="0" fillId="0" borderId="62" xfId="0" applyBorder="1" applyAlignment="1">
      <alignment horizontal="center" vertical="center"/>
    </xf>
    <xf numFmtId="0" fontId="0" fillId="0" borderId="64"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165" fontId="0" fillId="0" borderId="10" xfId="0" applyNumberFormat="1" applyBorder="1" applyAlignment="1">
      <alignment horizontal="center" vertical="center" wrapText="1"/>
    </xf>
    <xf numFmtId="165" fontId="0" fillId="0" borderId="18" xfId="0" applyNumberFormat="1" applyBorder="1" applyAlignment="1">
      <alignment horizontal="center" vertical="center" wrapText="1"/>
    </xf>
    <xf numFmtId="165" fontId="0" fillId="0" borderId="19" xfId="0" applyNumberFormat="1" applyBorder="1" applyAlignment="1">
      <alignment horizontal="center" vertical="center" wrapText="1"/>
    </xf>
    <xf numFmtId="165" fontId="0" fillId="0" borderId="47" xfId="0" applyNumberFormat="1" applyBorder="1" applyAlignment="1">
      <alignment horizontal="center" vertical="center" wrapText="1"/>
    </xf>
    <xf numFmtId="0" fontId="0" fillId="5" borderId="44" xfId="0" applyFill="1" applyBorder="1" applyAlignment="1">
      <alignment horizontal="center" vertical="center" wrapText="1"/>
    </xf>
    <xf numFmtId="0" fontId="0" fillId="5" borderId="46" xfId="0" applyFill="1" applyBorder="1" applyAlignment="1">
      <alignment horizontal="center" vertical="center" wrapText="1"/>
    </xf>
    <xf numFmtId="0" fontId="0" fillId="6" borderId="49" xfId="0" applyFill="1" applyBorder="1" applyAlignment="1">
      <alignment horizontal="center" vertical="center" wrapText="1"/>
    </xf>
    <xf numFmtId="0" fontId="0" fillId="6" borderId="46" xfId="0" applyFill="1" applyBorder="1" applyAlignment="1">
      <alignment horizontal="center" vertical="center" wrapText="1"/>
    </xf>
    <xf numFmtId="164" fontId="0" fillId="0" borderId="3"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0" fillId="0" borderId="17" xfId="0" applyNumberFormat="1" applyBorder="1" applyAlignment="1">
      <alignment horizontal="center" vertical="center" wrapText="1"/>
    </xf>
    <xf numFmtId="164" fontId="0" fillId="0" borderId="45" xfId="0" applyNumberFormat="1" applyBorder="1" applyAlignment="1">
      <alignment horizontal="center" vertical="center" wrapText="1"/>
    </xf>
    <xf numFmtId="0" fontId="0" fillId="0" borderId="48"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0" fillId="3" borderId="37" xfId="0" applyFill="1" applyBorder="1" applyAlignment="1">
      <alignment horizontal="center" vertical="center"/>
    </xf>
    <xf numFmtId="0" fontId="0" fillId="3" borderId="42" xfId="0" applyFill="1" applyBorder="1" applyAlignment="1">
      <alignment horizontal="center" vertical="center"/>
    </xf>
    <xf numFmtId="0" fontId="0" fillId="3" borderId="38" xfId="0" applyFill="1" applyBorder="1" applyAlignment="1">
      <alignment horizontal="center" vertical="center" wrapText="1"/>
    </xf>
    <xf numFmtId="0" fontId="0" fillId="3" borderId="4" xfId="0" applyFill="1" applyBorder="1" applyAlignment="1">
      <alignment horizontal="center" vertical="center" wrapText="1"/>
    </xf>
    <xf numFmtId="0" fontId="5" fillId="4" borderId="39" xfId="0" applyFont="1" applyFill="1" applyBorder="1" applyAlignment="1">
      <alignment horizontal="center" vertical="center" wrapText="1"/>
    </xf>
    <xf numFmtId="0" fontId="0" fillId="4" borderId="40" xfId="0" applyFill="1" applyBorder="1" applyAlignment="1">
      <alignment horizontal="center" vertical="center" wrapText="1"/>
    </xf>
    <xf numFmtId="0" fontId="0" fillId="4" borderId="41"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43" xfId="0" applyFill="1" applyBorder="1" applyAlignment="1">
      <alignment horizontal="center" vertical="center" wrapText="1"/>
    </xf>
    <xf numFmtId="0" fontId="0" fillId="0" borderId="50" xfId="0" applyBorder="1" applyAlignment="1">
      <alignment horizontal="center" vertical="center" wrapText="1"/>
    </xf>
    <xf numFmtId="0" fontId="0" fillId="0" borderId="10"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47" xfId="0" applyBorder="1" applyAlignment="1">
      <alignment horizontal="center" vertical="center" wrapText="1"/>
    </xf>
    <xf numFmtId="165" fontId="0" fillId="0" borderId="0" xfId="0" applyNumberFormat="1" applyAlignment="1">
      <alignment horizontal="center" vertical="center" wrapText="1"/>
    </xf>
    <xf numFmtId="0" fontId="0" fillId="0" borderId="52" xfId="0" applyBorder="1" applyAlignment="1">
      <alignment horizontal="center" vertical="center" wrapText="1"/>
    </xf>
    <xf numFmtId="0" fontId="0" fillId="0" borderId="62" xfId="0" applyBorder="1" applyAlignment="1">
      <alignment horizontal="center" vertical="center" wrapText="1"/>
    </xf>
    <xf numFmtId="0" fontId="0" fillId="0" borderId="66" xfId="0" applyBorder="1"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xf>
    <xf numFmtId="0" fontId="0" fillId="0" borderId="21" xfId="0" applyBorder="1" applyAlignment="1">
      <alignment horizontal="center" vertical="center"/>
    </xf>
    <xf numFmtId="0" fontId="0" fillId="0" borderId="48" xfId="0" applyBorder="1" applyAlignment="1">
      <alignment horizontal="center" vertical="center"/>
    </xf>
    <xf numFmtId="0" fontId="0" fillId="0" borderId="69" xfId="0" applyBorder="1" applyAlignment="1">
      <alignment horizontal="center" vertical="center"/>
    </xf>
    <xf numFmtId="0" fontId="7" fillId="0" borderId="0" xfId="0" applyFont="1" applyAlignment="1">
      <alignment horizontal="center" vertical="center" wrapText="1"/>
    </xf>
    <xf numFmtId="0" fontId="0" fillId="0" borderId="1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54" xfId="0" applyBorder="1" applyAlignment="1">
      <alignment horizontal="center" vertical="center" wrapText="1"/>
    </xf>
    <xf numFmtId="0" fontId="2" fillId="16" borderId="36" xfId="0" applyFont="1" applyFill="1" applyBorder="1" applyAlignment="1">
      <alignment horizontal="center"/>
    </xf>
    <xf numFmtId="0" fontId="2" fillId="7" borderId="36" xfId="0" applyFont="1" applyFill="1" applyBorder="1" applyAlignment="1">
      <alignment horizontal="center"/>
    </xf>
    <xf numFmtId="0" fontId="2" fillId="12" borderId="36" xfId="0" applyFont="1" applyFill="1" applyBorder="1" applyAlignment="1">
      <alignment horizontal="center"/>
    </xf>
    <xf numFmtId="0" fontId="2" fillId="13" borderId="36" xfId="0" applyFont="1" applyFill="1" applyBorder="1" applyAlignment="1">
      <alignment horizontal="center"/>
    </xf>
    <xf numFmtId="0" fontId="2" fillId="14" borderId="36" xfId="0" applyFont="1" applyFill="1" applyBorder="1" applyAlignment="1">
      <alignment horizontal="center"/>
    </xf>
    <xf numFmtId="0" fontId="2" fillId="15" borderId="36" xfId="0" applyFont="1" applyFill="1" applyBorder="1" applyAlignment="1">
      <alignment horizontal="center"/>
    </xf>
    <xf numFmtId="0" fontId="2" fillId="0" borderId="0" xfId="0" applyFont="1" applyAlignment="1">
      <alignment horizontal="center" vertical="center"/>
    </xf>
  </cellXfs>
  <cellStyles count="1">
    <cellStyle name="Normalno" xfId="0" builtinId="0"/>
  </cellStyles>
  <dxfs count="0"/>
  <tableStyles count="0" defaultTableStyle="TableStyleMedium2" defaultPivotStyle="PivotStyleLight16"/>
  <colors>
    <mruColors>
      <color rgb="FFDDC79F"/>
      <color rgb="FF99B8B9"/>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sheetMetadata" Target="metadata.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909206</xdr:colOff>
      <xdr:row>24</xdr:row>
      <xdr:rowOff>86592</xdr:rowOff>
    </xdr:from>
    <xdr:to>
      <xdr:col>12</xdr:col>
      <xdr:colOff>571500</xdr:colOff>
      <xdr:row>58</xdr:row>
      <xdr:rowOff>148616</xdr:rowOff>
    </xdr:to>
    <xdr:pic>
      <xdr:nvPicPr>
        <xdr:cNvPr id="2" name="Slika 1">
          <a:extLst>
            <a:ext uri="{FF2B5EF4-FFF2-40B4-BE49-F238E27FC236}">
              <a16:creationId xmlns:a16="http://schemas.microsoft.com/office/drawing/2014/main" id="{D83A5195-9785-5820-937A-51BBD895BBAB}"/>
            </a:ext>
          </a:extLst>
        </xdr:cNvPr>
        <xdr:cNvPicPr>
          <a:picLocks noChangeAspect="1"/>
        </xdr:cNvPicPr>
      </xdr:nvPicPr>
      <xdr:blipFill>
        <a:blip xmlns:r="http://schemas.openxmlformats.org/officeDocument/2006/relationships" r:embed="rId1"/>
        <a:stretch>
          <a:fillRect/>
        </a:stretch>
      </xdr:blipFill>
      <xdr:spPr>
        <a:xfrm>
          <a:off x="909206" y="21535161"/>
          <a:ext cx="8944839" cy="6244615"/>
        </a:xfrm>
        <a:prstGeom prst="rect">
          <a:avLst/>
        </a:prstGeom>
      </xdr:spPr>
    </xdr:pic>
    <xdr:clientData/>
  </xdr:twoCellAnchor>
  <xdr:twoCellAnchor>
    <xdr:from>
      <xdr:col>14</xdr:col>
      <xdr:colOff>363682</xdr:colOff>
      <xdr:row>37</xdr:row>
      <xdr:rowOff>173181</xdr:rowOff>
    </xdr:from>
    <xdr:to>
      <xdr:col>18</xdr:col>
      <xdr:colOff>303069</xdr:colOff>
      <xdr:row>42</xdr:row>
      <xdr:rowOff>60613</xdr:rowOff>
    </xdr:to>
    <xdr:sp macro="" textlink="">
      <xdr:nvSpPr>
        <xdr:cNvPr id="6" name="Strelica: desno 5">
          <a:extLst>
            <a:ext uri="{FF2B5EF4-FFF2-40B4-BE49-F238E27FC236}">
              <a16:creationId xmlns:a16="http://schemas.microsoft.com/office/drawing/2014/main" id="{7FEDCBD8-ADD9-FD5D-1FEA-182B07DF12E5}"/>
            </a:ext>
          </a:extLst>
        </xdr:cNvPr>
        <xdr:cNvSpPr/>
      </xdr:nvSpPr>
      <xdr:spPr>
        <a:xfrm>
          <a:off x="10945091" y="23985681"/>
          <a:ext cx="2537114" cy="796637"/>
        </a:xfrm>
        <a:prstGeom prst="rightArrow">
          <a:avLst/>
        </a:prstGeom>
        <a:solidFill>
          <a:schemeClr val="accent2">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hr-HR" sz="1100"/>
        </a:p>
      </xdr:txBody>
    </xdr:sp>
    <xdr:clientData/>
  </xdr:twoCellAnchor>
  <xdr:twoCellAnchor editAs="oneCell">
    <xdr:from>
      <xdr:col>19</xdr:col>
      <xdr:colOff>534696</xdr:colOff>
      <xdr:row>25</xdr:row>
      <xdr:rowOff>29223</xdr:rowOff>
    </xdr:from>
    <xdr:to>
      <xdr:col>33</xdr:col>
      <xdr:colOff>489455</xdr:colOff>
      <xdr:row>53</xdr:row>
      <xdr:rowOff>130102</xdr:rowOff>
    </xdr:to>
    <xdr:pic>
      <xdr:nvPicPr>
        <xdr:cNvPr id="3" name="Slika 2">
          <a:extLst>
            <a:ext uri="{FF2B5EF4-FFF2-40B4-BE49-F238E27FC236}">
              <a16:creationId xmlns:a16="http://schemas.microsoft.com/office/drawing/2014/main" id="{12A26CDB-E7E2-AD55-EAFC-13770EDB74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53104" y="21650973"/>
          <a:ext cx="9277351" cy="51015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95"/>
  <sheetViews>
    <sheetView topLeftCell="A78" zoomScale="66" zoomScaleNormal="40" workbookViewId="0">
      <selection activeCell="N104" sqref="N104"/>
    </sheetView>
  </sheetViews>
  <sheetFormatPr defaultColWidth="9.109375" defaultRowHeight="13.8" x14ac:dyDescent="0.25"/>
  <cols>
    <col min="1" max="1" width="15.5546875" style="1" customWidth="1"/>
    <col min="2" max="2" width="23.44140625" style="1" customWidth="1"/>
    <col min="3" max="4" width="9.109375" style="1" customWidth="1"/>
    <col min="5" max="25" width="9.109375" style="1"/>
    <col min="26" max="26" width="11.33203125" style="1" customWidth="1"/>
    <col min="27" max="16384" width="9.109375" style="1"/>
  </cols>
  <sheetData>
    <row r="1" spans="1:14" x14ac:dyDescent="0.25">
      <c r="A1" s="2" t="s">
        <v>0</v>
      </c>
    </row>
    <row r="2" spans="1:14" ht="14.4" thickBot="1" x14ac:dyDescent="0.3">
      <c r="A2" s="2"/>
    </row>
    <row r="3" spans="1:14" ht="14.7" customHeight="1" thickTop="1" thickBot="1" x14ac:dyDescent="0.3">
      <c r="A3" s="85" t="s">
        <v>108</v>
      </c>
      <c r="B3" s="87" t="s">
        <v>18</v>
      </c>
      <c r="C3" s="89" t="s">
        <v>19</v>
      </c>
      <c r="D3" s="90"/>
      <c r="E3" s="90"/>
      <c r="F3" s="90"/>
      <c r="G3" s="90"/>
      <c r="H3" s="90"/>
      <c r="I3" s="90"/>
      <c r="J3" s="90"/>
      <c r="K3" s="90"/>
      <c r="L3" s="90"/>
      <c r="M3" s="90"/>
      <c r="N3" s="91"/>
    </row>
    <row r="4" spans="1:14" ht="49.8" customHeight="1" thickBot="1" x14ac:dyDescent="0.3">
      <c r="A4" s="86"/>
      <c r="B4" s="88"/>
      <c r="C4" s="92" t="s">
        <v>20</v>
      </c>
      <c r="D4" s="93"/>
      <c r="E4" s="93"/>
      <c r="F4" s="93"/>
      <c r="G4" s="94" t="s">
        <v>21</v>
      </c>
      <c r="H4" s="95"/>
      <c r="I4" s="95"/>
      <c r="J4" s="96"/>
      <c r="K4" s="93" t="s">
        <v>22</v>
      </c>
      <c r="L4" s="93"/>
      <c r="M4" s="93"/>
      <c r="N4" s="97"/>
    </row>
    <row r="5" spans="1:14" ht="42.6" customHeight="1" x14ac:dyDescent="0.25">
      <c r="A5" s="73" t="s">
        <v>109</v>
      </c>
      <c r="B5" s="6" t="s">
        <v>23</v>
      </c>
      <c r="C5" s="77">
        <v>3975000</v>
      </c>
      <c r="D5" s="77"/>
      <c r="E5" s="77"/>
      <c r="F5" s="77"/>
      <c r="G5" s="78">
        <v>990000</v>
      </c>
      <c r="H5" s="77"/>
      <c r="I5" s="77"/>
      <c r="J5" s="79"/>
      <c r="K5" s="77">
        <v>385000</v>
      </c>
      <c r="L5" s="77"/>
      <c r="M5" s="77"/>
      <c r="N5" s="80"/>
    </row>
    <row r="6" spans="1:14" ht="60.45" customHeight="1" x14ac:dyDescent="0.25">
      <c r="A6" s="74"/>
      <c r="B6" s="7" t="s">
        <v>24</v>
      </c>
      <c r="C6" s="69">
        <v>4500000</v>
      </c>
      <c r="D6" s="69"/>
      <c r="E6" s="69"/>
      <c r="F6" s="69"/>
      <c r="G6" s="70">
        <v>2250000</v>
      </c>
      <c r="H6" s="69"/>
      <c r="I6" s="69"/>
      <c r="J6" s="71"/>
      <c r="K6" s="69">
        <v>1750000</v>
      </c>
      <c r="L6" s="69"/>
      <c r="M6" s="69"/>
      <c r="N6" s="72"/>
    </row>
    <row r="7" spans="1:14" ht="62.4" customHeight="1" x14ac:dyDescent="0.25">
      <c r="A7" s="74"/>
      <c r="B7" s="8" t="s">
        <v>25</v>
      </c>
      <c r="C7" s="69">
        <v>550000</v>
      </c>
      <c r="D7" s="69"/>
      <c r="E7" s="69"/>
      <c r="F7" s="69"/>
      <c r="G7" s="70">
        <v>165000</v>
      </c>
      <c r="H7" s="69"/>
      <c r="I7" s="69"/>
      <c r="J7" s="71"/>
      <c r="K7" s="69">
        <v>215000</v>
      </c>
      <c r="L7" s="69"/>
      <c r="M7" s="69"/>
      <c r="N7" s="72"/>
    </row>
    <row r="8" spans="1:14" ht="51.6" customHeight="1" thickBot="1" x14ac:dyDescent="0.3">
      <c r="A8" s="74"/>
      <c r="B8" s="9" t="s">
        <v>26</v>
      </c>
      <c r="C8" s="61" t="s">
        <v>35</v>
      </c>
      <c r="D8" s="61"/>
      <c r="E8" s="61"/>
      <c r="F8" s="61"/>
      <c r="G8" s="62" t="s">
        <v>36</v>
      </c>
      <c r="H8" s="61"/>
      <c r="I8" s="61"/>
      <c r="J8" s="63"/>
      <c r="K8" s="61" t="s">
        <v>37</v>
      </c>
      <c r="L8" s="61"/>
      <c r="M8" s="61"/>
      <c r="N8" s="81"/>
    </row>
    <row r="9" spans="1:14" ht="93" customHeight="1" x14ac:dyDescent="0.25">
      <c r="A9" s="75" t="s">
        <v>110</v>
      </c>
      <c r="B9" s="13" t="s">
        <v>27</v>
      </c>
      <c r="C9" s="82" t="s">
        <v>38</v>
      </c>
      <c r="D9" s="82"/>
      <c r="E9" s="82"/>
      <c r="F9" s="82"/>
      <c r="G9" s="83" t="s">
        <v>39</v>
      </c>
      <c r="H9" s="82"/>
      <c r="I9" s="82"/>
      <c r="J9" s="84"/>
      <c r="K9" s="82" t="s">
        <v>40</v>
      </c>
      <c r="L9" s="82"/>
      <c r="M9" s="82"/>
      <c r="N9" s="98"/>
    </row>
    <row r="10" spans="1:14" ht="114.45" customHeight="1" x14ac:dyDescent="0.25">
      <c r="A10" s="76"/>
      <c r="B10" s="10" t="s">
        <v>28</v>
      </c>
      <c r="C10" s="99" t="s">
        <v>41</v>
      </c>
      <c r="D10" s="99"/>
      <c r="E10" s="99"/>
      <c r="F10" s="99"/>
      <c r="G10" s="100" t="s">
        <v>42</v>
      </c>
      <c r="H10" s="99"/>
      <c r="I10" s="99"/>
      <c r="J10" s="101"/>
      <c r="K10" s="99" t="s">
        <v>43</v>
      </c>
      <c r="L10" s="99"/>
      <c r="M10" s="99"/>
      <c r="N10" s="102"/>
    </row>
    <row r="11" spans="1:14" ht="122.7" customHeight="1" x14ac:dyDescent="0.25">
      <c r="A11" s="76"/>
      <c r="B11" s="11" t="s">
        <v>44</v>
      </c>
      <c r="C11" s="103" t="s">
        <v>45</v>
      </c>
      <c r="D11" s="61"/>
      <c r="E11" s="61"/>
      <c r="F11" s="61"/>
      <c r="G11" s="62" t="s">
        <v>46</v>
      </c>
      <c r="H11" s="61"/>
      <c r="I11" s="61"/>
      <c r="J11" s="63"/>
      <c r="K11" s="61" t="s">
        <v>47</v>
      </c>
      <c r="L11" s="61"/>
      <c r="M11" s="61"/>
      <c r="N11" s="81"/>
    </row>
    <row r="12" spans="1:14" ht="123" customHeight="1" thickBot="1" x14ac:dyDescent="0.3">
      <c r="A12" s="76"/>
      <c r="B12" s="10" t="s">
        <v>29</v>
      </c>
      <c r="C12" s="99" t="s">
        <v>48</v>
      </c>
      <c r="D12" s="99"/>
      <c r="E12" s="99"/>
      <c r="F12" s="99"/>
      <c r="G12" s="100" t="s">
        <v>49</v>
      </c>
      <c r="H12" s="99"/>
      <c r="I12" s="99"/>
      <c r="J12" s="101"/>
      <c r="K12" s="99" t="s">
        <v>50</v>
      </c>
      <c r="L12" s="99"/>
      <c r="M12" s="99"/>
      <c r="N12" s="102"/>
    </row>
    <row r="13" spans="1:14" ht="120" customHeight="1" x14ac:dyDescent="0.25">
      <c r="A13" s="50" t="s">
        <v>111</v>
      </c>
      <c r="B13" s="14" t="s">
        <v>30</v>
      </c>
      <c r="C13" s="82" t="s">
        <v>51</v>
      </c>
      <c r="D13" s="82"/>
      <c r="E13" s="82"/>
      <c r="F13" s="82"/>
      <c r="G13" s="83" t="s">
        <v>52</v>
      </c>
      <c r="H13" s="82"/>
      <c r="I13" s="82"/>
      <c r="J13" s="84"/>
      <c r="K13" s="82" t="s">
        <v>53</v>
      </c>
      <c r="L13" s="82"/>
      <c r="M13" s="82"/>
      <c r="N13" s="98"/>
    </row>
    <row r="14" spans="1:14" ht="113.25" customHeight="1" thickBot="1" x14ac:dyDescent="0.3">
      <c r="A14" s="51"/>
      <c r="B14" s="15" t="s">
        <v>33</v>
      </c>
      <c r="C14" s="60" t="s">
        <v>54</v>
      </c>
      <c r="D14" s="60"/>
      <c r="E14" s="60"/>
      <c r="F14" s="60"/>
      <c r="G14" s="67" t="s">
        <v>55</v>
      </c>
      <c r="H14" s="60"/>
      <c r="I14" s="60"/>
      <c r="J14" s="68"/>
      <c r="K14" s="60" t="s">
        <v>56</v>
      </c>
      <c r="L14" s="60"/>
      <c r="M14" s="60"/>
      <c r="N14" s="104"/>
    </row>
    <row r="15" spans="1:14" ht="107.7" customHeight="1" x14ac:dyDescent="0.25">
      <c r="A15" s="52" t="s">
        <v>112</v>
      </c>
      <c r="B15" s="16" t="s">
        <v>31</v>
      </c>
      <c r="C15" s="113" t="s">
        <v>57</v>
      </c>
      <c r="D15" s="113"/>
      <c r="E15" s="113"/>
      <c r="F15" s="113"/>
      <c r="G15" s="114" t="s">
        <v>58</v>
      </c>
      <c r="H15" s="113"/>
      <c r="I15" s="113"/>
      <c r="J15" s="115"/>
      <c r="K15" s="113" t="s">
        <v>59</v>
      </c>
      <c r="L15" s="113"/>
      <c r="M15" s="113"/>
      <c r="N15" s="116"/>
    </row>
    <row r="16" spans="1:14" ht="104.25" customHeight="1" x14ac:dyDescent="0.25">
      <c r="A16" s="53"/>
      <c r="B16" s="17" t="s">
        <v>32</v>
      </c>
      <c r="C16" s="61" t="s">
        <v>60</v>
      </c>
      <c r="D16" s="61"/>
      <c r="E16" s="61"/>
      <c r="F16" s="61"/>
      <c r="G16" s="62" t="s">
        <v>61</v>
      </c>
      <c r="H16" s="61"/>
      <c r="I16" s="61"/>
      <c r="J16" s="63"/>
      <c r="K16" s="61" t="s">
        <v>62</v>
      </c>
      <c r="L16" s="61"/>
      <c r="M16" s="61"/>
      <c r="N16" s="81"/>
    </row>
    <row r="17" spans="1:14" ht="105.45" customHeight="1" thickBot="1" x14ac:dyDescent="0.3">
      <c r="A17" s="53"/>
      <c r="B17" s="40" t="s">
        <v>34</v>
      </c>
      <c r="C17" s="64" t="s">
        <v>63</v>
      </c>
      <c r="D17" s="105"/>
      <c r="E17" s="105"/>
      <c r="F17" s="105"/>
      <c r="G17" s="66" t="s">
        <v>64</v>
      </c>
      <c r="H17" s="105"/>
      <c r="I17" s="105"/>
      <c r="J17" s="105"/>
      <c r="K17" s="64" t="s">
        <v>65</v>
      </c>
      <c r="L17" s="105"/>
      <c r="M17" s="105"/>
      <c r="N17" s="106"/>
    </row>
    <row r="18" spans="1:14" ht="127.5" customHeight="1" x14ac:dyDescent="0.25">
      <c r="A18" s="54" t="s">
        <v>113</v>
      </c>
      <c r="B18" s="39" t="s">
        <v>66</v>
      </c>
      <c r="C18" s="64" t="s">
        <v>67</v>
      </c>
      <c r="D18" s="65"/>
      <c r="E18" s="65"/>
      <c r="F18" s="65"/>
      <c r="G18" s="66" t="s">
        <v>68</v>
      </c>
      <c r="H18" s="65"/>
      <c r="I18" s="65"/>
      <c r="J18" s="65"/>
      <c r="K18" s="64" t="s">
        <v>69</v>
      </c>
      <c r="L18" s="105"/>
      <c r="M18" s="105"/>
      <c r="N18" s="106"/>
    </row>
    <row r="19" spans="1:14" ht="104.7" customHeight="1" x14ac:dyDescent="0.25">
      <c r="A19" s="55"/>
      <c r="B19" s="19" t="s">
        <v>70</v>
      </c>
      <c r="C19" s="61" t="s">
        <v>71</v>
      </c>
      <c r="D19" s="108"/>
      <c r="E19" s="108"/>
      <c r="F19" s="108"/>
      <c r="G19" s="62" t="s">
        <v>72</v>
      </c>
      <c r="H19" s="108"/>
      <c r="I19" s="108"/>
      <c r="J19" s="109"/>
      <c r="K19" s="61" t="s">
        <v>73</v>
      </c>
      <c r="L19" s="108"/>
      <c r="M19" s="108"/>
      <c r="N19" s="110"/>
    </row>
    <row r="20" spans="1:14" ht="87.75" customHeight="1" thickBot="1" x14ac:dyDescent="0.3">
      <c r="A20" s="56"/>
      <c r="B20" s="41" t="s">
        <v>74</v>
      </c>
      <c r="C20" s="57" t="s">
        <v>75</v>
      </c>
      <c r="D20" s="58"/>
      <c r="E20" s="58"/>
      <c r="F20" s="59"/>
      <c r="G20" s="57" t="s">
        <v>76</v>
      </c>
      <c r="H20" s="58"/>
      <c r="I20" s="58"/>
      <c r="J20" s="59"/>
      <c r="K20" s="57" t="s">
        <v>77</v>
      </c>
      <c r="L20" s="58"/>
      <c r="M20" s="58"/>
      <c r="N20" s="111"/>
    </row>
    <row r="21" spans="1:14" ht="15" thickTop="1" x14ac:dyDescent="0.25">
      <c r="A21" s="12"/>
      <c r="B21" s="20"/>
      <c r="C21" s="12"/>
      <c r="D21" s="18"/>
      <c r="E21" s="18"/>
      <c r="F21" s="18"/>
      <c r="G21" s="12"/>
      <c r="H21" s="18"/>
      <c r="I21" s="18"/>
      <c r="J21" s="18"/>
      <c r="K21" s="12"/>
      <c r="L21" s="18"/>
      <c r="M21" s="18"/>
      <c r="N21" s="18"/>
    </row>
    <row r="22" spans="1:14" ht="14.4" x14ac:dyDescent="0.25">
      <c r="A22" s="12"/>
      <c r="B22" s="20"/>
      <c r="C22" s="12"/>
      <c r="D22" s="18"/>
      <c r="E22" s="18"/>
      <c r="F22" s="18"/>
      <c r="G22" s="12"/>
      <c r="H22" s="18"/>
      <c r="I22" s="18"/>
      <c r="J22" s="18"/>
      <c r="K22" s="12"/>
      <c r="L22" s="18"/>
      <c r="M22" s="18"/>
      <c r="N22" s="18"/>
    </row>
    <row r="23" spans="1:14" ht="14.4" x14ac:dyDescent="0.25">
      <c r="A23" s="112" t="s">
        <v>12</v>
      </c>
      <c r="B23" s="61"/>
      <c r="C23" s="61"/>
      <c r="D23" s="61"/>
      <c r="E23" s="61"/>
      <c r="F23" s="61"/>
      <c r="G23" s="61"/>
      <c r="H23" s="61"/>
      <c r="I23" s="61"/>
      <c r="J23" s="61"/>
      <c r="K23" s="61"/>
      <c r="L23" s="61"/>
      <c r="M23" s="61"/>
      <c r="N23" s="61"/>
    </row>
    <row r="24" spans="1:14" ht="14.4" x14ac:dyDescent="0.25">
      <c r="A24" s="12"/>
      <c r="B24" s="20"/>
      <c r="C24" s="12"/>
      <c r="D24" s="18"/>
      <c r="E24" s="18"/>
      <c r="F24" s="18"/>
      <c r="G24" s="12"/>
      <c r="H24" s="18"/>
      <c r="I24" s="18"/>
      <c r="J24" s="18"/>
      <c r="K24" s="12"/>
      <c r="L24" s="18"/>
      <c r="M24" s="18"/>
      <c r="N24" s="18"/>
    </row>
    <row r="25" spans="1:14" ht="14.4" x14ac:dyDescent="0.25">
      <c r="A25" s="12"/>
      <c r="B25" s="20"/>
      <c r="C25" s="12"/>
      <c r="D25" s="18"/>
      <c r="E25" s="18"/>
      <c r="F25" s="18"/>
      <c r="G25" s="12"/>
      <c r="H25" s="18"/>
      <c r="I25" s="18"/>
      <c r="J25" s="18"/>
      <c r="K25" s="12"/>
      <c r="L25" s="18"/>
      <c r="M25" s="18"/>
      <c r="N25" s="18"/>
    </row>
    <row r="26" spans="1:14" ht="14.4" x14ac:dyDescent="0.25">
      <c r="A26" s="12"/>
      <c r="B26" s="20"/>
      <c r="C26" s="12"/>
      <c r="D26" s="18"/>
      <c r="E26" s="18"/>
      <c r="F26" s="18"/>
      <c r="G26" s="12"/>
      <c r="H26" s="18"/>
      <c r="I26" s="18"/>
      <c r="J26" s="18"/>
      <c r="K26" s="12"/>
      <c r="L26" s="18"/>
      <c r="M26" s="18"/>
      <c r="N26" s="18"/>
    </row>
    <row r="27" spans="1:14" ht="14.4" x14ac:dyDescent="0.25">
      <c r="A27" s="12"/>
      <c r="B27" s="20"/>
      <c r="C27" s="12"/>
      <c r="D27" s="18"/>
      <c r="E27" s="18"/>
      <c r="F27" s="18"/>
      <c r="G27" s="12"/>
      <c r="H27" s="18"/>
      <c r="I27" s="18"/>
      <c r="J27" s="18"/>
      <c r="K27" s="12"/>
      <c r="L27" s="18"/>
      <c r="M27" s="18"/>
      <c r="N27" s="18"/>
    </row>
    <row r="28" spans="1:14" ht="14.4" x14ac:dyDescent="0.25">
      <c r="A28" s="12"/>
      <c r="B28" s="20"/>
      <c r="C28" s="12"/>
      <c r="D28" s="18"/>
      <c r="E28" s="18"/>
      <c r="F28" s="18"/>
      <c r="G28" s="12"/>
      <c r="H28" s="18"/>
      <c r="I28" s="18"/>
      <c r="J28" s="18"/>
      <c r="K28" s="12"/>
      <c r="L28" s="18"/>
      <c r="M28" s="18"/>
      <c r="N28" s="18"/>
    </row>
    <row r="29" spans="1:14" ht="14.4" x14ac:dyDescent="0.25">
      <c r="A29" s="12"/>
      <c r="B29" s="20"/>
      <c r="C29" s="12"/>
      <c r="D29" s="18"/>
      <c r="E29" s="18"/>
      <c r="F29" s="18"/>
      <c r="G29" s="12"/>
      <c r="H29" s="18"/>
      <c r="I29" s="18"/>
      <c r="J29" s="18"/>
      <c r="K29" s="12"/>
      <c r="L29" s="18"/>
      <c r="M29" s="18"/>
      <c r="N29" s="18"/>
    </row>
    <row r="30" spans="1:14" ht="14.4" x14ac:dyDescent="0.25">
      <c r="A30" s="12"/>
      <c r="B30" s="20"/>
      <c r="C30" s="12"/>
      <c r="D30" s="18"/>
      <c r="E30" s="18"/>
      <c r="F30" s="18"/>
      <c r="G30" s="12"/>
      <c r="H30" s="18"/>
      <c r="I30" s="18"/>
      <c r="J30" s="18"/>
      <c r="K30" s="12"/>
      <c r="L30" s="18"/>
      <c r="M30" s="18"/>
      <c r="N30" s="18"/>
    </row>
    <row r="31" spans="1:14" ht="14.4" x14ac:dyDescent="0.25">
      <c r="A31" s="12"/>
      <c r="B31" s="20"/>
      <c r="C31" s="12"/>
      <c r="D31" s="18"/>
      <c r="E31" s="18"/>
      <c r="F31" s="18"/>
      <c r="G31" s="12"/>
      <c r="H31" s="18"/>
      <c r="I31" s="18"/>
      <c r="J31" s="18"/>
      <c r="K31" s="12"/>
      <c r="L31" s="18"/>
      <c r="M31" s="18"/>
      <c r="N31" s="18"/>
    </row>
    <row r="32" spans="1:14" ht="14.4" x14ac:dyDescent="0.25">
      <c r="A32" s="12"/>
      <c r="B32" s="20"/>
      <c r="C32" s="12"/>
      <c r="D32" s="18"/>
      <c r="E32" s="18"/>
      <c r="F32" s="18"/>
      <c r="G32" s="12"/>
      <c r="H32" s="18"/>
      <c r="I32" s="18"/>
      <c r="J32" s="18"/>
      <c r="K32" s="12"/>
      <c r="L32" s="18"/>
      <c r="M32" s="18"/>
      <c r="N32" s="18"/>
    </row>
    <row r="33" spans="1:21" ht="14.4" x14ac:dyDescent="0.25">
      <c r="A33" s="12"/>
      <c r="B33" s="20"/>
      <c r="C33" s="12"/>
      <c r="D33" s="18"/>
      <c r="E33" s="18"/>
      <c r="F33" s="18"/>
      <c r="G33" s="12"/>
      <c r="H33" s="18"/>
      <c r="I33" s="18"/>
      <c r="J33" s="18"/>
      <c r="K33" s="12"/>
      <c r="L33" s="18"/>
      <c r="M33" s="18"/>
      <c r="N33" s="18"/>
    </row>
    <row r="34" spans="1:21" ht="14.4" x14ac:dyDescent="0.25">
      <c r="A34" s="12"/>
      <c r="B34" s="20"/>
      <c r="C34" s="12"/>
      <c r="D34" s="18"/>
      <c r="E34" s="18"/>
      <c r="F34" s="18"/>
      <c r="G34" s="12"/>
      <c r="H34" s="18"/>
      <c r="I34" s="18"/>
      <c r="J34" s="18"/>
      <c r="K34" s="12"/>
      <c r="L34" s="18"/>
      <c r="M34" s="18"/>
      <c r="N34" s="18"/>
    </row>
    <row r="35" spans="1:21" ht="14.4" x14ac:dyDescent="0.25">
      <c r="A35" s="12"/>
      <c r="B35" s="20"/>
      <c r="C35" s="12"/>
      <c r="D35" s="18"/>
      <c r="E35" s="18"/>
      <c r="F35" s="18"/>
      <c r="G35" s="12"/>
      <c r="H35" s="18"/>
      <c r="I35" s="18"/>
      <c r="J35" s="18"/>
      <c r="K35" s="12"/>
      <c r="L35" s="18"/>
      <c r="M35" s="18"/>
      <c r="N35" s="18"/>
    </row>
    <row r="36" spans="1:21" ht="14.4" x14ac:dyDescent="0.25">
      <c r="A36" s="12"/>
      <c r="B36" s="20"/>
      <c r="C36" s="12"/>
      <c r="D36" s="18"/>
      <c r="E36" s="18"/>
      <c r="F36" s="18"/>
      <c r="G36" s="12"/>
      <c r="H36" s="18"/>
      <c r="I36" s="18"/>
      <c r="J36" s="18"/>
      <c r="K36" s="12"/>
      <c r="L36" s="18"/>
      <c r="M36" s="18"/>
      <c r="N36" s="18"/>
      <c r="O36" s="107"/>
      <c r="P36" s="107"/>
      <c r="Q36" s="107"/>
      <c r="R36" s="107"/>
      <c r="S36" s="107"/>
    </row>
    <row r="37" spans="1:21" ht="14.4" x14ac:dyDescent="0.25">
      <c r="A37" s="12"/>
      <c r="B37" s="20"/>
      <c r="C37" s="12"/>
      <c r="D37" s="18"/>
      <c r="E37" s="18"/>
      <c r="F37" s="18"/>
      <c r="G37" s="12"/>
      <c r="H37" s="18"/>
      <c r="I37" s="18"/>
      <c r="J37" s="18"/>
      <c r="K37" s="12"/>
      <c r="L37" s="18"/>
      <c r="M37" s="18"/>
      <c r="N37" s="18"/>
      <c r="O37" s="107"/>
      <c r="P37" s="107"/>
      <c r="Q37" s="107"/>
      <c r="R37" s="107"/>
      <c r="S37" s="107"/>
    </row>
    <row r="38" spans="1:21" ht="14.4" x14ac:dyDescent="0.25">
      <c r="A38" s="12"/>
      <c r="B38" s="20"/>
      <c r="C38" s="12"/>
      <c r="D38" s="18"/>
      <c r="E38" s="18"/>
      <c r="F38" s="18"/>
      <c r="G38" s="12"/>
      <c r="H38" s="18"/>
      <c r="I38" s="18"/>
      <c r="J38" s="18"/>
      <c r="K38" s="12"/>
      <c r="L38" s="18"/>
      <c r="M38" s="18"/>
      <c r="N38" s="18"/>
      <c r="O38" s="107"/>
      <c r="P38" s="107"/>
      <c r="Q38" s="107"/>
      <c r="R38" s="107"/>
      <c r="S38" s="107"/>
    </row>
    <row r="39" spans="1:21" ht="14.4" x14ac:dyDescent="0.25">
      <c r="A39" s="12"/>
      <c r="B39" s="20"/>
      <c r="C39" s="12"/>
      <c r="D39" s="18"/>
      <c r="E39" s="18"/>
      <c r="F39" s="18"/>
      <c r="G39" s="12"/>
      <c r="H39" s="18"/>
      <c r="I39" s="18"/>
      <c r="J39" s="18"/>
      <c r="K39" s="12"/>
      <c r="L39" s="18"/>
      <c r="M39" s="18"/>
      <c r="N39" s="18"/>
      <c r="O39" s="107"/>
      <c r="P39" s="107"/>
      <c r="Q39" s="107"/>
      <c r="R39" s="107"/>
      <c r="S39" s="107"/>
    </row>
    <row r="40" spans="1:21" ht="14.4" x14ac:dyDescent="0.25">
      <c r="A40" s="12"/>
      <c r="B40" s="20"/>
      <c r="C40" s="12"/>
      <c r="D40" s="18"/>
      <c r="E40" s="18"/>
      <c r="F40" s="18"/>
      <c r="G40" s="12"/>
      <c r="H40" s="18"/>
      <c r="I40" s="18"/>
      <c r="J40" s="18"/>
      <c r="K40" s="12"/>
      <c r="L40" s="18"/>
      <c r="M40" s="18"/>
      <c r="N40" s="18"/>
      <c r="O40" s="107"/>
      <c r="P40" s="107"/>
      <c r="Q40" s="107"/>
      <c r="R40" s="107"/>
      <c r="S40" s="107"/>
    </row>
    <row r="41" spans="1:21" ht="14.4" x14ac:dyDescent="0.25">
      <c r="A41" s="12"/>
      <c r="B41" s="20"/>
      <c r="C41" s="12"/>
      <c r="D41" s="18"/>
      <c r="E41" s="18"/>
      <c r="F41" s="18"/>
      <c r="G41" s="12"/>
      <c r="H41" s="18"/>
      <c r="I41" s="18"/>
      <c r="J41" s="18"/>
      <c r="K41" s="12"/>
      <c r="L41" s="18"/>
      <c r="M41" s="18"/>
      <c r="N41" s="18"/>
      <c r="O41" s="107"/>
      <c r="P41" s="107"/>
      <c r="Q41" s="107"/>
      <c r="R41" s="107"/>
      <c r="S41" s="107"/>
    </row>
    <row r="42" spans="1:21" ht="14.4" x14ac:dyDescent="0.3">
      <c r="A42" s="12"/>
      <c r="B42" s="20"/>
      <c r="C42" s="12"/>
      <c r="D42" s="18"/>
      <c r="E42" s="18"/>
      <c r="F42" s="18"/>
      <c r="G42" s="12"/>
      <c r="H42" s="18"/>
      <c r="I42" s="18"/>
      <c r="J42" s="18"/>
      <c r="K42" s="12"/>
      <c r="L42" s="18"/>
      <c r="M42" s="18"/>
      <c r="N42" s="18"/>
      <c r="O42" s="107"/>
      <c r="P42" s="107"/>
      <c r="Q42" s="107"/>
      <c r="R42" s="107"/>
      <c r="S42" s="107"/>
      <c r="U42"/>
    </row>
    <row r="43" spans="1:21" ht="14.4" x14ac:dyDescent="0.25">
      <c r="A43" s="12"/>
      <c r="B43" s="20"/>
      <c r="C43" s="12"/>
      <c r="D43" s="18"/>
      <c r="E43" s="18"/>
      <c r="F43" s="18"/>
      <c r="G43" s="12"/>
      <c r="H43" s="18"/>
      <c r="I43" s="18"/>
      <c r="J43" s="18"/>
      <c r="K43" s="12"/>
      <c r="L43" s="18"/>
      <c r="M43" s="18"/>
      <c r="N43" s="18"/>
      <c r="O43" s="107"/>
      <c r="P43" s="107"/>
      <c r="Q43" s="107"/>
      <c r="R43" s="107"/>
      <c r="S43" s="107"/>
    </row>
    <row r="44" spans="1:21" ht="14.4" x14ac:dyDescent="0.25">
      <c r="A44" s="12"/>
      <c r="B44" s="20"/>
      <c r="C44" s="12"/>
      <c r="D44" s="18"/>
      <c r="E44" s="18"/>
      <c r="F44" s="18"/>
      <c r="G44" s="12"/>
      <c r="H44" s="18"/>
      <c r="I44" s="18"/>
      <c r="J44" s="18"/>
      <c r="K44" s="12"/>
      <c r="L44" s="18"/>
      <c r="M44" s="18"/>
      <c r="N44" s="18"/>
      <c r="O44" s="107"/>
      <c r="P44" s="107"/>
      <c r="Q44" s="107"/>
      <c r="R44" s="107"/>
      <c r="S44" s="107"/>
    </row>
    <row r="45" spans="1:21" ht="14.4" x14ac:dyDescent="0.25">
      <c r="A45" s="12"/>
      <c r="B45" s="20"/>
      <c r="C45" s="12"/>
      <c r="D45" s="18"/>
      <c r="E45" s="18"/>
      <c r="F45" s="18"/>
      <c r="G45" s="12"/>
      <c r="H45" s="18"/>
      <c r="I45" s="18"/>
      <c r="J45" s="18"/>
      <c r="K45" s="12"/>
      <c r="L45" s="18"/>
      <c r="M45" s="18"/>
      <c r="N45" s="18"/>
      <c r="O45" s="107"/>
      <c r="P45" s="107"/>
      <c r="Q45" s="107"/>
      <c r="R45" s="107"/>
      <c r="S45" s="107"/>
    </row>
    <row r="46" spans="1:21" ht="14.4" x14ac:dyDescent="0.25">
      <c r="A46" s="12"/>
      <c r="B46" s="20"/>
      <c r="C46" s="12"/>
      <c r="D46" s="18"/>
      <c r="E46" s="18"/>
      <c r="F46" s="18"/>
      <c r="G46" s="12"/>
      <c r="H46" s="18"/>
      <c r="I46" s="18"/>
      <c r="J46" s="18"/>
      <c r="K46" s="12"/>
      <c r="L46" s="18"/>
      <c r="M46" s="18"/>
      <c r="N46" s="18"/>
    </row>
    <row r="47" spans="1:21" ht="14.4" x14ac:dyDescent="0.25">
      <c r="A47" s="12"/>
      <c r="B47" s="20"/>
      <c r="C47" s="12"/>
      <c r="D47" s="18"/>
      <c r="E47" s="18"/>
      <c r="F47" s="18"/>
      <c r="G47" s="12"/>
      <c r="H47" s="18"/>
      <c r="I47" s="18"/>
      <c r="J47" s="18"/>
      <c r="K47" s="12"/>
      <c r="L47" s="18"/>
      <c r="M47" s="18"/>
      <c r="N47" s="18"/>
    </row>
    <row r="48" spans="1:21" ht="14.4" x14ac:dyDescent="0.25">
      <c r="A48" s="12"/>
      <c r="B48" s="20"/>
      <c r="C48" s="12"/>
      <c r="D48" s="18"/>
      <c r="E48" s="18"/>
      <c r="F48" s="18"/>
      <c r="G48" s="12"/>
      <c r="H48" s="18"/>
      <c r="I48" s="18"/>
      <c r="J48" s="18"/>
      <c r="K48" s="12"/>
      <c r="L48" s="18"/>
      <c r="M48" s="18"/>
      <c r="N48" s="18"/>
    </row>
    <row r="49" spans="1:17" ht="14.4" x14ac:dyDescent="0.25">
      <c r="A49" s="12"/>
      <c r="B49" s="20"/>
      <c r="C49" s="12"/>
      <c r="D49" s="18"/>
      <c r="E49" s="18"/>
      <c r="F49" s="18"/>
      <c r="G49" s="12"/>
      <c r="H49" s="18"/>
      <c r="I49" s="18"/>
      <c r="J49" s="18"/>
      <c r="K49" s="12"/>
      <c r="L49" s="18"/>
      <c r="M49" s="18"/>
      <c r="N49" s="18"/>
    </row>
    <row r="50" spans="1:17" ht="14.4" x14ac:dyDescent="0.25">
      <c r="A50" s="12"/>
      <c r="B50" s="20"/>
      <c r="C50" s="12"/>
      <c r="D50" s="18"/>
      <c r="E50" s="18"/>
      <c r="F50" s="18"/>
      <c r="G50" s="12"/>
      <c r="H50" s="18"/>
      <c r="I50" s="18"/>
      <c r="J50" s="18"/>
      <c r="K50" s="12"/>
      <c r="L50" s="18"/>
      <c r="M50" s="18"/>
      <c r="N50" s="18"/>
    </row>
    <row r="51" spans="1:17" ht="14.4" x14ac:dyDescent="0.25">
      <c r="A51" s="12"/>
      <c r="B51" s="20"/>
      <c r="C51" s="12"/>
      <c r="D51" s="18"/>
      <c r="E51" s="18"/>
      <c r="F51" s="18"/>
      <c r="G51" s="12"/>
      <c r="H51" s="18"/>
      <c r="I51" s="18"/>
      <c r="J51" s="18"/>
      <c r="K51" s="12"/>
      <c r="L51" s="18"/>
      <c r="M51" s="18"/>
      <c r="N51" s="18"/>
    </row>
    <row r="52" spans="1:17" ht="14.4" x14ac:dyDescent="0.25">
      <c r="A52" s="12"/>
      <c r="B52" s="20"/>
      <c r="C52" s="12"/>
      <c r="D52" s="18"/>
      <c r="E52" s="18"/>
      <c r="F52" s="18"/>
      <c r="G52" s="12"/>
      <c r="H52" s="18"/>
      <c r="I52" s="18"/>
      <c r="J52" s="18"/>
      <c r="K52" s="12"/>
      <c r="L52" s="18"/>
      <c r="M52" s="18"/>
      <c r="N52" s="18"/>
    </row>
    <row r="53" spans="1:17" ht="14.4" x14ac:dyDescent="0.25">
      <c r="A53" s="12"/>
      <c r="B53" s="20"/>
      <c r="C53" s="12"/>
      <c r="D53" s="18"/>
      <c r="E53" s="18"/>
      <c r="F53" s="18"/>
      <c r="G53" s="12"/>
      <c r="H53" s="18"/>
      <c r="I53" s="18"/>
      <c r="J53" s="18"/>
      <c r="K53" s="12"/>
      <c r="L53" s="18"/>
      <c r="M53" s="18"/>
      <c r="N53" s="18"/>
    </row>
    <row r="54" spans="1:17" ht="14.4" x14ac:dyDescent="0.25">
      <c r="A54" s="12"/>
      <c r="B54" s="20"/>
      <c r="C54" s="12"/>
      <c r="D54" s="18"/>
      <c r="E54" s="18"/>
      <c r="F54" s="18"/>
      <c r="G54" s="12"/>
      <c r="H54" s="18"/>
      <c r="I54" s="18"/>
      <c r="J54" s="18"/>
      <c r="K54" s="12"/>
      <c r="L54" s="18"/>
      <c r="M54" s="18"/>
      <c r="N54" s="18"/>
    </row>
    <row r="55" spans="1:17" ht="14.4" x14ac:dyDescent="0.25">
      <c r="A55" s="12"/>
      <c r="B55" s="20"/>
      <c r="C55" s="12"/>
      <c r="D55" s="18"/>
      <c r="E55" s="18"/>
      <c r="F55" s="18"/>
      <c r="G55" s="12"/>
      <c r="H55" s="18"/>
      <c r="I55" s="18"/>
      <c r="J55" s="18"/>
      <c r="K55" s="12"/>
      <c r="L55" s="18"/>
      <c r="M55" s="18"/>
      <c r="N55" s="18"/>
    </row>
    <row r="56" spans="1:17" ht="14.4" x14ac:dyDescent="0.25">
      <c r="A56" s="12"/>
      <c r="B56" s="20"/>
      <c r="C56" s="12"/>
      <c r="D56" s="18"/>
      <c r="E56" s="18"/>
      <c r="F56" s="18"/>
      <c r="G56" s="12"/>
      <c r="H56" s="18"/>
      <c r="I56" s="18"/>
      <c r="J56" s="18"/>
      <c r="K56" s="12"/>
      <c r="L56" s="18"/>
      <c r="M56" s="18"/>
      <c r="N56" s="18"/>
    </row>
    <row r="57" spans="1:17" ht="14.4" x14ac:dyDescent="0.25">
      <c r="A57" s="12"/>
      <c r="B57" s="20"/>
      <c r="C57" s="12"/>
      <c r="D57" s="18"/>
      <c r="E57" s="18"/>
      <c r="F57" s="18"/>
      <c r="G57" s="12"/>
      <c r="H57" s="18"/>
      <c r="I57" s="18"/>
      <c r="J57" s="18"/>
      <c r="K57" s="12"/>
      <c r="L57" s="18"/>
      <c r="M57" s="18"/>
      <c r="N57" s="18"/>
    </row>
    <row r="58" spans="1:17" ht="14.4" x14ac:dyDescent="0.25">
      <c r="A58" s="12"/>
      <c r="B58" s="20"/>
      <c r="C58" s="12"/>
      <c r="D58" s="18"/>
      <c r="E58" s="18"/>
      <c r="F58" s="18"/>
      <c r="G58" s="12"/>
      <c r="H58" s="18"/>
      <c r="I58" s="18"/>
      <c r="J58" s="18"/>
      <c r="K58" s="12"/>
      <c r="L58" s="18"/>
      <c r="M58" s="18"/>
      <c r="N58" s="18"/>
    </row>
    <row r="59" spans="1:17" ht="13.5" customHeight="1" x14ac:dyDescent="0.25">
      <c r="A59" s="23"/>
      <c r="B59" s="23"/>
      <c r="C59" s="23"/>
      <c r="D59" s="23"/>
      <c r="E59" s="23"/>
      <c r="F59" s="23"/>
      <c r="G59" s="23"/>
      <c r="H59" s="23"/>
      <c r="I59" s="23"/>
      <c r="J59" s="23"/>
      <c r="K59" s="23"/>
      <c r="L59" s="23"/>
      <c r="M59" s="23"/>
      <c r="N59" s="23"/>
      <c r="O59" s="23"/>
      <c r="P59" s="23"/>
      <c r="Q59" s="23"/>
    </row>
    <row r="61" spans="1:17" x14ac:dyDescent="0.25">
      <c r="A61" s="2"/>
    </row>
    <row r="63" spans="1:17" x14ac:dyDescent="0.25">
      <c r="A63" s="49" t="s">
        <v>13</v>
      </c>
      <c r="B63" s="49"/>
      <c r="C63" s="49"/>
      <c r="D63" s="49"/>
      <c r="E63" s="49"/>
      <c r="F63" s="49"/>
    </row>
    <row r="64" spans="1:17" x14ac:dyDescent="0.25">
      <c r="A64" s="2"/>
    </row>
    <row r="65" spans="1:32" x14ac:dyDescent="0.25">
      <c r="A65" s="2"/>
    </row>
    <row r="66" spans="1:32" x14ac:dyDescent="0.25">
      <c r="A66" s="2"/>
      <c r="B66" s="24"/>
      <c r="C66" s="24" t="s">
        <v>95</v>
      </c>
      <c r="D66" s="24" t="s">
        <v>80</v>
      </c>
      <c r="E66" s="24" t="s">
        <v>81</v>
      </c>
      <c r="F66" s="24" t="s">
        <v>82</v>
      </c>
      <c r="G66" s="24" t="s">
        <v>83</v>
      </c>
      <c r="H66" s="24" t="s">
        <v>84</v>
      </c>
      <c r="I66" s="24" t="s">
        <v>85</v>
      </c>
      <c r="J66" s="24" t="s">
        <v>86</v>
      </c>
      <c r="K66" s="24" t="s">
        <v>87</v>
      </c>
      <c r="L66" s="24" t="s">
        <v>88</v>
      </c>
      <c r="M66" s="24" t="s">
        <v>89</v>
      </c>
      <c r="N66" s="24" t="s">
        <v>10</v>
      </c>
      <c r="O66" s="24" t="s">
        <v>11</v>
      </c>
      <c r="P66" s="24" t="s">
        <v>78</v>
      </c>
      <c r="Q66" s="24" t="s">
        <v>79</v>
      </c>
      <c r="R66" s="24" t="s">
        <v>90</v>
      </c>
      <c r="S66" s="24" t="s">
        <v>91</v>
      </c>
      <c r="T66" s="24" t="s">
        <v>92</v>
      </c>
      <c r="U66" s="24" t="s">
        <v>93</v>
      </c>
      <c r="V66" s="24" t="s">
        <v>94</v>
      </c>
      <c r="Y66" s="25"/>
      <c r="Z66" s="21" t="s">
        <v>102</v>
      </c>
      <c r="AA66" s="21" t="s">
        <v>96</v>
      </c>
      <c r="AB66" s="21" t="s">
        <v>97</v>
      </c>
      <c r="AC66" s="21" t="s">
        <v>98</v>
      </c>
      <c r="AD66" s="21" t="s">
        <v>99</v>
      </c>
      <c r="AE66" s="21" t="s">
        <v>100</v>
      </c>
      <c r="AF66" s="21" t="s">
        <v>101</v>
      </c>
    </row>
    <row r="67" spans="1:32" x14ac:dyDescent="0.25">
      <c r="A67" s="2"/>
      <c r="B67" s="21" t="s">
        <v>95</v>
      </c>
      <c r="C67" s="22">
        <v>0</v>
      </c>
      <c r="D67" s="22">
        <v>0</v>
      </c>
      <c r="E67" s="22">
        <v>0</v>
      </c>
      <c r="F67" s="22">
        <v>0</v>
      </c>
      <c r="G67" s="22">
        <v>0</v>
      </c>
      <c r="H67" s="22">
        <v>0</v>
      </c>
      <c r="I67" s="22">
        <v>0</v>
      </c>
      <c r="J67" s="22">
        <v>0</v>
      </c>
      <c r="K67" s="22">
        <v>0</v>
      </c>
      <c r="L67" s="22">
        <v>0</v>
      </c>
      <c r="M67" s="22">
        <v>0</v>
      </c>
      <c r="N67" s="22">
        <v>0</v>
      </c>
      <c r="O67" s="22">
        <v>0</v>
      </c>
      <c r="P67" s="22">
        <v>0</v>
      </c>
      <c r="Q67" s="22">
        <v>0</v>
      </c>
      <c r="R67" s="22">
        <v>0</v>
      </c>
      <c r="S67" s="22">
        <v>0</v>
      </c>
      <c r="T67" s="22">
        <v>0</v>
      </c>
      <c r="U67" s="22">
        <v>0</v>
      </c>
      <c r="V67" s="22">
        <v>0</v>
      </c>
      <c r="Y67" s="21" t="s">
        <v>102</v>
      </c>
      <c r="Z67" s="22">
        <v>0</v>
      </c>
      <c r="AA67" s="22">
        <v>0</v>
      </c>
      <c r="AB67" s="22">
        <v>0</v>
      </c>
      <c r="AC67" s="22">
        <v>0</v>
      </c>
      <c r="AD67" s="22">
        <v>0</v>
      </c>
      <c r="AE67" s="22">
        <v>0</v>
      </c>
      <c r="AF67" s="22">
        <v>0</v>
      </c>
    </row>
    <row r="68" spans="1:32" x14ac:dyDescent="0.25">
      <c r="A68" s="2"/>
      <c r="B68" s="24" t="s">
        <v>80</v>
      </c>
      <c r="C68" s="22">
        <v>1</v>
      </c>
      <c r="D68" s="22">
        <v>0</v>
      </c>
      <c r="E68" s="22">
        <v>0</v>
      </c>
      <c r="F68" s="22">
        <v>0</v>
      </c>
      <c r="G68" s="22">
        <v>1</v>
      </c>
      <c r="H68" s="22">
        <v>0</v>
      </c>
      <c r="I68" s="22">
        <v>0</v>
      </c>
      <c r="J68" s="22">
        <v>0</v>
      </c>
      <c r="K68" s="22">
        <v>0</v>
      </c>
      <c r="L68" s="22">
        <v>0</v>
      </c>
      <c r="M68" s="22">
        <v>0</v>
      </c>
      <c r="N68" s="22">
        <v>0</v>
      </c>
      <c r="O68" s="22">
        <v>0</v>
      </c>
      <c r="P68" s="22">
        <v>0</v>
      </c>
      <c r="Q68" s="22">
        <v>0</v>
      </c>
      <c r="R68" s="22">
        <v>0</v>
      </c>
      <c r="S68" s="22">
        <v>0</v>
      </c>
      <c r="T68" s="22">
        <v>1</v>
      </c>
      <c r="U68" s="22">
        <v>1</v>
      </c>
      <c r="V68" s="22">
        <v>1</v>
      </c>
      <c r="Y68" s="21" t="s">
        <v>96</v>
      </c>
      <c r="Z68" s="22">
        <v>1</v>
      </c>
      <c r="AA68" s="22">
        <v>1</v>
      </c>
      <c r="AB68" s="22">
        <v>0</v>
      </c>
      <c r="AC68" s="22">
        <v>0</v>
      </c>
      <c r="AD68" s="22">
        <v>0</v>
      </c>
      <c r="AE68" s="22">
        <v>0</v>
      </c>
      <c r="AF68" s="22">
        <v>1</v>
      </c>
    </row>
    <row r="69" spans="1:32" x14ac:dyDescent="0.25">
      <c r="B69" s="24" t="s">
        <v>81</v>
      </c>
      <c r="C69" s="22">
        <v>1</v>
      </c>
      <c r="D69" s="22">
        <v>0</v>
      </c>
      <c r="E69" s="22">
        <v>0</v>
      </c>
      <c r="F69" s="22">
        <v>0</v>
      </c>
      <c r="G69" s="22">
        <v>1</v>
      </c>
      <c r="H69" s="22">
        <v>0</v>
      </c>
      <c r="I69" s="22">
        <v>0</v>
      </c>
      <c r="J69" s="22">
        <v>0</v>
      </c>
      <c r="K69" s="22">
        <v>0</v>
      </c>
      <c r="L69" s="22">
        <v>0</v>
      </c>
      <c r="M69" s="22">
        <v>0</v>
      </c>
      <c r="N69" s="22">
        <v>0</v>
      </c>
      <c r="O69" s="22">
        <v>0</v>
      </c>
      <c r="P69" s="22">
        <v>0</v>
      </c>
      <c r="Q69" s="22">
        <v>0</v>
      </c>
      <c r="R69" s="22">
        <v>0</v>
      </c>
      <c r="S69" s="22">
        <v>0</v>
      </c>
      <c r="T69" s="22">
        <v>1</v>
      </c>
      <c r="U69" s="22">
        <v>1</v>
      </c>
      <c r="V69" s="22">
        <v>1</v>
      </c>
      <c r="Y69" s="21" t="s">
        <v>97</v>
      </c>
      <c r="Z69" s="22">
        <v>1</v>
      </c>
      <c r="AA69" s="22">
        <v>1</v>
      </c>
      <c r="AB69" s="22">
        <v>1</v>
      </c>
      <c r="AC69" s="22">
        <v>0</v>
      </c>
      <c r="AD69" s="22">
        <v>1</v>
      </c>
      <c r="AE69" s="22">
        <v>1</v>
      </c>
      <c r="AF69" s="22">
        <v>1</v>
      </c>
    </row>
    <row r="70" spans="1:32" x14ac:dyDescent="0.25">
      <c r="B70" s="24" t="s">
        <v>82</v>
      </c>
      <c r="C70" s="22">
        <v>1</v>
      </c>
      <c r="D70" s="22">
        <v>0</v>
      </c>
      <c r="E70" s="22">
        <v>0</v>
      </c>
      <c r="F70" s="22">
        <v>0</v>
      </c>
      <c r="G70" s="22">
        <v>1</v>
      </c>
      <c r="H70" s="22">
        <v>0</v>
      </c>
      <c r="I70" s="22">
        <v>0</v>
      </c>
      <c r="J70" s="22">
        <v>0</v>
      </c>
      <c r="K70" s="22">
        <v>0</v>
      </c>
      <c r="L70" s="22">
        <v>0</v>
      </c>
      <c r="M70" s="22">
        <v>0</v>
      </c>
      <c r="N70" s="22">
        <v>0</v>
      </c>
      <c r="O70" s="22">
        <v>0</v>
      </c>
      <c r="P70" s="22">
        <v>0</v>
      </c>
      <c r="Q70" s="22">
        <v>0</v>
      </c>
      <c r="R70" s="22">
        <v>0</v>
      </c>
      <c r="S70" s="22">
        <v>0</v>
      </c>
      <c r="T70" s="22">
        <v>1</v>
      </c>
      <c r="U70" s="22">
        <v>1</v>
      </c>
      <c r="V70" s="22">
        <v>1</v>
      </c>
      <c r="Y70" s="21" t="s">
        <v>98</v>
      </c>
      <c r="Z70" s="22">
        <v>1</v>
      </c>
      <c r="AA70" s="22">
        <v>1</v>
      </c>
      <c r="AB70" s="22">
        <v>1</v>
      </c>
      <c r="AC70" s="22">
        <v>1</v>
      </c>
      <c r="AD70" s="22">
        <v>0</v>
      </c>
      <c r="AE70" s="22">
        <v>0</v>
      </c>
      <c r="AF70" s="22">
        <v>1</v>
      </c>
    </row>
    <row r="71" spans="1:32" x14ac:dyDescent="0.25">
      <c r="B71" s="24" t="s">
        <v>83</v>
      </c>
      <c r="C71" s="22">
        <v>1</v>
      </c>
      <c r="D71" s="22">
        <v>0</v>
      </c>
      <c r="E71" s="22">
        <v>0</v>
      </c>
      <c r="F71" s="22">
        <v>0</v>
      </c>
      <c r="G71" s="22">
        <v>0</v>
      </c>
      <c r="H71" s="22">
        <v>0</v>
      </c>
      <c r="I71" s="22">
        <v>0</v>
      </c>
      <c r="J71" s="22">
        <v>0</v>
      </c>
      <c r="K71" s="22">
        <v>0</v>
      </c>
      <c r="L71" s="22">
        <v>0</v>
      </c>
      <c r="M71" s="22">
        <v>0</v>
      </c>
      <c r="N71" s="22">
        <v>0</v>
      </c>
      <c r="O71" s="22">
        <v>0</v>
      </c>
      <c r="P71" s="22">
        <v>0</v>
      </c>
      <c r="Q71" s="22">
        <v>0</v>
      </c>
      <c r="R71" s="22">
        <v>0</v>
      </c>
      <c r="S71" s="22">
        <v>0</v>
      </c>
      <c r="T71" s="22">
        <v>1</v>
      </c>
      <c r="U71" s="22">
        <v>1</v>
      </c>
      <c r="V71" s="22">
        <v>1</v>
      </c>
      <c r="Y71" s="21" t="s">
        <v>99</v>
      </c>
      <c r="Z71" s="22">
        <v>1</v>
      </c>
      <c r="AA71" s="22">
        <v>1</v>
      </c>
      <c r="AB71" s="22">
        <v>0</v>
      </c>
      <c r="AC71" s="22">
        <v>0</v>
      </c>
      <c r="AD71" s="22">
        <v>1</v>
      </c>
      <c r="AE71" s="22">
        <v>1</v>
      </c>
      <c r="AF71" s="22">
        <v>1</v>
      </c>
    </row>
    <row r="72" spans="1:32" x14ac:dyDescent="0.25">
      <c r="B72" s="24" t="s">
        <v>84</v>
      </c>
      <c r="C72" s="22">
        <v>1</v>
      </c>
      <c r="D72" s="22">
        <v>1</v>
      </c>
      <c r="E72" s="22">
        <v>1</v>
      </c>
      <c r="F72" s="22">
        <v>0</v>
      </c>
      <c r="G72" s="22">
        <v>0</v>
      </c>
      <c r="H72" s="22">
        <v>0</v>
      </c>
      <c r="I72" s="22">
        <v>1</v>
      </c>
      <c r="J72" s="22">
        <v>1</v>
      </c>
      <c r="K72" s="22">
        <v>1</v>
      </c>
      <c r="L72" s="22">
        <v>0</v>
      </c>
      <c r="M72" s="22">
        <v>0</v>
      </c>
      <c r="N72" s="22">
        <v>1</v>
      </c>
      <c r="O72" s="22">
        <v>1</v>
      </c>
      <c r="P72" s="22">
        <v>0</v>
      </c>
      <c r="Q72" s="22">
        <v>0</v>
      </c>
      <c r="R72" s="22">
        <v>0</v>
      </c>
      <c r="S72" s="22">
        <v>0</v>
      </c>
      <c r="T72" s="22">
        <v>1</v>
      </c>
      <c r="U72" s="22">
        <v>1</v>
      </c>
      <c r="V72" s="22">
        <v>1</v>
      </c>
      <c r="Y72" s="21" t="s">
        <v>100</v>
      </c>
      <c r="Z72" s="22">
        <v>1</v>
      </c>
      <c r="AA72" s="22">
        <v>1</v>
      </c>
      <c r="AB72" s="22">
        <v>1</v>
      </c>
      <c r="AC72" s="22">
        <v>0</v>
      </c>
      <c r="AD72" s="22">
        <v>0</v>
      </c>
      <c r="AE72" s="22">
        <v>1</v>
      </c>
      <c r="AF72" s="22">
        <v>1</v>
      </c>
    </row>
    <row r="73" spans="1:32" x14ac:dyDescent="0.25">
      <c r="B73" s="24" t="s">
        <v>85</v>
      </c>
      <c r="C73" s="22">
        <v>1</v>
      </c>
      <c r="D73" s="22">
        <v>0</v>
      </c>
      <c r="E73" s="22">
        <v>0</v>
      </c>
      <c r="F73" s="22">
        <v>0</v>
      </c>
      <c r="G73" s="22">
        <v>0</v>
      </c>
      <c r="H73" s="22">
        <v>0</v>
      </c>
      <c r="I73" s="22">
        <v>0</v>
      </c>
      <c r="J73" s="22">
        <v>1</v>
      </c>
      <c r="K73" s="22">
        <v>0</v>
      </c>
      <c r="L73" s="22">
        <v>0</v>
      </c>
      <c r="M73" s="22">
        <v>0</v>
      </c>
      <c r="N73" s="22">
        <v>0</v>
      </c>
      <c r="O73" s="22">
        <v>0</v>
      </c>
      <c r="P73" s="22">
        <v>0</v>
      </c>
      <c r="Q73" s="22">
        <v>0</v>
      </c>
      <c r="R73" s="22">
        <v>0</v>
      </c>
      <c r="S73" s="22">
        <v>0</v>
      </c>
      <c r="T73" s="22">
        <v>1</v>
      </c>
      <c r="U73" s="22">
        <v>1</v>
      </c>
      <c r="V73" s="22">
        <v>1</v>
      </c>
      <c r="Y73" s="21" t="s">
        <v>101</v>
      </c>
      <c r="Z73" s="22">
        <v>0</v>
      </c>
      <c r="AA73" s="22">
        <v>1</v>
      </c>
      <c r="AB73" s="22">
        <v>1</v>
      </c>
      <c r="AC73" s="22">
        <v>1</v>
      </c>
      <c r="AD73" s="22">
        <v>1</v>
      </c>
      <c r="AE73" s="22">
        <v>1</v>
      </c>
      <c r="AF73" s="22">
        <v>0</v>
      </c>
    </row>
    <row r="74" spans="1:32" x14ac:dyDescent="0.25">
      <c r="B74" s="24" t="s">
        <v>86</v>
      </c>
      <c r="C74" s="22">
        <v>1</v>
      </c>
      <c r="D74" s="22">
        <v>1</v>
      </c>
      <c r="E74" s="22">
        <v>1</v>
      </c>
      <c r="F74" s="22">
        <v>0</v>
      </c>
      <c r="G74" s="22">
        <v>1</v>
      </c>
      <c r="H74" s="22">
        <v>0</v>
      </c>
      <c r="I74" s="22">
        <v>0</v>
      </c>
      <c r="J74" s="22">
        <v>0</v>
      </c>
      <c r="K74" s="22">
        <v>0</v>
      </c>
      <c r="L74" s="22">
        <v>0</v>
      </c>
      <c r="M74" s="22">
        <v>0</v>
      </c>
      <c r="N74" s="22">
        <v>0</v>
      </c>
      <c r="O74" s="22">
        <v>0</v>
      </c>
      <c r="P74" s="22">
        <v>0</v>
      </c>
      <c r="Q74" s="22">
        <v>0</v>
      </c>
      <c r="R74" s="22">
        <v>0</v>
      </c>
      <c r="S74" s="22">
        <v>0</v>
      </c>
      <c r="T74" s="22">
        <v>1</v>
      </c>
      <c r="U74" s="22">
        <v>1</v>
      </c>
      <c r="V74" s="22">
        <v>1</v>
      </c>
    </row>
    <row r="75" spans="1:32" x14ac:dyDescent="0.25">
      <c r="B75" s="24" t="s">
        <v>87</v>
      </c>
      <c r="C75" s="22">
        <v>1</v>
      </c>
      <c r="D75" s="22">
        <v>1</v>
      </c>
      <c r="E75" s="22">
        <v>1</v>
      </c>
      <c r="F75" s="22">
        <v>0</v>
      </c>
      <c r="G75" s="22">
        <v>0</v>
      </c>
      <c r="H75" s="22">
        <v>0</v>
      </c>
      <c r="I75" s="22">
        <v>0</v>
      </c>
      <c r="J75" s="22">
        <v>1</v>
      </c>
      <c r="K75" s="22">
        <v>0</v>
      </c>
      <c r="L75" s="22">
        <v>0</v>
      </c>
      <c r="M75" s="22">
        <v>0</v>
      </c>
      <c r="N75" s="22">
        <v>0</v>
      </c>
      <c r="O75" s="22">
        <v>0</v>
      </c>
      <c r="P75" s="22">
        <v>0</v>
      </c>
      <c r="Q75" s="22">
        <v>1</v>
      </c>
      <c r="R75" s="22">
        <v>0</v>
      </c>
      <c r="S75" s="22">
        <v>0</v>
      </c>
      <c r="T75" s="22">
        <v>1</v>
      </c>
      <c r="U75" s="22">
        <v>1</v>
      </c>
      <c r="V75" s="22">
        <v>1</v>
      </c>
    </row>
    <row r="76" spans="1:32" x14ac:dyDescent="0.25">
      <c r="B76" s="24" t="s">
        <v>88</v>
      </c>
      <c r="C76" s="22">
        <v>1</v>
      </c>
      <c r="D76" s="22">
        <v>1</v>
      </c>
      <c r="E76" s="22">
        <v>0</v>
      </c>
      <c r="F76" s="22">
        <v>1</v>
      </c>
      <c r="G76" s="22">
        <v>0</v>
      </c>
      <c r="H76" s="22">
        <v>1</v>
      </c>
      <c r="I76" s="22">
        <v>0</v>
      </c>
      <c r="J76" s="22">
        <v>0</v>
      </c>
      <c r="K76" s="22">
        <v>0</v>
      </c>
      <c r="L76" s="22">
        <v>0</v>
      </c>
      <c r="M76" s="22">
        <v>1</v>
      </c>
      <c r="N76" s="22">
        <v>1</v>
      </c>
      <c r="O76" s="22">
        <v>0</v>
      </c>
      <c r="P76" s="22">
        <v>1</v>
      </c>
      <c r="Q76" s="22">
        <v>0</v>
      </c>
      <c r="R76" s="22">
        <v>0</v>
      </c>
      <c r="S76" s="22">
        <v>0</v>
      </c>
      <c r="T76" s="22">
        <v>1</v>
      </c>
      <c r="U76" s="22">
        <v>1</v>
      </c>
      <c r="V76" s="22">
        <v>1</v>
      </c>
    </row>
    <row r="77" spans="1:32" x14ac:dyDescent="0.25">
      <c r="B77" s="24" t="s">
        <v>89</v>
      </c>
      <c r="C77" s="22">
        <v>1</v>
      </c>
      <c r="D77" s="22">
        <v>1</v>
      </c>
      <c r="E77" s="22">
        <v>0</v>
      </c>
      <c r="F77" s="22">
        <v>1</v>
      </c>
      <c r="G77" s="22">
        <v>0</v>
      </c>
      <c r="H77" s="22">
        <v>1</v>
      </c>
      <c r="I77" s="22">
        <v>0</v>
      </c>
      <c r="J77" s="22">
        <v>0</v>
      </c>
      <c r="K77" s="22">
        <v>0</v>
      </c>
      <c r="L77" s="22">
        <v>0</v>
      </c>
      <c r="M77" s="22">
        <v>0</v>
      </c>
      <c r="N77" s="22">
        <v>1</v>
      </c>
      <c r="O77" s="22">
        <v>0</v>
      </c>
      <c r="P77" s="22">
        <v>1</v>
      </c>
      <c r="Q77" s="22">
        <v>0</v>
      </c>
      <c r="R77" s="22">
        <v>0</v>
      </c>
      <c r="S77" s="22">
        <v>0</v>
      </c>
      <c r="T77" s="22">
        <v>1</v>
      </c>
      <c r="U77" s="22">
        <v>1</v>
      </c>
      <c r="V77" s="22">
        <v>1</v>
      </c>
    </row>
    <row r="78" spans="1:32" x14ac:dyDescent="0.25">
      <c r="B78" s="24" t="s">
        <v>10</v>
      </c>
      <c r="C78" s="22">
        <v>1</v>
      </c>
      <c r="D78" s="22">
        <v>1</v>
      </c>
      <c r="E78" s="22">
        <v>0</v>
      </c>
      <c r="F78" s="22">
        <v>0</v>
      </c>
      <c r="G78" s="22">
        <v>0</v>
      </c>
      <c r="H78" s="22">
        <v>0</v>
      </c>
      <c r="I78" s="22">
        <v>0</v>
      </c>
      <c r="J78" s="22">
        <v>0</v>
      </c>
      <c r="K78" s="22">
        <v>0</v>
      </c>
      <c r="L78" s="22">
        <v>0</v>
      </c>
      <c r="M78" s="22">
        <v>0</v>
      </c>
      <c r="N78" s="22">
        <v>0</v>
      </c>
      <c r="O78" s="22">
        <v>0</v>
      </c>
      <c r="P78" s="22">
        <v>0</v>
      </c>
      <c r="Q78" s="22">
        <v>0</v>
      </c>
      <c r="R78" s="22">
        <v>0</v>
      </c>
      <c r="S78" s="22">
        <v>0</v>
      </c>
      <c r="T78" s="22">
        <v>1</v>
      </c>
      <c r="U78" s="22">
        <v>1</v>
      </c>
      <c r="V78" s="22">
        <v>1</v>
      </c>
    </row>
    <row r="79" spans="1:32" x14ac:dyDescent="0.25">
      <c r="B79" s="24" t="s">
        <v>11</v>
      </c>
      <c r="C79" s="22">
        <v>1</v>
      </c>
      <c r="D79" s="22">
        <v>0</v>
      </c>
      <c r="E79" s="22">
        <v>0</v>
      </c>
      <c r="F79" s="22">
        <v>0</v>
      </c>
      <c r="G79" s="22">
        <v>0</v>
      </c>
      <c r="H79" s="22">
        <v>0</v>
      </c>
      <c r="I79" s="22">
        <v>0</v>
      </c>
      <c r="J79" s="22">
        <v>0</v>
      </c>
      <c r="K79" s="22">
        <v>0</v>
      </c>
      <c r="L79" s="22">
        <v>0</v>
      </c>
      <c r="M79" s="22">
        <v>0</v>
      </c>
      <c r="N79" s="22">
        <v>1</v>
      </c>
      <c r="O79" s="22">
        <v>0</v>
      </c>
      <c r="P79" s="22">
        <v>1</v>
      </c>
      <c r="Q79" s="22">
        <v>0</v>
      </c>
      <c r="R79" s="22">
        <v>1</v>
      </c>
      <c r="S79" s="22">
        <v>0</v>
      </c>
      <c r="T79" s="22">
        <v>1</v>
      </c>
      <c r="U79" s="22">
        <v>1</v>
      </c>
      <c r="V79" s="22">
        <v>1</v>
      </c>
    </row>
    <row r="80" spans="1:32" x14ac:dyDescent="0.25">
      <c r="B80" s="24" t="s">
        <v>78</v>
      </c>
      <c r="C80" s="22">
        <v>1</v>
      </c>
      <c r="D80" s="22">
        <v>1</v>
      </c>
      <c r="E80" s="22">
        <v>0</v>
      </c>
      <c r="F80" s="22">
        <v>0</v>
      </c>
      <c r="G80" s="22">
        <v>0</v>
      </c>
      <c r="H80" s="22">
        <v>0</v>
      </c>
      <c r="I80" s="22">
        <v>0</v>
      </c>
      <c r="J80" s="22">
        <v>0</v>
      </c>
      <c r="K80" s="22">
        <v>0</v>
      </c>
      <c r="L80" s="22">
        <v>0</v>
      </c>
      <c r="M80" s="22">
        <v>0</v>
      </c>
      <c r="N80" s="22">
        <v>0</v>
      </c>
      <c r="O80" s="22">
        <v>0</v>
      </c>
      <c r="P80" s="22">
        <v>0</v>
      </c>
      <c r="Q80" s="22">
        <v>0</v>
      </c>
      <c r="R80" s="22">
        <v>0</v>
      </c>
      <c r="S80" s="22">
        <v>0</v>
      </c>
      <c r="T80" s="22">
        <v>1</v>
      </c>
      <c r="U80" s="22">
        <v>1</v>
      </c>
      <c r="V80" s="22">
        <v>1</v>
      </c>
    </row>
    <row r="81" spans="1:31" x14ac:dyDescent="0.25">
      <c r="B81" s="24" t="s">
        <v>79</v>
      </c>
      <c r="C81" s="22">
        <v>1</v>
      </c>
      <c r="D81" s="22">
        <v>0</v>
      </c>
      <c r="E81" s="22">
        <v>1</v>
      </c>
      <c r="F81" s="22">
        <v>0</v>
      </c>
      <c r="G81" s="22">
        <v>0</v>
      </c>
      <c r="H81" s="22">
        <v>0</v>
      </c>
      <c r="I81" s="22">
        <v>0</v>
      </c>
      <c r="J81" s="22">
        <v>1</v>
      </c>
      <c r="K81" s="22">
        <v>0</v>
      </c>
      <c r="L81" s="22">
        <v>0</v>
      </c>
      <c r="M81" s="22">
        <v>0</v>
      </c>
      <c r="N81" s="22">
        <v>0</v>
      </c>
      <c r="O81" s="22">
        <v>0</v>
      </c>
      <c r="P81" s="22">
        <v>0</v>
      </c>
      <c r="Q81" s="22">
        <v>0</v>
      </c>
      <c r="R81" s="22">
        <v>0</v>
      </c>
      <c r="S81" s="22">
        <v>1</v>
      </c>
      <c r="T81" s="22">
        <v>1</v>
      </c>
      <c r="U81" s="22">
        <v>1</v>
      </c>
      <c r="V81" s="22">
        <v>1</v>
      </c>
    </row>
    <row r="82" spans="1:31" x14ac:dyDescent="0.25">
      <c r="B82" s="24" t="s">
        <v>90</v>
      </c>
      <c r="C82" s="22">
        <v>1</v>
      </c>
      <c r="D82" s="22">
        <v>0</v>
      </c>
      <c r="E82" s="22">
        <v>1</v>
      </c>
      <c r="F82" s="22">
        <v>0</v>
      </c>
      <c r="G82" s="22">
        <v>0</v>
      </c>
      <c r="H82" s="22">
        <v>0</v>
      </c>
      <c r="I82" s="22">
        <v>0</v>
      </c>
      <c r="J82" s="22">
        <v>1</v>
      </c>
      <c r="K82" s="22">
        <v>0</v>
      </c>
      <c r="L82" s="22">
        <v>0</v>
      </c>
      <c r="M82" s="22">
        <v>0</v>
      </c>
      <c r="N82" s="22">
        <v>0</v>
      </c>
      <c r="O82" s="22">
        <v>0</v>
      </c>
      <c r="P82" s="22">
        <v>0</v>
      </c>
      <c r="Q82" s="22">
        <v>1</v>
      </c>
      <c r="R82" s="22">
        <v>0</v>
      </c>
      <c r="S82" s="22">
        <v>0</v>
      </c>
      <c r="T82" s="22">
        <v>1</v>
      </c>
      <c r="U82" s="22">
        <v>1</v>
      </c>
      <c r="V82" s="22">
        <v>1</v>
      </c>
    </row>
    <row r="83" spans="1:31" x14ac:dyDescent="0.25">
      <c r="B83" s="24" t="s">
        <v>91</v>
      </c>
      <c r="C83" s="22">
        <v>1</v>
      </c>
      <c r="D83" s="22">
        <v>0</v>
      </c>
      <c r="E83" s="22">
        <v>1</v>
      </c>
      <c r="F83" s="22">
        <v>0</v>
      </c>
      <c r="G83" s="22">
        <v>1</v>
      </c>
      <c r="H83" s="22">
        <v>0</v>
      </c>
      <c r="I83" s="22">
        <v>0</v>
      </c>
      <c r="J83" s="22">
        <v>1</v>
      </c>
      <c r="K83" s="22">
        <v>0</v>
      </c>
      <c r="L83" s="22">
        <v>0</v>
      </c>
      <c r="M83" s="22">
        <v>0</v>
      </c>
      <c r="N83" s="22">
        <v>0</v>
      </c>
      <c r="O83" s="22">
        <v>0</v>
      </c>
      <c r="P83" s="22">
        <v>0</v>
      </c>
      <c r="Q83" s="22">
        <v>1</v>
      </c>
      <c r="R83" s="22">
        <v>1</v>
      </c>
      <c r="S83" s="22">
        <v>0</v>
      </c>
      <c r="T83" s="22">
        <v>1</v>
      </c>
      <c r="U83" s="22">
        <v>1</v>
      </c>
      <c r="V83" s="22">
        <v>1</v>
      </c>
    </row>
    <row r="84" spans="1:31" x14ac:dyDescent="0.25">
      <c r="B84" s="21" t="s">
        <v>92</v>
      </c>
      <c r="C84" s="22">
        <v>0</v>
      </c>
      <c r="D84" s="22">
        <v>1</v>
      </c>
      <c r="E84" s="22">
        <v>1</v>
      </c>
      <c r="F84" s="22">
        <v>1</v>
      </c>
      <c r="G84" s="22">
        <v>1</v>
      </c>
      <c r="H84" s="22">
        <v>1</v>
      </c>
      <c r="I84" s="22">
        <v>1</v>
      </c>
      <c r="J84" s="22">
        <v>1</v>
      </c>
      <c r="K84" s="22">
        <v>1</v>
      </c>
      <c r="L84" s="22">
        <v>1</v>
      </c>
      <c r="M84" s="22">
        <v>1</v>
      </c>
      <c r="N84" s="22">
        <v>1</v>
      </c>
      <c r="O84" s="22">
        <v>1</v>
      </c>
      <c r="P84" s="22">
        <v>1</v>
      </c>
      <c r="Q84" s="22">
        <v>1</v>
      </c>
      <c r="R84" s="22">
        <v>1</v>
      </c>
      <c r="S84" s="22">
        <v>1</v>
      </c>
      <c r="T84" s="22">
        <v>0</v>
      </c>
      <c r="U84" s="22">
        <v>0</v>
      </c>
      <c r="V84" s="22">
        <v>0</v>
      </c>
    </row>
    <row r="85" spans="1:31" x14ac:dyDescent="0.25">
      <c r="B85" s="21" t="s">
        <v>93</v>
      </c>
      <c r="C85" s="22">
        <v>0</v>
      </c>
      <c r="D85" s="22">
        <v>1</v>
      </c>
      <c r="E85" s="22">
        <v>1</v>
      </c>
      <c r="F85" s="22">
        <v>1</v>
      </c>
      <c r="G85" s="22">
        <v>1</v>
      </c>
      <c r="H85" s="22">
        <v>1</v>
      </c>
      <c r="I85" s="22">
        <v>1</v>
      </c>
      <c r="J85" s="22">
        <v>1</v>
      </c>
      <c r="K85" s="22">
        <v>1</v>
      </c>
      <c r="L85" s="22">
        <v>1</v>
      </c>
      <c r="M85" s="22">
        <v>1</v>
      </c>
      <c r="N85" s="22">
        <v>1</v>
      </c>
      <c r="O85" s="22">
        <v>1</v>
      </c>
      <c r="P85" s="22">
        <v>1</v>
      </c>
      <c r="Q85" s="22">
        <v>1</v>
      </c>
      <c r="R85" s="22">
        <v>1</v>
      </c>
      <c r="S85" s="22">
        <v>1</v>
      </c>
      <c r="T85" s="22">
        <v>0</v>
      </c>
      <c r="U85" s="22">
        <v>0</v>
      </c>
      <c r="V85" s="22">
        <v>0</v>
      </c>
    </row>
    <row r="86" spans="1:31" x14ac:dyDescent="0.25">
      <c r="B86" s="21" t="s">
        <v>94</v>
      </c>
      <c r="C86" s="22">
        <v>0</v>
      </c>
      <c r="D86" s="22">
        <v>1</v>
      </c>
      <c r="E86" s="22">
        <v>1</v>
      </c>
      <c r="F86" s="22">
        <v>1</v>
      </c>
      <c r="G86" s="22">
        <v>1</v>
      </c>
      <c r="H86" s="22">
        <v>1</v>
      </c>
      <c r="I86" s="22">
        <v>1</v>
      </c>
      <c r="J86" s="22">
        <v>1</v>
      </c>
      <c r="K86" s="22">
        <v>1</v>
      </c>
      <c r="L86" s="22">
        <v>1</v>
      </c>
      <c r="M86" s="22">
        <v>1</v>
      </c>
      <c r="N86" s="22">
        <v>1</v>
      </c>
      <c r="O86" s="22">
        <v>1</v>
      </c>
      <c r="P86" s="22">
        <v>1</v>
      </c>
      <c r="Q86" s="22">
        <v>1</v>
      </c>
      <c r="R86" s="22">
        <v>1</v>
      </c>
      <c r="S86" s="22">
        <v>1</v>
      </c>
      <c r="T86" s="22">
        <v>0</v>
      </c>
      <c r="U86" s="22">
        <v>0</v>
      </c>
      <c r="V86" s="22">
        <v>0</v>
      </c>
    </row>
    <row r="87" spans="1:31" x14ac:dyDescent="0.25">
      <c r="A87" s="2"/>
    </row>
    <row r="88" spans="1:31" x14ac:dyDescent="0.25">
      <c r="A88" s="2"/>
    </row>
    <row r="90" spans="1:31" ht="13.95" customHeight="1" x14ac:dyDescent="0.25">
      <c r="A90" s="2" t="s">
        <v>14</v>
      </c>
      <c r="X90" s="49" t="s">
        <v>15</v>
      </c>
      <c r="Y90" s="49"/>
      <c r="Z90" s="49"/>
    </row>
    <row r="91" spans="1:31" x14ac:dyDescent="0.25">
      <c r="A91" s="2"/>
    </row>
    <row r="92" spans="1:31" x14ac:dyDescent="0.25">
      <c r="A92" s="2"/>
      <c r="B92" s="24"/>
      <c r="C92" s="24" t="s">
        <v>95</v>
      </c>
      <c r="D92" s="24" t="s">
        <v>80</v>
      </c>
      <c r="E92" s="24" t="s">
        <v>81</v>
      </c>
      <c r="F92" s="24" t="s">
        <v>82</v>
      </c>
      <c r="G92" s="24" t="s">
        <v>83</v>
      </c>
      <c r="H92" s="24" t="s">
        <v>84</v>
      </c>
      <c r="I92" s="24" t="s">
        <v>85</v>
      </c>
      <c r="J92" s="24" t="s">
        <v>86</v>
      </c>
      <c r="K92" s="24" t="s">
        <v>87</v>
      </c>
      <c r="L92" s="24" t="s">
        <v>88</v>
      </c>
      <c r="M92" s="24" t="s">
        <v>89</v>
      </c>
      <c r="N92" s="24" t="s">
        <v>10</v>
      </c>
      <c r="O92" s="24" t="s">
        <v>11</v>
      </c>
      <c r="P92" s="24" t="s">
        <v>78</v>
      </c>
      <c r="Q92" s="24" t="s">
        <v>79</v>
      </c>
      <c r="R92" s="24" t="s">
        <v>90</v>
      </c>
      <c r="S92" s="24" t="s">
        <v>91</v>
      </c>
      <c r="T92" s="24" t="s">
        <v>92</v>
      </c>
      <c r="U92" s="24" t="s">
        <v>93</v>
      </c>
      <c r="V92" s="24" t="s">
        <v>94</v>
      </c>
      <c r="X92" s="25"/>
      <c r="Y92" s="21" t="s">
        <v>102</v>
      </c>
      <c r="Z92" s="21" t="s">
        <v>96</v>
      </c>
      <c r="AA92" s="21" t="s">
        <v>97</v>
      </c>
      <c r="AB92" s="21" t="s">
        <v>98</v>
      </c>
      <c r="AC92" s="21" t="s">
        <v>99</v>
      </c>
      <c r="AD92" s="21" t="s">
        <v>100</v>
      </c>
      <c r="AE92" s="21" t="s">
        <v>101</v>
      </c>
    </row>
    <row r="93" spans="1:31" x14ac:dyDescent="0.25">
      <c r="A93" s="2"/>
      <c r="B93" s="21" t="s">
        <v>95</v>
      </c>
      <c r="C93" s="26">
        <v>0</v>
      </c>
      <c r="D93" s="22">
        <v>0</v>
      </c>
      <c r="E93" s="22">
        <v>0</v>
      </c>
      <c r="F93" s="22">
        <v>0</v>
      </c>
      <c r="G93" s="22">
        <v>0</v>
      </c>
      <c r="H93" s="22">
        <v>0</v>
      </c>
      <c r="I93" s="22">
        <v>0</v>
      </c>
      <c r="J93" s="22">
        <v>0</v>
      </c>
      <c r="K93" s="22">
        <v>0</v>
      </c>
      <c r="L93" s="22">
        <v>0</v>
      </c>
      <c r="M93" s="22">
        <v>0</v>
      </c>
      <c r="N93" s="22">
        <v>0</v>
      </c>
      <c r="O93" s="22">
        <v>0</v>
      </c>
      <c r="P93" s="22">
        <v>0</v>
      </c>
      <c r="Q93" s="22">
        <v>0</v>
      </c>
      <c r="R93" s="22">
        <v>0</v>
      </c>
      <c r="S93" s="22">
        <v>0</v>
      </c>
      <c r="T93" s="22">
        <v>0</v>
      </c>
      <c r="U93" s="22">
        <v>0</v>
      </c>
      <c r="V93" s="22">
        <v>0</v>
      </c>
      <c r="X93" s="21" t="s">
        <v>102</v>
      </c>
      <c r="Y93" s="22">
        <v>0</v>
      </c>
      <c r="Z93" s="22">
        <v>0</v>
      </c>
      <c r="AA93" s="22">
        <v>0</v>
      </c>
      <c r="AB93" s="22">
        <v>0</v>
      </c>
      <c r="AC93" s="22">
        <v>0</v>
      </c>
      <c r="AD93" s="22">
        <v>0</v>
      </c>
      <c r="AE93" s="22">
        <v>0</v>
      </c>
    </row>
    <row r="94" spans="1:31" x14ac:dyDescent="0.25">
      <c r="A94" s="2"/>
      <c r="B94" s="24" t="s">
        <v>80</v>
      </c>
      <c r="C94" s="46">
        <v>0.1942697639891266</v>
      </c>
      <c r="D94" s="27">
        <v>0</v>
      </c>
      <c r="E94" s="27">
        <v>0</v>
      </c>
      <c r="F94" s="27">
        <v>0</v>
      </c>
      <c r="G94" s="47">
        <v>0.1830127018922193</v>
      </c>
      <c r="H94" s="22">
        <v>0</v>
      </c>
      <c r="I94" s="22">
        <v>0</v>
      </c>
      <c r="J94" s="22">
        <v>0</v>
      </c>
      <c r="K94" s="22">
        <v>0</v>
      </c>
      <c r="L94" s="22">
        <v>0</v>
      </c>
      <c r="M94" s="22">
        <v>0</v>
      </c>
      <c r="N94" s="22">
        <v>0</v>
      </c>
      <c r="O94" s="22">
        <v>0</v>
      </c>
      <c r="P94" s="22">
        <v>0</v>
      </c>
      <c r="Q94" s="22">
        <v>0</v>
      </c>
      <c r="R94" s="22">
        <v>0</v>
      </c>
      <c r="S94" s="22">
        <v>0</v>
      </c>
      <c r="T94" s="46">
        <v>0.13529197226018913</v>
      </c>
      <c r="U94" s="46">
        <v>0.19714027153175159</v>
      </c>
      <c r="V94" s="46">
        <v>0.17852405576154667</v>
      </c>
      <c r="X94" s="21" t="s">
        <v>96</v>
      </c>
      <c r="Y94" s="22">
        <f>KLASTERI_C!AB17</f>
        <v>0.36540633527481459</v>
      </c>
      <c r="Z94" s="22">
        <f>'KLASTERI i A_FK'!AE19</f>
        <v>0.23017689087110341</v>
      </c>
      <c r="AA94" s="22">
        <v>0</v>
      </c>
      <c r="AB94" s="22">
        <v>0</v>
      </c>
      <c r="AC94" s="22">
        <v>0</v>
      </c>
      <c r="AD94" s="22">
        <v>0</v>
      </c>
      <c r="AE94" s="22">
        <f>'KLASTERI _ A'!AB17</f>
        <v>0.31525783115318506</v>
      </c>
    </row>
    <row r="95" spans="1:31" x14ac:dyDescent="0.25">
      <c r="A95" s="2"/>
      <c r="B95" s="24" t="s">
        <v>81</v>
      </c>
      <c r="C95" s="46">
        <v>0.40243809143760489</v>
      </c>
      <c r="D95" s="27">
        <v>0</v>
      </c>
      <c r="E95" s="27">
        <v>0</v>
      </c>
      <c r="F95" s="27">
        <v>0</v>
      </c>
      <c r="G95" s="47">
        <v>0.63397459621556129</v>
      </c>
      <c r="H95" s="22">
        <v>0</v>
      </c>
      <c r="I95" s="22">
        <v>0</v>
      </c>
      <c r="J95" s="22">
        <v>0</v>
      </c>
      <c r="K95" s="22">
        <v>0</v>
      </c>
      <c r="L95" s="22">
        <v>0</v>
      </c>
      <c r="M95" s="22">
        <v>0</v>
      </c>
      <c r="N95" s="22">
        <v>0</v>
      </c>
      <c r="O95" s="22">
        <v>0</v>
      </c>
      <c r="P95" s="22">
        <v>0</v>
      </c>
      <c r="Q95" s="22">
        <v>0</v>
      </c>
      <c r="R95" s="22">
        <v>0</v>
      </c>
      <c r="S95" s="22">
        <v>0</v>
      </c>
      <c r="T95" s="46">
        <v>0.38395342764789947</v>
      </c>
      <c r="U95" s="46">
        <v>0.38325086374606843</v>
      </c>
      <c r="V95" s="46">
        <v>0.33499300630979867</v>
      </c>
      <c r="X95" s="21" t="s">
        <v>97</v>
      </c>
      <c r="Y95" s="22">
        <f>KLASTERI_C!AB18</f>
        <v>0.21254789363937937</v>
      </c>
      <c r="Z95" s="22">
        <f>'KLASTERI i A_FK'!AE20</f>
        <v>0.19246267248647775</v>
      </c>
      <c r="AA95" s="22">
        <f>'TK, RK, MK, A _ TK'!X16</f>
        <v>0.28854672826674138</v>
      </c>
      <c r="AB95" s="22">
        <v>0</v>
      </c>
      <c r="AC95" s="22">
        <f>'TK, OK, A _ OK'!T15</f>
        <v>0.26111111111111113</v>
      </c>
      <c r="AD95" s="22">
        <f>'TK, OK, MK, A _ MK'!X16</f>
        <v>0.3845554529735668</v>
      </c>
      <c r="AE95" s="22">
        <f>'KLASTERI _ A'!AB18</f>
        <v>0.24946892033541418</v>
      </c>
    </row>
    <row r="96" spans="1:31" x14ac:dyDescent="0.25">
      <c r="A96" s="2"/>
      <c r="B96" s="24" t="s">
        <v>82</v>
      </c>
      <c r="C96" s="46">
        <v>0.14652238058414196</v>
      </c>
      <c r="D96" s="27">
        <v>0</v>
      </c>
      <c r="E96" s="27">
        <v>0</v>
      </c>
      <c r="F96" s="27">
        <v>0</v>
      </c>
      <c r="G96" s="47">
        <v>0.1830127018922193</v>
      </c>
      <c r="H96" s="22">
        <v>0</v>
      </c>
      <c r="I96" s="22">
        <v>0</v>
      </c>
      <c r="J96" s="22">
        <v>0</v>
      </c>
      <c r="K96" s="22">
        <v>0</v>
      </c>
      <c r="L96" s="22">
        <v>0</v>
      </c>
      <c r="M96" s="22">
        <v>0</v>
      </c>
      <c r="N96" s="22">
        <v>0</v>
      </c>
      <c r="O96" s="22">
        <v>0</v>
      </c>
      <c r="P96" s="22">
        <v>0</v>
      </c>
      <c r="Q96" s="22">
        <v>0</v>
      </c>
      <c r="R96" s="22">
        <v>0</v>
      </c>
      <c r="S96" s="22">
        <v>0</v>
      </c>
      <c r="T96" s="46">
        <v>0.10986957579134247</v>
      </c>
      <c r="U96" s="46">
        <v>0.14034004993815369</v>
      </c>
      <c r="V96" s="46">
        <v>0.18586042475666564</v>
      </c>
      <c r="X96" s="21" t="s">
        <v>98</v>
      </c>
      <c r="Y96" s="22">
        <f>KLASTERI_C!AB19</f>
        <v>0.19111946109258149</v>
      </c>
      <c r="Z96" s="22">
        <f>'KLASTERI i A_FK'!AE21</f>
        <v>0.1379154472691683</v>
      </c>
      <c r="AA96" s="22">
        <f>'TK, RK, MK, A _ TK'!X17</f>
        <v>0.33472148608150754</v>
      </c>
      <c r="AB96" s="22">
        <f>'RK, A _ RK'!P11</f>
        <v>0.5</v>
      </c>
      <c r="AC96" s="22">
        <v>0</v>
      </c>
      <c r="AD96" s="22">
        <v>0</v>
      </c>
      <c r="AE96" s="22">
        <f>'KLASTERI _ A'!AB19</f>
        <v>0.17921917210238161</v>
      </c>
    </row>
    <row r="97" spans="1:31" x14ac:dyDescent="0.25">
      <c r="A97" s="2"/>
      <c r="B97" s="24" t="s">
        <v>83</v>
      </c>
      <c r="C97" s="46">
        <v>0.2567697639891266</v>
      </c>
      <c r="D97" s="27">
        <v>0</v>
      </c>
      <c r="E97" s="27">
        <v>0</v>
      </c>
      <c r="F97" s="27">
        <v>0</v>
      </c>
      <c r="G97" s="27">
        <v>0</v>
      </c>
      <c r="H97" s="22">
        <v>0</v>
      </c>
      <c r="I97" s="22">
        <v>0</v>
      </c>
      <c r="J97" s="22">
        <v>0</v>
      </c>
      <c r="K97" s="22">
        <v>0</v>
      </c>
      <c r="L97" s="22">
        <v>0</v>
      </c>
      <c r="M97" s="22">
        <v>0</v>
      </c>
      <c r="N97" s="22">
        <v>0</v>
      </c>
      <c r="O97" s="22">
        <v>0</v>
      </c>
      <c r="P97" s="22">
        <v>0</v>
      </c>
      <c r="Q97" s="22">
        <v>0</v>
      </c>
      <c r="R97" s="22">
        <v>0</v>
      </c>
      <c r="S97" s="22">
        <v>0</v>
      </c>
      <c r="T97" s="46">
        <v>0.37088502430056891</v>
      </c>
      <c r="U97" s="46">
        <v>0.27926881478402632</v>
      </c>
      <c r="V97" s="46">
        <v>0.30062251317198896</v>
      </c>
      <c r="X97" s="21" t="s">
        <v>99</v>
      </c>
      <c r="Y97" s="22">
        <f>KLASTERI_C!AB20</f>
        <v>0.10765085282475721</v>
      </c>
      <c r="Z97" s="22">
        <f>'KLASTERI i A_FK'!AE22</f>
        <v>0.15350056646886959</v>
      </c>
      <c r="AA97" s="22">
        <v>0</v>
      </c>
      <c r="AB97" s="22">
        <v>0</v>
      </c>
      <c r="AC97" s="22">
        <f>'TK, OK, A _ OK'!T16</f>
        <v>0.41111111111111115</v>
      </c>
      <c r="AD97" s="22">
        <f>'TK, OK, MK, A _ MK'!X17</f>
        <v>0.15386549394695145</v>
      </c>
      <c r="AE97" s="22">
        <f>'KLASTERI _ A'!AB20</f>
        <v>0.14912173656283317</v>
      </c>
    </row>
    <row r="98" spans="1:31" x14ac:dyDescent="0.25">
      <c r="A98" s="2"/>
      <c r="B98" s="24" t="s">
        <v>84</v>
      </c>
      <c r="C98" s="46">
        <v>0.28264135156186759</v>
      </c>
      <c r="D98" s="46">
        <v>0.57252986434669761</v>
      </c>
      <c r="E98" s="46">
        <v>0.33333333333333331</v>
      </c>
      <c r="F98" s="22">
        <v>0</v>
      </c>
      <c r="G98" s="22">
        <v>0</v>
      </c>
      <c r="H98" s="28">
        <v>0</v>
      </c>
      <c r="I98" s="28">
        <v>1</v>
      </c>
      <c r="J98" s="48">
        <v>0.46916833067041769</v>
      </c>
      <c r="K98" s="28">
        <v>1</v>
      </c>
      <c r="L98" s="22">
        <v>0</v>
      </c>
      <c r="M98" s="22">
        <v>0</v>
      </c>
      <c r="N98" s="22">
        <v>1</v>
      </c>
      <c r="O98" s="22">
        <v>1</v>
      </c>
      <c r="P98" s="22">
        <v>0</v>
      </c>
      <c r="Q98" s="22">
        <v>0</v>
      </c>
      <c r="R98" s="22">
        <v>0</v>
      </c>
      <c r="S98" s="22">
        <v>0</v>
      </c>
      <c r="T98" s="46">
        <v>0.31486468257886191</v>
      </c>
      <c r="U98" s="46">
        <v>0.28891674328776157</v>
      </c>
      <c r="V98" s="46">
        <v>0.15458096938468674</v>
      </c>
      <c r="X98" s="21" t="s">
        <v>100</v>
      </c>
      <c r="Y98" s="22">
        <f>KLASTERI_C!AB21</f>
        <v>0.12327545716846733</v>
      </c>
      <c r="Z98" s="22">
        <f>'KLASTERI i A_FK'!AE23</f>
        <v>0.1229612612404838</v>
      </c>
      <c r="AA98" s="22">
        <f>'TK, RK, MK, A _ TK'!X18</f>
        <v>0.18648695396692297</v>
      </c>
      <c r="AB98" s="22">
        <v>0</v>
      </c>
      <c r="AC98" s="22">
        <v>0</v>
      </c>
      <c r="AD98" s="22">
        <f>'TK, OK, MK, A _ MK'!X18</f>
        <v>0.22166627127560976</v>
      </c>
      <c r="AE98" s="22">
        <f>'KLASTERI _ A'!AB21</f>
        <v>0.10693233984618591</v>
      </c>
    </row>
    <row r="99" spans="1:31" x14ac:dyDescent="0.25">
      <c r="A99" s="2"/>
      <c r="B99" s="24" t="s">
        <v>85</v>
      </c>
      <c r="C99" s="46">
        <v>0.21847770638742836</v>
      </c>
      <c r="D99" s="22">
        <v>0</v>
      </c>
      <c r="E99" s="22">
        <v>0</v>
      </c>
      <c r="F99" s="22">
        <v>0</v>
      </c>
      <c r="G99" s="22">
        <v>0</v>
      </c>
      <c r="H99" s="28">
        <v>0</v>
      </c>
      <c r="I99" s="28">
        <v>0</v>
      </c>
      <c r="J99" s="48">
        <v>0.34814197245128004</v>
      </c>
      <c r="K99" s="28">
        <v>0</v>
      </c>
      <c r="L99" s="22">
        <v>0</v>
      </c>
      <c r="M99" s="22">
        <v>0</v>
      </c>
      <c r="N99" s="22">
        <v>0</v>
      </c>
      <c r="O99" s="22">
        <v>0</v>
      </c>
      <c r="P99" s="22">
        <v>0</v>
      </c>
      <c r="Q99" s="22">
        <v>0</v>
      </c>
      <c r="R99" s="22">
        <v>0</v>
      </c>
      <c r="S99" s="22">
        <v>0</v>
      </c>
      <c r="T99" s="46">
        <v>0.23059442347422357</v>
      </c>
      <c r="U99" s="46">
        <v>0.23490307102516267</v>
      </c>
      <c r="V99" s="46">
        <v>0.28269968000172774</v>
      </c>
      <c r="X99" s="21" t="s">
        <v>101</v>
      </c>
      <c r="Y99" s="22">
        <v>0</v>
      </c>
      <c r="Z99" s="22">
        <f>'KLASTERI i A_FK'!AE24</f>
        <v>0.16298316166389712</v>
      </c>
      <c r="AA99" s="22">
        <f>'TK, RK, MK, A _ TK'!X19</f>
        <v>0.19024483168482809</v>
      </c>
      <c r="AB99" s="22">
        <f>'RK, A _ RK'!P12</f>
        <v>0.5</v>
      </c>
      <c r="AC99" s="22">
        <f>'TK, OK, A _ OK'!T17</f>
        <v>0.32777777777777778</v>
      </c>
      <c r="AD99" s="22">
        <f>'TK, OK, MK, A _ MK'!X19</f>
        <v>0.23991278180387199</v>
      </c>
      <c r="AE99" s="22">
        <v>0</v>
      </c>
    </row>
    <row r="100" spans="1:31" x14ac:dyDescent="0.25">
      <c r="A100" s="2"/>
      <c r="B100" s="24" t="s">
        <v>86</v>
      </c>
      <c r="C100" s="46">
        <v>0.35015033851926231</v>
      </c>
      <c r="D100" s="46">
        <v>0.24539923291844912</v>
      </c>
      <c r="E100" s="46">
        <v>0.45534180126147955</v>
      </c>
      <c r="F100" s="22">
        <v>0</v>
      </c>
      <c r="G100" s="22">
        <v>1</v>
      </c>
      <c r="H100" s="28">
        <v>0</v>
      </c>
      <c r="I100" s="28">
        <v>0</v>
      </c>
      <c r="J100" s="28">
        <v>0</v>
      </c>
      <c r="K100" s="28">
        <v>0</v>
      </c>
      <c r="L100" s="22">
        <v>0</v>
      </c>
      <c r="M100" s="22">
        <v>0</v>
      </c>
      <c r="N100" s="22">
        <v>0</v>
      </c>
      <c r="O100" s="22">
        <v>0</v>
      </c>
      <c r="P100" s="22">
        <v>0</v>
      </c>
      <c r="Q100" s="22">
        <v>0</v>
      </c>
      <c r="R100" s="22">
        <v>0</v>
      </c>
      <c r="S100" s="22">
        <v>0</v>
      </c>
      <c r="T100" s="46">
        <v>0.30859140596343321</v>
      </c>
      <c r="U100" s="46">
        <v>0.31558372877107088</v>
      </c>
      <c r="V100" s="46">
        <v>0.4133406322956576</v>
      </c>
      <c r="X100" s="21" t="s">
        <v>104</v>
      </c>
      <c r="Y100" s="22">
        <f>SUM(Y93:Y99)</f>
        <v>0.99999999999999989</v>
      </c>
      <c r="Z100" s="22">
        <f>SUM(Z93:Z99)</f>
        <v>0.99999999999999989</v>
      </c>
      <c r="AA100" s="22">
        <f t="shared" ref="AA100:AE100" si="0">SUM(AA93:AA99)</f>
        <v>0.99999999999999989</v>
      </c>
      <c r="AB100" s="22">
        <f t="shared" si="0"/>
        <v>1</v>
      </c>
      <c r="AC100" s="22">
        <f t="shared" si="0"/>
        <v>1</v>
      </c>
      <c r="AD100" s="22">
        <f t="shared" si="0"/>
        <v>1</v>
      </c>
      <c r="AE100" s="22">
        <f t="shared" si="0"/>
        <v>0.99999999999999978</v>
      </c>
    </row>
    <row r="101" spans="1:31" x14ac:dyDescent="0.25">
      <c r="A101" s="2"/>
      <c r="B101" s="24" t="s">
        <v>87</v>
      </c>
      <c r="C101" s="46">
        <v>0.1487306035314418</v>
      </c>
      <c r="D101" s="46">
        <v>0.18207090273485327</v>
      </c>
      <c r="E101" s="46">
        <v>0.21132486540518711</v>
      </c>
      <c r="F101" s="22">
        <v>0</v>
      </c>
      <c r="G101" s="22">
        <v>0</v>
      </c>
      <c r="H101" s="28">
        <v>0</v>
      </c>
      <c r="I101" s="28">
        <v>0</v>
      </c>
      <c r="J101" s="48">
        <v>0.18268969687830225</v>
      </c>
      <c r="K101" s="28">
        <v>0</v>
      </c>
      <c r="L101" s="22">
        <v>0</v>
      </c>
      <c r="M101" s="22">
        <v>0</v>
      </c>
      <c r="N101" s="22">
        <v>0</v>
      </c>
      <c r="O101" s="22">
        <v>0</v>
      </c>
      <c r="P101" s="22">
        <v>0</v>
      </c>
      <c r="Q101" s="22">
        <v>1</v>
      </c>
      <c r="R101" s="22">
        <v>0</v>
      </c>
      <c r="S101" s="22">
        <v>0</v>
      </c>
      <c r="T101" s="46">
        <v>0.14594948798348131</v>
      </c>
      <c r="U101" s="46">
        <v>0.16059645691600488</v>
      </c>
      <c r="V101" s="46">
        <v>0.14937871831792787</v>
      </c>
    </row>
    <row r="102" spans="1:31" x14ac:dyDescent="0.25">
      <c r="A102" s="2"/>
      <c r="B102" s="24" t="s">
        <v>88</v>
      </c>
      <c r="C102" s="46">
        <v>0.58578643762690497</v>
      </c>
      <c r="D102" s="46">
        <v>0.58578643762690497</v>
      </c>
      <c r="E102" s="22">
        <v>0</v>
      </c>
      <c r="F102" s="46">
        <v>0.66666666666666663</v>
      </c>
      <c r="G102" s="22">
        <v>0</v>
      </c>
      <c r="H102" s="46">
        <v>0.58578643762690497</v>
      </c>
      <c r="I102" s="22">
        <v>0</v>
      </c>
      <c r="J102" s="22">
        <v>0</v>
      </c>
      <c r="K102" s="22">
        <v>0</v>
      </c>
      <c r="L102" s="29">
        <v>0</v>
      </c>
      <c r="M102" s="29">
        <v>1</v>
      </c>
      <c r="N102" s="46">
        <v>0.58578643762690497</v>
      </c>
      <c r="O102" s="22">
        <v>0</v>
      </c>
      <c r="P102" s="46">
        <v>0.58578643762690497</v>
      </c>
      <c r="Q102" s="22">
        <v>0</v>
      </c>
      <c r="R102" s="22">
        <v>0</v>
      </c>
      <c r="S102" s="22">
        <v>0</v>
      </c>
      <c r="T102" s="46">
        <v>0.66666666666666663</v>
      </c>
      <c r="U102" s="46">
        <v>0.66666666666666663</v>
      </c>
      <c r="V102" s="22">
        <v>0.5</v>
      </c>
    </row>
    <row r="103" spans="1:31" x14ac:dyDescent="0.25">
      <c r="A103" s="2"/>
      <c r="B103" s="24" t="s">
        <v>89</v>
      </c>
      <c r="C103" s="46">
        <v>0.41421356237309509</v>
      </c>
      <c r="D103" s="46">
        <v>0.41421356237309509</v>
      </c>
      <c r="E103" s="22">
        <v>0</v>
      </c>
      <c r="F103" s="46">
        <v>0.33333333333333331</v>
      </c>
      <c r="G103" s="22">
        <v>0</v>
      </c>
      <c r="H103" s="46">
        <v>0.41421356237309509</v>
      </c>
      <c r="I103" s="22">
        <v>0</v>
      </c>
      <c r="J103" s="22">
        <v>0</v>
      </c>
      <c r="K103" s="22">
        <v>0</v>
      </c>
      <c r="L103" s="29">
        <v>0</v>
      </c>
      <c r="M103" s="29">
        <v>0</v>
      </c>
      <c r="N103" s="46">
        <v>0.41421356237309509</v>
      </c>
      <c r="O103" s="22">
        <v>0</v>
      </c>
      <c r="P103" s="46">
        <v>0.41421356237309509</v>
      </c>
      <c r="Q103" s="22">
        <v>0</v>
      </c>
      <c r="R103" s="22">
        <v>0</v>
      </c>
      <c r="S103" s="22">
        <v>0</v>
      </c>
      <c r="T103" s="46">
        <v>0.33333333333333331</v>
      </c>
      <c r="U103" s="46">
        <v>0.33333333333333331</v>
      </c>
      <c r="V103" s="22">
        <v>0.5</v>
      </c>
    </row>
    <row r="104" spans="1:31" x14ac:dyDescent="0.25">
      <c r="A104" s="2"/>
      <c r="B104" s="24" t="s">
        <v>10</v>
      </c>
      <c r="C104" s="46">
        <v>0.31513981655100798</v>
      </c>
      <c r="D104" s="22">
        <v>0.5</v>
      </c>
      <c r="E104" s="22">
        <v>0</v>
      </c>
      <c r="F104" s="22">
        <v>0</v>
      </c>
      <c r="G104" s="22">
        <v>0</v>
      </c>
      <c r="H104" s="22">
        <v>0</v>
      </c>
      <c r="I104" s="22">
        <v>0</v>
      </c>
      <c r="J104" s="22">
        <v>0</v>
      </c>
      <c r="K104" s="22">
        <v>0</v>
      </c>
      <c r="L104" s="22">
        <v>0</v>
      </c>
      <c r="M104" s="22">
        <v>0</v>
      </c>
      <c r="N104" s="30">
        <v>0</v>
      </c>
      <c r="O104" s="30">
        <v>0</v>
      </c>
      <c r="P104" s="30">
        <v>0</v>
      </c>
      <c r="Q104" s="22">
        <v>0</v>
      </c>
      <c r="R104" s="22">
        <v>0</v>
      </c>
      <c r="S104" s="22">
        <v>0</v>
      </c>
      <c r="T104" s="46">
        <v>0.23153683638333225</v>
      </c>
      <c r="U104" s="46">
        <v>0.20538059227095293</v>
      </c>
      <c r="V104" s="22">
        <v>0.25</v>
      </c>
    </row>
    <row r="105" spans="1:31" x14ac:dyDescent="0.25">
      <c r="A105" s="2"/>
      <c r="B105" s="24" t="s">
        <v>11</v>
      </c>
      <c r="C105" s="46">
        <v>0.4764807292058662</v>
      </c>
      <c r="D105" s="22">
        <v>0</v>
      </c>
      <c r="E105" s="22">
        <v>0</v>
      </c>
      <c r="F105" s="22">
        <v>0</v>
      </c>
      <c r="G105" s="22">
        <v>0</v>
      </c>
      <c r="H105" s="22">
        <v>0</v>
      </c>
      <c r="I105" s="22">
        <v>0</v>
      </c>
      <c r="J105" s="22">
        <v>0</v>
      </c>
      <c r="K105" s="22">
        <v>0</v>
      </c>
      <c r="L105" s="22">
        <v>0</v>
      </c>
      <c r="M105" s="22">
        <v>0</v>
      </c>
      <c r="N105" s="30">
        <v>1</v>
      </c>
      <c r="O105" s="30">
        <v>0</v>
      </c>
      <c r="P105" s="30">
        <v>1</v>
      </c>
      <c r="Q105" s="22">
        <v>0</v>
      </c>
      <c r="R105" s="22">
        <v>1</v>
      </c>
      <c r="S105" s="22">
        <v>0</v>
      </c>
      <c r="T105" s="46">
        <v>0.57171712031772637</v>
      </c>
      <c r="U105" s="46">
        <v>0.57490032449354367</v>
      </c>
      <c r="V105" s="22">
        <v>0.5</v>
      </c>
    </row>
    <row r="106" spans="1:31" x14ac:dyDescent="0.25">
      <c r="A106" s="2"/>
      <c r="B106" s="24" t="s">
        <v>78</v>
      </c>
      <c r="C106" s="46">
        <v>0.20837945424312584</v>
      </c>
      <c r="D106" s="22">
        <v>0.5</v>
      </c>
      <c r="E106" s="22">
        <v>0</v>
      </c>
      <c r="F106" s="22">
        <v>0</v>
      </c>
      <c r="G106" s="22">
        <v>0</v>
      </c>
      <c r="H106" s="22">
        <v>0</v>
      </c>
      <c r="I106" s="22">
        <v>0</v>
      </c>
      <c r="J106" s="22">
        <v>0</v>
      </c>
      <c r="K106" s="22">
        <v>0</v>
      </c>
      <c r="L106" s="22">
        <v>0</v>
      </c>
      <c r="M106" s="22">
        <v>0</v>
      </c>
      <c r="N106" s="30">
        <v>0</v>
      </c>
      <c r="O106" s="30">
        <v>0</v>
      </c>
      <c r="P106" s="30">
        <v>0</v>
      </c>
      <c r="Q106" s="22">
        <v>0</v>
      </c>
      <c r="R106" s="22">
        <v>0</v>
      </c>
      <c r="S106" s="22">
        <v>0</v>
      </c>
      <c r="T106" s="46">
        <v>0.19674604329894141</v>
      </c>
      <c r="U106" s="46">
        <v>0.2197190832355034</v>
      </c>
      <c r="V106" s="22">
        <v>0.25</v>
      </c>
    </row>
    <row r="107" spans="1:31" x14ac:dyDescent="0.25">
      <c r="A107" s="2"/>
      <c r="B107" s="24" t="s">
        <v>79</v>
      </c>
      <c r="C107" s="46">
        <v>0.49908975941917366</v>
      </c>
      <c r="D107" s="22">
        <v>0</v>
      </c>
      <c r="E107" s="46">
        <v>0.40749330061336742</v>
      </c>
      <c r="F107" s="22">
        <v>0</v>
      </c>
      <c r="G107" s="22">
        <v>0</v>
      </c>
      <c r="H107" s="22">
        <v>0</v>
      </c>
      <c r="I107" s="22">
        <v>0</v>
      </c>
      <c r="J107" s="46">
        <v>0.37472253644403253</v>
      </c>
      <c r="K107" s="22">
        <v>0</v>
      </c>
      <c r="L107" s="22">
        <v>0</v>
      </c>
      <c r="M107" s="22">
        <v>0</v>
      </c>
      <c r="N107" s="22">
        <v>0</v>
      </c>
      <c r="O107" s="22">
        <v>0</v>
      </c>
      <c r="P107" s="22">
        <v>0</v>
      </c>
      <c r="Q107" s="31">
        <v>0</v>
      </c>
      <c r="R107" s="31">
        <v>0</v>
      </c>
      <c r="S107" s="31">
        <v>1</v>
      </c>
      <c r="T107" s="46">
        <v>0.37472253644403253</v>
      </c>
      <c r="U107" s="46">
        <v>0.25647804615814634</v>
      </c>
      <c r="V107" s="46">
        <v>0.47648072920586615</v>
      </c>
    </row>
    <row r="108" spans="1:31" x14ac:dyDescent="0.25">
      <c r="A108" s="2"/>
      <c r="B108" s="24" t="s">
        <v>90</v>
      </c>
      <c r="C108" s="46">
        <v>0.19153446643538971</v>
      </c>
      <c r="D108" s="22">
        <v>0</v>
      </c>
      <c r="E108" s="46">
        <v>0.22924826487490932</v>
      </c>
      <c r="F108" s="22">
        <v>0</v>
      </c>
      <c r="G108" s="22">
        <v>0</v>
      </c>
      <c r="H108" s="22">
        <v>0</v>
      </c>
      <c r="I108" s="22">
        <v>0</v>
      </c>
      <c r="J108" s="46">
        <v>0.18489565447230907</v>
      </c>
      <c r="K108" s="22">
        <v>0</v>
      </c>
      <c r="L108" s="22">
        <v>0</v>
      </c>
      <c r="M108" s="22">
        <v>0</v>
      </c>
      <c r="N108" s="22">
        <v>0</v>
      </c>
      <c r="O108" s="22">
        <v>0</v>
      </c>
      <c r="P108" s="22">
        <v>0</v>
      </c>
      <c r="Q108" s="31">
        <v>0.5</v>
      </c>
      <c r="R108" s="31">
        <v>0</v>
      </c>
      <c r="S108" s="31">
        <v>0</v>
      </c>
      <c r="T108" s="46">
        <v>0.18489565447230907</v>
      </c>
      <c r="U108" s="46">
        <v>0.28775681994349778</v>
      </c>
      <c r="V108" s="46">
        <v>0.20837945424312584</v>
      </c>
    </row>
    <row r="109" spans="1:31" x14ac:dyDescent="0.25">
      <c r="A109" s="2"/>
      <c r="B109" s="24" t="s">
        <v>91</v>
      </c>
      <c r="C109" s="46">
        <v>0.30937577414543665</v>
      </c>
      <c r="D109" s="22">
        <v>0</v>
      </c>
      <c r="E109" s="46">
        <v>0.36325843451172335</v>
      </c>
      <c r="F109" s="22">
        <v>0</v>
      </c>
      <c r="G109" s="22">
        <v>1</v>
      </c>
      <c r="H109" s="22">
        <v>0</v>
      </c>
      <c r="I109" s="22">
        <v>0</v>
      </c>
      <c r="J109" s="46">
        <v>0.44038180908365837</v>
      </c>
      <c r="K109" s="22">
        <v>0</v>
      </c>
      <c r="L109" s="22">
        <v>0</v>
      </c>
      <c r="M109" s="22">
        <v>0</v>
      </c>
      <c r="N109" s="22">
        <v>0</v>
      </c>
      <c r="O109" s="22">
        <v>0</v>
      </c>
      <c r="P109" s="22">
        <v>0</v>
      </c>
      <c r="Q109" s="31">
        <v>0.5</v>
      </c>
      <c r="R109" s="31">
        <v>1</v>
      </c>
      <c r="S109" s="31">
        <v>0</v>
      </c>
      <c r="T109" s="46">
        <v>0.44038180908365837</v>
      </c>
      <c r="U109" s="46">
        <v>0.45576513389835593</v>
      </c>
      <c r="V109" s="46">
        <v>0.31513981655100798</v>
      </c>
    </row>
    <row r="110" spans="1:31" x14ac:dyDescent="0.25">
      <c r="A110" s="2"/>
      <c r="B110" s="21" t="s">
        <v>92</v>
      </c>
      <c r="C110" s="22">
        <v>0</v>
      </c>
      <c r="D110" s="46">
        <v>0.16378066378066378</v>
      </c>
      <c r="E110" s="46">
        <v>0.53896103896103897</v>
      </c>
      <c r="F110" s="46">
        <v>0.14193851358360723</v>
      </c>
      <c r="G110" s="46">
        <v>0.16378066378066378</v>
      </c>
      <c r="H110" s="46">
        <v>0.52214148096613611</v>
      </c>
      <c r="I110" s="46">
        <v>0.57490032449354367</v>
      </c>
      <c r="J110" s="46">
        <v>0.52239052688770082</v>
      </c>
      <c r="K110" s="22">
        <v>0.5</v>
      </c>
      <c r="L110" s="46">
        <v>0.1800997770211327</v>
      </c>
      <c r="M110" s="46">
        <v>0.18268969687830225</v>
      </c>
      <c r="N110" s="46">
        <v>0.30884640423153725</v>
      </c>
      <c r="O110" s="46">
        <v>0.52239052688770082</v>
      </c>
      <c r="P110" s="46">
        <v>0.37979589711327116</v>
      </c>
      <c r="Q110" s="46">
        <v>0.45308183932197288</v>
      </c>
      <c r="R110" s="46">
        <v>0.52485035926472257</v>
      </c>
      <c r="S110" s="46">
        <v>0.50362647330612098</v>
      </c>
      <c r="T110" s="32">
        <v>0</v>
      </c>
      <c r="U110" s="32">
        <v>0</v>
      </c>
      <c r="V110" s="32">
        <v>0</v>
      </c>
    </row>
    <row r="111" spans="1:31" x14ac:dyDescent="0.25">
      <c r="A111" s="2"/>
      <c r="B111" s="21" t="s">
        <v>93</v>
      </c>
      <c r="C111" s="22">
        <v>0</v>
      </c>
      <c r="D111" s="46">
        <v>0.29725829725829728</v>
      </c>
      <c r="E111" s="46">
        <v>0.29725829725829728</v>
      </c>
      <c r="F111" s="46">
        <v>0.54898049080211697</v>
      </c>
      <c r="G111" s="46">
        <v>0.29725829725829728</v>
      </c>
      <c r="H111" s="46">
        <v>0.21955936715796157</v>
      </c>
      <c r="I111" s="46">
        <v>0.20538059227095293</v>
      </c>
      <c r="J111" s="46">
        <v>0.27418047787093386</v>
      </c>
      <c r="K111" s="22">
        <v>0.25</v>
      </c>
      <c r="L111" s="46">
        <v>0.30491384471583549</v>
      </c>
      <c r="M111" s="46">
        <v>0.34814197245128004</v>
      </c>
      <c r="N111" s="46">
        <v>0.29439751454950575</v>
      </c>
      <c r="O111" s="46">
        <v>0.27418047787093386</v>
      </c>
      <c r="P111" s="46">
        <v>0.31010205144336439</v>
      </c>
      <c r="Q111" s="46">
        <v>0.32037724101704074</v>
      </c>
      <c r="R111" s="46">
        <v>0.24558842722675397</v>
      </c>
      <c r="S111" s="46">
        <v>0.29076887993431083</v>
      </c>
      <c r="T111" s="32">
        <v>0</v>
      </c>
      <c r="U111" s="32">
        <v>0</v>
      </c>
      <c r="V111" s="32">
        <v>0</v>
      </c>
    </row>
    <row r="112" spans="1:31" x14ac:dyDescent="0.25">
      <c r="A112" s="2"/>
      <c r="B112" s="21" t="s">
        <v>94</v>
      </c>
      <c r="C112" s="22">
        <v>0</v>
      </c>
      <c r="D112" s="46">
        <v>0.53896103896103897</v>
      </c>
      <c r="E112" s="46">
        <v>0.16378066378066378</v>
      </c>
      <c r="F112" s="46">
        <v>0.30908099561427571</v>
      </c>
      <c r="G112" s="46">
        <v>0.53896103896103897</v>
      </c>
      <c r="H112" s="46">
        <v>0.2582991518759023</v>
      </c>
      <c r="I112" s="46">
        <v>0.2197190832355034</v>
      </c>
      <c r="J112" s="46">
        <v>0.20342899524136526</v>
      </c>
      <c r="K112" s="22">
        <v>0.25</v>
      </c>
      <c r="L112" s="46">
        <v>0.51498637826303173</v>
      </c>
      <c r="M112" s="46">
        <v>0.46916833067041769</v>
      </c>
      <c r="N112" s="46">
        <v>0.396756081218957</v>
      </c>
      <c r="O112" s="46">
        <v>0.20342899524136526</v>
      </c>
      <c r="P112" s="46">
        <v>0.31010205144336439</v>
      </c>
      <c r="Q112" s="46">
        <v>0.22654091966098644</v>
      </c>
      <c r="R112" s="46">
        <v>0.22956121350852346</v>
      </c>
      <c r="S112" s="46">
        <v>0.20560464675956824</v>
      </c>
      <c r="T112" s="32">
        <v>0</v>
      </c>
      <c r="U112" s="32">
        <v>0</v>
      </c>
      <c r="V112" s="32">
        <v>0</v>
      </c>
    </row>
    <row r="113" spans="1:44" x14ac:dyDescent="0.25">
      <c r="A113" s="2"/>
      <c r="B113" s="21" t="s">
        <v>104</v>
      </c>
      <c r="C113" s="22">
        <v>5.0000000000000009</v>
      </c>
      <c r="D113" s="22">
        <v>4</v>
      </c>
      <c r="E113" s="22">
        <v>3</v>
      </c>
      <c r="F113" s="22">
        <v>2</v>
      </c>
      <c r="G113" s="22">
        <v>4</v>
      </c>
      <c r="H113" s="22">
        <v>2</v>
      </c>
      <c r="I113" s="22">
        <v>1.9999999999999998</v>
      </c>
      <c r="J113" s="22">
        <v>3</v>
      </c>
      <c r="K113" s="22">
        <v>2</v>
      </c>
      <c r="L113" s="22">
        <v>0.99999999999999989</v>
      </c>
      <c r="M113" s="22">
        <v>2</v>
      </c>
      <c r="N113" s="22">
        <v>4</v>
      </c>
      <c r="O113" s="22">
        <v>1.9999999999999998</v>
      </c>
      <c r="P113" s="22">
        <v>3</v>
      </c>
      <c r="Q113" s="22">
        <v>3</v>
      </c>
      <c r="R113" s="22">
        <v>3.0000000000000004</v>
      </c>
      <c r="S113" s="22">
        <v>2</v>
      </c>
      <c r="T113" s="22">
        <v>5</v>
      </c>
      <c r="U113" s="22">
        <v>5</v>
      </c>
      <c r="V113" s="22">
        <v>5</v>
      </c>
    </row>
    <row r="114" spans="1:44" x14ac:dyDescent="0.25">
      <c r="A114" s="2"/>
    </row>
    <row r="116" spans="1:44" x14ac:dyDescent="0.25">
      <c r="A116" s="2" t="s">
        <v>16</v>
      </c>
    </row>
    <row r="117" spans="1:44" x14ac:dyDescent="0.25">
      <c r="A117" s="2"/>
      <c r="D117" s="118" t="s">
        <v>96</v>
      </c>
      <c r="E117" s="118"/>
      <c r="F117" s="118"/>
      <c r="G117" s="118"/>
      <c r="H117" s="119" t="s">
        <v>97</v>
      </c>
      <c r="I117" s="119"/>
      <c r="J117" s="119"/>
      <c r="K117" s="119"/>
      <c r="L117" s="120" t="s">
        <v>98</v>
      </c>
      <c r="M117" s="120"/>
      <c r="N117" s="121" t="s">
        <v>99</v>
      </c>
      <c r="O117" s="121"/>
      <c r="P117" s="121"/>
      <c r="Q117" s="122" t="s">
        <v>100</v>
      </c>
      <c r="R117" s="122"/>
      <c r="S117" s="122"/>
      <c r="T117" s="117" t="s">
        <v>101</v>
      </c>
      <c r="U117" s="117"/>
      <c r="V117" s="117"/>
      <c r="Z117" s="118" t="s">
        <v>96</v>
      </c>
      <c r="AA117" s="118"/>
      <c r="AB117" s="118"/>
      <c r="AC117" s="118"/>
      <c r="AD117" s="119" t="s">
        <v>97</v>
      </c>
      <c r="AE117" s="119"/>
      <c r="AF117" s="119"/>
      <c r="AG117" s="119"/>
      <c r="AH117" s="120" t="s">
        <v>98</v>
      </c>
      <c r="AI117" s="120"/>
      <c r="AJ117" s="121" t="s">
        <v>99</v>
      </c>
      <c r="AK117" s="121"/>
      <c r="AL117" s="121"/>
      <c r="AM117" s="122" t="s">
        <v>100</v>
      </c>
      <c r="AN117" s="122"/>
      <c r="AO117" s="122"/>
      <c r="AP117" s="117" t="s">
        <v>101</v>
      </c>
      <c r="AQ117" s="117"/>
      <c r="AR117" s="117"/>
    </row>
    <row r="118" spans="1:44" x14ac:dyDescent="0.25">
      <c r="A118" s="2"/>
      <c r="B118" s="24"/>
      <c r="C118" s="24" t="s">
        <v>95</v>
      </c>
      <c r="D118" s="24" t="s">
        <v>80</v>
      </c>
      <c r="E118" s="24" t="s">
        <v>81</v>
      </c>
      <c r="F118" s="24" t="s">
        <v>82</v>
      </c>
      <c r="G118" s="24" t="s">
        <v>83</v>
      </c>
      <c r="H118" s="24" t="s">
        <v>84</v>
      </c>
      <c r="I118" s="24" t="s">
        <v>85</v>
      </c>
      <c r="J118" s="24" t="s">
        <v>86</v>
      </c>
      <c r="K118" s="24" t="s">
        <v>87</v>
      </c>
      <c r="L118" s="24" t="s">
        <v>88</v>
      </c>
      <c r="M118" s="24" t="s">
        <v>89</v>
      </c>
      <c r="N118" s="24" t="s">
        <v>10</v>
      </c>
      <c r="O118" s="24" t="s">
        <v>11</v>
      </c>
      <c r="P118" s="24" t="s">
        <v>78</v>
      </c>
      <c r="Q118" s="24" t="s">
        <v>79</v>
      </c>
      <c r="R118" s="24" t="s">
        <v>90</v>
      </c>
      <c r="S118" s="24" t="s">
        <v>91</v>
      </c>
      <c r="T118" s="24" t="s">
        <v>92</v>
      </c>
      <c r="U118" s="24" t="s">
        <v>93</v>
      </c>
      <c r="V118" s="24" t="s">
        <v>94</v>
      </c>
      <c r="X118" s="24"/>
      <c r="Y118" s="24" t="s">
        <v>95</v>
      </c>
      <c r="Z118" s="24" t="s">
        <v>80</v>
      </c>
      <c r="AA118" s="24" t="s">
        <v>81</v>
      </c>
      <c r="AB118" s="24" t="s">
        <v>82</v>
      </c>
      <c r="AC118" s="24" t="s">
        <v>83</v>
      </c>
      <c r="AD118" s="24" t="s">
        <v>84</v>
      </c>
      <c r="AE118" s="24" t="s">
        <v>85</v>
      </c>
      <c r="AF118" s="24" t="s">
        <v>86</v>
      </c>
      <c r="AG118" s="24" t="s">
        <v>87</v>
      </c>
      <c r="AH118" s="24" t="s">
        <v>88</v>
      </c>
      <c r="AI118" s="24" t="s">
        <v>89</v>
      </c>
      <c r="AJ118" s="24" t="s">
        <v>10</v>
      </c>
      <c r="AK118" s="24" t="s">
        <v>11</v>
      </c>
      <c r="AL118" s="24" t="s">
        <v>78</v>
      </c>
      <c r="AM118" s="24" t="s">
        <v>79</v>
      </c>
      <c r="AN118" s="24" t="s">
        <v>90</v>
      </c>
      <c r="AO118" s="24" t="s">
        <v>91</v>
      </c>
      <c r="AP118" s="24" t="s">
        <v>92</v>
      </c>
      <c r="AQ118" s="24" t="s">
        <v>93</v>
      </c>
      <c r="AR118" s="24" t="s">
        <v>94</v>
      </c>
    </row>
    <row r="119" spans="1:44" x14ac:dyDescent="0.25">
      <c r="A119" s="2"/>
      <c r="B119" s="21" t="s">
        <v>95</v>
      </c>
      <c r="C119" s="26">
        <v>0</v>
      </c>
      <c r="D119" s="22">
        <v>0</v>
      </c>
      <c r="E119" s="22">
        <v>0</v>
      </c>
      <c r="F119" s="22">
        <v>0</v>
      </c>
      <c r="G119" s="22">
        <v>0</v>
      </c>
      <c r="H119" s="22">
        <v>0</v>
      </c>
      <c r="I119" s="22">
        <v>0</v>
      </c>
      <c r="J119" s="22">
        <v>0</v>
      </c>
      <c r="K119" s="22">
        <v>0</v>
      </c>
      <c r="L119" s="22">
        <v>0</v>
      </c>
      <c r="M119" s="22">
        <v>0</v>
      </c>
      <c r="N119" s="22">
        <v>0</v>
      </c>
      <c r="O119" s="22">
        <v>0</v>
      </c>
      <c r="P119" s="22">
        <v>0</v>
      </c>
      <c r="Q119" s="22">
        <v>0</v>
      </c>
      <c r="R119" s="22">
        <v>0</v>
      </c>
      <c r="S119" s="22">
        <v>0</v>
      </c>
      <c r="T119" s="22">
        <v>0</v>
      </c>
      <c r="U119" s="22">
        <v>0</v>
      </c>
      <c r="V119" s="22">
        <v>0</v>
      </c>
      <c r="X119" s="21" t="s">
        <v>95</v>
      </c>
      <c r="Y119" s="26">
        <f>C119/C$139</f>
        <v>0</v>
      </c>
      <c r="Z119" s="26">
        <f t="shared" ref="Z119:AR132" si="1">D119/D$139</f>
        <v>0</v>
      </c>
      <c r="AA119" s="26">
        <f t="shared" si="1"/>
        <v>0</v>
      </c>
      <c r="AB119" s="26">
        <f t="shared" si="1"/>
        <v>0</v>
      </c>
      <c r="AC119" s="26">
        <f t="shared" si="1"/>
        <v>0</v>
      </c>
      <c r="AD119" s="26">
        <f t="shared" si="1"/>
        <v>0</v>
      </c>
      <c r="AE119" s="26">
        <f t="shared" si="1"/>
        <v>0</v>
      </c>
      <c r="AF119" s="26">
        <f t="shared" si="1"/>
        <v>0</v>
      </c>
      <c r="AG119" s="26">
        <f t="shared" si="1"/>
        <v>0</v>
      </c>
      <c r="AH119" s="26">
        <f t="shared" si="1"/>
        <v>0</v>
      </c>
      <c r="AI119" s="26">
        <f t="shared" si="1"/>
        <v>0</v>
      </c>
      <c r="AJ119" s="26">
        <f t="shared" si="1"/>
        <v>0</v>
      </c>
      <c r="AK119" s="26">
        <f t="shared" si="1"/>
        <v>0</v>
      </c>
      <c r="AL119" s="26">
        <f t="shared" si="1"/>
        <v>0</v>
      </c>
      <c r="AM119" s="26">
        <f t="shared" si="1"/>
        <v>0</v>
      </c>
      <c r="AN119" s="26">
        <f t="shared" si="1"/>
        <v>0</v>
      </c>
      <c r="AO119" s="26">
        <f t="shared" si="1"/>
        <v>0</v>
      </c>
      <c r="AP119" s="26">
        <f t="shared" si="1"/>
        <v>0</v>
      </c>
      <c r="AQ119" s="26">
        <f t="shared" si="1"/>
        <v>0</v>
      </c>
      <c r="AR119" s="26">
        <f t="shared" si="1"/>
        <v>0</v>
      </c>
    </row>
    <row r="120" spans="1:44" x14ac:dyDescent="0.25">
      <c r="A120" s="2"/>
      <c r="B120" s="24" t="s">
        <v>80</v>
      </c>
      <c r="C120" s="22">
        <f>C94*$Y$94</f>
        <v>7.0987402513969899E-2</v>
      </c>
      <c r="D120" s="27">
        <v>0</v>
      </c>
      <c r="E120" s="27">
        <v>0</v>
      </c>
      <c r="F120" s="27">
        <v>0</v>
      </c>
      <c r="G120" s="27">
        <f>G94*$Z$94</f>
        <v>4.212529471147114E-2</v>
      </c>
      <c r="H120" s="22">
        <v>0</v>
      </c>
      <c r="I120" s="22">
        <v>0</v>
      </c>
      <c r="J120" s="22">
        <v>0</v>
      </c>
      <c r="K120" s="22">
        <v>0</v>
      </c>
      <c r="L120" s="22">
        <v>0</v>
      </c>
      <c r="M120" s="22">
        <v>0</v>
      </c>
      <c r="N120" s="22">
        <v>0</v>
      </c>
      <c r="O120" s="22">
        <v>0</v>
      </c>
      <c r="P120" s="22">
        <v>0</v>
      </c>
      <c r="Q120" s="22">
        <v>0</v>
      </c>
      <c r="R120" s="22">
        <v>0</v>
      </c>
      <c r="S120" s="22">
        <v>0</v>
      </c>
      <c r="T120" s="22">
        <f>T94*$AE$94</f>
        <v>4.2651853747184103E-2</v>
      </c>
      <c r="U120" s="22">
        <f t="shared" ref="U120:V120" si="2">U94*$AE$94</f>
        <v>6.2150014436049998E-2</v>
      </c>
      <c r="V120" s="22">
        <f t="shared" si="2"/>
        <v>5.6281106628055473E-2</v>
      </c>
      <c r="X120" s="24" t="s">
        <v>80</v>
      </c>
      <c r="Y120" s="26">
        <f t="shared" ref="Y120:Y138" si="3">C120/C$139</f>
        <v>7.0987402513969913E-2</v>
      </c>
      <c r="Z120" s="26">
        <f t="shared" si="1"/>
        <v>0</v>
      </c>
      <c r="AA120" s="26">
        <f t="shared" si="1"/>
        <v>0</v>
      </c>
      <c r="AB120" s="26">
        <f t="shared" si="1"/>
        <v>0</v>
      </c>
      <c r="AC120" s="26">
        <f t="shared" si="1"/>
        <v>5.9449967157312392E-2</v>
      </c>
      <c r="AD120" s="26">
        <f t="shared" si="1"/>
        <v>0</v>
      </c>
      <c r="AE120" s="26">
        <f t="shared" si="1"/>
        <v>0</v>
      </c>
      <c r="AF120" s="26">
        <f t="shared" si="1"/>
        <v>0</v>
      </c>
      <c r="AG120" s="26">
        <f t="shared" si="1"/>
        <v>0</v>
      </c>
      <c r="AH120" s="26">
        <f t="shared" si="1"/>
        <v>0</v>
      </c>
      <c r="AI120" s="26">
        <f t="shared" si="1"/>
        <v>0</v>
      </c>
      <c r="AJ120" s="26">
        <f t="shared" si="1"/>
        <v>0</v>
      </c>
      <c r="AK120" s="26">
        <f t="shared" si="1"/>
        <v>0</v>
      </c>
      <c r="AL120" s="26">
        <f t="shared" si="1"/>
        <v>0</v>
      </c>
      <c r="AM120" s="26">
        <f t="shared" si="1"/>
        <v>0</v>
      </c>
      <c r="AN120" s="26">
        <f t="shared" si="1"/>
        <v>0</v>
      </c>
      <c r="AO120" s="26">
        <f t="shared" si="1"/>
        <v>0</v>
      </c>
      <c r="AP120" s="26">
        <f t="shared" si="1"/>
        <v>4.2651853747184103E-2</v>
      </c>
      <c r="AQ120" s="26">
        <f t="shared" si="1"/>
        <v>6.2150014436050005E-2</v>
      </c>
      <c r="AR120" s="26">
        <f t="shared" si="1"/>
        <v>5.6281106628055473E-2</v>
      </c>
    </row>
    <row r="121" spans="1:44" x14ac:dyDescent="0.25">
      <c r="A121" s="2"/>
      <c r="B121" s="24" t="s">
        <v>81</v>
      </c>
      <c r="C121" s="22">
        <f>C95*$Y$94</f>
        <v>0.14705342816720593</v>
      </c>
      <c r="D121" s="27">
        <v>0</v>
      </c>
      <c r="E121" s="27">
        <v>0</v>
      </c>
      <c r="F121" s="27">
        <v>0</v>
      </c>
      <c r="G121" s="27">
        <f t="shared" ref="G121:G123" si="4">G95*$Z$94</f>
        <v>0.1459263014481611</v>
      </c>
      <c r="H121" s="22">
        <v>0</v>
      </c>
      <c r="I121" s="22">
        <v>0</v>
      </c>
      <c r="J121" s="22">
        <v>0</v>
      </c>
      <c r="K121" s="22">
        <v>0</v>
      </c>
      <c r="L121" s="22">
        <v>0</v>
      </c>
      <c r="M121" s="22">
        <v>0</v>
      </c>
      <c r="N121" s="22">
        <v>0</v>
      </c>
      <c r="O121" s="22">
        <v>0</v>
      </c>
      <c r="P121" s="22">
        <v>0</v>
      </c>
      <c r="Q121" s="22">
        <v>0</v>
      </c>
      <c r="R121" s="22">
        <v>0</v>
      </c>
      <c r="S121" s="22">
        <v>0</v>
      </c>
      <c r="T121" s="22">
        <f t="shared" ref="T121:V123" si="5">T95*$AE$94</f>
        <v>0.12104432486410815</v>
      </c>
      <c r="U121" s="22">
        <f t="shared" si="5"/>
        <v>0.12082283609217037</v>
      </c>
      <c r="V121" s="22">
        <f t="shared" si="5"/>
        <v>0.10560916862071237</v>
      </c>
      <c r="X121" s="24" t="s">
        <v>81</v>
      </c>
      <c r="Y121" s="26">
        <f t="shared" si="3"/>
        <v>0.14705342816720596</v>
      </c>
      <c r="Z121" s="26">
        <f t="shared" si="1"/>
        <v>0</v>
      </c>
      <c r="AA121" s="26">
        <f t="shared" si="1"/>
        <v>0</v>
      </c>
      <c r="AB121" s="26">
        <f t="shared" si="1"/>
        <v>0</v>
      </c>
      <c r="AC121" s="26">
        <f t="shared" si="1"/>
        <v>0.20594072724953233</v>
      </c>
      <c r="AD121" s="26">
        <f t="shared" si="1"/>
        <v>0</v>
      </c>
      <c r="AE121" s="26">
        <f t="shared" si="1"/>
        <v>0</v>
      </c>
      <c r="AF121" s="26">
        <f t="shared" si="1"/>
        <v>0</v>
      </c>
      <c r="AG121" s="26">
        <f t="shared" si="1"/>
        <v>0</v>
      </c>
      <c r="AH121" s="26">
        <f t="shared" si="1"/>
        <v>0</v>
      </c>
      <c r="AI121" s="26">
        <f t="shared" si="1"/>
        <v>0</v>
      </c>
      <c r="AJ121" s="26">
        <f t="shared" si="1"/>
        <v>0</v>
      </c>
      <c r="AK121" s="26">
        <f t="shared" si="1"/>
        <v>0</v>
      </c>
      <c r="AL121" s="26">
        <f t="shared" si="1"/>
        <v>0</v>
      </c>
      <c r="AM121" s="26">
        <f t="shared" si="1"/>
        <v>0</v>
      </c>
      <c r="AN121" s="26">
        <f t="shared" si="1"/>
        <v>0</v>
      </c>
      <c r="AO121" s="26">
        <f t="shared" si="1"/>
        <v>0</v>
      </c>
      <c r="AP121" s="26">
        <f t="shared" si="1"/>
        <v>0.12104432486410815</v>
      </c>
      <c r="AQ121" s="26">
        <f t="shared" si="1"/>
        <v>0.12082283609217039</v>
      </c>
      <c r="AR121" s="26">
        <f t="shared" si="1"/>
        <v>0.10560916862071237</v>
      </c>
    </row>
    <row r="122" spans="1:44" x14ac:dyDescent="0.25">
      <c r="A122" s="2"/>
      <c r="B122" s="24" t="s">
        <v>82</v>
      </c>
      <c r="C122" s="22">
        <f t="shared" ref="C122" si="6">C96*$Y$94</f>
        <v>5.354020612499296E-2</v>
      </c>
      <c r="D122" s="27">
        <v>0</v>
      </c>
      <c r="E122" s="27">
        <v>0</v>
      </c>
      <c r="F122" s="27">
        <v>0</v>
      </c>
      <c r="G122" s="27">
        <f>G96*$Z$94</f>
        <v>4.212529471147114E-2</v>
      </c>
      <c r="H122" s="22">
        <v>0</v>
      </c>
      <c r="I122" s="22">
        <v>0</v>
      </c>
      <c r="J122" s="22">
        <v>0</v>
      </c>
      <c r="K122" s="22">
        <v>0</v>
      </c>
      <c r="L122" s="22">
        <v>0</v>
      </c>
      <c r="M122" s="22">
        <v>0</v>
      </c>
      <c r="N122" s="22">
        <v>0</v>
      </c>
      <c r="O122" s="22">
        <v>0</v>
      </c>
      <c r="P122" s="22">
        <v>0</v>
      </c>
      <c r="Q122" s="22">
        <v>0</v>
      </c>
      <c r="R122" s="22">
        <v>0</v>
      </c>
      <c r="S122" s="22">
        <v>0</v>
      </c>
      <c r="T122" s="22">
        <f>T96*$AE$94</f>
        <v>3.4637244173699115E-2</v>
      </c>
      <c r="U122" s="22">
        <f t="shared" si="5"/>
        <v>4.4243299767432014E-2</v>
      </c>
      <c r="V122" s="22">
        <f>V96*$AE$94</f>
        <v>5.8593954405996157E-2</v>
      </c>
      <c r="X122" s="24" t="s">
        <v>82</v>
      </c>
      <c r="Y122" s="26">
        <f t="shared" si="3"/>
        <v>5.3540206124992967E-2</v>
      </c>
      <c r="Z122" s="26">
        <f t="shared" si="1"/>
        <v>0</v>
      </c>
      <c r="AA122" s="26">
        <f t="shared" si="1"/>
        <v>0</v>
      </c>
      <c r="AB122" s="26">
        <f t="shared" si="1"/>
        <v>0</v>
      </c>
      <c r="AC122" s="26">
        <f t="shared" si="1"/>
        <v>5.9449967157312392E-2</v>
      </c>
      <c r="AD122" s="26">
        <f t="shared" si="1"/>
        <v>0</v>
      </c>
      <c r="AE122" s="26">
        <f t="shared" si="1"/>
        <v>0</v>
      </c>
      <c r="AF122" s="26">
        <f t="shared" si="1"/>
        <v>0</v>
      </c>
      <c r="AG122" s="26">
        <f t="shared" si="1"/>
        <v>0</v>
      </c>
      <c r="AH122" s="26">
        <f t="shared" si="1"/>
        <v>0</v>
      </c>
      <c r="AI122" s="26">
        <f t="shared" si="1"/>
        <v>0</v>
      </c>
      <c r="AJ122" s="26">
        <f t="shared" si="1"/>
        <v>0</v>
      </c>
      <c r="AK122" s="26">
        <f t="shared" si="1"/>
        <v>0</v>
      </c>
      <c r="AL122" s="26">
        <f t="shared" si="1"/>
        <v>0</v>
      </c>
      <c r="AM122" s="26">
        <f t="shared" si="1"/>
        <v>0</v>
      </c>
      <c r="AN122" s="26">
        <f t="shared" si="1"/>
        <v>0</v>
      </c>
      <c r="AO122" s="26">
        <f t="shared" si="1"/>
        <v>0</v>
      </c>
      <c r="AP122" s="26">
        <f t="shared" si="1"/>
        <v>3.4637244173699115E-2</v>
      </c>
      <c r="AQ122" s="26">
        <f t="shared" si="1"/>
        <v>4.4243299767432021E-2</v>
      </c>
      <c r="AR122" s="26">
        <f t="shared" si="1"/>
        <v>5.8593954405996157E-2</v>
      </c>
    </row>
    <row r="123" spans="1:44" x14ac:dyDescent="0.25">
      <c r="A123" s="2"/>
      <c r="B123" s="24" t="s">
        <v>83</v>
      </c>
      <c r="C123" s="22">
        <f>C97*$Y$94</f>
        <v>9.3825298468645804E-2</v>
      </c>
      <c r="D123" s="27">
        <v>0</v>
      </c>
      <c r="E123" s="27">
        <v>0</v>
      </c>
      <c r="F123" s="27">
        <v>0</v>
      </c>
      <c r="G123" s="27">
        <f t="shared" si="4"/>
        <v>0</v>
      </c>
      <c r="H123" s="22">
        <v>0</v>
      </c>
      <c r="I123" s="22">
        <v>0</v>
      </c>
      <c r="J123" s="22">
        <v>0</v>
      </c>
      <c r="K123" s="22">
        <v>0</v>
      </c>
      <c r="L123" s="22">
        <v>0</v>
      </c>
      <c r="M123" s="22">
        <v>0</v>
      </c>
      <c r="N123" s="22">
        <v>0</v>
      </c>
      <c r="O123" s="22">
        <v>0</v>
      </c>
      <c r="P123" s="22">
        <v>0</v>
      </c>
      <c r="Q123" s="22">
        <v>0</v>
      </c>
      <c r="R123" s="22">
        <v>0</v>
      </c>
      <c r="S123" s="22">
        <v>0</v>
      </c>
      <c r="T123" s="22">
        <f t="shared" si="5"/>
        <v>0.11692440836819369</v>
      </c>
      <c r="U123" s="22">
        <f t="shared" si="5"/>
        <v>8.8041680857532681E-2</v>
      </c>
      <c r="V123" s="22">
        <f t="shared" si="5"/>
        <v>9.4773601498421053E-2</v>
      </c>
      <c r="X123" s="24" t="s">
        <v>83</v>
      </c>
      <c r="Y123" s="26">
        <f t="shared" si="3"/>
        <v>9.3825298468645818E-2</v>
      </c>
      <c r="Z123" s="26">
        <f t="shared" si="1"/>
        <v>0</v>
      </c>
      <c r="AA123" s="26">
        <f t="shared" si="1"/>
        <v>0</v>
      </c>
      <c r="AB123" s="26">
        <f t="shared" si="1"/>
        <v>0</v>
      </c>
      <c r="AC123" s="26">
        <f t="shared" si="1"/>
        <v>0</v>
      </c>
      <c r="AD123" s="26">
        <f t="shared" si="1"/>
        <v>0</v>
      </c>
      <c r="AE123" s="26">
        <f t="shared" si="1"/>
        <v>0</v>
      </c>
      <c r="AF123" s="26">
        <f t="shared" si="1"/>
        <v>0</v>
      </c>
      <c r="AG123" s="26">
        <f t="shared" si="1"/>
        <v>0</v>
      </c>
      <c r="AH123" s="26">
        <f t="shared" si="1"/>
        <v>0</v>
      </c>
      <c r="AI123" s="26">
        <f t="shared" si="1"/>
        <v>0</v>
      </c>
      <c r="AJ123" s="26">
        <f t="shared" si="1"/>
        <v>0</v>
      </c>
      <c r="AK123" s="26">
        <f t="shared" si="1"/>
        <v>0</v>
      </c>
      <c r="AL123" s="26">
        <f t="shared" si="1"/>
        <v>0</v>
      </c>
      <c r="AM123" s="26">
        <f t="shared" si="1"/>
        <v>0</v>
      </c>
      <c r="AN123" s="26">
        <f t="shared" si="1"/>
        <v>0</v>
      </c>
      <c r="AO123" s="26">
        <f t="shared" si="1"/>
        <v>0</v>
      </c>
      <c r="AP123" s="26">
        <f t="shared" si="1"/>
        <v>0.11692440836819369</v>
      </c>
      <c r="AQ123" s="26">
        <f t="shared" si="1"/>
        <v>8.8041680857532695E-2</v>
      </c>
      <c r="AR123" s="26">
        <f t="shared" si="1"/>
        <v>9.4773601498421053E-2</v>
      </c>
    </row>
    <row r="124" spans="1:44" x14ac:dyDescent="0.25">
      <c r="A124" s="2"/>
      <c r="B124" s="24" t="s">
        <v>84</v>
      </c>
      <c r="C124" s="22">
        <f>C98*$Y$95</f>
        <v>6.0074823929862263E-2</v>
      </c>
      <c r="D124" s="22">
        <f>D98*$Z$95</f>
        <v>0.11019062777048599</v>
      </c>
      <c r="E124" s="22">
        <f>E98*$Z$95</f>
        <v>6.415422416215924E-2</v>
      </c>
      <c r="F124" s="22">
        <f t="shared" ref="F124:G124" si="7">F98*$Z$95</f>
        <v>0</v>
      </c>
      <c r="G124" s="22">
        <f t="shared" si="7"/>
        <v>0</v>
      </c>
      <c r="H124" s="28">
        <v>0</v>
      </c>
      <c r="I124" s="28">
        <f>I98*$AA$95</f>
        <v>0.28854672826674138</v>
      </c>
      <c r="J124" s="28">
        <f t="shared" ref="J124:K124" si="8">J98*$AA$95</f>
        <v>0.13537698682131769</v>
      </c>
      <c r="K124" s="28">
        <f t="shared" si="8"/>
        <v>0.28854672826674138</v>
      </c>
      <c r="L124" s="22">
        <v>0</v>
      </c>
      <c r="M124" s="22">
        <v>0</v>
      </c>
      <c r="N124" s="22">
        <f>N98*$AC$95</f>
        <v>0.26111111111111113</v>
      </c>
      <c r="O124" s="22">
        <f>O98*$AC$95</f>
        <v>0.26111111111111113</v>
      </c>
      <c r="P124" s="22">
        <f t="shared" ref="P124" si="9">P98*$AC$95</f>
        <v>0</v>
      </c>
      <c r="Q124" s="22">
        <v>0</v>
      </c>
      <c r="R124" s="22">
        <v>0</v>
      </c>
      <c r="S124" s="22">
        <v>0</v>
      </c>
      <c r="T124" s="22">
        <f>T98*$AE$95</f>
        <v>7.854895241470157E-2</v>
      </c>
      <c r="U124" s="22">
        <f t="shared" ref="U124:V124" si="10">U98*$AE$95</f>
        <v>7.2075748014821903E-2</v>
      </c>
      <c r="V124" s="22">
        <f t="shared" si="10"/>
        <v>3.8563147536799514E-2</v>
      </c>
      <c r="X124" s="24" t="s">
        <v>84</v>
      </c>
      <c r="Y124" s="26">
        <f t="shared" si="3"/>
        <v>6.007482392986227E-2</v>
      </c>
      <c r="Z124" s="26">
        <f t="shared" si="1"/>
        <v>0.17034646289650165</v>
      </c>
      <c r="AA124" s="26">
        <f t="shared" si="1"/>
        <v>0.13409965023563294</v>
      </c>
      <c r="AB124" s="26">
        <f t="shared" si="1"/>
        <v>0</v>
      </c>
      <c r="AC124" s="26">
        <f t="shared" si="1"/>
        <v>0</v>
      </c>
      <c r="AD124" s="26">
        <f t="shared" si="1"/>
        <v>0</v>
      </c>
      <c r="AE124" s="26">
        <f t="shared" si="1"/>
        <v>0.60265625462555839</v>
      </c>
      <c r="AF124" s="26">
        <f t="shared" si="1"/>
        <v>0.20348919135227567</v>
      </c>
      <c r="AG124" s="26">
        <f t="shared" si="1"/>
        <v>0.6026562546255585</v>
      </c>
      <c r="AH124" s="26">
        <f t="shared" si="1"/>
        <v>0</v>
      </c>
      <c r="AI124" s="26">
        <f t="shared" si="1"/>
        <v>0</v>
      </c>
      <c r="AJ124" s="26">
        <f t="shared" si="1"/>
        <v>0.26111111111111113</v>
      </c>
      <c r="AK124" s="26">
        <f t="shared" si="1"/>
        <v>0.44339622641509435</v>
      </c>
      <c r="AL124" s="26">
        <f t="shared" si="1"/>
        <v>0</v>
      </c>
      <c r="AM124" s="26">
        <f t="shared" si="1"/>
        <v>0</v>
      </c>
      <c r="AN124" s="26">
        <f t="shared" si="1"/>
        <v>0</v>
      </c>
      <c r="AO124" s="26">
        <f t="shared" si="1"/>
        <v>0</v>
      </c>
      <c r="AP124" s="26">
        <f t="shared" si="1"/>
        <v>7.854895241470157E-2</v>
      </c>
      <c r="AQ124" s="26">
        <f t="shared" si="1"/>
        <v>7.2075748014821917E-2</v>
      </c>
      <c r="AR124" s="26">
        <f t="shared" si="1"/>
        <v>3.8563147536799514E-2</v>
      </c>
    </row>
    <row r="125" spans="1:44" x14ac:dyDescent="0.25">
      <c r="A125" s="2"/>
      <c r="B125" s="24" t="s">
        <v>85</v>
      </c>
      <c r="C125" s="22">
        <f t="shared" ref="C125:C127" si="11">C99*$Y$95</f>
        <v>4.6436976299810681E-2</v>
      </c>
      <c r="D125" s="22">
        <f t="shared" ref="D125:E127" si="12">D99*$Z$95</f>
        <v>0</v>
      </c>
      <c r="E125" s="22">
        <f t="shared" si="12"/>
        <v>0</v>
      </c>
      <c r="F125" s="22">
        <f t="shared" ref="F125:G125" si="13">F99*$Z$95</f>
        <v>0</v>
      </c>
      <c r="G125" s="22">
        <f t="shared" si="13"/>
        <v>0</v>
      </c>
      <c r="H125" s="28">
        <v>0</v>
      </c>
      <c r="I125" s="28">
        <f t="shared" ref="I125:K127" si="14">I99*$AA$95</f>
        <v>0</v>
      </c>
      <c r="J125" s="28">
        <f>J99*$AA$95</f>
        <v>0.10045522712314686</v>
      </c>
      <c r="K125" s="28">
        <f t="shared" si="14"/>
        <v>0</v>
      </c>
      <c r="L125" s="22">
        <v>0</v>
      </c>
      <c r="M125" s="22">
        <v>0</v>
      </c>
      <c r="N125" s="22">
        <f t="shared" ref="N125:P127" si="15">N99*$AC$95</f>
        <v>0</v>
      </c>
      <c r="O125" s="22">
        <f t="shared" si="15"/>
        <v>0</v>
      </c>
      <c r="P125" s="22">
        <f t="shared" si="15"/>
        <v>0</v>
      </c>
      <c r="Q125" s="22">
        <v>0</v>
      </c>
      <c r="R125" s="22">
        <v>0</v>
      </c>
      <c r="S125" s="22">
        <v>0</v>
      </c>
      <c r="T125" s="22">
        <f t="shared" ref="T125:V127" si="16">T99*$AE$95</f>
        <v>5.7526141859481843E-2</v>
      </c>
      <c r="U125" s="22">
        <f t="shared" si="16"/>
        <v>5.8601015512120443E-2</v>
      </c>
      <c r="V125" s="22">
        <f t="shared" si="16"/>
        <v>7.0524783949198103E-2</v>
      </c>
      <c r="X125" s="24" t="s">
        <v>85</v>
      </c>
      <c r="Y125" s="26">
        <f t="shared" si="3"/>
        <v>4.6436976299810688E-2</v>
      </c>
      <c r="Z125" s="26">
        <f t="shared" si="1"/>
        <v>0</v>
      </c>
      <c r="AA125" s="26">
        <f t="shared" si="1"/>
        <v>0</v>
      </c>
      <c r="AB125" s="26">
        <f t="shared" si="1"/>
        <v>0</v>
      </c>
      <c r="AC125" s="26">
        <f t="shared" si="1"/>
        <v>0</v>
      </c>
      <c r="AD125" s="26">
        <f t="shared" si="1"/>
        <v>0</v>
      </c>
      <c r="AE125" s="26">
        <f t="shared" si="1"/>
        <v>0</v>
      </c>
      <c r="AF125" s="26">
        <f t="shared" si="1"/>
        <v>0.1509972515592985</v>
      </c>
      <c r="AG125" s="26">
        <f t="shared" si="1"/>
        <v>0</v>
      </c>
      <c r="AH125" s="26">
        <f t="shared" si="1"/>
        <v>0</v>
      </c>
      <c r="AI125" s="26">
        <f t="shared" si="1"/>
        <v>0</v>
      </c>
      <c r="AJ125" s="26">
        <f t="shared" si="1"/>
        <v>0</v>
      </c>
      <c r="AK125" s="26">
        <f t="shared" si="1"/>
        <v>0</v>
      </c>
      <c r="AL125" s="26">
        <f t="shared" si="1"/>
        <v>0</v>
      </c>
      <c r="AM125" s="26">
        <f t="shared" si="1"/>
        <v>0</v>
      </c>
      <c r="AN125" s="26">
        <f t="shared" si="1"/>
        <v>0</v>
      </c>
      <c r="AO125" s="26">
        <f t="shared" si="1"/>
        <v>0</v>
      </c>
      <c r="AP125" s="26">
        <f t="shared" si="1"/>
        <v>5.7526141859481843E-2</v>
      </c>
      <c r="AQ125" s="26">
        <f t="shared" si="1"/>
        <v>5.860101551212045E-2</v>
      </c>
      <c r="AR125" s="26">
        <f t="shared" si="1"/>
        <v>7.0524783949198103E-2</v>
      </c>
    </row>
    <row r="126" spans="1:44" x14ac:dyDescent="0.25">
      <c r="A126" s="2"/>
      <c r="B126" s="24" t="s">
        <v>86</v>
      </c>
      <c r="C126" s="22">
        <f>C100*$Y$95</f>
        <v>7.4423716909384846E-2</v>
      </c>
      <c r="D126" s="22">
        <f t="shared" si="12"/>
        <v>4.7230192193616342E-2</v>
      </c>
      <c r="E126" s="22">
        <f t="shared" si="12"/>
        <v>8.7636299965590983E-2</v>
      </c>
      <c r="F126" s="22">
        <f t="shared" ref="F126" si="17">F100*$Z$95</f>
        <v>0</v>
      </c>
      <c r="G126" s="22">
        <f>G100*$Z$95</f>
        <v>0.19246267248647775</v>
      </c>
      <c r="H126" s="28">
        <v>0</v>
      </c>
      <c r="I126" s="28">
        <f t="shared" si="14"/>
        <v>0</v>
      </c>
      <c r="J126" s="28">
        <f t="shared" si="14"/>
        <v>0</v>
      </c>
      <c r="K126" s="28">
        <f t="shared" si="14"/>
        <v>0</v>
      </c>
      <c r="L126" s="22">
        <v>0</v>
      </c>
      <c r="M126" s="22">
        <v>0</v>
      </c>
      <c r="N126" s="22">
        <f t="shared" si="15"/>
        <v>0</v>
      </c>
      <c r="O126" s="22">
        <f t="shared" si="15"/>
        <v>0</v>
      </c>
      <c r="P126" s="22">
        <f t="shared" si="15"/>
        <v>0</v>
      </c>
      <c r="Q126" s="22">
        <v>0</v>
      </c>
      <c r="R126" s="22">
        <v>0</v>
      </c>
      <c r="S126" s="22">
        <v>0</v>
      </c>
      <c r="T126" s="22">
        <f t="shared" si="16"/>
        <v>7.6983964870485172E-2</v>
      </c>
      <c r="U126" s="22">
        <f>U100*$AE$95</f>
        <v>7.8728332091943243E-2</v>
      </c>
      <c r="V126" s="22">
        <f t="shared" si="16"/>
        <v>0.10311564126955514</v>
      </c>
      <c r="X126" s="24" t="s">
        <v>86</v>
      </c>
      <c r="Y126" s="26">
        <f t="shared" si="3"/>
        <v>7.442371690938486E-2</v>
      </c>
      <c r="Z126" s="26">
        <f t="shared" si="1"/>
        <v>7.3014342007945737E-2</v>
      </c>
      <c r="AA126" s="26">
        <f t="shared" si="1"/>
        <v>0.18318352886048253</v>
      </c>
      <c r="AB126" s="26">
        <f t="shared" si="1"/>
        <v>0</v>
      </c>
      <c r="AC126" s="26">
        <f t="shared" si="1"/>
        <v>0.27161589341270365</v>
      </c>
      <c r="AD126" s="26">
        <f t="shared" si="1"/>
        <v>0</v>
      </c>
      <c r="AE126" s="26">
        <f t="shared" si="1"/>
        <v>0</v>
      </c>
      <c r="AF126" s="26">
        <f t="shared" si="1"/>
        <v>0</v>
      </c>
      <c r="AG126" s="26">
        <f t="shared" si="1"/>
        <v>0</v>
      </c>
      <c r="AH126" s="26">
        <f t="shared" si="1"/>
        <v>0</v>
      </c>
      <c r="AI126" s="26">
        <f t="shared" si="1"/>
        <v>0</v>
      </c>
      <c r="AJ126" s="26">
        <f t="shared" si="1"/>
        <v>0</v>
      </c>
      <c r="AK126" s="26">
        <f t="shared" si="1"/>
        <v>0</v>
      </c>
      <c r="AL126" s="26">
        <f t="shared" si="1"/>
        <v>0</v>
      </c>
      <c r="AM126" s="26">
        <f t="shared" si="1"/>
        <v>0</v>
      </c>
      <c r="AN126" s="26">
        <f t="shared" si="1"/>
        <v>0</v>
      </c>
      <c r="AO126" s="26">
        <f t="shared" si="1"/>
        <v>0</v>
      </c>
      <c r="AP126" s="26">
        <f t="shared" si="1"/>
        <v>7.6983964870485172E-2</v>
      </c>
      <c r="AQ126" s="26">
        <f t="shared" si="1"/>
        <v>7.8728332091943257E-2</v>
      </c>
      <c r="AR126" s="26">
        <f t="shared" si="1"/>
        <v>0.10311564126955514</v>
      </c>
    </row>
    <row r="127" spans="1:44" x14ac:dyDescent="0.25">
      <c r="A127" s="2"/>
      <c r="B127" s="24" t="s">
        <v>87</v>
      </c>
      <c r="C127" s="22">
        <f t="shared" si="11"/>
        <v>3.1612376500321594E-2</v>
      </c>
      <c r="D127" s="22">
        <f t="shared" si="12"/>
        <v>3.5041852522375412E-2</v>
      </c>
      <c r="E127" s="22">
        <f t="shared" si="12"/>
        <v>4.0672148358727518E-2</v>
      </c>
      <c r="F127" s="22">
        <f t="shared" ref="F127:G127" si="18">F101*$Z$95</f>
        <v>0</v>
      </c>
      <c r="G127" s="22">
        <f t="shared" si="18"/>
        <v>0</v>
      </c>
      <c r="H127" s="28">
        <v>0</v>
      </c>
      <c r="I127" s="28">
        <f t="shared" si="14"/>
        <v>0</v>
      </c>
      <c r="J127" s="28">
        <f t="shared" si="14"/>
        <v>5.2714514322276827E-2</v>
      </c>
      <c r="K127" s="28">
        <f t="shared" si="14"/>
        <v>0</v>
      </c>
      <c r="L127" s="22">
        <v>0</v>
      </c>
      <c r="M127" s="22">
        <v>0</v>
      </c>
      <c r="N127" s="22">
        <f t="shared" si="15"/>
        <v>0</v>
      </c>
      <c r="O127" s="22">
        <f t="shared" si="15"/>
        <v>0</v>
      </c>
      <c r="P127" s="22">
        <f t="shared" si="15"/>
        <v>0</v>
      </c>
      <c r="Q127" s="22">
        <f>Q101*AD95</f>
        <v>0.3845554529735668</v>
      </c>
      <c r="R127" s="22">
        <v>0</v>
      </c>
      <c r="S127" s="22">
        <v>0</v>
      </c>
      <c r="T127" s="22">
        <f t="shared" si="16"/>
        <v>3.6409861190745588E-2</v>
      </c>
      <c r="U127" s="22">
        <f t="shared" si="16"/>
        <v>4.0063824716528598E-2</v>
      </c>
      <c r="V127" s="22">
        <f t="shared" si="16"/>
        <v>3.726534757986142E-2</v>
      </c>
      <c r="X127" s="24" t="s">
        <v>87</v>
      </c>
      <c r="Y127" s="26">
        <f t="shared" si="3"/>
        <v>3.1612376500321601E-2</v>
      </c>
      <c r="Z127" s="26">
        <f t="shared" si="1"/>
        <v>5.4172081158850978E-2</v>
      </c>
      <c r="AA127" s="26">
        <f t="shared" si="1"/>
        <v>8.5015771610783414E-2</v>
      </c>
      <c r="AB127" s="26">
        <f t="shared" si="1"/>
        <v>0</v>
      </c>
      <c r="AC127" s="26">
        <f t="shared" si="1"/>
        <v>0</v>
      </c>
      <c r="AD127" s="26">
        <f t="shared" si="1"/>
        <v>0</v>
      </c>
      <c r="AE127" s="26">
        <f t="shared" si="1"/>
        <v>0</v>
      </c>
      <c r="AF127" s="26">
        <f t="shared" si="1"/>
        <v>7.9236760573835746E-2</v>
      </c>
      <c r="AG127" s="26">
        <f t="shared" si="1"/>
        <v>0</v>
      </c>
      <c r="AH127" s="26">
        <f t="shared" si="1"/>
        <v>0</v>
      </c>
      <c r="AI127" s="26">
        <f t="shared" si="1"/>
        <v>0</v>
      </c>
      <c r="AJ127" s="26">
        <f t="shared" si="1"/>
        <v>0</v>
      </c>
      <c r="AK127" s="26">
        <f t="shared" si="1"/>
        <v>0</v>
      </c>
      <c r="AL127" s="26">
        <f t="shared" si="1"/>
        <v>0</v>
      </c>
      <c r="AM127" s="26">
        <f t="shared" si="1"/>
        <v>0.45448501417037951</v>
      </c>
      <c r="AN127" s="26">
        <f t="shared" si="1"/>
        <v>0</v>
      </c>
      <c r="AO127" s="26">
        <f t="shared" si="1"/>
        <v>0</v>
      </c>
      <c r="AP127" s="26">
        <f t="shared" si="1"/>
        <v>3.6409861190745588E-2</v>
      </c>
      <c r="AQ127" s="26">
        <f t="shared" si="1"/>
        <v>4.0063824716528605E-2</v>
      </c>
      <c r="AR127" s="26">
        <f t="shared" si="1"/>
        <v>3.726534757986142E-2</v>
      </c>
    </row>
    <row r="128" spans="1:44" x14ac:dyDescent="0.25">
      <c r="A128" s="2"/>
      <c r="B128" s="24" t="s">
        <v>88</v>
      </c>
      <c r="C128" s="22">
        <f>C102*$Y$96</f>
        <v>0.11195518827459718</v>
      </c>
      <c r="D128" s="22">
        <f>D102*$Z$96</f>
        <v>8.0788998549527355E-2</v>
      </c>
      <c r="E128" s="22">
        <f t="shared" ref="E128:G128" si="19">E102*$Z$96</f>
        <v>0</v>
      </c>
      <c r="F128" s="22">
        <f>F102*$Z$96</f>
        <v>9.1943631512778859E-2</v>
      </c>
      <c r="G128" s="22">
        <f t="shared" si="19"/>
        <v>0</v>
      </c>
      <c r="H128" s="22">
        <f>H102*$AA$96</f>
        <v>0.19607530692886996</v>
      </c>
      <c r="I128" s="22">
        <f t="shared" ref="I128:K128" si="20">I102*$AA$96</f>
        <v>0</v>
      </c>
      <c r="J128" s="22">
        <f t="shared" si="20"/>
        <v>0</v>
      </c>
      <c r="K128" s="22">
        <f t="shared" si="20"/>
        <v>0</v>
      </c>
      <c r="L128" s="29">
        <v>0</v>
      </c>
      <c r="M128" s="29">
        <f>M102*$AB$96</f>
        <v>0.5</v>
      </c>
      <c r="N128" s="22">
        <f>N102*$AC$96</f>
        <v>0</v>
      </c>
      <c r="O128" s="22">
        <f t="shared" ref="O128:P128" si="21">O102*$AC$96</f>
        <v>0</v>
      </c>
      <c r="P128" s="22">
        <f t="shared" si="21"/>
        <v>0</v>
      </c>
      <c r="Q128" s="22">
        <v>0</v>
      </c>
      <c r="R128" s="22">
        <v>0</v>
      </c>
      <c r="S128" s="22">
        <v>0</v>
      </c>
      <c r="T128" s="22">
        <f>T102*$AE$96</f>
        <v>0.1194794480682544</v>
      </c>
      <c r="U128" s="22">
        <f t="shared" ref="U128:V128" si="22">U102*$AE$96</f>
        <v>0.1194794480682544</v>
      </c>
      <c r="V128" s="22">
        <f t="shared" si="22"/>
        <v>8.9609586051190807E-2</v>
      </c>
      <c r="X128" s="24" t="s">
        <v>88</v>
      </c>
      <c r="Y128" s="26">
        <f t="shared" si="3"/>
        <v>0.11195518827459719</v>
      </c>
      <c r="Z128" s="26">
        <f t="shared" si="1"/>
        <v>0.12489374479767418</v>
      </c>
      <c r="AA128" s="26">
        <f t="shared" si="1"/>
        <v>0</v>
      </c>
      <c r="AB128" s="26">
        <f t="shared" si="1"/>
        <v>0.30556349807928701</v>
      </c>
      <c r="AC128" s="26">
        <f t="shared" si="1"/>
        <v>0</v>
      </c>
      <c r="AD128" s="26">
        <f t="shared" si="1"/>
        <v>0.37350073765331326</v>
      </c>
      <c r="AE128" s="26">
        <f t="shared" si="1"/>
        <v>0</v>
      </c>
      <c r="AF128" s="26">
        <f t="shared" si="1"/>
        <v>0</v>
      </c>
      <c r="AG128" s="26">
        <f t="shared" si="1"/>
        <v>0</v>
      </c>
      <c r="AH128" s="26">
        <f t="shared" si="1"/>
        <v>0</v>
      </c>
      <c r="AI128" s="26">
        <f t="shared" si="1"/>
        <v>0.5</v>
      </c>
      <c r="AJ128" s="26">
        <f t="shared" si="1"/>
        <v>0</v>
      </c>
      <c r="AK128" s="26">
        <f t="shared" si="1"/>
        <v>0</v>
      </c>
      <c r="AL128" s="26">
        <f t="shared" si="1"/>
        <v>0</v>
      </c>
      <c r="AM128" s="26">
        <f t="shared" si="1"/>
        <v>0</v>
      </c>
      <c r="AN128" s="26">
        <f t="shared" si="1"/>
        <v>0</v>
      </c>
      <c r="AO128" s="26">
        <f t="shared" si="1"/>
        <v>0</v>
      </c>
      <c r="AP128" s="26">
        <f t="shared" si="1"/>
        <v>0.1194794480682544</v>
      </c>
      <c r="AQ128" s="26">
        <f t="shared" si="1"/>
        <v>0.11947944806825442</v>
      </c>
      <c r="AR128" s="26">
        <f t="shared" si="1"/>
        <v>8.9609586051190807E-2</v>
      </c>
    </row>
    <row r="129" spans="1:44" x14ac:dyDescent="0.25">
      <c r="A129" s="2"/>
      <c r="B129" s="24" t="s">
        <v>89</v>
      </c>
      <c r="C129" s="22">
        <f>C103*$Y$96</f>
        <v>7.9164272817984327E-2</v>
      </c>
      <c r="D129" s="22">
        <f>D103*$Z$96</f>
        <v>5.7126448719640947E-2</v>
      </c>
      <c r="E129" s="22">
        <f t="shared" ref="E129:G129" si="23">E103*$Z$96</f>
        <v>0</v>
      </c>
      <c r="F129" s="22">
        <f t="shared" si="23"/>
        <v>4.5971815756389429E-2</v>
      </c>
      <c r="G129" s="22">
        <f t="shared" si="23"/>
        <v>0</v>
      </c>
      <c r="H129" s="22">
        <f>H103*$AA$96</f>
        <v>0.13864617915263761</v>
      </c>
      <c r="I129" s="22">
        <f t="shared" ref="I129:K129" si="24">I103*$AA$96</f>
        <v>0</v>
      </c>
      <c r="J129" s="22">
        <f t="shared" si="24"/>
        <v>0</v>
      </c>
      <c r="K129" s="22">
        <f t="shared" si="24"/>
        <v>0</v>
      </c>
      <c r="L129" s="29">
        <v>0</v>
      </c>
      <c r="M129" s="29">
        <v>0</v>
      </c>
      <c r="N129" s="22">
        <f>N103*$AC$96</f>
        <v>0</v>
      </c>
      <c r="O129" s="22">
        <f t="shared" ref="O129:P129" si="25">O103*$AC$96</f>
        <v>0</v>
      </c>
      <c r="P129" s="22">
        <f t="shared" si="25"/>
        <v>0</v>
      </c>
      <c r="Q129" s="22">
        <v>0</v>
      </c>
      <c r="R129" s="22">
        <v>0</v>
      </c>
      <c r="S129" s="22">
        <v>0</v>
      </c>
      <c r="T129" s="22">
        <f>T103*$AE$96</f>
        <v>5.9739724034127202E-2</v>
      </c>
      <c r="U129" s="22">
        <f t="shared" ref="U129:V129" si="26">U103*$AE$96</f>
        <v>5.9739724034127202E-2</v>
      </c>
      <c r="V129" s="22">
        <f t="shared" si="26"/>
        <v>8.9609586051190807E-2</v>
      </c>
      <c r="X129" s="24" t="s">
        <v>89</v>
      </c>
      <c r="Y129" s="26">
        <f t="shared" si="3"/>
        <v>7.9164272817984341E-2</v>
      </c>
      <c r="Z129" s="26">
        <f t="shared" si="1"/>
        <v>8.8313213874217505E-2</v>
      </c>
      <c r="AA129" s="26">
        <f t="shared" si="1"/>
        <v>0</v>
      </c>
      <c r="AB129" s="26">
        <f t="shared" si="1"/>
        <v>0.15278174903964351</v>
      </c>
      <c r="AC129" s="26">
        <f t="shared" si="1"/>
        <v>0</v>
      </c>
      <c r="AD129" s="26">
        <f t="shared" si="1"/>
        <v>0.26410490437283546</v>
      </c>
      <c r="AE129" s="26">
        <f t="shared" si="1"/>
        <v>0</v>
      </c>
      <c r="AF129" s="26">
        <f t="shared" si="1"/>
        <v>0</v>
      </c>
      <c r="AG129" s="26">
        <f t="shared" si="1"/>
        <v>0</v>
      </c>
      <c r="AH129" s="26">
        <f t="shared" si="1"/>
        <v>0</v>
      </c>
      <c r="AI129" s="26">
        <f t="shared" si="1"/>
        <v>0</v>
      </c>
      <c r="AJ129" s="26">
        <f t="shared" si="1"/>
        <v>0</v>
      </c>
      <c r="AK129" s="26">
        <f t="shared" si="1"/>
        <v>0</v>
      </c>
      <c r="AL129" s="26">
        <f t="shared" si="1"/>
        <v>0</v>
      </c>
      <c r="AM129" s="26">
        <f t="shared" si="1"/>
        <v>0</v>
      </c>
      <c r="AN129" s="26">
        <f t="shared" si="1"/>
        <v>0</v>
      </c>
      <c r="AO129" s="26">
        <f t="shared" si="1"/>
        <v>0</v>
      </c>
      <c r="AP129" s="26">
        <f t="shared" si="1"/>
        <v>5.9739724034127202E-2</v>
      </c>
      <c r="AQ129" s="26">
        <f t="shared" si="1"/>
        <v>5.9739724034127209E-2</v>
      </c>
      <c r="AR129" s="26">
        <f t="shared" si="1"/>
        <v>8.9609586051190807E-2</v>
      </c>
    </row>
    <row r="130" spans="1:44" x14ac:dyDescent="0.25">
      <c r="A130" s="2"/>
      <c r="B130" s="24" t="s">
        <v>10</v>
      </c>
      <c r="C130" s="22">
        <f>C104*$Y$97</f>
        <v>3.3925070010753546E-2</v>
      </c>
      <c r="D130" s="22">
        <f>D104*$Z$97</f>
        <v>7.6750283234434794E-2</v>
      </c>
      <c r="E130" s="22">
        <v>0</v>
      </c>
      <c r="F130" s="22">
        <v>0</v>
      </c>
      <c r="G130" s="22">
        <v>0</v>
      </c>
      <c r="H130" s="22">
        <v>0</v>
      </c>
      <c r="I130" s="22">
        <v>0</v>
      </c>
      <c r="J130" s="22">
        <v>0</v>
      </c>
      <c r="K130" s="22">
        <v>0</v>
      </c>
      <c r="L130" s="22">
        <v>0</v>
      </c>
      <c r="M130" s="22">
        <v>0</v>
      </c>
      <c r="N130" s="30">
        <v>0</v>
      </c>
      <c r="O130" s="30">
        <v>0</v>
      </c>
      <c r="P130" s="30">
        <v>0</v>
      </c>
      <c r="Q130" s="22">
        <v>0</v>
      </c>
      <c r="R130" s="22">
        <v>0</v>
      </c>
      <c r="S130" s="22">
        <v>0</v>
      </c>
      <c r="T130" s="22">
        <f>T104*$AE$97</f>
        <v>3.4527175119747081E-2</v>
      </c>
      <c r="U130" s="22">
        <f t="shared" ref="U130:V130" si="27">U104*$AE$97</f>
        <v>3.0626710575747694E-2</v>
      </c>
      <c r="V130" s="22">
        <f t="shared" si="27"/>
        <v>3.7280434140708293E-2</v>
      </c>
      <c r="X130" s="24" t="s">
        <v>10</v>
      </c>
      <c r="Y130" s="26">
        <f t="shared" si="3"/>
        <v>3.3925070010753552E-2</v>
      </c>
      <c r="Z130" s="26">
        <f t="shared" si="1"/>
        <v>0.11865019321355098</v>
      </c>
      <c r="AA130" s="26">
        <f t="shared" si="1"/>
        <v>0</v>
      </c>
      <c r="AB130" s="26">
        <f t="shared" si="1"/>
        <v>0</v>
      </c>
      <c r="AC130" s="26">
        <f t="shared" si="1"/>
        <v>0</v>
      </c>
      <c r="AD130" s="26">
        <f t="shared" si="1"/>
        <v>0</v>
      </c>
      <c r="AE130" s="26">
        <f t="shared" si="1"/>
        <v>0</v>
      </c>
      <c r="AF130" s="26">
        <f t="shared" si="1"/>
        <v>0</v>
      </c>
      <c r="AG130" s="26">
        <f t="shared" si="1"/>
        <v>0</v>
      </c>
      <c r="AH130" s="26">
        <f t="shared" si="1"/>
        <v>0</v>
      </c>
      <c r="AI130" s="26">
        <f t="shared" si="1"/>
        <v>0</v>
      </c>
      <c r="AJ130" s="26">
        <f t="shared" si="1"/>
        <v>0</v>
      </c>
      <c r="AK130" s="26">
        <f t="shared" si="1"/>
        <v>0</v>
      </c>
      <c r="AL130" s="26">
        <f t="shared" si="1"/>
        <v>0</v>
      </c>
      <c r="AM130" s="26">
        <f t="shared" si="1"/>
        <v>0</v>
      </c>
      <c r="AN130" s="26">
        <f t="shared" si="1"/>
        <v>0</v>
      </c>
      <c r="AO130" s="26">
        <f t="shared" si="1"/>
        <v>0</v>
      </c>
      <c r="AP130" s="26">
        <f t="shared" si="1"/>
        <v>3.4527175119747081E-2</v>
      </c>
      <c r="AQ130" s="26">
        <f t="shared" si="1"/>
        <v>3.0626710575747697E-2</v>
      </c>
      <c r="AR130" s="26">
        <f t="shared" si="1"/>
        <v>3.7280434140708293E-2</v>
      </c>
    </row>
    <row r="131" spans="1:44" x14ac:dyDescent="0.25">
      <c r="A131" s="2"/>
      <c r="B131" s="24" t="s">
        <v>11</v>
      </c>
      <c r="C131" s="22">
        <f t="shared" ref="C131:C132" si="28">C105*$Y$97</f>
        <v>5.1293556853573695E-2</v>
      </c>
      <c r="D131" s="22">
        <f t="shared" ref="D131:D132" si="29">D105*$Z$97</f>
        <v>0</v>
      </c>
      <c r="E131" s="22">
        <v>0</v>
      </c>
      <c r="F131" s="22">
        <v>0</v>
      </c>
      <c r="G131" s="22">
        <v>0</v>
      </c>
      <c r="H131" s="22">
        <v>0</v>
      </c>
      <c r="I131" s="22">
        <v>0</v>
      </c>
      <c r="J131" s="22">
        <v>0</v>
      </c>
      <c r="K131" s="22">
        <v>0</v>
      </c>
      <c r="L131" s="22">
        <v>0</v>
      </c>
      <c r="M131" s="22">
        <v>0</v>
      </c>
      <c r="N131" s="30">
        <f>N105*$AC$97</f>
        <v>0.41111111111111115</v>
      </c>
      <c r="O131" s="30">
        <f t="shared" ref="O131" si="30">O105*$AC$97</f>
        <v>0</v>
      </c>
      <c r="P131" s="30">
        <f>P105*$AC$97</f>
        <v>0.41111111111111115</v>
      </c>
      <c r="Q131" s="22">
        <v>0</v>
      </c>
      <c r="R131" s="22">
        <f>R105*AD97</f>
        <v>0.15386549394695145</v>
      </c>
      <c r="S131" s="22">
        <v>0</v>
      </c>
      <c r="T131" s="22">
        <f t="shared" ref="T131:V132" si="31">T105*$AE$97</f>
        <v>8.5255449804481589E-2</v>
      </c>
      <c r="U131" s="22">
        <f t="shared" si="31"/>
        <v>8.573013473901353E-2</v>
      </c>
      <c r="V131" s="22">
        <f t="shared" si="31"/>
        <v>7.4560868281416587E-2</v>
      </c>
      <c r="X131" s="24" t="s">
        <v>11</v>
      </c>
      <c r="Y131" s="26">
        <f t="shared" si="3"/>
        <v>5.1293556853573702E-2</v>
      </c>
      <c r="Z131" s="26">
        <f t="shared" si="1"/>
        <v>0</v>
      </c>
      <c r="AA131" s="26">
        <f t="shared" si="1"/>
        <v>0</v>
      </c>
      <c r="AB131" s="26">
        <f t="shared" si="1"/>
        <v>0</v>
      </c>
      <c r="AC131" s="26">
        <f t="shared" si="1"/>
        <v>0</v>
      </c>
      <c r="AD131" s="26">
        <f t="shared" si="1"/>
        <v>0</v>
      </c>
      <c r="AE131" s="26">
        <f t="shared" si="1"/>
        <v>0</v>
      </c>
      <c r="AF131" s="26">
        <f t="shared" si="1"/>
        <v>0</v>
      </c>
      <c r="AG131" s="26">
        <f t="shared" si="1"/>
        <v>0</v>
      </c>
      <c r="AH131" s="26">
        <f t="shared" si="1"/>
        <v>0</v>
      </c>
      <c r="AI131" s="26">
        <f t="shared" si="1"/>
        <v>0</v>
      </c>
      <c r="AJ131" s="26">
        <f t="shared" si="1"/>
        <v>0.41111111111111115</v>
      </c>
      <c r="AK131" s="26">
        <f t="shared" si="1"/>
        <v>0</v>
      </c>
      <c r="AL131" s="26">
        <f t="shared" si="1"/>
        <v>0.5563909774436091</v>
      </c>
      <c r="AM131" s="26">
        <f t="shared" si="1"/>
        <v>0</v>
      </c>
      <c r="AN131" s="26">
        <f t="shared" si="1"/>
        <v>0.25000707974481889</v>
      </c>
      <c r="AO131" s="26">
        <f t="shared" si="1"/>
        <v>0</v>
      </c>
      <c r="AP131" s="26">
        <f t="shared" si="1"/>
        <v>8.5255449804481589E-2</v>
      </c>
      <c r="AQ131" s="26">
        <f t="shared" si="1"/>
        <v>8.5730134739013544E-2</v>
      </c>
      <c r="AR131" s="26">
        <f t="shared" si="1"/>
        <v>7.4560868281416587E-2</v>
      </c>
    </row>
    <row r="132" spans="1:44" x14ac:dyDescent="0.25">
      <c r="A132" s="2"/>
      <c r="B132" s="24" t="s">
        <v>78</v>
      </c>
      <c r="C132" s="22">
        <f t="shared" si="28"/>
        <v>2.2432225960429972E-2</v>
      </c>
      <c r="D132" s="22">
        <f t="shared" si="29"/>
        <v>7.6750283234434794E-2</v>
      </c>
      <c r="E132" s="22">
        <v>0</v>
      </c>
      <c r="F132" s="22">
        <v>0</v>
      </c>
      <c r="G132" s="22">
        <v>0</v>
      </c>
      <c r="H132" s="22">
        <v>0</v>
      </c>
      <c r="I132" s="22">
        <v>0</v>
      </c>
      <c r="J132" s="22">
        <v>0</v>
      </c>
      <c r="K132" s="22">
        <v>0</v>
      </c>
      <c r="L132" s="22">
        <v>0</v>
      </c>
      <c r="M132" s="22">
        <v>0</v>
      </c>
      <c r="N132" s="30">
        <v>0</v>
      </c>
      <c r="O132" s="30">
        <v>0</v>
      </c>
      <c r="P132" s="30">
        <v>0</v>
      </c>
      <c r="Q132" s="22">
        <v>0</v>
      </c>
      <c r="R132" s="22">
        <v>0</v>
      </c>
      <c r="S132" s="22">
        <v>0</v>
      </c>
      <c r="T132" s="22">
        <f t="shared" si="31"/>
        <v>2.9339111638604511E-2</v>
      </c>
      <c r="U132" s="22">
        <f t="shared" si="31"/>
        <v>3.2764891248071956E-2</v>
      </c>
      <c r="V132" s="22">
        <f>V106*$AE$97</f>
        <v>3.7280434140708293E-2</v>
      </c>
      <c r="X132" s="24" t="s">
        <v>78</v>
      </c>
      <c r="Y132" s="26">
        <f t="shared" si="3"/>
        <v>2.2432225960429975E-2</v>
      </c>
      <c r="Z132" s="26">
        <f t="shared" si="1"/>
        <v>0.11865019321355098</v>
      </c>
      <c r="AA132" s="26">
        <f t="shared" si="1"/>
        <v>0</v>
      </c>
      <c r="AB132" s="26">
        <f t="shared" si="1"/>
        <v>0</v>
      </c>
      <c r="AC132" s="26">
        <f t="shared" si="1"/>
        <v>0</v>
      </c>
      <c r="AD132" s="26">
        <f t="shared" si="1"/>
        <v>0</v>
      </c>
      <c r="AE132" s="26">
        <f t="shared" si="1"/>
        <v>0</v>
      </c>
      <c r="AF132" s="26">
        <f t="shared" si="1"/>
        <v>0</v>
      </c>
      <c r="AG132" s="26">
        <f t="shared" si="1"/>
        <v>0</v>
      </c>
      <c r="AH132" s="26">
        <f t="shared" ref="AH132:AH138" si="32">L132/L$139</f>
        <v>0</v>
      </c>
      <c r="AI132" s="26">
        <f t="shared" ref="AI132:AI138" si="33">M132/M$139</f>
        <v>0</v>
      </c>
      <c r="AJ132" s="26">
        <f t="shared" ref="AJ132:AJ138" si="34">N132/N$139</f>
        <v>0</v>
      </c>
      <c r="AK132" s="26">
        <f t="shared" ref="AK132:AK138" si="35">O132/O$139</f>
        <v>0</v>
      </c>
      <c r="AL132" s="26">
        <f t="shared" ref="AL132:AL138" si="36">P132/P$139</f>
        <v>0</v>
      </c>
      <c r="AM132" s="26">
        <f t="shared" ref="AM132:AM138" si="37">Q132/Q$139</f>
        <v>0</v>
      </c>
      <c r="AN132" s="26">
        <f t="shared" ref="AN132:AN138" si="38">R132/R$139</f>
        <v>0</v>
      </c>
      <c r="AO132" s="26">
        <f t="shared" ref="AO132:AO138" si="39">S132/S$139</f>
        <v>0</v>
      </c>
      <c r="AP132" s="26">
        <f t="shared" ref="AP132:AP138" si="40">T132/T$139</f>
        <v>2.9339111638604511E-2</v>
      </c>
      <c r="AQ132" s="26">
        <f t="shared" ref="AQ132:AQ138" si="41">U132/U$139</f>
        <v>3.2764891248071963E-2</v>
      </c>
      <c r="AR132" s="26">
        <f t="shared" ref="AR132:AR138" si="42">V132/V$139</f>
        <v>3.7280434140708293E-2</v>
      </c>
    </row>
    <row r="133" spans="1:44" x14ac:dyDescent="0.25">
      <c r="A133" s="2"/>
      <c r="B133" s="24" t="s">
        <v>79</v>
      </c>
      <c r="C133" s="22">
        <f>C107*$Y$98</f>
        <v>6.1525518260499006E-2</v>
      </c>
      <c r="D133" s="22">
        <v>0</v>
      </c>
      <c r="E133" s="22">
        <f>E107*$Z$98</f>
        <v>5.0105890190467267E-2</v>
      </c>
      <c r="F133" s="22">
        <f t="shared" ref="F133:G133" si="43">F107*$Z$98</f>
        <v>0</v>
      </c>
      <c r="G133" s="22">
        <f t="shared" si="43"/>
        <v>0</v>
      </c>
      <c r="H133" s="22">
        <v>0</v>
      </c>
      <c r="I133" s="22">
        <v>0</v>
      </c>
      <c r="J133" s="22">
        <f>J107*$AA$98</f>
        <v>6.9880864404206905E-2</v>
      </c>
      <c r="K133" s="22">
        <v>0</v>
      </c>
      <c r="L133" s="22">
        <v>0</v>
      </c>
      <c r="M133" s="22">
        <v>0</v>
      </c>
      <c r="N133" s="22">
        <v>0</v>
      </c>
      <c r="O133" s="22">
        <v>0</v>
      </c>
      <c r="P133" s="22">
        <v>0</v>
      </c>
      <c r="Q133" s="31">
        <f>Q107*$AD$98</f>
        <v>0</v>
      </c>
      <c r="R133" s="31">
        <f t="shared" ref="R133" si="44">R107*$AD$98</f>
        <v>0</v>
      </c>
      <c r="S133" s="31">
        <f>S107*$AD$98</f>
        <v>0.22166627127560976</v>
      </c>
      <c r="T133" s="22">
        <f>T107*$AE$98</f>
        <v>4.006995761505807E-2</v>
      </c>
      <c r="U133" s="22">
        <f t="shared" ref="U133:V133" si="45">U107*$AE$98</f>
        <v>2.7425797594868663E-2</v>
      </c>
      <c r="V133" s="22">
        <f t="shared" si="45"/>
        <v>5.0951199265600162E-2</v>
      </c>
      <c r="X133" s="24" t="s">
        <v>79</v>
      </c>
      <c r="Y133" s="26">
        <f t="shared" si="3"/>
        <v>6.1525518260499013E-2</v>
      </c>
      <c r="Z133" s="26">
        <f t="shared" ref="Z133:Z138" si="46">D133/D$139</f>
        <v>0</v>
      </c>
      <c r="AA133" s="26">
        <f t="shared" ref="AA133:AA138" si="47">E133/E$139</f>
        <v>0.10473483916355954</v>
      </c>
      <c r="AB133" s="26">
        <f t="shared" ref="AB133:AB138" si="48">F133/F$139</f>
        <v>0</v>
      </c>
      <c r="AC133" s="26">
        <f t="shared" ref="AC133:AC138" si="49">G133/G$139</f>
        <v>0</v>
      </c>
      <c r="AD133" s="26">
        <f t="shared" ref="AD133:AD138" si="50">H133/H$139</f>
        <v>0</v>
      </c>
      <c r="AE133" s="26">
        <f t="shared" ref="AE133:AE138" si="51">I133/I$139</f>
        <v>0</v>
      </c>
      <c r="AF133" s="26">
        <f t="shared" ref="AF133:AF138" si="52">J133/J$139</f>
        <v>0.10504001398242732</v>
      </c>
      <c r="AG133" s="26">
        <f t="shared" ref="AG133:AG138" si="53">K133/K$139</f>
        <v>0</v>
      </c>
      <c r="AH133" s="26">
        <f t="shared" si="32"/>
        <v>0</v>
      </c>
      <c r="AI133" s="26">
        <f t="shared" si="33"/>
        <v>0</v>
      </c>
      <c r="AJ133" s="26">
        <f t="shared" si="34"/>
        <v>0</v>
      </c>
      <c r="AK133" s="26">
        <f t="shared" si="35"/>
        <v>0</v>
      </c>
      <c r="AL133" s="26">
        <f t="shared" si="36"/>
        <v>0</v>
      </c>
      <c r="AM133" s="26">
        <f t="shared" si="37"/>
        <v>0</v>
      </c>
      <c r="AN133" s="26">
        <f t="shared" si="38"/>
        <v>0</v>
      </c>
      <c r="AO133" s="26">
        <f t="shared" si="39"/>
        <v>0.48023468525431523</v>
      </c>
      <c r="AP133" s="26">
        <f t="shared" si="40"/>
        <v>4.006995761505807E-2</v>
      </c>
      <c r="AQ133" s="26">
        <f t="shared" si="41"/>
        <v>2.7425797594868667E-2</v>
      </c>
      <c r="AR133" s="26">
        <f t="shared" si="42"/>
        <v>5.0951199265600162E-2</v>
      </c>
    </row>
    <row r="134" spans="1:44" x14ac:dyDescent="0.25">
      <c r="A134" s="2"/>
      <c r="B134" s="24" t="s">
        <v>90</v>
      </c>
      <c r="C134" s="22">
        <f t="shared" ref="C134:C135" si="54">C108*$Y$98</f>
        <v>2.3611498913341127E-2</v>
      </c>
      <c r="D134" s="22">
        <v>0</v>
      </c>
      <c r="E134" s="22">
        <f t="shared" ref="E134:G135" si="55">E108*$Z$98</f>
        <v>2.8188655786211353E-2</v>
      </c>
      <c r="F134" s="22">
        <f t="shared" si="55"/>
        <v>0</v>
      </c>
      <c r="G134" s="22">
        <f t="shared" si="55"/>
        <v>0</v>
      </c>
      <c r="H134" s="22">
        <v>0</v>
      </c>
      <c r="I134" s="22">
        <v>0</v>
      </c>
      <c r="J134" s="22">
        <f t="shared" ref="J134:J135" si="56">J108*$AA$98</f>
        <v>3.4480627404261596E-2</v>
      </c>
      <c r="K134" s="22">
        <v>0</v>
      </c>
      <c r="L134" s="22">
        <v>0</v>
      </c>
      <c r="M134" s="22">
        <v>0</v>
      </c>
      <c r="N134" s="22">
        <v>0</v>
      </c>
      <c r="O134" s="22">
        <v>0</v>
      </c>
      <c r="P134" s="22">
        <v>0</v>
      </c>
      <c r="Q134" s="31">
        <f>Q108*$AD$98</f>
        <v>0.11083313563780488</v>
      </c>
      <c r="R134" s="31">
        <f t="shared" ref="R134:S134" si="57">R108*$AD$98</f>
        <v>0</v>
      </c>
      <c r="S134" s="31">
        <f t="shared" si="57"/>
        <v>0</v>
      </c>
      <c r="T134" s="22">
        <f t="shared" ref="T134:V135" si="58">T108*$AE$98</f>
        <v>1.9771324960115917E-2</v>
      </c>
      <c r="U134" s="22">
        <f>U108*$AE$98</f>
        <v>3.0770510063255832E-2</v>
      </c>
      <c r="V134" s="22">
        <f t="shared" si="58"/>
        <v>2.228250261808868E-2</v>
      </c>
      <c r="X134" s="24" t="s">
        <v>90</v>
      </c>
      <c r="Y134" s="26">
        <f t="shared" si="3"/>
        <v>2.361149891334113E-2</v>
      </c>
      <c r="Z134" s="26">
        <f t="shared" si="46"/>
        <v>0</v>
      </c>
      <c r="AA134" s="26">
        <f t="shared" si="47"/>
        <v>5.892190157251162E-2</v>
      </c>
      <c r="AB134" s="26">
        <f t="shared" si="48"/>
        <v>0</v>
      </c>
      <c r="AC134" s="26">
        <f t="shared" si="49"/>
        <v>0</v>
      </c>
      <c r="AD134" s="26">
        <f t="shared" si="50"/>
        <v>0</v>
      </c>
      <c r="AE134" s="26">
        <f t="shared" si="51"/>
        <v>0</v>
      </c>
      <c r="AF134" s="26">
        <f t="shared" si="52"/>
        <v>5.1828860669451957E-2</v>
      </c>
      <c r="AG134" s="26">
        <f t="shared" si="53"/>
        <v>0</v>
      </c>
      <c r="AH134" s="26">
        <f t="shared" si="32"/>
        <v>0</v>
      </c>
      <c r="AI134" s="26">
        <f t="shared" si="33"/>
        <v>0</v>
      </c>
      <c r="AJ134" s="26">
        <f t="shared" si="34"/>
        <v>0</v>
      </c>
      <c r="AK134" s="26">
        <f t="shared" si="35"/>
        <v>0</v>
      </c>
      <c r="AL134" s="26">
        <f t="shared" si="36"/>
        <v>0</v>
      </c>
      <c r="AM134" s="26">
        <f t="shared" si="37"/>
        <v>0.13098760876070001</v>
      </c>
      <c r="AN134" s="26">
        <f t="shared" si="38"/>
        <v>0</v>
      </c>
      <c r="AO134" s="26">
        <f t="shared" si="39"/>
        <v>0</v>
      </c>
      <c r="AP134" s="26">
        <f t="shared" si="40"/>
        <v>1.9771324960115917E-2</v>
      </c>
      <c r="AQ134" s="26">
        <f t="shared" si="41"/>
        <v>3.0770510063255836E-2</v>
      </c>
      <c r="AR134" s="26">
        <f t="shared" si="42"/>
        <v>2.228250261808868E-2</v>
      </c>
    </row>
    <row r="135" spans="1:44" x14ac:dyDescent="0.25">
      <c r="A135" s="2"/>
      <c r="B135" s="24" t="s">
        <v>91</v>
      </c>
      <c r="C135" s="22">
        <f t="shared" si="54"/>
        <v>3.8138439994627196E-2</v>
      </c>
      <c r="D135" s="22">
        <v>0</v>
      </c>
      <c r="E135" s="22">
        <f t="shared" si="55"/>
        <v>4.4666715263805189E-2</v>
      </c>
      <c r="F135" s="22">
        <f t="shared" si="55"/>
        <v>0</v>
      </c>
      <c r="G135" s="22">
        <f>G109*$Z$98</f>
        <v>0.1229612612404838</v>
      </c>
      <c r="H135" s="22">
        <v>0</v>
      </c>
      <c r="I135" s="22">
        <v>0</v>
      </c>
      <c r="J135" s="22">
        <f t="shared" si="56"/>
        <v>8.2125462158454454E-2</v>
      </c>
      <c r="K135" s="22">
        <v>0</v>
      </c>
      <c r="L135" s="22">
        <v>0</v>
      </c>
      <c r="M135" s="22">
        <v>0</v>
      </c>
      <c r="N135" s="22">
        <v>0</v>
      </c>
      <c r="O135" s="22">
        <v>0</v>
      </c>
      <c r="P135" s="22">
        <v>0</v>
      </c>
      <c r="Q135" s="31">
        <f>Q109*$AD$98</f>
        <v>0.11083313563780488</v>
      </c>
      <c r="R135" s="31">
        <f t="shared" ref="R135:S135" si="59">R109*$AD$98</f>
        <v>0.22166627127560976</v>
      </c>
      <c r="S135" s="31">
        <f t="shared" si="59"/>
        <v>0</v>
      </c>
      <c r="T135" s="22">
        <f t="shared" si="58"/>
        <v>4.709105727101192E-2</v>
      </c>
      <c r="U135" s="22">
        <f t="shared" si="58"/>
        <v>4.8736032188061426E-2</v>
      </c>
      <c r="V135" s="22">
        <f t="shared" si="58"/>
        <v>3.3698637962497072E-2</v>
      </c>
      <c r="X135" s="24" t="s">
        <v>91</v>
      </c>
      <c r="Y135" s="26">
        <f t="shared" si="3"/>
        <v>3.8138439994627203E-2</v>
      </c>
      <c r="Z135" s="26">
        <f t="shared" si="46"/>
        <v>0</v>
      </c>
      <c r="AA135" s="26">
        <f t="shared" si="47"/>
        <v>9.336549498144979E-2</v>
      </c>
      <c r="AB135" s="26">
        <f t="shared" si="48"/>
        <v>0</v>
      </c>
      <c r="AC135" s="26">
        <f t="shared" si="49"/>
        <v>0.17353096263034271</v>
      </c>
      <c r="AD135" s="26">
        <f t="shared" si="50"/>
        <v>0</v>
      </c>
      <c r="AE135" s="26">
        <f t="shared" si="51"/>
        <v>0</v>
      </c>
      <c r="AF135" s="26">
        <f t="shared" si="52"/>
        <v>0.12344523449996189</v>
      </c>
      <c r="AG135" s="26">
        <f t="shared" si="53"/>
        <v>0</v>
      </c>
      <c r="AH135" s="26">
        <f t="shared" si="32"/>
        <v>0</v>
      </c>
      <c r="AI135" s="26">
        <f t="shared" si="33"/>
        <v>0</v>
      </c>
      <c r="AJ135" s="26">
        <f t="shared" si="34"/>
        <v>0</v>
      </c>
      <c r="AK135" s="26">
        <f t="shared" si="35"/>
        <v>0</v>
      </c>
      <c r="AL135" s="26">
        <f t="shared" si="36"/>
        <v>0</v>
      </c>
      <c r="AM135" s="26">
        <f t="shared" si="37"/>
        <v>0.13098760876070001</v>
      </c>
      <c r="AN135" s="26">
        <f t="shared" si="38"/>
        <v>0.36017261400171152</v>
      </c>
      <c r="AO135" s="26">
        <f t="shared" si="39"/>
        <v>0</v>
      </c>
      <c r="AP135" s="26">
        <f t="shared" si="40"/>
        <v>4.709105727101192E-2</v>
      </c>
      <c r="AQ135" s="26">
        <f t="shared" si="41"/>
        <v>4.8736032188061433E-2</v>
      </c>
      <c r="AR135" s="26">
        <f t="shared" si="42"/>
        <v>3.3698637962497072E-2</v>
      </c>
    </row>
    <row r="136" spans="1:44" x14ac:dyDescent="0.25">
      <c r="A136" s="2"/>
      <c r="B136" s="21" t="s">
        <v>92</v>
      </c>
      <c r="C136" s="22">
        <v>0</v>
      </c>
      <c r="D136" s="22">
        <f>D110*$Z$99</f>
        <v>2.6693490402384303E-2</v>
      </c>
      <c r="E136" s="22">
        <f t="shared" ref="E136:G136" si="60">E110*$Z$99</f>
        <v>8.7841574143528972E-2</v>
      </c>
      <c r="F136" s="22">
        <f t="shared" si="60"/>
        <v>2.3133587705730315E-2</v>
      </c>
      <c r="G136" s="22">
        <f t="shared" si="60"/>
        <v>2.6693490402384303E-2</v>
      </c>
      <c r="H136" s="22">
        <f>H110*$AA$99</f>
        <v>9.933471816206943E-2</v>
      </c>
      <c r="I136" s="22">
        <f t="shared" ref="I136:K136" si="61">I110*$AA$99</f>
        <v>0.10937181546882727</v>
      </c>
      <c r="J136" s="22">
        <f t="shared" si="61"/>
        <v>9.9382097861499305E-2</v>
      </c>
      <c r="K136" s="22">
        <f t="shared" si="61"/>
        <v>9.5122415842414043E-2</v>
      </c>
      <c r="L136" s="22">
        <f>L110*$AB$99</f>
        <v>9.0049888510566348E-2</v>
      </c>
      <c r="M136" s="22">
        <f>M110*$AB$99</f>
        <v>9.1344848439151125E-2</v>
      </c>
      <c r="N136" s="22">
        <f>N110*$AC$99</f>
        <v>0.10123298805367055</v>
      </c>
      <c r="O136" s="22">
        <f t="shared" ref="O136:P136" si="62">O110*$AC$99</f>
        <v>0.17122800603541305</v>
      </c>
      <c r="P136" s="22">
        <f t="shared" si="62"/>
        <v>0.12448865516490555</v>
      </c>
      <c r="Q136" s="22">
        <f>Q110*$AD$99</f>
        <v>0.10870012445654946</v>
      </c>
      <c r="R136" s="22">
        <f t="shared" ref="R136:S136" si="63">R110*$AD$99</f>
        <v>0.12591830972196122</v>
      </c>
      <c r="S136" s="22">
        <f t="shared" si="63"/>
        <v>0.12082642820094497</v>
      </c>
      <c r="T136" s="32">
        <v>0</v>
      </c>
      <c r="U136" s="32">
        <v>0</v>
      </c>
      <c r="V136" s="32">
        <v>0</v>
      </c>
      <c r="X136" s="21" t="s">
        <v>92</v>
      </c>
      <c r="Y136" s="26">
        <f t="shared" si="3"/>
        <v>0</v>
      </c>
      <c r="Z136" s="26">
        <f t="shared" si="46"/>
        <v>4.1266138186262423E-2</v>
      </c>
      <c r="AA136" s="26">
        <f t="shared" si="47"/>
        <v>0.18361260731670878</v>
      </c>
      <c r="AB136" s="26">
        <f t="shared" si="48"/>
        <v>7.6881670499435104E-2</v>
      </c>
      <c r="AC136" s="26">
        <f t="shared" si="49"/>
        <v>3.767159704413045E-2</v>
      </c>
      <c r="AD136" s="26">
        <f t="shared" si="50"/>
        <v>0.18922112676623892</v>
      </c>
      <c r="AE136" s="26">
        <f t="shared" si="51"/>
        <v>0.2284330481512464</v>
      </c>
      <c r="AF136" s="26">
        <f t="shared" si="52"/>
        <v>0.14938419892164931</v>
      </c>
      <c r="AG136" s="26">
        <f t="shared" si="53"/>
        <v>0.19867187268722081</v>
      </c>
      <c r="AH136" s="26">
        <f t="shared" si="32"/>
        <v>0.18009977702113272</v>
      </c>
      <c r="AI136" s="26">
        <f t="shared" si="33"/>
        <v>9.1344848439151125E-2</v>
      </c>
      <c r="AJ136" s="26">
        <f t="shared" si="34"/>
        <v>0.10123298805367055</v>
      </c>
      <c r="AK136" s="26">
        <f t="shared" si="35"/>
        <v>0.29076453855070139</v>
      </c>
      <c r="AL136" s="26">
        <f t="shared" si="36"/>
        <v>0.16848088668934588</v>
      </c>
      <c r="AM136" s="26">
        <f t="shared" si="37"/>
        <v>0.12846671974601459</v>
      </c>
      <c r="AN136" s="26">
        <f t="shared" si="38"/>
        <v>0.20459732778581763</v>
      </c>
      <c r="AO136" s="26">
        <f t="shared" si="39"/>
        <v>0.26176757241221521</v>
      </c>
      <c r="AP136" s="26">
        <f t="shared" si="40"/>
        <v>0</v>
      </c>
      <c r="AQ136" s="26">
        <f t="shared" si="41"/>
        <v>0</v>
      </c>
      <c r="AR136" s="26">
        <f t="shared" si="42"/>
        <v>0</v>
      </c>
    </row>
    <row r="137" spans="1:44" x14ac:dyDescent="0.25">
      <c r="A137" s="2"/>
      <c r="B137" s="21" t="s">
        <v>93</v>
      </c>
      <c r="C137" s="22">
        <v>0</v>
      </c>
      <c r="D137" s="22">
        <f t="shared" ref="D137:G138" si="64">D111*$Z$99</f>
        <v>4.8448097117983854E-2</v>
      </c>
      <c r="E137" s="22">
        <f t="shared" si="64"/>
        <v>4.8448097117983854E-2</v>
      </c>
      <c r="F137" s="22">
        <f>F111*$Z$99</f>
        <v>8.947457608272702E-2</v>
      </c>
      <c r="G137" s="22">
        <f t="shared" si="64"/>
        <v>4.8448097117983854E-2</v>
      </c>
      <c r="H137" s="22">
        <f t="shared" ref="H137:K138" si="65">H111*$AA$99</f>
        <v>4.1770034849793768E-2</v>
      </c>
      <c r="I137" s="22">
        <f>I111*$AA$99</f>
        <v>3.9072596207917747E-2</v>
      </c>
      <c r="J137" s="22">
        <f t="shared" si="65"/>
        <v>5.2161418863821543E-2</v>
      </c>
      <c r="K137" s="22">
        <f t="shared" si="65"/>
        <v>4.7561207921207022E-2</v>
      </c>
      <c r="L137" s="22">
        <f>L111*$AB$99</f>
        <v>0.15245692235791775</v>
      </c>
      <c r="M137" s="22">
        <f t="shared" ref="L137:M138" si="66">M111*$AB$99</f>
        <v>0.17407098622564002</v>
      </c>
      <c r="N137" s="22">
        <f>N111*$AC$99</f>
        <v>9.649696310233799E-2</v>
      </c>
      <c r="O137" s="22">
        <f t="shared" ref="N137:P138" si="67">O111*$AC$99</f>
        <v>8.9870267746583882E-2</v>
      </c>
      <c r="P137" s="22">
        <f t="shared" si="67"/>
        <v>0.10164456130643611</v>
      </c>
      <c r="Q137" s="22">
        <f t="shared" ref="Q137:S138" si="68">Q111*$AD$99</f>
        <v>7.6862595119047805E-2</v>
      </c>
      <c r="R137" s="22">
        <f t="shared" si="68"/>
        <v>5.891980275480832E-2</v>
      </c>
      <c r="S137" s="22">
        <f t="shared" si="68"/>
        <v>6.9759170847036561E-2</v>
      </c>
      <c r="T137" s="32">
        <v>0</v>
      </c>
      <c r="U137" s="32">
        <v>0</v>
      </c>
      <c r="V137" s="32">
        <v>0</v>
      </c>
      <c r="X137" s="21" t="s">
        <v>93</v>
      </c>
      <c r="Y137" s="26">
        <f t="shared" si="3"/>
        <v>0</v>
      </c>
      <c r="Z137" s="26">
        <f t="shared" si="46"/>
        <v>7.4897131862291286E-2</v>
      </c>
      <c r="AA137" s="26">
        <f t="shared" si="47"/>
        <v>0.10126960403545385</v>
      </c>
      <c r="AB137" s="26">
        <f t="shared" si="48"/>
        <v>0.2973578920819489</v>
      </c>
      <c r="AC137" s="26">
        <f t="shared" si="49"/>
        <v>6.8373118864236776E-2</v>
      </c>
      <c r="AD137" s="26">
        <f t="shared" si="50"/>
        <v>7.9567075898354628E-2</v>
      </c>
      <c r="AE137" s="26">
        <f t="shared" si="51"/>
        <v>8.1606693760161511E-2</v>
      </c>
      <c r="AF137" s="26">
        <f t="shared" si="52"/>
        <v>7.8405386274374975E-2</v>
      </c>
      <c r="AG137" s="26">
        <f t="shared" si="53"/>
        <v>9.9335936343610404E-2</v>
      </c>
      <c r="AH137" s="26">
        <f t="shared" si="32"/>
        <v>0.30491384471583555</v>
      </c>
      <c r="AI137" s="26">
        <f t="shared" si="33"/>
        <v>0.17407098622564002</v>
      </c>
      <c r="AJ137" s="26">
        <f t="shared" si="34"/>
        <v>9.649696310233799E-2</v>
      </c>
      <c r="AK137" s="26">
        <f t="shared" si="35"/>
        <v>0.1526098886262745</v>
      </c>
      <c r="AL137" s="26">
        <f t="shared" si="36"/>
        <v>0.13756406793352258</v>
      </c>
      <c r="AM137" s="26">
        <f t="shared" si="37"/>
        <v>9.0839688689198658E-2</v>
      </c>
      <c r="AN137" s="26">
        <f t="shared" si="38"/>
        <v>9.5735355913841122E-2</v>
      </c>
      <c r="AO137" s="26">
        <f t="shared" si="39"/>
        <v>0.15113157839730731</v>
      </c>
      <c r="AP137" s="26">
        <f t="shared" si="40"/>
        <v>0</v>
      </c>
      <c r="AQ137" s="26">
        <f t="shared" si="41"/>
        <v>0</v>
      </c>
      <c r="AR137" s="26">
        <f t="shared" si="42"/>
        <v>0</v>
      </c>
    </row>
    <row r="138" spans="1:44" x14ac:dyDescent="0.25">
      <c r="A138" s="2"/>
      <c r="B138" s="21" t="s">
        <v>94</v>
      </c>
      <c r="C138" s="22">
        <v>0</v>
      </c>
      <c r="D138" s="22">
        <f t="shared" si="64"/>
        <v>8.7841574143528972E-2</v>
      </c>
      <c r="E138" s="22">
        <f t="shared" si="64"/>
        <v>2.6693490402384303E-2</v>
      </c>
      <c r="F138" s="22">
        <f t="shared" si="64"/>
        <v>5.0374997875439774E-2</v>
      </c>
      <c r="G138" s="22">
        <f>G112*$Z$99</f>
        <v>8.7841574143528972E-2</v>
      </c>
      <c r="H138" s="22">
        <f t="shared" si="65"/>
        <v>4.9140078672964882E-2</v>
      </c>
      <c r="I138" s="22">
        <f t="shared" si="65"/>
        <v>4.1800420008083081E-2</v>
      </c>
      <c r="J138" s="22">
        <f t="shared" si="65"/>
        <v>3.8701314959507231E-2</v>
      </c>
      <c r="K138" s="22">
        <f>K112*$AA$99</f>
        <v>4.7561207921207022E-2</v>
      </c>
      <c r="L138" s="22">
        <f t="shared" si="66"/>
        <v>0.25749318913151586</v>
      </c>
      <c r="M138" s="22">
        <f>M112*$AB$99</f>
        <v>0.23458416533520884</v>
      </c>
      <c r="N138" s="22">
        <f t="shared" si="67"/>
        <v>0.13004782662176925</v>
      </c>
      <c r="O138" s="22">
        <f t="shared" si="67"/>
        <v>6.6679503995780834E-2</v>
      </c>
      <c r="P138" s="22">
        <f t="shared" si="67"/>
        <v>0.10164456130643611</v>
      </c>
      <c r="Q138" s="22">
        <f t="shared" si="68"/>
        <v>5.435006222827473E-2</v>
      </c>
      <c r="R138" s="22">
        <f t="shared" si="68"/>
        <v>5.5074669327102463E-2</v>
      </c>
      <c r="S138" s="22">
        <f t="shared" si="68"/>
        <v>4.9327182755890472E-2</v>
      </c>
      <c r="T138" s="32">
        <v>0</v>
      </c>
      <c r="U138" s="32">
        <v>0</v>
      </c>
      <c r="V138" s="32">
        <v>0</v>
      </c>
      <c r="X138" s="21" t="s">
        <v>94</v>
      </c>
      <c r="Y138" s="26">
        <f t="shared" si="3"/>
        <v>0</v>
      </c>
      <c r="Z138" s="26">
        <f t="shared" si="46"/>
        <v>0.13579649878915434</v>
      </c>
      <c r="AA138" s="26">
        <f t="shared" si="47"/>
        <v>5.5796602223417521E-2</v>
      </c>
      <c r="AB138" s="26">
        <f t="shared" si="48"/>
        <v>0.16741519029968543</v>
      </c>
      <c r="AC138" s="26">
        <f t="shared" si="49"/>
        <v>0.1239677664844293</v>
      </c>
      <c r="AD138" s="26">
        <f t="shared" si="50"/>
        <v>9.3606155309257991E-2</v>
      </c>
      <c r="AE138" s="26">
        <f t="shared" si="51"/>
        <v>8.7304003463033589E-2</v>
      </c>
      <c r="AF138" s="26">
        <f t="shared" si="52"/>
        <v>5.8173102166724694E-2</v>
      </c>
      <c r="AG138" s="26">
        <f t="shared" si="53"/>
        <v>9.9335936343610404E-2</v>
      </c>
      <c r="AH138" s="26">
        <f t="shared" si="32"/>
        <v>0.51498637826303184</v>
      </c>
      <c r="AI138" s="26">
        <f t="shared" si="33"/>
        <v>0.23458416533520884</v>
      </c>
      <c r="AJ138" s="26">
        <f t="shared" si="34"/>
        <v>0.13004782662176925</v>
      </c>
      <c r="AK138" s="26">
        <f t="shared" si="35"/>
        <v>0.11322934640792971</v>
      </c>
      <c r="AL138" s="26">
        <f t="shared" si="36"/>
        <v>0.13756406793352258</v>
      </c>
      <c r="AM138" s="26">
        <f t="shared" si="37"/>
        <v>6.4233359873007295E-2</v>
      </c>
      <c r="AN138" s="26">
        <f t="shared" si="38"/>
        <v>8.9487622553810708E-2</v>
      </c>
      <c r="AO138" s="26">
        <f t="shared" si="39"/>
        <v>0.10686616393616234</v>
      </c>
      <c r="AP138" s="26">
        <f t="shared" si="40"/>
        <v>0</v>
      </c>
      <c r="AQ138" s="26">
        <f t="shared" si="41"/>
        <v>0</v>
      </c>
      <c r="AR138" s="26">
        <f t="shared" si="42"/>
        <v>0</v>
      </c>
    </row>
    <row r="139" spans="1:44" x14ac:dyDescent="0.25">
      <c r="A139" s="2"/>
      <c r="B139" s="21" t="s">
        <v>104</v>
      </c>
      <c r="C139" s="22">
        <f>SUM(C119:C138)</f>
        <v>0.99999999999999989</v>
      </c>
      <c r="D139" s="22">
        <f t="shared" ref="D139:V139" si="69">SUM(D119:D138)</f>
        <v>0.64686184788841272</v>
      </c>
      <c r="E139" s="22">
        <f t="shared" si="69"/>
        <v>0.47840709539085868</v>
      </c>
      <c r="F139" s="22">
        <f t="shared" si="69"/>
        <v>0.30089860893306541</v>
      </c>
      <c r="G139" s="22">
        <f t="shared" si="69"/>
        <v>0.70858398626196206</v>
      </c>
      <c r="H139" s="22">
        <f t="shared" si="69"/>
        <v>0.52496631776633551</v>
      </c>
      <c r="I139" s="22">
        <f t="shared" si="69"/>
        <v>0.47879155995156952</v>
      </c>
      <c r="J139" s="22">
        <f t="shared" si="69"/>
        <v>0.66527851391849235</v>
      </c>
      <c r="K139" s="22">
        <f t="shared" si="69"/>
        <v>0.47879155995156941</v>
      </c>
      <c r="L139" s="22">
        <f t="shared" si="69"/>
        <v>0.49999999999999994</v>
      </c>
      <c r="M139" s="22">
        <f t="shared" si="69"/>
        <v>1</v>
      </c>
      <c r="N139" s="22">
        <f t="shared" si="69"/>
        <v>1</v>
      </c>
      <c r="O139" s="22">
        <f t="shared" si="69"/>
        <v>0.58888888888888891</v>
      </c>
      <c r="P139" s="22">
        <f t="shared" si="69"/>
        <v>0.73888888888888882</v>
      </c>
      <c r="Q139" s="22">
        <f t="shared" si="69"/>
        <v>0.84613450605304852</v>
      </c>
      <c r="R139" s="22">
        <f t="shared" si="69"/>
        <v>0.61544454702643325</v>
      </c>
      <c r="S139" s="22">
        <f t="shared" si="69"/>
        <v>0.46157905307948172</v>
      </c>
      <c r="T139" s="22">
        <f t="shared" si="69"/>
        <v>1</v>
      </c>
      <c r="U139" s="22">
        <f t="shared" si="69"/>
        <v>0.99999999999999989</v>
      </c>
      <c r="V139" s="22">
        <f t="shared" si="69"/>
        <v>1</v>
      </c>
      <c r="X139" s="21" t="s">
        <v>104</v>
      </c>
      <c r="Y139" s="22">
        <f>SUM(Y119:Y138)</f>
        <v>1.0000000000000002</v>
      </c>
      <c r="Z139" s="22">
        <f t="shared" ref="Z139:AR139" si="70">SUM(Z119:Z138)</f>
        <v>1</v>
      </c>
      <c r="AA139" s="22">
        <f t="shared" si="70"/>
        <v>1</v>
      </c>
      <c r="AB139" s="22">
        <f t="shared" si="70"/>
        <v>1</v>
      </c>
      <c r="AC139" s="22">
        <f t="shared" si="70"/>
        <v>1</v>
      </c>
      <c r="AD139" s="22">
        <f t="shared" si="70"/>
        <v>1.0000000000000002</v>
      </c>
      <c r="AE139" s="22">
        <f t="shared" si="70"/>
        <v>0.99999999999999989</v>
      </c>
      <c r="AF139" s="22">
        <f t="shared" si="70"/>
        <v>1.0000000000000002</v>
      </c>
      <c r="AG139" s="22">
        <f t="shared" si="70"/>
        <v>1</v>
      </c>
      <c r="AH139" s="22">
        <f t="shared" si="70"/>
        <v>1</v>
      </c>
      <c r="AI139" s="22">
        <f t="shared" si="70"/>
        <v>1</v>
      </c>
      <c r="AJ139" s="22">
        <f t="shared" si="70"/>
        <v>1</v>
      </c>
      <c r="AK139" s="22">
        <f t="shared" si="70"/>
        <v>1</v>
      </c>
      <c r="AL139" s="22">
        <f t="shared" si="70"/>
        <v>1.0000000000000002</v>
      </c>
      <c r="AM139" s="22">
        <f t="shared" si="70"/>
        <v>1.0000000000000002</v>
      </c>
      <c r="AN139" s="22">
        <f t="shared" si="70"/>
        <v>0.99999999999999989</v>
      </c>
      <c r="AO139" s="22">
        <f t="shared" si="70"/>
        <v>1</v>
      </c>
      <c r="AP139" s="22">
        <f t="shared" si="70"/>
        <v>1</v>
      </c>
      <c r="AQ139" s="22">
        <f t="shared" si="70"/>
        <v>1</v>
      </c>
      <c r="AR139" s="22">
        <f t="shared" si="70"/>
        <v>1</v>
      </c>
    </row>
    <row r="140" spans="1:44" x14ac:dyDescent="0.25">
      <c r="A140" s="2"/>
    </row>
    <row r="141" spans="1:44" x14ac:dyDescent="0.25">
      <c r="A141" s="2"/>
    </row>
    <row r="142" spans="1:44" x14ac:dyDescent="0.25">
      <c r="A142" s="2"/>
    </row>
    <row r="143" spans="1:44" x14ac:dyDescent="0.25">
      <c r="A143" s="2" t="s">
        <v>17</v>
      </c>
    </row>
    <row r="145" spans="2:44" x14ac:dyDescent="0.25">
      <c r="D145" s="118" t="s">
        <v>96</v>
      </c>
      <c r="E145" s="118"/>
      <c r="F145" s="118"/>
      <c r="G145" s="118"/>
      <c r="H145" s="119" t="s">
        <v>97</v>
      </c>
      <c r="I145" s="119"/>
      <c r="J145" s="119"/>
      <c r="K145" s="119"/>
      <c r="L145" s="120" t="s">
        <v>98</v>
      </c>
      <c r="M145" s="120"/>
      <c r="N145" s="121" t="s">
        <v>99</v>
      </c>
      <c r="O145" s="121"/>
      <c r="P145" s="121"/>
      <c r="Q145" s="122" t="s">
        <v>100</v>
      </c>
      <c r="R145" s="122"/>
      <c r="S145" s="122"/>
      <c r="T145" s="117" t="s">
        <v>101</v>
      </c>
      <c r="U145" s="117"/>
      <c r="V145" s="117"/>
      <c r="Z145" s="118" t="s">
        <v>96</v>
      </c>
      <c r="AA145" s="118"/>
      <c r="AB145" s="118"/>
      <c r="AC145" s="118"/>
      <c r="AD145" s="119" t="s">
        <v>97</v>
      </c>
      <c r="AE145" s="119"/>
      <c r="AF145" s="119"/>
      <c r="AG145" s="119"/>
      <c r="AH145" s="120" t="s">
        <v>98</v>
      </c>
      <c r="AI145" s="120"/>
      <c r="AJ145" s="121" t="s">
        <v>99</v>
      </c>
      <c r="AK145" s="121"/>
      <c r="AL145" s="121"/>
      <c r="AM145" s="122" t="s">
        <v>100</v>
      </c>
      <c r="AN145" s="122"/>
      <c r="AO145" s="122"/>
      <c r="AP145" s="117" t="s">
        <v>101</v>
      </c>
      <c r="AQ145" s="117"/>
      <c r="AR145" s="117"/>
    </row>
    <row r="146" spans="2:44" x14ac:dyDescent="0.25">
      <c r="B146" s="24"/>
      <c r="C146" s="24" t="s">
        <v>95</v>
      </c>
      <c r="D146" s="24" t="s">
        <v>80</v>
      </c>
      <c r="E146" s="24" t="s">
        <v>81</v>
      </c>
      <c r="F146" s="24" t="s">
        <v>82</v>
      </c>
      <c r="G146" s="24" t="s">
        <v>83</v>
      </c>
      <c r="H146" s="24" t="s">
        <v>84</v>
      </c>
      <c r="I146" s="24" t="s">
        <v>85</v>
      </c>
      <c r="J146" s="24" t="s">
        <v>86</v>
      </c>
      <c r="K146" s="24" t="s">
        <v>87</v>
      </c>
      <c r="L146" s="24" t="s">
        <v>88</v>
      </c>
      <c r="M146" s="24" t="s">
        <v>89</v>
      </c>
      <c r="N146" s="24" t="s">
        <v>10</v>
      </c>
      <c r="O146" s="24" t="s">
        <v>11</v>
      </c>
      <c r="P146" s="24" t="s">
        <v>78</v>
      </c>
      <c r="Q146" s="24" t="s">
        <v>79</v>
      </c>
      <c r="R146" s="24" t="s">
        <v>90</v>
      </c>
      <c r="S146" s="24" t="s">
        <v>91</v>
      </c>
      <c r="T146" s="24" t="s">
        <v>92</v>
      </c>
      <c r="U146" s="24" t="s">
        <v>93</v>
      </c>
      <c r="V146" s="24" t="s">
        <v>94</v>
      </c>
      <c r="X146" s="24"/>
      <c r="Y146" s="24" t="s">
        <v>95</v>
      </c>
      <c r="Z146" s="24" t="s">
        <v>80</v>
      </c>
      <c r="AA146" s="24" t="s">
        <v>81</v>
      </c>
      <c r="AB146" s="24" t="s">
        <v>82</v>
      </c>
      <c r="AC146" s="24" t="s">
        <v>83</v>
      </c>
      <c r="AD146" s="24" t="s">
        <v>84</v>
      </c>
      <c r="AE146" s="24" t="s">
        <v>85</v>
      </c>
      <c r="AF146" s="24" t="s">
        <v>86</v>
      </c>
      <c r="AG146" s="24" t="s">
        <v>87</v>
      </c>
      <c r="AH146" s="24" t="s">
        <v>88</v>
      </c>
      <c r="AI146" s="24" t="s">
        <v>89</v>
      </c>
      <c r="AJ146" s="24" t="s">
        <v>10</v>
      </c>
      <c r="AK146" s="24" t="s">
        <v>11</v>
      </c>
      <c r="AL146" s="24" t="s">
        <v>78</v>
      </c>
      <c r="AM146" s="24" t="s">
        <v>79</v>
      </c>
      <c r="AN146" s="24" t="s">
        <v>90</v>
      </c>
      <c r="AO146" s="24" t="s">
        <v>91</v>
      </c>
      <c r="AP146" s="24" t="s">
        <v>92</v>
      </c>
      <c r="AQ146" s="24" t="s">
        <v>93</v>
      </c>
      <c r="AR146" s="24" t="s">
        <v>94</v>
      </c>
    </row>
    <row r="147" spans="2:44" x14ac:dyDescent="0.25">
      <c r="B147" s="21" t="s">
        <v>95</v>
      </c>
      <c r="C147" s="26" cm="1">
        <f t="array" ref="C147:V166">MMULT(Y119:AR138,Y119:AR138)</f>
        <v>0</v>
      </c>
      <c r="D147" s="22">
        <v>0</v>
      </c>
      <c r="E147" s="22">
        <v>0</v>
      </c>
      <c r="F147" s="22">
        <v>0</v>
      </c>
      <c r="G147" s="22">
        <v>0</v>
      </c>
      <c r="H147" s="22">
        <v>0</v>
      </c>
      <c r="I147" s="22">
        <v>0</v>
      </c>
      <c r="J147" s="22">
        <v>0</v>
      </c>
      <c r="K147" s="22">
        <v>0</v>
      </c>
      <c r="L147" s="22">
        <v>0</v>
      </c>
      <c r="M147" s="22">
        <v>0</v>
      </c>
      <c r="N147" s="22">
        <v>0</v>
      </c>
      <c r="O147" s="22">
        <v>0</v>
      </c>
      <c r="P147" s="22">
        <v>0</v>
      </c>
      <c r="Q147" s="22">
        <v>0</v>
      </c>
      <c r="R147" s="22">
        <v>0</v>
      </c>
      <c r="S147" s="22">
        <v>0</v>
      </c>
      <c r="T147" s="22">
        <v>0</v>
      </c>
      <c r="U147" s="22">
        <v>0</v>
      </c>
      <c r="V147" s="22">
        <v>0</v>
      </c>
      <c r="X147" s="21" t="s">
        <v>95</v>
      </c>
      <c r="Y147" s="26" cm="1">
        <f t="array" ref="Y147:AR166">MMULT(_xlfn.ANCHORARRAY(C147),_xlfn.ANCHORARRAY(C147))</f>
        <v>0</v>
      </c>
      <c r="Z147" s="22">
        <v>0</v>
      </c>
      <c r="AA147" s="22">
        <v>0</v>
      </c>
      <c r="AB147" s="22">
        <v>0</v>
      </c>
      <c r="AC147" s="22">
        <v>0</v>
      </c>
      <c r="AD147" s="22">
        <v>0</v>
      </c>
      <c r="AE147" s="22">
        <v>0</v>
      </c>
      <c r="AF147" s="22">
        <v>0</v>
      </c>
      <c r="AG147" s="22">
        <v>0</v>
      </c>
      <c r="AH147" s="22">
        <v>0</v>
      </c>
      <c r="AI147" s="22">
        <v>0</v>
      </c>
      <c r="AJ147" s="22">
        <v>0</v>
      </c>
      <c r="AK147" s="22">
        <v>0</v>
      </c>
      <c r="AL147" s="22">
        <v>0</v>
      </c>
      <c r="AM147" s="22">
        <v>0</v>
      </c>
      <c r="AN147" s="22">
        <v>0</v>
      </c>
      <c r="AO147" s="22">
        <v>0</v>
      </c>
      <c r="AP147" s="22">
        <v>0</v>
      </c>
      <c r="AQ147" s="22">
        <v>0</v>
      </c>
      <c r="AR147" s="22">
        <v>0</v>
      </c>
    </row>
    <row r="148" spans="2:44" x14ac:dyDescent="0.25">
      <c r="B148" s="24" t="s">
        <v>80</v>
      </c>
      <c r="C148" s="22">
        <v>5.5779109124860261E-3</v>
      </c>
      <c r="D148" s="27">
        <v>1.4057712345160699E-2</v>
      </c>
      <c r="E148" s="27">
        <v>1.7265619945367294E-2</v>
      </c>
      <c r="F148" s="27">
        <v>3.1182255227960427E-2</v>
      </c>
      <c r="G148" s="27">
        <v>1.283319685595123E-2</v>
      </c>
      <c r="H148" s="22">
        <v>1.8283984748430702E-2</v>
      </c>
      <c r="I148" s="22">
        <v>1.972851608400189E-2</v>
      </c>
      <c r="J148" s="22">
        <v>1.4518455459293124E-2</v>
      </c>
      <c r="K148" s="22">
        <v>2.0238189960660923E-2</v>
      </c>
      <c r="L148" s="22">
        <v>5.5615992467264314E-2</v>
      </c>
      <c r="M148" s="22">
        <v>2.7917197845490644E-2</v>
      </c>
      <c r="N148" s="22">
        <v>1.763429784754755E-2</v>
      </c>
      <c r="O148" s="22">
        <v>2.8259026272948656E-2</v>
      </c>
      <c r="P148" s="22">
        <v>2.3477888921775721E-2</v>
      </c>
      <c r="Q148" s="22">
        <v>1.474015628147847E-2</v>
      </c>
      <c r="R148" s="22">
        <v>1.9712871480713191E-2</v>
      </c>
      <c r="S148" s="22">
        <v>2.6572247960839311E-2</v>
      </c>
      <c r="T148" s="22">
        <v>6.951152237377297E-3</v>
      </c>
      <c r="U148" s="22">
        <v>5.2340750354548981E-3</v>
      </c>
      <c r="V148" s="22">
        <v>5.6342874964613442E-3</v>
      </c>
      <c r="X148" s="24" t="s">
        <v>80</v>
      </c>
      <c r="Y148" s="22">
        <v>1.7037317449876774E-2</v>
      </c>
      <c r="Z148" s="27">
        <v>2.0813954104482679E-2</v>
      </c>
      <c r="AA148" s="27">
        <v>2.0152937746979353E-2</v>
      </c>
      <c r="AB148" s="27">
        <v>1.9381596215333374E-2</v>
      </c>
      <c r="AC148" s="27">
        <v>1.7155562454842555E-2</v>
      </c>
      <c r="AD148" s="22">
        <v>1.8882837591272905E-2</v>
      </c>
      <c r="AE148" s="22">
        <v>2.7799631398219119E-2</v>
      </c>
      <c r="AF148" s="22">
        <v>2.0169725492730963E-2</v>
      </c>
      <c r="AG148" s="22">
        <v>2.7796167984599201E-2</v>
      </c>
      <c r="AH148" s="22">
        <v>2.3662434422450529E-2</v>
      </c>
      <c r="AI148" s="22">
        <v>1.4729162812839128E-2</v>
      </c>
      <c r="AJ148" s="22">
        <v>2.0476817954203072E-2</v>
      </c>
      <c r="AK148" s="22">
        <v>2.6773560863984778E-2</v>
      </c>
      <c r="AL148" s="22">
        <v>1.699859490109986E-2</v>
      </c>
      <c r="AM148" s="22">
        <v>1.6741655145490662E-2</v>
      </c>
      <c r="AN148" s="22">
        <v>1.5896464472892776E-2</v>
      </c>
      <c r="AO148" s="22">
        <v>2.0573908317186914E-2</v>
      </c>
      <c r="AP148" s="22">
        <v>1.6437230434140741E-2</v>
      </c>
      <c r="AQ148" s="22">
        <v>1.6514993781353123E-2</v>
      </c>
      <c r="AR148" s="22">
        <v>1.7030400951955849E-2</v>
      </c>
    </row>
    <row r="149" spans="2:44" x14ac:dyDescent="0.25">
      <c r="B149" s="24" t="s">
        <v>81</v>
      </c>
      <c r="C149" s="22">
        <v>1.9322450201037351E-2</v>
      </c>
      <c r="D149" s="27">
        <v>2.8385671062002585E-2</v>
      </c>
      <c r="E149" s="27">
        <v>4.0353577631359973E-2</v>
      </c>
      <c r="F149" s="27">
        <v>6.2914292817787681E-2</v>
      </c>
      <c r="G149" s="27">
        <v>2.5913099918590855E-2</v>
      </c>
      <c r="H149" s="22">
        <v>4.2403331549037415E-2</v>
      </c>
      <c r="I149" s="22">
        <v>4.6730579497316641E-2</v>
      </c>
      <c r="J149" s="22">
        <v>3.3698883594324339E-2</v>
      </c>
      <c r="K149" s="22">
        <v>4.6540937905227703E-2</v>
      </c>
      <c r="L149" s="22">
        <v>0.11302789465938481</v>
      </c>
      <c r="M149" s="22">
        <v>5.6862764418909431E-2</v>
      </c>
      <c r="N149" s="22">
        <v>3.7646958299694472E-2</v>
      </c>
      <c r="O149" s="22">
        <v>6.5592213960438447E-2</v>
      </c>
      <c r="P149" s="22">
        <v>5.154256286046488E-2</v>
      </c>
      <c r="Q149" s="22">
        <v>3.3309307910225086E-2</v>
      </c>
      <c r="R149" s="22">
        <v>4.5783076046390613E-2</v>
      </c>
      <c r="S149" s="22">
        <v>6.1231671725984843E-2</v>
      </c>
      <c r="T149" s="22">
        <v>2.4079497692567113E-2</v>
      </c>
      <c r="U149" s="22">
        <v>1.8131367784071512E-2</v>
      </c>
      <c r="V149" s="22">
        <v>1.95177444166422E-2</v>
      </c>
      <c r="X149" s="24" t="s">
        <v>81</v>
      </c>
      <c r="Y149" s="22">
        <v>4.0699983334182399E-2</v>
      </c>
      <c r="Z149" s="27">
        <v>4.779892876624868E-2</v>
      </c>
      <c r="AA149" s="27">
        <v>4.6064381156498843E-2</v>
      </c>
      <c r="AB149" s="27">
        <v>4.4338030227744241E-2</v>
      </c>
      <c r="AC149" s="27">
        <v>4.0300663268569424E-2</v>
      </c>
      <c r="AD149" s="22">
        <v>4.374200959779493E-2</v>
      </c>
      <c r="AE149" s="22">
        <v>5.9793220097619122E-2</v>
      </c>
      <c r="AF149" s="22">
        <v>4.604535203960796E-2</v>
      </c>
      <c r="AG149" s="22">
        <v>5.9784522727376548E-2</v>
      </c>
      <c r="AH149" s="22">
        <v>5.1374223521412389E-2</v>
      </c>
      <c r="AI149" s="22">
        <v>3.5697904227290841E-2</v>
      </c>
      <c r="AJ149" s="22">
        <v>4.6543963544816248E-2</v>
      </c>
      <c r="AK149" s="22">
        <v>5.7722422225859521E-2</v>
      </c>
      <c r="AL149" s="22">
        <v>4.0069870523344424E-2</v>
      </c>
      <c r="AM149" s="22">
        <v>3.9886351083400974E-2</v>
      </c>
      <c r="AN149" s="22">
        <v>3.7663619970311021E-2</v>
      </c>
      <c r="AO149" s="22">
        <v>4.6736137009868825E-2</v>
      </c>
      <c r="AP149" s="22">
        <v>3.959398616683852E-2</v>
      </c>
      <c r="AQ149" s="22">
        <v>3.9761842230191718E-2</v>
      </c>
      <c r="AR149" s="22">
        <v>4.0776269210667945E-2</v>
      </c>
    </row>
    <row r="150" spans="2:44" x14ac:dyDescent="0.25">
      <c r="B150" s="24" t="s">
        <v>82</v>
      </c>
      <c r="C150" s="22">
        <v>5.5779109124860261E-3</v>
      </c>
      <c r="D150" s="27">
        <v>1.269989541971304E-2</v>
      </c>
      <c r="E150" s="27">
        <v>1.4109679728356531E-2</v>
      </c>
      <c r="F150" s="27">
        <v>2.5628581578455122E-2</v>
      </c>
      <c r="G150" s="27">
        <v>1.1593654356377266E-2</v>
      </c>
      <c r="H150" s="22">
        <v>1.5559163157524869E-2</v>
      </c>
      <c r="I150" s="22">
        <v>1.6638327479590861E-2</v>
      </c>
      <c r="J150" s="22">
        <v>1.20517620780725E-2</v>
      </c>
      <c r="K150" s="22">
        <v>1.7096881099036676E-2</v>
      </c>
      <c r="L150" s="22">
        <v>4.9903642954965848E-2</v>
      </c>
      <c r="M150" s="22">
        <v>2.4610622531809831E-2</v>
      </c>
      <c r="N150" s="22">
        <v>1.539579221450656E-2</v>
      </c>
      <c r="O150" s="22">
        <v>2.3457802529647249E-2</v>
      </c>
      <c r="P150" s="22">
        <v>1.9982424630070609E-2</v>
      </c>
      <c r="Q150" s="22">
        <v>1.2232467277236233E-2</v>
      </c>
      <c r="R150" s="22">
        <v>1.6565769325660569E-2</v>
      </c>
      <c r="S150" s="22">
        <v>2.201517818697479E-2</v>
      </c>
      <c r="T150" s="22">
        <v>6.951152237377297E-3</v>
      </c>
      <c r="U150" s="22">
        <v>5.2340750354548981E-3</v>
      </c>
      <c r="V150" s="22">
        <v>5.6342874964613442E-3</v>
      </c>
      <c r="X150" s="24" t="s">
        <v>82</v>
      </c>
      <c r="Y150" s="22">
        <v>1.5035844109719134E-2</v>
      </c>
      <c r="Z150" s="27">
        <v>1.8324652765361413E-2</v>
      </c>
      <c r="AA150" s="27">
        <v>1.7526368501263438E-2</v>
      </c>
      <c r="AB150" s="27">
        <v>1.7135909937229129E-2</v>
      </c>
      <c r="AC150" s="27">
        <v>1.4884724354268275E-2</v>
      </c>
      <c r="AD150" s="22">
        <v>1.6924471451511484E-2</v>
      </c>
      <c r="AE150" s="22">
        <v>2.4667088535304044E-2</v>
      </c>
      <c r="AF150" s="22">
        <v>1.767618830990967E-2</v>
      </c>
      <c r="AG150" s="22">
        <v>2.4663046595329582E-2</v>
      </c>
      <c r="AH150" s="22">
        <v>2.034542627422006E-2</v>
      </c>
      <c r="AI150" s="22">
        <v>1.3068398449462818E-2</v>
      </c>
      <c r="AJ150" s="22">
        <v>1.810636578746886E-2</v>
      </c>
      <c r="AK150" s="22">
        <v>2.3587938408389752E-2</v>
      </c>
      <c r="AL150" s="22">
        <v>1.4851021338218705E-2</v>
      </c>
      <c r="AM150" s="22">
        <v>1.452120756883957E-2</v>
      </c>
      <c r="AN150" s="22">
        <v>1.3864426324065539E-2</v>
      </c>
      <c r="AO150" s="22">
        <v>1.7673384831291866E-2</v>
      </c>
      <c r="AP150" s="22">
        <v>1.4501196403008921E-2</v>
      </c>
      <c r="AQ150" s="22">
        <v>1.458793603270341E-2</v>
      </c>
      <c r="AR150" s="22">
        <v>1.5012372244117131E-2</v>
      </c>
    </row>
    <row r="151" spans="2:44" x14ac:dyDescent="0.25">
      <c r="B151" s="24" t="s">
        <v>83</v>
      </c>
      <c r="C151" s="22">
        <v>0</v>
      </c>
      <c r="D151" s="27">
        <v>2.4289011434757382E-2</v>
      </c>
      <c r="E151" s="27">
        <v>3.5672786582593867E-2</v>
      </c>
      <c r="F151" s="27">
        <v>5.1035773002897168E-2</v>
      </c>
      <c r="G151" s="27">
        <v>2.2173285206393847E-2</v>
      </c>
      <c r="H151" s="22">
        <v>3.8001179861994416E-2</v>
      </c>
      <c r="I151" s="22">
        <v>4.2168304328120451E-2</v>
      </c>
      <c r="J151" s="22">
        <v>2.9882875477026598E-2</v>
      </c>
      <c r="K151" s="22">
        <v>4.1389718424104577E-2</v>
      </c>
      <c r="L151" s="22">
        <v>9.6710301071570137E-2</v>
      </c>
      <c r="M151" s="22">
        <v>4.8238330780382643E-2</v>
      </c>
      <c r="N151" s="22">
        <v>3.2657462960684308E-2</v>
      </c>
      <c r="O151" s="22">
        <v>5.8164655709021476E-2</v>
      </c>
      <c r="P151" s="22">
        <v>4.484834191880098E-2</v>
      </c>
      <c r="Q151" s="22">
        <v>2.9106200933586415E-2</v>
      </c>
      <c r="R151" s="22">
        <v>4.0832187436174804E-2</v>
      </c>
      <c r="S151" s="22">
        <v>5.404098796157826E-2</v>
      </c>
      <c r="T151" s="22">
        <v>0</v>
      </c>
      <c r="U151" s="22">
        <v>0</v>
      </c>
      <c r="V151" s="22">
        <v>0</v>
      </c>
      <c r="X151" s="24" t="s">
        <v>83</v>
      </c>
      <c r="Y151" s="22">
        <v>2.7651519633425468E-2</v>
      </c>
      <c r="Z151" s="27">
        <v>3.5060885437223174E-2</v>
      </c>
      <c r="AA151" s="27">
        <v>3.5829676514476383E-2</v>
      </c>
      <c r="AB151" s="27">
        <v>3.1817341895699715E-2</v>
      </c>
      <c r="AC151" s="27">
        <v>3.0047531274719257E-2</v>
      </c>
      <c r="AD151" s="22">
        <v>2.9079645020237854E-2</v>
      </c>
      <c r="AE151" s="22">
        <v>4.7349271261109563E-2</v>
      </c>
      <c r="AF151" s="22">
        <v>3.4887013212629187E-2</v>
      </c>
      <c r="AG151" s="22">
        <v>4.7339974021811337E-2</v>
      </c>
      <c r="AH151" s="22">
        <v>4.4645833377246077E-2</v>
      </c>
      <c r="AI151" s="22">
        <v>2.2370634324894886E-2</v>
      </c>
      <c r="AJ151" s="22">
        <v>3.4378233891211286E-2</v>
      </c>
      <c r="AK151" s="22">
        <v>4.6778220390766276E-2</v>
      </c>
      <c r="AL151" s="22">
        <v>2.932432571444207E-2</v>
      </c>
      <c r="AM151" s="22">
        <v>2.9483466348501439E-2</v>
      </c>
      <c r="AN151" s="22">
        <v>2.6813103615466835E-2</v>
      </c>
      <c r="AO151" s="22">
        <v>3.8455748713958147E-2</v>
      </c>
      <c r="AP151" s="22">
        <v>2.65014929639243E-2</v>
      </c>
      <c r="AQ151" s="22">
        <v>2.6546186008037598E-2</v>
      </c>
      <c r="AR151" s="22">
        <v>2.7833203967334748E-2</v>
      </c>
    </row>
    <row r="152" spans="2:44" x14ac:dyDescent="0.25">
      <c r="B152" s="24" t="s">
        <v>84</v>
      </c>
      <c r="C152" s="22">
        <v>0.12559520109074884</v>
      </c>
      <c r="D152" s="22">
        <v>9.2362075877976207E-2</v>
      </c>
      <c r="E152" s="22">
        <v>0.11238450768040584</v>
      </c>
      <c r="F152" s="22">
        <v>3.3927323860968188E-2</v>
      </c>
      <c r="G152" s="22">
        <v>0.10568226506557045</v>
      </c>
      <c r="H152" s="28">
        <v>2.4207725772487018E-2</v>
      </c>
      <c r="I152" s="28">
        <v>2.7191757291055847E-2</v>
      </c>
      <c r="J152" s="28">
        <v>0.15838040455782035</v>
      </c>
      <c r="K152" s="28">
        <v>2.6595885759491383E-2</v>
      </c>
      <c r="L152" s="22">
        <v>5.5983037937499765E-2</v>
      </c>
      <c r="M152" s="22">
        <v>2.8767642470884404E-2</v>
      </c>
      <c r="N152" s="22">
        <v>0.20220700478702416</v>
      </c>
      <c r="O152" s="22">
        <v>3.8205201770723472E-2</v>
      </c>
      <c r="P152" s="22">
        <v>0.27515559350500346</v>
      </c>
      <c r="Q152" s="22">
        <v>0.29301354172484195</v>
      </c>
      <c r="R152" s="22">
        <v>0.13727422328054889</v>
      </c>
      <c r="S152" s="22">
        <v>3.5575585797327697E-2</v>
      </c>
      <c r="T152" s="22">
        <v>0.14259149236410276</v>
      </c>
      <c r="U152" s="22">
        <v>0.14828007555936271</v>
      </c>
      <c r="V152" s="22">
        <v>0.15248709864171403</v>
      </c>
      <c r="X152" s="24" t="s">
        <v>84</v>
      </c>
      <c r="Y152" s="22">
        <v>0.10975871461231203</v>
      </c>
      <c r="Z152" s="22">
        <v>9.4617310692688153E-2</v>
      </c>
      <c r="AA152" s="22">
        <v>9.839535290759234E-2</v>
      </c>
      <c r="AB152" s="22">
        <v>0.11061161314292159</v>
      </c>
      <c r="AC152" s="22">
        <v>0.12415764837116812</v>
      </c>
      <c r="AD152" s="28">
        <v>0.11608188212267792</v>
      </c>
      <c r="AE152" s="28">
        <v>8.5449485086842275E-2</v>
      </c>
      <c r="AF152" s="28">
        <v>9.8250640149748047E-2</v>
      </c>
      <c r="AG152" s="28">
        <v>8.5475801486715047E-2</v>
      </c>
      <c r="AH152" s="22">
        <v>9.2889101280814734E-2</v>
      </c>
      <c r="AI152" s="22">
        <v>0.12095772384279971</v>
      </c>
      <c r="AJ152" s="22">
        <v>8.9374293894010581E-2</v>
      </c>
      <c r="AK152" s="22">
        <v>8.6850481785547731E-2</v>
      </c>
      <c r="AL152" s="22">
        <v>9.1881660577668028E-2</v>
      </c>
      <c r="AM152" s="22">
        <v>9.7698626822499066E-2</v>
      </c>
      <c r="AN152" s="22">
        <v>0.13667998974347725</v>
      </c>
      <c r="AO152" s="22">
        <v>8.3963391981138349E-2</v>
      </c>
      <c r="AP152" s="22">
        <v>0.10955694293664832</v>
      </c>
      <c r="AQ152" s="22">
        <v>0.10988084449774009</v>
      </c>
      <c r="AR152" s="22">
        <v>0.10602961709295905</v>
      </c>
    </row>
    <row r="153" spans="2:44" x14ac:dyDescent="0.25">
      <c r="B153" s="24" t="s">
        <v>85</v>
      </c>
      <c r="C153" s="22">
        <v>1.1237776704144402E-2</v>
      </c>
      <c r="D153" s="22">
        <v>2.7364913411144467E-2</v>
      </c>
      <c r="E153" s="22">
        <v>4.8092279238450421E-2</v>
      </c>
      <c r="F153" s="22">
        <v>3.3655100455789372E-2</v>
      </c>
      <c r="G153" s="22">
        <v>5.5929889167929715E-2</v>
      </c>
      <c r="H153" s="28">
        <v>2.2149426709639704E-2</v>
      </c>
      <c r="I153" s="28">
        <v>2.4080203042405022E-2</v>
      </c>
      <c r="J153" s="28">
        <v>1.7290777337993182E-2</v>
      </c>
      <c r="K153" s="28">
        <v>2.4255658527301324E-2</v>
      </c>
      <c r="L153" s="22">
        <v>6.4548009329612022E-2</v>
      </c>
      <c r="M153" s="22">
        <v>3.1999450851630883E-2</v>
      </c>
      <c r="N153" s="22">
        <v>2.0649958138830353E-2</v>
      </c>
      <c r="O153" s="22">
        <v>3.3655131735193862E-2</v>
      </c>
      <c r="P153" s="22">
        <v>2.7455125637369834E-2</v>
      </c>
      <c r="Q153" s="22">
        <v>1.7243536577698386E-2</v>
      </c>
      <c r="R153" s="22">
        <v>2.3690979225978116E-2</v>
      </c>
      <c r="S153" s="22">
        <v>3.1451655597906567E-2</v>
      </c>
      <c r="T153" s="22">
        <v>1.1624367109580848E-2</v>
      </c>
      <c r="U153" s="22">
        <v>1.1887761765731149E-2</v>
      </c>
      <c r="V153" s="22">
        <v>1.5570178424477398E-2</v>
      </c>
      <c r="X153" s="24" t="s">
        <v>85</v>
      </c>
      <c r="Y153" s="22">
        <v>2.3354584232556194E-2</v>
      </c>
      <c r="Z153" s="22">
        <v>2.8644105219836576E-2</v>
      </c>
      <c r="AA153" s="22">
        <v>2.7744826924672884E-2</v>
      </c>
      <c r="AB153" s="22">
        <v>2.9486686770579251E-2</v>
      </c>
      <c r="AC153" s="22">
        <v>2.3551680194466504E-2</v>
      </c>
      <c r="AD153" s="28">
        <v>2.8489510996371585E-2</v>
      </c>
      <c r="AE153" s="28">
        <v>3.6734195997290005E-2</v>
      </c>
      <c r="AF153" s="28">
        <v>2.7498010699150071E-2</v>
      </c>
      <c r="AG153" s="28">
        <v>3.6697107193158406E-2</v>
      </c>
      <c r="AH153" s="22">
        <v>3.5390008159535642E-2</v>
      </c>
      <c r="AI153" s="22">
        <v>2.4598315231076508E-2</v>
      </c>
      <c r="AJ153" s="22">
        <v>2.8286259504751162E-2</v>
      </c>
      <c r="AK153" s="22">
        <v>3.6557061367992444E-2</v>
      </c>
      <c r="AL153" s="22">
        <v>2.5226938529678729E-2</v>
      </c>
      <c r="AM153" s="22">
        <v>2.3727705976392559E-2</v>
      </c>
      <c r="AN153" s="22">
        <v>2.3567583874777854E-2</v>
      </c>
      <c r="AO153" s="22">
        <v>2.9221106516040169E-2</v>
      </c>
      <c r="AP153" s="22">
        <v>2.2843826658785801E-2</v>
      </c>
      <c r="AQ153" s="22">
        <v>2.2783095280022238E-2</v>
      </c>
      <c r="AR153" s="22">
        <v>2.3324668758824718E-2</v>
      </c>
    </row>
    <row r="154" spans="2:44" x14ac:dyDescent="0.25">
      <c r="B154" s="24" t="s">
        <v>86</v>
      </c>
      <c r="C154" s="22">
        <v>5.7605306656385781E-2</v>
      </c>
      <c r="D154" s="22">
        <v>2.3076100257264365E-2</v>
      </c>
      <c r="E154" s="22">
        <v>2.7861515947700484E-2</v>
      </c>
      <c r="F154" s="22">
        <v>4.6592271404917299E-2</v>
      </c>
      <c r="G154" s="22">
        <v>6.3131675637410956E-2</v>
      </c>
      <c r="H154" s="28">
        <v>3.0483434482127987E-2</v>
      </c>
      <c r="I154" s="28">
        <v>3.3012848943899081E-2</v>
      </c>
      <c r="J154" s="28">
        <v>2.3671469944957065E-2</v>
      </c>
      <c r="K154" s="28">
        <v>3.3358189830013499E-2</v>
      </c>
      <c r="L154" s="22">
        <v>9.0973303973274827E-2</v>
      </c>
      <c r="M154" s="22">
        <v>4.4925703654707078E-2</v>
      </c>
      <c r="N154" s="22">
        <v>2.8800326790858539E-2</v>
      </c>
      <c r="O154" s="22">
        <v>4.6074645679040106E-2</v>
      </c>
      <c r="P154" s="22">
        <v>3.7985523367043632E-2</v>
      </c>
      <c r="Q154" s="22">
        <v>2.3664998712408885E-2</v>
      </c>
      <c r="R154" s="22">
        <v>3.2515371973507887E-2</v>
      </c>
      <c r="S154" s="22">
        <v>4.3069815716751711E-2</v>
      </c>
      <c r="T154" s="22">
        <v>5.7046051254590495E-2</v>
      </c>
      <c r="U154" s="22">
        <v>5.0584115695802831E-2</v>
      </c>
      <c r="V154" s="22">
        <v>4.919720459882352E-2</v>
      </c>
      <c r="X154" s="24" t="s">
        <v>86</v>
      </c>
      <c r="Y154" s="22">
        <v>4.658884438942687E-2</v>
      </c>
      <c r="Z154" s="22">
        <v>5.0455895234045013E-2</v>
      </c>
      <c r="AA154" s="22">
        <v>4.4643215827777055E-2</v>
      </c>
      <c r="AB154" s="22">
        <v>4.9616840295608616E-2</v>
      </c>
      <c r="AC154" s="22">
        <v>4.1266599396720859E-2</v>
      </c>
      <c r="AD154" s="28">
        <v>5.3457708142452036E-2</v>
      </c>
      <c r="AE154" s="28">
        <v>5.6514524150991605E-2</v>
      </c>
      <c r="AF154" s="28">
        <v>4.6334945031897022E-2</v>
      </c>
      <c r="AG154" s="28">
        <v>5.6473761869002104E-2</v>
      </c>
      <c r="AH154" s="22">
        <v>4.2493313101126702E-2</v>
      </c>
      <c r="AI154" s="22">
        <v>4.6798921293298656E-2</v>
      </c>
      <c r="AJ154" s="22">
        <v>4.8900492988903428E-2</v>
      </c>
      <c r="AK154" s="22">
        <v>5.2997393985367805E-2</v>
      </c>
      <c r="AL154" s="22">
        <v>4.3198257832868341E-2</v>
      </c>
      <c r="AM154" s="22">
        <v>4.1650844191499468E-2</v>
      </c>
      <c r="AN154" s="22">
        <v>4.1801825731096531E-2</v>
      </c>
      <c r="AO154" s="22">
        <v>4.1735537882426399E-2</v>
      </c>
      <c r="AP154" s="22">
        <v>4.6056464950790049E-2</v>
      </c>
      <c r="AQ154" s="22">
        <v>4.642905238663235E-2</v>
      </c>
      <c r="AR154" s="22">
        <v>4.6415370762977137E-2</v>
      </c>
    </row>
    <row r="155" spans="2:44" x14ac:dyDescent="0.25">
      <c r="B155" s="24" t="s">
        <v>87</v>
      </c>
      <c r="C155" s="22">
        <v>5.020691627011542E-2</v>
      </c>
      <c r="D155" s="22">
        <v>1.534908358958733E-2</v>
      </c>
      <c r="E155" s="22">
        <v>7.4937121264863016E-2</v>
      </c>
      <c r="F155" s="22">
        <v>2.0951330674111125E-2</v>
      </c>
      <c r="G155" s="22">
        <v>5.0981309968783722E-2</v>
      </c>
      <c r="H155" s="28">
        <v>1.3565542255127631E-2</v>
      </c>
      <c r="I155" s="28">
        <v>1.4840105883231695E-2</v>
      </c>
      <c r="J155" s="28">
        <v>5.8487230714658375E-2</v>
      </c>
      <c r="K155" s="28">
        <v>1.491518104378547E-2</v>
      </c>
      <c r="L155" s="22">
        <v>3.79645690950276E-2</v>
      </c>
      <c r="M155" s="22">
        <v>1.9041663190484729E-2</v>
      </c>
      <c r="N155" s="22">
        <v>1.2398193919433736E-2</v>
      </c>
      <c r="O155" s="22">
        <v>2.0920363265886283E-2</v>
      </c>
      <c r="P155" s="22">
        <v>1.6772081208676487E-2</v>
      </c>
      <c r="Q155" s="22">
        <v>1.0710519280420827E-2</v>
      </c>
      <c r="R155" s="22">
        <v>1.4619672181748908E-2</v>
      </c>
      <c r="S155" s="22">
        <v>0.23782770251833196</v>
      </c>
      <c r="T155" s="22">
        <v>3.6912371607149781E-2</v>
      </c>
      <c r="U155" s="22">
        <v>3.2341434273517121E-2</v>
      </c>
      <c r="V155" s="22">
        <v>4.3354415534345561E-2</v>
      </c>
      <c r="X155" s="24" t="s">
        <v>87</v>
      </c>
      <c r="Y155" s="22">
        <v>4.3088561524534844E-2</v>
      </c>
      <c r="Z155" s="22">
        <v>3.5261596425961238E-2</v>
      </c>
      <c r="AA155" s="22">
        <v>4.3509182312171692E-2</v>
      </c>
      <c r="AB155" s="22">
        <v>4.0536245822257504E-2</v>
      </c>
      <c r="AC155" s="22">
        <v>4.0808730324890512E-2</v>
      </c>
      <c r="AD155" s="28">
        <v>3.9993364341989635E-2</v>
      </c>
      <c r="AE155" s="28">
        <v>3.6744309101259726E-2</v>
      </c>
      <c r="AF155" s="28">
        <v>3.7950290065906465E-2</v>
      </c>
      <c r="AG155" s="28">
        <v>3.6687438308468448E-2</v>
      </c>
      <c r="AH155" s="22">
        <v>4.1450350575783328E-2</v>
      </c>
      <c r="AI155" s="22">
        <v>4.0225628227627416E-2</v>
      </c>
      <c r="AJ155" s="22">
        <v>3.3247914337971606E-2</v>
      </c>
      <c r="AK155" s="22">
        <v>3.8333905938877103E-2</v>
      </c>
      <c r="AL155" s="22">
        <v>3.3549294663394798E-2</v>
      </c>
      <c r="AM155" s="22">
        <v>3.9541746716373845E-2</v>
      </c>
      <c r="AN155" s="22">
        <v>3.2028332227622969E-2</v>
      </c>
      <c r="AO155" s="22">
        <v>4.6358059399201457E-2</v>
      </c>
      <c r="AP155" s="22">
        <v>4.2788086704630517E-2</v>
      </c>
      <c r="AQ155" s="22">
        <v>4.1772914527291288E-2</v>
      </c>
      <c r="AR155" s="22">
        <v>4.207870432547571E-2</v>
      </c>
    </row>
    <row r="156" spans="2:44" x14ac:dyDescent="0.25">
      <c r="B156" s="24" t="s">
        <v>88</v>
      </c>
      <c r="C156" s="22">
        <v>8.7245942666057091E-2</v>
      </c>
      <c r="D156" s="22">
        <v>0.13382892792048681</v>
      </c>
      <c r="E156" s="22">
        <v>8.9123798087183806E-2</v>
      </c>
      <c r="F156" s="22">
        <v>0.13610681680378661</v>
      </c>
      <c r="G156" s="22">
        <v>4.9369533317309533E-2</v>
      </c>
      <c r="H156" s="22">
        <v>0.17255512711714757</v>
      </c>
      <c r="I156" s="22">
        <v>0.26995920850776228</v>
      </c>
      <c r="J156" s="22">
        <v>0.1084324045939426</v>
      </c>
      <c r="K156" s="22">
        <v>0.26959981633282093</v>
      </c>
      <c r="L156" s="29">
        <v>0.10409687600887034</v>
      </c>
      <c r="M156" s="29">
        <v>5.2732727384176489E-2</v>
      </c>
      <c r="N156" s="22">
        <v>0.13280338995059282</v>
      </c>
      <c r="O156" s="22">
        <v>0.22872938434587825</v>
      </c>
      <c r="P156" s="22">
        <v>4.8893141445455139E-2</v>
      </c>
      <c r="Q156" s="22">
        <v>3.1958533426567806E-2</v>
      </c>
      <c r="R156" s="22">
        <v>4.3902532099045037E-2</v>
      </c>
      <c r="S156" s="22">
        <v>5.8909195359770891E-2</v>
      </c>
      <c r="T156" s="22">
        <v>7.5118780916440073E-2</v>
      </c>
      <c r="U156" s="22">
        <v>7.8071492553168753E-2</v>
      </c>
      <c r="V156" s="22">
        <v>8.4141488919553059E-2</v>
      </c>
      <c r="X156" s="24" t="s">
        <v>88</v>
      </c>
      <c r="Y156" s="22">
        <v>0.10771133711424705</v>
      </c>
      <c r="Z156" s="22">
        <v>0.11819894971378475</v>
      </c>
      <c r="AA156" s="22">
        <v>0.11596679768534657</v>
      </c>
      <c r="AB156" s="22">
        <v>0.10448677234763636</v>
      </c>
      <c r="AC156" s="22">
        <v>0.10625886530180106</v>
      </c>
      <c r="AD156" s="22">
        <v>9.8171412859444279E-2</v>
      </c>
      <c r="AE156" s="22">
        <v>9.6779833156320341E-2</v>
      </c>
      <c r="AF156" s="22">
        <v>0.11123849406593669</v>
      </c>
      <c r="AG156" s="22">
        <v>9.6813369372999766E-2</v>
      </c>
      <c r="AH156" s="29">
        <v>0.12044683425073818</v>
      </c>
      <c r="AI156" s="29">
        <v>0.100644805426036</v>
      </c>
      <c r="AJ156" s="22">
        <v>0.10994664305886351</v>
      </c>
      <c r="AK156" s="22">
        <v>0.10317764039964701</v>
      </c>
      <c r="AL156" s="22">
        <v>0.12020519307448559</v>
      </c>
      <c r="AM156" s="22">
        <v>0.11719342470640862</v>
      </c>
      <c r="AN156" s="22">
        <v>9.7077862733523923E-2</v>
      </c>
      <c r="AO156" s="22">
        <v>0.13873362260802241</v>
      </c>
      <c r="AP156" s="22">
        <v>0.10719937178661502</v>
      </c>
      <c r="AQ156" s="22">
        <v>0.10707186127687054</v>
      </c>
      <c r="AR156" s="22">
        <v>0.1111908555972284</v>
      </c>
    </row>
    <row r="157" spans="2:44" x14ac:dyDescent="0.25">
      <c r="B157" s="24" t="s">
        <v>89</v>
      </c>
      <c r="C157" s="22">
        <v>3.0315147625522051E-2</v>
      </c>
      <c r="D157" s="22">
        <v>6.4097566032830885E-2</v>
      </c>
      <c r="E157" s="22">
        <v>5.7435070418626014E-2</v>
      </c>
      <c r="F157" s="22">
        <v>3.7358974092700503E-2</v>
      </c>
      <c r="G157" s="22">
        <v>3.1776869929026161E-2</v>
      </c>
      <c r="H157" s="22">
        <v>2.4445341879917957E-2</v>
      </c>
      <c r="I157" s="22">
        <v>0.18550943672990799</v>
      </c>
      <c r="J157" s="22">
        <v>7.2563447984931015E-2</v>
      </c>
      <c r="K157" s="22">
        <v>0.18586882890484943</v>
      </c>
      <c r="L157" s="29">
        <v>7.5122296093511287E-2</v>
      </c>
      <c r="M157" s="29">
        <v>3.6876858667014331E-2</v>
      </c>
      <c r="N157" s="22">
        <v>9.2426589656459987E-2</v>
      </c>
      <c r="O157" s="22">
        <v>0.15373661876043784</v>
      </c>
      <c r="P157" s="22">
        <v>3.0610100314247997E-2</v>
      </c>
      <c r="Q157" s="22">
        <v>1.8857229107732579E-2</v>
      </c>
      <c r="R157" s="22">
        <v>2.5960740456398609E-2</v>
      </c>
      <c r="S157" s="22">
        <v>3.4242714036484545E-2</v>
      </c>
      <c r="T157" s="22">
        <v>2.9803824594949031E-2</v>
      </c>
      <c r="U157" s="22">
        <v>3.1283794775985238E-2</v>
      </c>
      <c r="V157" s="22">
        <v>2.4107168636540301E-2</v>
      </c>
      <c r="X157" s="24" t="s">
        <v>89</v>
      </c>
      <c r="Y157" s="22">
        <v>4.968636162387105E-2</v>
      </c>
      <c r="Z157" s="22">
        <v>6.1343298899850171E-2</v>
      </c>
      <c r="AA157" s="22">
        <v>6.114101882606137E-2</v>
      </c>
      <c r="AB157" s="22">
        <v>5.5229997570161414E-2</v>
      </c>
      <c r="AC157" s="22">
        <v>5.3933815257682823E-2</v>
      </c>
      <c r="AD157" s="22">
        <v>4.9694612596864834E-2</v>
      </c>
      <c r="AE157" s="22">
        <v>5.7430155543909449E-2</v>
      </c>
      <c r="AF157" s="22">
        <v>5.3051438844558915E-2</v>
      </c>
      <c r="AG157" s="22">
        <v>5.7470108070469553E-2</v>
      </c>
      <c r="AH157" s="29">
        <v>7.195097909368979E-2</v>
      </c>
      <c r="AI157" s="29">
        <v>4.9640168435826165E-2</v>
      </c>
      <c r="AJ157" s="22">
        <v>4.7217489302057242E-2</v>
      </c>
      <c r="AK157" s="22">
        <v>6.1181160894746033E-2</v>
      </c>
      <c r="AL157" s="22">
        <v>4.684067189501688E-2</v>
      </c>
      <c r="AM157" s="22">
        <v>4.3485869072607895E-2</v>
      </c>
      <c r="AN157" s="22">
        <v>4.3336881198881988E-2</v>
      </c>
      <c r="AO157" s="22">
        <v>8.5497425703306346E-2</v>
      </c>
      <c r="AP157" s="22">
        <v>4.7344042881427226E-2</v>
      </c>
      <c r="AQ157" s="22">
        <v>4.6780946422262618E-2</v>
      </c>
      <c r="AR157" s="22">
        <v>4.9725193576245628E-2</v>
      </c>
    </row>
    <row r="158" spans="2:44" x14ac:dyDescent="0.25">
      <c r="B158" s="24" t="s">
        <v>10</v>
      </c>
      <c r="C158" s="22">
        <v>8.4226690240106449E-3</v>
      </c>
      <c r="D158" s="22">
        <v>8.7812083898206137E-3</v>
      </c>
      <c r="E158" s="22">
        <v>1.1521301054397189E-2</v>
      </c>
      <c r="F158" s="22">
        <v>1.8002911975162524E-2</v>
      </c>
      <c r="G158" s="22">
        <v>1.5070059794547262E-2</v>
      </c>
      <c r="H158" s="22">
        <v>1.2459826893282955E-2</v>
      </c>
      <c r="I158" s="22">
        <v>1.3641223598815637E-2</v>
      </c>
      <c r="J158" s="22">
        <v>9.7278319733831772E-3</v>
      </c>
      <c r="K158" s="22">
        <v>1.3605198344469983E-2</v>
      </c>
      <c r="L158" s="22">
        <v>3.4755760371083272E-2</v>
      </c>
      <c r="M158" s="22">
        <v>1.7230500819345247E-2</v>
      </c>
      <c r="N158" s="30">
        <v>1.1298913102313377E-2</v>
      </c>
      <c r="O158" s="30">
        <v>1.8934456222662786E-2</v>
      </c>
      <c r="P158" s="30">
        <v>1.5158752147999412E-2</v>
      </c>
      <c r="Q158" s="22">
        <v>9.6123613263872885E-3</v>
      </c>
      <c r="R158" s="22">
        <v>1.3332364221958531E-2</v>
      </c>
      <c r="S158" s="22">
        <v>1.7650774910270117E-2</v>
      </c>
      <c r="T158" s="22">
        <v>5.0606506880195119E-3</v>
      </c>
      <c r="U158" s="22">
        <v>7.3741112210623161E-3</v>
      </c>
      <c r="V158" s="22">
        <v>6.6777641756912464E-3</v>
      </c>
      <c r="X158" s="24" t="s">
        <v>10</v>
      </c>
      <c r="Y158" s="22">
        <v>1.2174465963646304E-2</v>
      </c>
      <c r="Z158" s="22">
        <v>1.4511034828658996E-2</v>
      </c>
      <c r="AA158" s="22">
        <v>1.3825855591028349E-2</v>
      </c>
      <c r="AB158" s="22">
        <v>1.3870255904191695E-2</v>
      </c>
      <c r="AC158" s="22">
        <v>1.2001010852114179E-2</v>
      </c>
      <c r="AD158" s="22">
        <v>1.3760287774377853E-2</v>
      </c>
      <c r="AE158" s="22">
        <v>1.8277403741969997E-2</v>
      </c>
      <c r="AF158" s="22">
        <v>1.380799760194527E-2</v>
      </c>
      <c r="AG158" s="22">
        <v>1.8268729659656022E-2</v>
      </c>
      <c r="AH158" s="22">
        <v>1.5912183450389139E-2</v>
      </c>
      <c r="AI158" s="22">
        <v>1.1270814132951758E-2</v>
      </c>
      <c r="AJ158" s="30">
        <v>1.4036334050403143E-2</v>
      </c>
      <c r="AK158" s="30">
        <v>1.7712066351718077E-2</v>
      </c>
      <c r="AL158" s="30">
        <v>1.20607216494251E-2</v>
      </c>
      <c r="AM158" s="22">
        <v>1.1848822227333971E-2</v>
      </c>
      <c r="AN158" s="22">
        <v>1.1297644901686523E-2</v>
      </c>
      <c r="AO158" s="22">
        <v>1.4139826280762133E-2</v>
      </c>
      <c r="AP158" s="22">
        <v>1.180590828993304E-2</v>
      </c>
      <c r="AQ158" s="22">
        <v>1.1867336807726928E-2</v>
      </c>
      <c r="AR158" s="22">
        <v>1.2173739965659651E-2</v>
      </c>
    </row>
    <row r="159" spans="2:44" x14ac:dyDescent="0.25">
      <c r="B159" s="24" t="s">
        <v>11</v>
      </c>
      <c r="C159" s="22">
        <v>3.2331103246725043E-2</v>
      </c>
      <c r="D159" s="22">
        <v>0.13485851897971093</v>
      </c>
      <c r="E159" s="22">
        <v>4.3226967879571782E-2</v>
      </c>
      <c r="F159" s="22">
        <v>4.4529735506286951E-2</v>
      </c>
      <c r="G159" s="22">
        <v>1.8316489951595072E-2</v>
      </c>
      <c r="H159" s="22">
        <v>2.99327846288652E-2</v>
      </c>
      <c r="I159" s="22">
        <v>3.2980777424654967E-2</v>
      </c>
      <c r="J159" s="22">
        <v>3.6752540512959266E-2</v>
      </c>
      <c r="K159" s="22">
        <v>3.2860516741938621E-2</v>
      </c>
      <c r="L159" s="22">
        <v>7.9892624007296437E-2</v>
      </c>
      <c r="M159" s="22">
        <v>4.0201574296743675E-2</v>
      </c>
      <c r="N159" s="30">
        <v>2.6599840451266687E-2</v>
      </c>
      <c r="O159" s="30">
        <v>4.6315006218881474E-2</v>
      </c>
      <c r="P159" s="30">
        <v>3.6414196206793002E-2</v>
      </c>
      <c r="Q159" s="22">
        <v>5.627731136161139E-2</v>
      </c>
      <c r="R159" s="22">
        <v>3.2322717009007663E-2</v>
      </c>
      <c r="S159" s="22">
        <v>4.3241676682536027E-2</v>
      </c>
      <c r="T159" s="22">
        <v>3.5461493544901898E-2</v>
      </c>
      <c r="U159" s="22">
        <v>3.8513916244995519E-2</v>
      </c>
      <c r="V159" s="22">
        <v>4.16396813023166E-2</v>
      </c>
      <c r="X159" s="24" t="s">
        <v>11</v>
      </c>
      <c r="Y159" s="22">
        <v>4.2350076453331796E-2</v>
      </c>
      <c r="Z159" s="22">
        <v>4.5535145133354299E-2</v>
      </c>
      <c r="AA159" s="22">
        <v>4.3314230337320202E-2</v>
      </c>
      <c r="AB159" s="22">
        <v>4.681734390081322E-2</v>
      </c>
      <c r="AC159" s="22">
        <v>4.2346006695155279E-2</v>
      </c>
      <c r="AD159" s="22">
        <v>4.7380930026019799E-2</v>
      </c>
      <c r="AE159" s="22">
        <v>5.1064191149880499E-2</v>
      </c>
      <c r="AF159" s="22">
        <v>4.3571082887434401E-2</v>
      </c>
      <c r="AG159" s="22">
        <v>5.1115218909927138E-2</v>
      </c>
      <c r="AH159" s="22">
        <v>4.6894429942143843E-2</v>
      </c>
      <c r="AI159" s="22">
        <v>4.3264503481194386E-2</v>
      </c>
      <c r="AJ159" s="30">
        <v>4.3513905903372362E-2</v>
      </c>
      <c r="AK159" s="30">
        <v>4.9916015927941676E-2</v>
      </c>
      <c r="AL159" s="30">
        <v>3.9745925589937947E-2</v>
      </c>
      <c r="AM159" s="22">
        <v>3.9835847714664099E-2</v>
      </c>
      <c r="AN159" s="22">
        <v>4.3453560731380139E-2</v>
      </c>
      <c r="AO159" s="22">
        <v>4.1298638451779474E-2</v>
      </c>
      <c r="AP159" s="22">
        <v>4.2030148782533708E-2</v>
      </c>
      <c r="AQ159" s="22">
        <v>4.1941725340554105E-2</v>
      </c>
      <c r="AR159" s="22">
        <v>4.2029142155573122E-2</v>
      </c>
    </row>
    <row r="160" spans="2:44" x14ac:dyDescent="0.25">
      <c r="B160" s="24" t="s">
        <v>78</v>
      </c>
      <c r="C160" s="22">
        <v>8.4226690240106449E-3</v>
      </c>
      <c r="D160" s="22">
        <v>8.7272606450491553E-3</v>
      </c>
      <c r="E160" s="22">
        <v>1.078523990174254E-2</v>
      </c>
      <c r="F160" s="22">
        <v>1.8239849885687876E-2</v>
      </c>
      <c r="G160" s="22">
        <v>1.5020811238908329E-2</v>
      </c>
      <c r="H160" s="22">
        <v>1.1648264459485601E-2</v>
      </c>
      <c r="I160" s="22">
        <v>1.2630588299146336E-2</v>
      </c>
      <c r="J160" s="22">
        <v>9.1204621478360188E-3</v>
      </c>
      <c r="K160" s="22">
        <v>1.2786874236208348E-2</v>
      </c>
      <c r="L160" s="22">
        <v>3.4473352184453493E-2</v>
      </c>
      <c r="M160" s="22">
        <v>1.7128793165327671E-2</v>
      </c>
      <c r="N160" s="30">
        <v>1.0980037875348594E-2</v>
      </c>
      <c r="O160" s="30">
        <v>1.7752258852862881E-2</v>
      </c>
      <c r="P160" s="30">
        <v>1.4578799443757659E-2</v>
      </c>
      <c r="Q160" s="22">
        <v>9.1400994957660103E-3</v>
      </c>
      <c r="R160" s="22">
        <v>1.2475599785006633E-2</v>
      </c>
      <c r="S160" s="22">
        <v>1.6615854747197945E-2</v>
      </c>
      <c r="T160" s="22">
        <v>5.0606506880195119E-3</v>
      </c>
      <c r="U160" s="22">
        <v>7.3741112210623161E-3</v>
      </c>
      <c r="V160" s="22">
        <v>6.6777641756912464E-3</v>
      </c>
      <c r="X160" s="24" t="s">
        <v>78</v>
      </c>
      <c r="Y160" s="22">
        <v>1.1803433406491868E-2</v>
      </c>
      <c r="Z160" s="22">
        <v>1.4113399949343835E-2</v>
      </c>
      <c r="AA160" s="22">
        <v>1.3348018839316127E-2</v>
      </c>
      <c r="AB160" s="22">
        <v>1.3561377700327278E-2</v>
      </c>
      <c r="AC160" s="22">
        <v>1.1549128744418458E-2</v>
      </c>
      <c r="AD160" s="22">
        <v>1.3530472762927761E-2</v>
      </c>
      <c r="AE160" s="22">
        <v>1.7985976329041455E-2</v>
      </c>
      <c r="AF160" s="22">
        <v>1.3388144358402606E-2</v>
      </c>
      <c r="AG160" s="22">
        <v>1.7977712032247892E-2</v>
      </c>
      <c r="AH160" s="22">
        <v>1.5390709278601266E-2</v>
      </c>
      <c r="AI160" s="22">
        <v>1.100910124600899E-2</v>
      </c>
      <c r="AJ160" s="30">
        <v>1.3681405535093767E-2</v>
      </c>
      <c r="AK160" s="30">
        <v>1.7356384056477617E-2</v>
      </c>
      <c r="AL160" s="30">
        <v>1.1625600571248861E-2</v>
      </c>
      <c r="AM160" s="22">
        <v>1.1358203902470422E-2</v>
      </c>
      <c r="AN160" s="22">
        <v>1.0918427475970671E-2</v>
      </c>
      <c r="AO160" s="22">
        <v>1.3564891421620829E-2</v>
      </c>
      <c r="AP160" s="22">
        <v>1.1436572032860071E-2</v>
      </c>
      <c r="AQ160" s="22">
        <v>1.150167842807103E-2</v>
      </c>
      <c r="AR160" s="22">
        <v>1.178489331759206E-2</v>
      </c>
    </row>
    <row r="161" spans="2:47" x14ac:dyDescent="0.25">
      <c r="B161" s="24" t="s">
        <v>79</v>
      </c>
      <c r="C161" s="22">
        <v>4.1534487139238754E-2</v>
      </c>
      <c r="D161" s="22">
        <v>1.8296067961761441E-2</v>
      </c>
      <c r="E161" s="22">
        <v>7.7056602382673797E-2</v>
      </c>
      <c r="F161" s="22">
        <v>1.9765927360811199E-2</v>
      </c>
      <c r="G161" s="22">
        <v>0.14313628639669693</v>
      </c>
      <c r="H161" s="22">
        <v>1.4533618919849271E-2</v>
      </c>
      <c r="I161" s="22">
        <v>1.5839674899881254E-2</v>
      </c>
      <c r="J161" s="22">
        <v>7.038282143008763E-2</v>
      </c>
      <c r="K161" s="22">
        <v>1.5746425888816036E-2</v>
      </c>
      <c r="L161" s="22">
        <v>4.1818269398717391E-2</v>
      </c>
      <c r="M161" s="22">
        <v>2.0386564393222985E-2</v>
      </c>
      <c r="N161" s="22">
        <v>1.3329000447384477E-2</v>
      </c>
      <c r="O161" s="22">
        <v>2.1605541643672271E-2</v>
      </c>
      <c r="P161" s="22">
        <v>1.7532880509128511E-2</v>
      </c>
      <c r="Q161" s="31">
        <v>7.3816566714537943E-2</v>
      </c>
      <c r="R161" s="31">
        <v>0.18835070835737749</v>
      </c>
      <c r="S161" s="31">
        <v>2.0078878824333384E-2</v>
      </c>
      <c r="T161" s="22">
        <v>4.3378713709559813E-2</v>
      </c>
      <c r="U161" s="22">
        <v>4.4328718487527341E-2</v>
      </c>
      <c r="V161" s="22">
        <v>3.8075482485867479E-2</v>
      </c>
      <c r="X161" s="24" t="s">
        <v>79</v>
      </c>
      <c r="Y161" s="22">
        <v>4.0240201092733949E-2</v>
      </c>
      <c r="Z161" s="22">
        <v>3.8673341929157543E-2</v>
      </c>
      <c r="AA161" s="22">
        <v>4.3562771184375286E-2</v>
      </c>
      <c r="AB161" s="22">
        <v>4.6146913758376054E-2</v>
      </c>
      <c r="AC161" s="22">
        <v>4.6799547000577632E-2</v>
      </c>
      <c r="AD161" s="22">
        <v>4.4827060115374462E-2</v>
      </c>
      <c r="AE161" s="22">
        <v>4.228180252936671E-2</v>
      </c>
      <c r="AF161" s="22">
        <v>4.1430227573522722E-2</v>
      </c>
      <c r="AG161" s="22">
        <v>4.2218588214959898E-2</v>
      </c>
      <c r="AH161" s="22">
        <v>5.0574720420524931E-2</v>
      </c>
      <c r="AI161" s="22">
        <v>4.5748369162212393E-2</v>
      </c>
      <c r="AJ161" s="22">
        <v>3.8524061364154677E-2</v>
      </c>
      <c r="AK161" s="22">
        <v>4.4606518107533244E-2</v>
      </c>
      <c r="AL161" s="22">
        <v>3.9363965459025201E-2</v>
      </c>
      <c r="AM161" s="31">
        <v>3.7459628441487522E-2</v>
      </c>
      <c r="AN161" s="31">
        <v>4.8243822787822493E-2</v>
      </c>
      <c r="AO161" s="31">
        <v>4.8933660892281385E-2</v>
      </c>
      <c r="AP161" s="22">
        <v>3.9827009000667428E-2</v>
      </c>
      <c r="AQ161" s="22">
        <v>3.9112286640357485E-2</v>
      </c>
      <c r="AR161" s="22">
        <v>3.8988135654815584E-2</v>
      </c>
    </row>
    <row r="162" spans="2:47" x14ac:dyDescent="0.25">
      <c r="B162" s="24" t="s">
        <v>90</v>
      </c>
      <c r="C162" s="22">
        <v>2.058104458927331E-2</v>
      </c>
      <c r="D162" s="22">
        <v>9.9306451762054167E-3</v>
      </c>
      <c r="E162" s="22">
        <v>3.1202829561451088E-2</v>
      </c>
      <c r="F162" s="22">
        <v>1.4400335917777594E-2</v>
      </c>
      <c r="G162" s="22">
        <v>3.182296676630627E-2</v>
      </c>
      <c r="H162" s="22">
        <v>8.2752512969965168E-3</v>
      </c>
      <c r="I162" s="22">
        <v>8.9728553039388551E-3</v>
      </c>
      <c r="J162" s="22">
        <v>2.0421279825236675E-2</v>
      </c>
      <c r="K162" s="22">
        <v>9.1980768458846153E-3</v>
      </c>
      <c r="L162" s="22">
        <v>2.4418351065909893E-2</v>
      </c>
      <c r="M162" s="22">
        <v>1.2389383993543857E-2</v>
      </c>
      <c r="N162" s="22">
        <v>7.8685621148830882E-3</v>
      </c>
      <c r="O162" s="22">
        <v>1.2967717500070364E-2</v>
      </c>
      <c r="P162" s="22">
        <v>1.0629278600878037E-2</v>
      </c>
      <c r="Q162" s="31">
        <v>6.7664208271515274E-3</v>
      </c>
      <c r="R162" s="31">
        <v>8.984994170022801E-3</v>
      </c>
      <c r="S162" s="31">
        <v>7.5111926135235443E-2</v>
      </c>
      <c r="T162" s="22">
        <v>1.6370820915747521E-2</v>
      </c>
      <c r="U162" s="22">
        <v>1.4791950655973041E-2</v>
      </c>
      <c r="V162" s="22">
        <v>1.824103499811626E-2</v>
      </c>
      <c r="X162" s="24" t="s">
        <v>90</v>
      </c>
      <c r="Y162" s="22">
        <v>1.8535760085742065E-2</v>
      </c>
      <c r="Z162" s="22">
        <v>1.7299709603987107E-2</v>
      </c>
      <c r="AA162" s="22">
        <v>1.9192644826268021E-2</v>
      </c>
      <c r="AB162" s="22">
        <v>1.9164691682842537E-2</v>
      </c>
      <c r="AC162" s="22">
        <v>1.7618214566293328E-2</v>
      </c>
      <c r="AD162" s="22">
        <v>1.9080501013547753E-2</v>
      </c>
      <c r="AE162" s="22">
        <v>1.9167569041167933E-2</v>
      </c>
      <c r="AF162" s="22">
        <v>1.7646918536299003E-2</v>
      </c>
      <c r="AG162" s="22">
        <v>1.913990074792132E-2</v>
      </c>
      <c r="AH162" s="22">
        <v>1.983239207297972E-2</v>
      </c>
      <c r="AI162" s="22">
        <v>1.8371885527403983E-2</v>
      </c>
      <c r="AJ162" s="22">
        <v>1.6607504903139027E-2</v>
      </c>
      <c r="AK162" s="22">
        <v>1.9484592382133084E-2</v>
      </c>
      <c r="AL162" s="22">
        <v>1.6044754504369634E-2</v>
      </c>
      <c r="AM162" s="31">
        <v>1.7336447946226356E-2</v>
      </c>
      <c r="AN162" s="31">
        <v>1.5337001505511923E-2</v>
      </c>
      <c r="AO162" s="31">
        <v>2.0097150495011165E-2</v>
      </c>
      <c r="AP162" s="22">
        <v>1.8372196500476456E-2</v>
      </c>
      <c r="AQ162" s="22">
        <v>1.808408739272313E-2</v>
      </c>
      <c r="AR162" s="22">
        <v>1.8218576405673276E-2</v>
      </c>
    </row>
    <row r="163" spans="2:47" x14ac:dyDescent="0.25">
      <c r="B163" s="24" t="s">
        <v>91</v>
      </c>
      <c r="C163" s="22">
        <v>5.5761859456953569E-2</v>
      </c>
      <c r="D163" s="22">
        <v>1.9182884726218548E-2</v>
      </c>
      <c r="E163" s="22">
        <v>7.3016415110646535E-2</v>
      </c>
      <c r="F163" s="22">
        <v>2.3754146835791579E-2</v>
      </c>
      <c r="G163" s="22">
        <v>6.2041220330179579E-2</v>
      </c>
      <c r="H163" s="22">
        <v>1.594280642835446E-2</v>
      </c>
      <c r="I163" s="22">
        <v>1.7676366212316032E-2</v>
      </c>
      <c r="J163" s="22">
        <v>4.5242458088856422E-2</v>
      </c>
      <c r="K163" s="22">
        <v>1.7544393681435504E-2</v>
      </c>
      <c r="L163" s="22">
        <v>4.0695719381558651E-2</v>
      </c>
      <c r="M163" s="22">
        <v>2.0690221536326117E-2</v>
      </c>
      <c r="N163" s="22">
        <v>1.3852482165093376E-2</v>
      </c>
      <c r="O163" s="22">
        <v>2.4945684732908008E-2</v>
      </c>
      <c r="P163" s="22">
        <v>1.9273991648827815E-2</v>
      </c>
      <c r="Q163" s="31">
        <v>5.9819525837538946E-2</v>
      </c>
      <c r="R163" s="31">
        <v>1.7316076862175872E-2</v>
      </c>
      <c r="S163" s="31">
        <v>8.6198502447896827E-2</v>
      </c>
      <c r="T163" s="22">
        <v>5.3464429765223982E-2</v>
      </c>
      <c r="U163" s="22">
        <v>5.0952413633445569E-2</v>
      </c>
      <c r="V163" s="22">
        <v>5.3735064089699761E-2</v>
      </c>
      <c r="X163" s="24" t="s">
        <v>91</v>
      </c>
      <c r="Y163" s="22">
        <v>4.3488441243479309E-2</v>
      </c>
      <c r="Z163" s="22">
        <v>4.0038503697229937E-2</v>
      </c>
      <c r="AA163" s="22">
        <v>4.1219988045026149E-2</v>
      </c>
      <c r="AB163" s="22">
        <v>4.4253791695725735E-2</v>
      </c>
      <c r="AC163" s="22">
        <v>4.3334906521032016E-2</v>
      </c>
      <c r="AD163" s="22">
        <v>4.6323858592779051E-2</v>
      </c>
      <c r="AE163" s="22">
        <v>3.9692583178897088E-2</v>
      </c>
      <c r="AF163" s="22">
        <v>4.019166190699526E-2</v>
      </c>
      <c r="AG163" s="22">
        <v>3.9640913562534824E-2</v>
      </c>
      <c r="AH163" s="22">
        <v>3.8682384858212883E-2</v>
      </c>
      <c r="AI163" s="22">
        <v>4.5772822769564125E-2</v>
      </c>
      <c r="AJ163" s="22">
        <v>3.8166983864547144E-2</v>
      </c>
      <c r="AK163" s="22">
        <v>3.9582512537289997E-2</v>
      </c>
      <c r="AL163" s="22">
        <v>3.7633608844774069E-2</v>
      </c>
      <c r="AM163" s="31">
        <v>3.9988699869523289E-2</v>
      </c>
      <c r="AN163" s="31">
        <v>4.468736775882242E-2</v>
      </c>
      <c r="AO163" s="31">
        <v>3.7960634245671962E-2</v>
      </c>
      <c r="AP163" s="22">
        <v>4.3747658045350912E-2</v>
      </c>
      <c r="AQ163" s="22">
        <v>4.3366023256731639E-2</v>
      </c>
      <c r="AR163" s="22">
        <v>4.2744604805355232E-2</v>
      </c>
    </row>
    <row r="164" spans="2:47" x14ac:dyDescent="0.25">
      <c r="B164" s="21" t="s">
        <v>92</v>
      </c>
      <c r="C164" s="22">
        <v>0.14919510774331235</v>
      </c>
      <c r="D164" s="22">
        <v>0.11646470352830521</v>
      </c>
      <c r="E164" s="22">
        <v>0.11957971799349516</v>
      </c>
      <c r="F164" s="22">
        <v>6.8987743580171568E-2</v>
      </c>
      <c r="G164" s="22">
        <v>0.13083709870700344</v>
      </c>
      <c r="H164" s="22">
        <v>9.1392022030563458E-2</v>
      </c>
      <c r="I164" s="22">
        <v>0.11403529555296954</v>
      </c>
      <c r="J164" s="22">
        <v>0.14515148391191535</v>
      </c>
      <c r="K164" s="22">
        <v>0.11403529555296957</v>
      </c>
      <c r="L164" s="22">
        <v>0</v>
      </c>
      <c r="M164" s="22">
        <v>9.0049888510566362E-2</v>
      </c>
      <c r="N164" s="22">
        <v>0.16894427117091743</v>
      </c>
      <c r="O164" s="22">
        <v>8.3899933566162543E-2</v>
      </c>
      <c r="P164" s="22">
        <v>0.1617787658101647</v>
      </c>
      <c r="Q164" s="22">
        <v>0.15138141196037019</v>
      </c>
      <c r="R164" s="22">
        <v>0.16697470399300052</v>
      </c>
      <c r="S164" s="22">
        <v>6.1694174722881641E-2</v>
      </c>
      <c r="T164" s="32">
        <v>0.1595133323923108</v>
      </c>
      <c r="U164" s="32">
        <v>0.16131193495479201</v>
      </c>
      <c r="V164" s="32">
        <v>0.1519877621151777</v>
      </c>
      <c r="X164" s="21" t="s">
        <v>92</v>
      </c>
      <c r="Y164" s="22">
        <v>0.12088748213265223</v>
      </c>
      <c r="Z164" s="22">
        <v>0.10863614419087742</v>
      </c>
      <c r="AA164" s="22">
        <v>0.11203881324222095</v>
      </c>
      <c r="AB164" s="22">
        <v>0.11533399724093998</v>
      </c>
      <c r="AC164" s="22">
        <v>0.12466828705967425</v>
      </c>
      <c r="AD164" s="22">
        <v>0.1162390453787594</v>
      </c>
      <c r="AE164" s="22">
        <v>8.9572044194714193E-2</v>
      </c>
      <c r="AF164" s="22">
        <v>0.11080869268529042</v>
      </c>
      <c r="AG164" s="22">
        <v>8.9619549801056117E-2</v>
      </c>
      <c r="AH164" s="22">
        <v>0.10393557169692642</v>
      </c>
      <c r="AI164" s="22">
        <v>0.12993100528950727</v>
      </c>
      <c r="AJ164" s="22">
        <v>0.10795660840138625</v>
      </c>
      <c r="AK164" s="22">
        <v>9.2924014165089566E-2</v>
      </c>
      <c r="AL164" s="22">
        <v>0.11727566518140708</v>
      </c>
      <c r="AM164" s="22">
        <v>0.11668809657690032</v>
      </c>
      <c r="AN164" s="22">
        <v>0.1280143049249893</v>
      </c>
      <c r="AO164" s="22">
        <v>0.11406393902367515</v>
      </c>
      <c r="AP164" s="32">
        <v>0.12181205837073585</v>
      </c>
      <c r="AQ164" s="32">
        <v>0.12162630273425631</v>
      </c>
      <c r="AR164" s="32">
        <v>0.11973097708576957</v>
      </c>
    </row>
    <row r="165" spans="2:47" x14ac:dyDescent="0.25">
      <c r="B165" s="21" t="s">
        <v>93</v>
      </c>
      <c r="C165" s="22">
        <v>0.1358072031110141</v>
      </c>
      <c r="D165" s="22">
        <v>0.10588590873582694</v>
      </c>
      <c r="E165" s="22">
        <v>6.2743077691670493E-2</v>
      </c>
      <c r="F165" s="22">
        <v>0.11976541073678421</v>
      </c>
      <c r="G165" s="22">
        <v>9.0508242175373496E-2</v>
      </c>
      <c r="H165" s="22">
        <v>0.15985854709328021</v>
      </c>
      <c r="I165" s="22">
        <v>4.7951595952409935E-2</v>
      </c>
      <c r="J165" s="22">
        <v>6.9544613932360125E-2</v>
      </c>
      <c r="K165" s="22">
        <v>4.7951595952409942E-2</v>
      </c>
      <c r="L165" s="22">
        <v>0</v>
      </c>
      <c r="M165" s="22">
        <v>0.15245692235791777</v>
      </c>
      <c r="N165" s="22">
        <v>8.3515468475372126E-2</v>
      </c>
      <c r="O165" s="22">
        <v>3.5279741200213849E-2</v>
      </c>
      <c r="P165" s="22">
        <v>8.4910765100333199E-2</v>
      </c>
      <c r="Q165" s="22">
        <v>7.7483203844255832E-2</v>
      </c>
      <c r="R165" s="22">
        <v>9.258700824519972E-2</v>
      </c>
      <c r="S165" s="22">
        <v>4.3624369306257293E-2</v>
      </c>
      <c r="T165" s="32">
        <v>0.13420214407238612</v>
      </c>
      <c r="U165" s="32">
        <v>0.13691445500592511</v>
      </c>
      <c r="V165" s="32">
        <v>0.13430469268317816</v>
      </c>
      <c r="X165" s="21" t="s">
        <v>93</v>
      </c>
      <c r="Y165" s="22">
        <v>0.10370663739556474</v>
      </c>
      <c r="Z165" s="22">
        <v>9.3831984528139026E-2</v>
      </c>
      <c r="AA165" s="22">
        <v>9.112689274973601E-2</v>
      </c>
      <c r="AB165" s="22">
        <v>9.2043786600672334E-2</v>
      </c>
      <c r="AC165" s="22">
        <v>9.6087205299872303E-2</v>
      </c>
      <c r="AD165" s="22">
        <v>9.5308069025519276E-2</v>
      </c>
      <c r="AE165" s="22">
        <v>8.3271424230137364E-2</v>
      </c>
      <c r="AF165" s="22">
        <v>9.9350207800547735E-2</v>
      </c>
      <c r="AG165" s="22">
        <v>8.3307398911045244E-2</v>
      </c>
      <c r="AH165" s="22">
        <v>7.5279857810788275E-2</v>
      </c>
      <c r="AI165" s="22">
        <v>0.10511201183867813</v>
      </c>
      <c r="AJ165" s="22">
        <v>0.10785381537278618</v>
      </c>
      <c r="AK165" s="22">
        <v>8.089809950742452E-2</v>
      </c>
      <c r="AL165" s="22">
        <v>0.114357171984081</v>
      </c>
      <c r="AM165" s="22">
        <v>0.1134138669782874</v>
      </c>
      <c r="AN165" s="22">
        <v>0.10419084403705785</v>
      </c>
      <c r="AO165" s="22">
        <v>7.6074809168729954E-2</v>
      </c>
      <c r="AP165" s="32">
        <v>0.10681262133533395</v>
      </c>
      <c r="AQ165" s="32">
        <v>0.10759068832067414</v>
      </c>
      <c r="AR165" s="32">
        <v>0.1051705904176614</v>
      </c>
    </row>
    <row r="166" spans="2:47" x14ac:dyDescent="0.25">
      <c r="B166" s="21" t="s">
        <v>94</v>
      </c>
      <c r="C166" s="22">
        <v>0.15525929362647881</v>
      </c>
      <c r="D166" s="22">
        <v>0.14236184450617811</v>
      </c>
      <c r="E166" s="22">
        <v>5.3631891899444256E-2</v>
      </c>
      <c r="F166" s="22">
        <v>0.193201218282153</v>
      </c>
      <c r="G166" s="22">
        <v>6.386204521604591E-2</v>
      </c>
      <c r="H166" s="22">
        <v>0.25430262071588738</v>
      </c>
      <c r="I166" s="22">
        <v>5.6412334968575749E-2</v>
      </c>
      <c r="J166" s="22">
        <v>6.4678796434346306E-2</v>
      </c>
      <c r="K166" s="22">
        <v>5.6412334968575756E-2</v>
      </c>
      <c r="L166" s="22">
        <v>0</v>
      </c>
      <c r="M166" s="22">
        <v>0.25749318913151592</v>
      </c>
      <c r="N166" s="22">
        <v>7.0991449631788467E-2</v>
      </c>
      <c r="O166" s="22">
        <v>4.150461603335024E-2</v>
      </c>
      <c r="P166" s="22">
        <v>6.2999786723209023E-2</v>
      </c>
      <c r="Q166" s="22">
        <v>7.08666074001843E-2</v>
      </c>
      <c r="R166" s="22">
        <v>6.6798403850084037E-2</v>
      </c>
      <c r="S166" s="22">
        <v>3.084708736144082E-2</v>
      </c>
      <c r="T166" s="32">
        <v>0.15640907420969608</v>
      </c>
      <c r="U166" s="32">
        <v>0.15739019609666785</v>
      </c>
      <c r="V166" s="32">
        <v>0.14901687980924277</v>
      </c>
      <c r="X166" s="21" t="s">
        <v>94</v>
      </c>
      <c r="Y166" s="22">
        <v>0.12620043420220625</v>
      </c>
      <c r="Z166" s="22">
        <v>0.11684115887977022</v>
      </c>
      <c r="AA166" s="22">
        <v>0.11139702678186914</v>
      </c>
      <c r="AB166" s="22">
        <v>0.10616680729094004</v>
      </c>
      <c r="AC166" s="22">
        <v>0.11322987306173322</v>
      </c>
      <c r="AD166" s="22">
        <v>0.10903232059007754</v>
      </c>
      <c r="AE166" s="22">
        <v>0.10942529127595967</v>
      </c>
      <c r="AF166" s="22">
        <v>0.12670296873748782</v>
      </c>
      <c r="AG166" s="22">
        <v>0.10951069053072189</v>
      </c>
      <c r="AH166" s="22">
        <v>8.8849246412416261E-2</v>
      </c>
      <c r="AI166" s="22">
        <v>0.12078782428132698</v>
      </c>
      <c r="AJ166" s="22">
        <v>0.14318090634086073</v>
      </c>
      <c r="AK166" s="22">
        <v>0.10356001070321394</v>
      </c>
      <c r="AL166" s="22">
        <v>0.14974675716551389</v>
      </c>
      <c r="AM166" s="22">
        <v>0.14813948871109275</v>
      </c>
      <c r="AN166" s="22">
        <v>0.12512693598464192</v>
      </c>
      <c r="AO166" s="22">
        <v>8.4918127058027246E-2</v>
      </c>
      <c r="AP166" s="32">
        <v>0.1313331857552992</v>
      </c>
      <c r="AQ166" s="32">
        <v>0.13278019863580054</v>
      </c>
      <c r="AR166" s="32">
        <v>0.1297426837041139</v>
      </c>
    </row>
    <row r="169" spans="2:47" x14ac:dyDescent="0.25">
      <c r="D169" s="118" t="s">
        <v>96</v>
      </c>
      <c r="E169" s="118"/>
      <c r="F169" s="118"/>
      <c r="G169" s="118"/>
      <c r="H169" s="119" t="s">
        <v>97</v>
      </c>
      <c r="I169" s="119"/>
      <c r="J169" s="119"/>
      <c r="K169" s="119"/>
      <c r="L169" s="120" t="s">
        <v>98</v>
      </c>
      <c r="M169" s="120"/>
      <c r="N169" s="121" t="s">
        <v>99</v>
      </c>
      <c r="O169" s="121"/>
      <c r="P169" s="121"/>
      <c r="Q169" s="122" t="s">
        <v>100</v>
      </c>
      <c r="R169" s="122"/>
      <c r="S169" s="122"/>
      <c r="T169" s="117" t="s">
        <v>101</v>
      </c>
      <c r="U169" s="117"/>
      <c r="V169" s="117"/>
      <c r="Z169" s="118" t="s">
        <v>96</v>
      </c>
      <c r="AA169" s="118"/>
      <c r="AB169" s="118"/>
      <c r="AC169" s="118"/>
      <c r="AD169" s="119" t="s">
        <v>97</v>
      </c>
      <c r="AE169" s="119"/>
      <c r="AF169" s="119"/>
      <c r="AG169" s="119"/>
      <c r="AH169" s="120" t="s">
        <v>98</v>
      </c>
      <c r="AI169" s="120"/>
      <c r="AJ169" s="121" t="s">
        <v>99</v>
      </c>
      <c r="AK169" s="121"/>
      <c r="AL169" s="121"/>
      <c r="AM169" s="122" t="s">
        <v>100</v>
      </c>
      <c r="AN169" s="122"/>
      <c r="AO169" s="122"/>
      <c r="AP169" s="117" t="s">
        <v>101</v>
      </c>
      <c r="AQ169" s="117"/>
      <c r="AR169" s="117"/>
    </row>
    <row r="170" spans="2:47" x14ac:dyDescent="0.25">
      <c r="B170" s="24"/>
      <c r="C170" s="24" t="s">
        <v>95</v>
      </c>
      <c r="D170" s="24" t="s">
        <v>80</v>
      </c>
      <c r="E170" s="24" t="s">
        <v>81</v>
      </c>
      <c r="F170" s="24" t="s">
        <v>82</v>
      </c>
      <c r="G170" s="24" t="s">
        <v>83</v>
      </c>
      <c r="H170" s="24" t="s">
        <v>84</v>
      </c>
      <c r="I170" s="24" t="s">
        <v>85</v>
      </c>
      <c r="J170" s="24" t="s">
        <v>86</v>
      </c>
      <c r="K170" s="24" t="s">
        <v>87</v>
      </c>
      <c r="L170" s="24" t="s">
        <v>88</v>
      </c>
      <c r="M170" s="24" t="s">
        <v>89</v>
      </c>
      <c r="N170" s="24" t="s">
        <v>10</v>
      </c>
      <c r="O170" s="24" t="s">
        <v>11</v>
      </c>
      <c r="P170" s="24" t="s">
        <v>78</v>
      </c>
      <c r="Q170" s="24" t="s">
        <v>79</v>
      </c>
      <c r="R170" s="24" t="s">
        <v>90</v>
      </c>
      <c r="S170" s="24" t="s">
        <v>91</v>
      </c>
      <c r="T170" s="24" t="s">
        <v>92</v>
      </c>
      <c r="U170" s="24" t="s">
        <v>93</v>
      </c>
      <c r="V170" s="24" t="s">
        <v>94</v>
      </c>
      <c r="X170" s="24"/>
      <c r="Y170" s="24" t="s">
        <v>95</v>
      </c>
      <c r="Z170" s="24" t="s">
        <v>80</v>
      </c>
      <c r="AA170" s="24" t="s">
        <v>81</v>
      </c>
      <c r="AB170" s="24" t="s">
        <v>82</v>
      </c>
      <c r="AC170" s="24" t="s">
        <v>83</v>
      </c>
      <c r="AD170" s="24" t="s">
        <v>84</v>
      </c>
      <c r="AE170" s="24" t="s">
        <v>85</v>
      </c>
      <c r="AF170" s="24" t="s">
        <v>86</v>
      </c>
      <c r="AG170" s="24" t="s">
        <v>87</v>
      </c>
      <c r="AH170" s="24" t="s">
        <v>88</v>
      </c>
      <c r="AI170" s="24" t="s">
        <v>89</v>
      </c>
      <c r="AJ170" s="24" t="s">
        <v>10</v>
      </c>
      <c r="AK170" s="24" t="s">
        <v>11</v>
      </c>
      <c r="AL170" s="24" t="s">
        <v>78</v>
      </c>
      <c r="AM170" s="24" t="s">
        <v>79</v>
      </c>
      <c r="AN170" s="24" t="s">
        <v>90</v>
      </c>
      <c r="AO170" s="24" t="s">
        <v>91</v>
      </c>
      <c r="AP170" s="24" t="s">
        <v>92</v>
      </c>
      <c r="AQ170" s="24" t="s">
        <v>93</v>
      </c>
      <c r="AR170" s="24" t="s">
        <v>94</v>
      </c>
    </row>
    <row r="171" spans="2:47" x14ac:dyDescent="0.25">
      <c r="B171" s="21" t="s">
        <v>95</v>
      </c>
      <c r="C171" s="26" cm="1">
        <f t="array" ref="C171:V190">MMULT(_xlfn.ANCHORARRAY(Y147),_xlfn.ANCHORARRAY(Y147))</f>
        <v>0</v>
      </c>
      <c r="D171" s="22">
        <v>0</v>
      </c>
      <c r="E171" s="22">
        <v>0</v>
      </c>
      <c r="F171" s="22">
        <v>0</v>
      </c>
      <c r="G171" s="22">
        <v>0</v>
      </c>
      <c r="H171" s="22">
        <v>0</v>
      </c>
      <c r="I171" s="22">
        <v>0</v>
      </c>
      <c r="J171" s="22">
        <v>0</v>
      </c>
      <c r="K171" s="22">
        <v>0</v>
      </c>
      <c r="L171" s="22">
        <v>0</v>
      </c>
      <c r="M171" s="22">
        <v>0</v>
      </c>
      <c r="N171" s="22">
        <v>0</v>
      </c>
      <c r="O171" s="22">
        <v>0</v>
      </c>
      <c r="P171" s="22">
        <v>0</v>
      </c>
      <c r="Q171" s="22">
        <v>0</v>
      </c>
      <c r="R171" s="22">
        <v>0</v>
      </c>
      <c r="S171" s="22">
        <v>0</v>
      </c>
      <c r="T171" s="22">
        <v>0</v>
      </c>
      <c r="U171" s="22">
        <v>0</v>
      </c>
      <c r="V171" s="22">
        <v>0</v>
      </c>
      <c r="X171" s="21" t="s">
        <v>95</v>
      </c>
      <c r="Y171" s="26" cm="1">
        <f t="array" ref="Y171:AR190">MMULT(_xlfn.ANCHORARRAY(C171),_xlfn.ANCHORARRAY(C171))</f>
        <v>0</v>
      </c>
      <c r="Z171" s="22">
        <v>0</v>
      </c>
      <c r="AA171" s="22">
        <v>0</v>
      </c>
      <c r="AB171" s="22">
        <v>0</v>
      </c>
      <c r="AC171" s="22">
        <v>0</v>
      </c>
      <c r="AD171" s="22">
        <v>0</v>
      </c>
      <c r="AE171" s="22">
        <v>0</v>
      </c>
      <c r="AF171" s="22">
        <v>0</v>
      </c>
      <c r="AG171" s="22">
        <v>0</v>
      </c>
      <c r="AH171" s="22">
        <v>0</v>
      </c>
      <c r="AI171" s="22">
        <v>0</v>
      </c>
      <c r="AJ171" s="22">
        <v>0</v>
      </c>
      <c r="AK171" s="22">
        <v>0</v>
      </c>
      <c r="AL171" s="22">
        <v>0</v>
      </c>
      <c r="AM171" s="22">
        <v>0</v>
      </c>
      <c r="AN171" s="22">
        <v>0</v>
      </c>
      <c r="AO171" s="22">
        <v>0</v>
      </c>
      <c r="AP171" s="22">
        <v>0</v>
      </c>
      <c r="AQ171" s="22">
        <v>0</v>
      </c>
      <c r="AR171" s="22">
        <v>0</v>
      </c>
    </row>
    <row r="172" spans="2:47" x14ac:dyDescent="0.25">
      <c r="B172" s="24" t="s">
        <v>80</v>
      </c>
      <c r="C172" s="22">
        <v>1.9376251225166011E-2</v>
      </c>
      <c r="D172" s="27">
        <v>1.946188578093715E-2</v>
      </c>
      <c r="E172" s="27">
        <v>1.9481735831053237E-2</v>
      </c>
      <c r="F172" s="27">
        <v>1.9476355858230324E-2</v>
      </c>
      <c r="G172" s="27">
        <v>1.9343189839322303E-2</v>
      </c>
      <c r="H172" s="22">
        <v>1.9458935844936385E-2</v>
      </c>
      <c r="I172" s="22">
        <v>1.9593389173275303E-2</v>
      </c>
      <c r="J172" s="22">
        <v>1.9409426724021829E-2</v>
      </c>
      <c r="K172" s="22">
        <v>1.9592665179971998E-2</v>
      </c>
      <c r="L172" s="22">
        <v>1.9610620029110602E-2</v>
      </c>
      <c r="M172" s="22">
        <v>1.9310252051762015E-2</v>
      </c>
      <c r="N172" s="22">
        <v>1.9359799180680183E-2</v>
      </c>
      <c r="O172" s="22">
        <v>1.9605689005570401E-2</v>
      </c>
      <c r="P172" s="22">
        <v>1.9290251350472104E-2</v>
      </c>
      <c r="Q172" s="22">
        <v>1.9338401666662144E-2</v>
      </c>
      <c r="R172" s="22">
        <v>1.923059375003976E-2</v>
      </c>
      <c r="S172" s="22">
        <v>1.9565614912736357E-2</v>
      </c>
      <c r="T172" s="22">
        <v>1.9355039115611185E-2</v>
      </c>
      <c r="U172" s="22">
        <v>1.9344941739531468E-2</v>
      </c>
      <c r="V172" s="22">
        <v>1.937565922635576E-2</v>
      </c>
      <c r="X172" s="24" t="s">
        <v>80</v>
      </c>
      <c r="Y172" s="22">
        <v>1.9437096658145008E-2</v>
      </c>
      <c r="Z172" s="27">
        <v>1.9437127875950685E-2</v>
      </c>
      <c r="AA172" s="27">
        <v>1.9437123085275929E-2</v>
      </c>
      <c r="AB172" s="27">
        <v>1.9437108792801666E-2</v>
      </c>
      <c r="AC172" s="27">
        <v>1.9437095142287183E-2</v>
      </c>
      <c r="AD172" s="22">
        <v>1.9437101981209636E-2</v>
      </c>
      <c r="AE172" s="22">
        <v>1.9437101858555163E-2</v>
      </c>
      <c r="AF172" s="22">
        <v>1.9437102871818743E-2</v>
      </c>
      <c r="AG172" s="22">
        <v>1.9437101768367042E-2</v>
      </c>
      <c r="AH172" s="22">
        <v>1.9437146375127109E-2</v>
      </c>
      <c r="AI172" s="22">
        <v>1.9437066773460864E-2</v>
      </c>
      <c r="AJ172" s="22">
        <v>1.9437083117865819E-2</v>
      </c>
      <c r="AK172" s="22">
        <v>1.9437115487606987E-2</v>
      </c>
      <c r="AL172" s="22">
        <v>1.943708889580819E-2</v>
      </c>
      <c r="AM172" s="22">
        <v>1.9437104570101785E-2</v>
      </c>
      <c r="AN172" s="22">
        <v>1.9437072138167737E-2</v>
      </c>
      <c r="AO172" s="22">
        <v>1.9437156656961021E-2</v>
      </c>
      <c r="AP172" s="22">
        <v>1.943709249370195E-2</v>
      </c>
      <c r="AQ172" s="22">
        <v>1.9437090647556856E-2</v>
      </c>
      <c r="AR172" s="22">
        <v>1.9437102764239756E-2</v>
      </c>
      <c r="AT172" s="24" t="s">
        <v>80</v>
      </c>
      <c r="AU172" s="37">
        <f>AR172/SUM(AR$172:AR$187)</f>
        <v>2.8928788545568115E-2</v>
      </c>
    </row>
    <row r="173" spans="2:47" x14ac:dyDescent="0.25">
      <c r="B173" s="24" t="s">
        <v>81</v>
      </c>
      <c r="C173" s="22">
        <v>4.4572012450542549E-2</v>
      </c>
      <c r="D173" s="27">
        <v>4.4698499311933926E-2</v>
      </c>
      <c r="E173" s="27">
        <v>4.4733566933408415E-2</v>
      </c>
      <c r="F173" s="27">
        <v>4.4737455374356055E-2</v>
      </c>
      <c r="G173" s="27">
        <v>4.4505636024194932E-2</v>
      </c>
      <c r="H173" s="22">
        <v>4.4718040229788106E-2</v>
      </c>
      <c r="I173" s="22">
        <v>4.4942219482394505E-2</v>
      </c>
      <c r="J173" s="22">
        <v>4.4621577929979228E-2</v>
      </c>
      <c r="K173" s="22">
        <v>4.4940930958963156E-2</v>
      </c>
      <c r="L173" s="22">
        <v>4.4936878973041723E-2</v>
      </c>
      <c r="M173" s="22">
        <v>4.4461702614561956E-2</v>
      </c>
      <c r="N173" s="22">
        <v>4.4545521983289649E-2</v>
      </c>
      <c r="O173" s="22">
        <v>4.4954175472610491E-2</v>
      </c>
      <c r="P173" s="22">
        <v>4.4419657584382106E-2</v>
      </c>
      <c r="Q173" s="22">
        <v>4.4509096297899231E-2</v>
      </c>
      <c r="R173" s="22">
        <v>4.4327485743889387E-2</v>
      </c>
      <c r="S173" s="22">
        <v>4.4834401312676027E-2</v>
      </c>
      <c r="T173" s="22">
        <v>4.4539123231846806E-2</v>
      </c>
      <c r="U173" s="22">
        <v>4.4522323683949656E-2</v>
      </c>
      <c r="V173" s="22">
        <v>4.4569258646504767E-2</v>
      </c>
      <c r="X173" s="24" t="s">
        <v>81</v>
      </c>
      <c r="Y173" s="22">
        <v>4.4668320971845338E-2</v>
      </c>
      <c r="Z173" s="27">
        <v>4.4668366139054561E-2</v>
      </c>
      <c r="AA173" s="27">
        <v>4.4668359611272752E-2</v>
      </c>
      <c r="AB173" s="27">
        <v>4.4668336320666545E-2</v>
      </c>
      <c r="AC173" s="27">
        <v>4.4668323911495028E-2</v>
      </c>
      <c r="AD173" s="22">
        <v>4.4668324924442344E-2</v>
      </c>
      <c r="AE173" s="22">
        <v>4.4668315653194963E-2</v>
      </c>
      <c r="AF173" s="22">
        <v>4.4668327957064768E-2</v>
      </c>
      <c r="AG173" s="22">
        <v>4.466831557761429E-2</v>
      </c>
      <c r="AH173" s="22">
        <v>4.4668393230696407E-2</v>
      </c>
      <c r="AI173" s="22">
        <v>4.4668276965716208E-2</v>
      </c>
      <c r="AJ173" s="22">
        <v>4.4668295107942582E-2</v>
      </c>
      <c r="AK173" s="22">
        <v>4.4668338619184428E-2</v>
      </c>
      <c r="AL173" s="22">
        <v>4.4668308534192229E-2</v>
      </c>
      <c r="AM173" s="22">
        <v>4.4668332686614305E-2</v>
      </c>
      <c r="AN173" s="22">
        <v>4.4668290379053975E-2</v>
      </c>
      <c r="AO173" s="22">
        <v>4.4668413074532107E-2</v>
      </c>
      <c r="AP173" s="22">
        <v>4.4668314589725866E-2</v>
      </c>
      <c r="AQ173" s="22">
        <v>4.4668312027255075E-2</v>
      </c>
      <c r="AR173" s="22">
        <v>4.4668330126409195E-2</v>
      </c>
      <c r="AT173" s="24" t="s">
        <v>81</v>
      </c>
      <c r="AU173" s="37">
        <f t="shared" ref="AU173:AU187" si="71">AR173/SUM(AR$172:AR$187)</f>
        <v>6.6481136236409832E-2</v>
      </c>
    </row>
    <row r="174" spans="2:47" x14ac:dyDescent="0.25">
      <c r="B174" s="24" t="s">
        <v>82</v>
      </c>
      <c r="C174" s="22">
        <v>1.7020462536056939E-2</v>
      </c>
      <c r="D174" s="27">
        <v>1.7084641767436886E-2</v>
      </c>
      <c r="E174" s="27">
        <v>1.7104376111877359E-2</v>
      </c>
      <c r="F174" s="27">
        <v>1.7107071691374071E-2</v>
      </c>
      <c r="G174" s="27">
        <v>1.6994669994584849E-2</v>
      </c>
      <c r="H174" s="22">
        <v>1.709562974719411E-2</v>
      </c>
      <c r="I174" s="22">
        <v>1.7202070760360094E-2</v>
      </c>
      <c r="J174" s="22">
        <v>1.7042896655064865E-2</v>
      </c>
      <c r="K174" s="22">
        <v>1.7201463875718317E-2</v>
      </c>
      <c r="L174" s="22">
        <v>1.7211540938093073E-2</v>
      </c>
      <c r="M174" s="22">
        <v>1.6969009830003823E-2</v>
      </c>
      <c r="N174" s="22">
        <v>1.6997938639587738E-2</v>
      </c>
      <c r="O174" s="22">
        <v>1.7211017193720288E-2</v>
      </c>
      <c r="P174" s="22">
        <v>1.6935489248712573E-2</v>
      </c>
      <c r="Q174" s="22">
        <v>1.6980851855759274E-2</v>
      </c>
      <c r="R174" s="22">
        <v>1.6902321908686197E-2</v>
      </c>
      <c r="S174" s="22">
        <v>1.7164566081129276E-2</v>
      </c>
      <c r="T174" s="22">
        <v>1.7002358846769719E-2</v>
      </c>
      <c r="U174" s="22">
        <v>1.6993712152967064E-2</v>
      </c>
      <c r="V174" s="22">
        <v>1.7017630307804905E-2</v>
      </c>
      <c r="X174" s="24" t="s">
        <v>82</v>
      </c>
      <c r="Y174" s="22">
        <v>1.7069567767555256E-2</v>
      </c>
      <c r="Z174" s="27">
        <v>1.7069593726362135E-2</v>
      </c>
      <c r="AA174" s="27">
        <v>1.7069589388364167E-2</v>
      </c>
      <c r="AB174" s="27">
        <v>1.7069575935686209E-2</v>
      </c>
      <c r="AC174" s="27">
        <v>1.7069567440637184E-2</v>
      </c>
      <c r="AD174" s="22">
        <v>1.7069569712105537E-2</v>
      </c>
      <c r="AE174" s="22">
        <v>1.706956869426066E-2</v>
      </c>
      <c r="AF174" s="22">
        <v>1.7069573061991854E-2</v>
      </c>
      <c r="AG174" s="22">
        <v>1.7069568639213356E-2</v>
      </c>
      <c r="AH174" s="22">
        <v>1.7069607484855941E-2</v>
      </c>
      <c r="AI174" s="22">
        <v>1.7069542818057261E-2</v>
      </c>
      <c r="AJ174" s="22">
        <v>1.7069556933977891E-2</v>
      </c>
      <c r="AK174" s="22">
        <v>1.7069580360270054E-2</v>
      </c>
      <c r="AL174" s="22">
        <v>1.7069563333833016E-2</v>
      </c>
      <c r="AM174" s="22">
        <v>1.7069575584622569E-2</v>
      </c>
      <c r="AN174" s="22">
        <v>1.7069548894686773E-2</v>
      </c>
      <c r="AO174" s="22">
        <v>1.7069618213604521E-2</v>
      </c>
      <c r="AP174" s="22">
        <v>1.7069564462363518E-2</v>
      </c>
      <c r="AQ174" s="22">
        <v>1.7069563103647489E-2</v>
      </c>
      <c r="AR174" s="22">
        <v>1.7069573109432742E-2</v>
      </c>
      <c r="AT174" s="24" t="s">
        <v>82</v>
      </c>
      <c r="AU174" s="37">
        <f>AR174/SUM(AR$172:AR$187)</f>
        <v>2.5405127350275111E-2</v>
      </c>
    </row>
    <row r="175" spans="2:47" x14ac:dyDescent="0.25">
      <c r="B175" s="24" t="s">
        <v>83</v>
      </c>
      <c r="C175" s="22">
        <v>3.2818777900931823E-2</v>
      </c>
      <c r="D175" s="27">
        <v>3.3074085182235494E-2</v>
      </c>
      <c r="E175" s="27">
        <v>3.3094514064865625E-2</v>
      </c>
      <c r="F175" s="27">
        <v>3.3028212480009526E-2</v>
      </c>
      <c r="G175" s="27">
        <v>3.2726610230515658E-2</v>
      </c>
      <c r="H175" s="22">
        <v>3.296525894674953E-2</v>
      </c>
      <c r="I175" s="22">
        <v>3.3326877996678911E-2</v>
      </c>
      <c r="J175" s="22">
        <v>3.2939185031754539E-2</v>
      </c>
      <c r="K175" s="22">
        <v>3.3325167497268389E-2</v>
      </c>
      <c r="L175" s="22">
        <v>3.339605615511454E-2</v>
      </c>
      <c r="M175" s="22">
        <v>3.2637772276805505E-2</v>
      </c>
      <c r="N175" s="22">
        <v>3.285527588638118E-2</v>
      </c>
      <c r="O175" s="22">
        <v>3.3363443961973355E-2</v>
      </c>
      <c r="P175" s="22">
        <v>3.2725946932292659E-2</v>
      </c>
      <c r="Q175" s="22">
        <v>3.2795791651937779E-2</v>
      </c>
      <c r="R175" s="22">
        <v>3.245677259810769E-2</v>
      </c>
      <c r="S175" s="22">
        <v>3.3359121877751405E-2</v>
      </c>
      <c r="T175" s="22">
        <v>3.2773260967069881E-2</v>
      </c>
      <c r="U175" s="22">
        <v>3.2751716327817433E-2</v>
      </c>
      <c r="V175" s="22">
        <v>3.2835679200654978E-2</v>
      </c>
      <c r="X175" s="24" t="s">
        <v>83</v>
      </c>
      <c r="Y175" s="22">
        <v>3.2973974540343148E-2</v>
      </c>
      <c r="Z175" s="27">
        <v>3.2974048207244165E-2</v>
      </c>
      <c r="AA175" s="27">
        <v>3.2974040324821492E-2</v>
      </c>
      <c r="AB175" s="27">
        <v>3.2974018868489753E-2</v>
      </c>
      <c r="AC175" s="27">
        <v>3.2973964794256821E-2</v>
      </c>
      <c r="AD175" s="22">
        <v>3.2974006805581692E-2</v>
      </c>
      <c r="AE175" s="22">
        <v>3.2974012886529479E-2</v>
      </c>
      <c r="AF175" s="22">
        <v>3.297398766907339E-2</v>
      </c>
      <c r="AG175" s="22">
        <v>3.2974012525833631E-2</v>
      </c>
      <c r="AH175" s="22">
        <v>3.2974106303532126E-2</v>
      </c>
      <c r="AI175" s="22">
        <v>3.2973905097828764E-2</v>
      </c>
      <c r="AJ175" s="22">
        <v>3.2973937301257972E-2</v>
      </c>
      <c r="AK175" s="22">
        <v>3.297404300712814E-2</v>
      </c>
      <c r="AL175" s="22">
        <v>3.2973938423257639E-2</v>
      </c>
      <c r="AM175" s="22">
        <v>3.2973982096963173E-2</v>
      </c>
      <c r="AN175" s="22">
        <v>3.2973904981177332E-2</v>
      </c>
      <c r="AO175" s="22">
        <v>3.2974113965062925E-2</v>
      </c>
      <c r="AP175" s="22">
        <v>3.297396316612327E-2</v>
      </c>
      <c r="AQ175" s="22">
        <v>3.2973957356202885E-2</v>
      </c>
      <c r="AR175" s="22">
        <v>3.2973986610733155E-2</v>
      </c>
      <c r="AT175" s="24" t="s">
        <v>83</v>
      </c>
      <c r="AU175" s="37">
        <f t="shared" si="71"/>
        <v>4.9076114775771389E-2</v>
      </c>
    </row>
    <row r="176" spans="2:47" x14ac:dyDescent="0.25">
      <c r="B176" s="24" t="s">
        <v>84</v>
      </c>
      <c r="C176" s="22">
        <v>0.10371267242666883</v>
      </c>
      <c r="D176" s="22">
        <v>0.10350806151343608</v>
      </c>
      <c r="E176" s="22">
        <v>0.10355525518783337</v>
      </c>
      <c r="F176" s="22">
        <v>0.1035295742789676</v>
      </c>
      <c r="G176" s="22">
        <v>0.1039797290304343</v>
      </c>
      <c r="H176" s="28">
        <v>0.10351632395458707</v>
      </c>
      <c r="I176" s="28">
        <v>0.1031787248552519</v>
      </c>
      <c r="J176" s="28">
        <v>0.10360011303261951</v>
      </c>
      <c r="K176" s="28">
        <v>0.10318172086935824</v>
      </c>
      <c r="L176" s="22">
        <v>0.1033915180097352</v>
      </c>
      <c r="M176" s="22">
        <v>0.10385355543276113</v>
      </c>
      <c r="N176" s="22">
        <v>0.10353954378017323</v>
      </c>
      <c r="O176" s="22">
        <v>0.10321109412465719</v>
      </c>
      <c r="P176" s="22">
        <v>0.10368772865046215</v>
      </c>
      <c r="Q176" s="22">
        <v>0.10366449887149387</v>
      </c>
      <c r="R176" s="22">
        <v>0.10414584148283901</v>
      </c>
      <c r="S176" s="22">
        <v>0.10348107073225098</v>
      </c>
      <c r="T176" s="22">
        <v>0.10372062530891725</v>
      </c>
      <c r="U176" s="22">
        <v>0.10374304461219583</v>
      </c>
      <c r="V176" s="22">
        <v>0.10368055877187726</v>
      </c>
      <c r="X176" s="24" t="s">
        <v>84</v>
      </c>
      <c r="Y176" s="22">
        <v>0.10358937684378663</v>
      </c>
      <c r="Z176" s="22">
        <v>0.10358938493935956</v>
      </c>
      <c r="AA176" s="22">
        <v>0.10358937244254166</v>
      </c>
      <c r="AB176" s="22">
        <v>0.10358937133481694</v>
      </c>
      <c r="AC176" s="22">
        <v>0.10358932788682018</v>
      </c>
      <c r="AD176" s="28">
        <v>0.10358937661973716</v>
      </c>
      <c r="AE176" s="28">
        <v>0.10358947011320731</v>
      </c>
      <c r="AF176" s="28">
        <v>0.10358940766126491</v>
      </c>
      <c r="AG176" s="28">
        <v>0.10358946976454135</v>
      </c>
      <c r="AH176" s="22">
        <v>0.10358935735242288</v>
      </c>
      <c r="AI176" s="22">
        <v>0.10358937832835914</v>
      </c>
      <c r="AJ176" s="22">
        <v>0.10358946490461705</v>
      </c>
      <c r="AK176" s="22">
        <v>0.10358944129847242</v>
      </c>
      <c r="AL176" s="22">
        <v>0.10358943834291967</v>
      </c>
      <c r="AM176" s="22">
        <v>0.10358940523880769</v>
      </c>
      <c r="AN176" s="22">
        <v>0.10358933647815957</v>
      </c>
      <c r="AO176" s="22">
        <v>0.10358934214439991</v>
      </c>
      <c r="AP176" s="22">
        <v>0.10358938401830883</v>
      </c>
      <c r="AQ176" s="22">
        <v>0.10358938526932672</v>
      </c>
      <c r="AR176" s="22">
        <v>0.10358938060047138</v>
      </c>
      <c r="AT176" s="43" t="s">
        <v>84</v>
      </c>
      <c r="AU176" s="37">
        <f t="shared" si="71"/>
        <v>0.15417499836810802</v>
      </c>
    </row>
    <row r="177" spans="2:47" x14ac:dyDescent="0.25">
      <c r="B177" s="24" t="s">
        <v>85</v>
      </c>
      <c r="C177" s="22">
        <v>2.7513779913024703E-2</v>
      </c>
      <c r="D177" s="22">
        <v>2.7680877081190457E-2</v>
      </c>
      <c r="E177" s="22">
        <v>2.7706228476130544E-2</v>
      </c>
      <c r="F177" s="22">
        <v>2.7676415674588065E-2</v>
      </c>
      <c r="G177" s="22">
        <v>2.752688025171747E-2</v>
      </c>
      <c r="H177" s="28">
        <v>2.7625911396878068E-2</v>
      </c>
      <c r="I177" s="28">
        <v>2.776972957315255E-2</v>
      </c>
      <c r="J177" s="28">
        <v>2.7560484150403245E-2</v>
      </c>
      <c r="K177" s="28">
        <v>2.776904643085713E-2</v>
      </c>
      <c r="L177" s="22">
        <v>2.79352457467534E-2</v>
      </c>
      <c r="M177" s="22">
        <v>2.7434507695669907E-2</v>
      </c>
      <c r="N177" s="22">
        <v>2.7440727787191147E-2</v>
      </c>
      <c r="O177" s="22">
        <v>2.7822589990255754E-2</v>
      </c>
      <c r="P177" s="22">
        <v>2.7373335661540283E-2</v>
      </c>
      <c r="Q177" s="22">
        <v>2.7426022356552185E-2</v>
      </c>
      <c r="R177" s="22">
        <v>2.7338914981998731E-2</v>
      </c>
      <c r="S177" s="22">
        <v>2.795551226010114E-2</v>
      </c>
      <c r="T177" s="22">
        <v>2.7471287775457348E-2</v>
      </c>
      <c r="U177" s="22">
        <v>2.7455888691837401E-2</v>
      </c>
      <c r="V177" s="22">
        <v>2.7512628382324711E-2</v>
      </c>
      <c r="X177" s="24" t="s">
        <v>85</v>
      </c>
      <c r="Y177" s="22">
        <v>2.7613645875501098E-2</v>
      </c>
      <c r="Z177" s="22">
        <v>2.7613715379964088E-2</v>
      </c>
      <c r="AA177" s="22">
        <v>2.7613701064718794E-2</v>
      </c>
      <c r="AB177" s="22">
        <v>2.7613673216575735E-2</v>
      </c>
      <c r="AC177" s="22">
        <v>2.7613624840171672E-2</v>
      </c>
      <c r="AD177" s="28">
        <v>2.7613662377656629E-2</v>
      </c>
      <c r="AE177" s="28">
        <v>2.7613696091232993E-2</v>
      </c>
      <c r="AF177" s="28">
        <v>2.7613669089273877E-2</v>
      </c>
      <c r="AG177" s="28">
        <v>2.7613695741527035E-2</v>
      </c>
      <c r="AH177" s="22">
        <v>2.7613747103029298E-2</v>
      </c>
      <c r="AI177" s="22">
        <v>2.76135810870696E-2</v>
      </c>
      <c r="AJ177" s="22">
        <v>2.7613644840183815E-2</v>
      </c>
      <c r="AK177" s="22">
        <v>2.7613714149201309E-2</v>
      </c>
      <c r="AL177" s="22">
        <v>2.7613643798404492E-2</v>
      </c>
      <c r="AM177" s="22">
        <v>2.7613669404480359E-2</v>
      </c>
      <c r="AN177" s="22">
        <v>2.7613578275364915E-2</v>
      </c>
      <c r="AO177" s="22">
        <v>2.7613757449054418E-2</v>
      </c>
      <c r="AP177" s="22">
        <v>2.7613638982758006E-2</v>
      </c>
      <c r="AQ177" s="22">
        <v>2.7613635275977138E-2</v>
      </c>
      <c r="AR177" s="22">
        <v>2.7613659576000479E-2</v>
      </c>
      <c r="AT177" s="24" t="s">
        <v>85</v>
      </c>
      <c r="AU177" s="37">
        <f t="shared" si="71"/>
        <v>4.1098188785270051E-2</v>
      </c>
    </row>
    <row r="178" spans="2:47" x14ac:dyDescent="0.25">
      <c r="B178" s="24" t="s">
        <v>86</v>
      </c>
      <c r="C178" s="22">
        <v>4.7101233664803226E-2</v>
      </c>
      <c r="D178" s="22">
        <v>4.6960296297211032E-2</v>
      </c>
      <c r="E178" s="22">
        <v>4.7011136691644133E-2</v>
      </c>
      <c r="F178" s="22">
        <v>4.7141495949986657E-2</v>
      </c>
      <c r="G178" s="22">
        <v>4.715041238680398E-2</v>
      </c>
      <c r="H178" s="28">
        <v>4.7199530178963292E-2</v>
      </c>
      <c r="I178" s="28">
        <v>4.705417428524207E-2</v>
      </c>
      <c r="J178" s="28">
        <v>4.6996627422303386E-2</v>
      </c>
      <c r="K178" s="28">
        <v>4.7054331418919564E-2</v>
      </c>
      <c r="L178" s="22">
        <v>4.6984397436108452E-2</v>
      </c>
      <c r="M178" s="22">
        <v>4.7178899094263475E-2</v>
      </c>
      <c r="N178" s="22">
        <v>4.693026092336719E-2</v>
      </c>
      <c r="O178" s="22">
        <v>4.7033682758303073E-2</v>
      </c>
      <c r="P178" s="22">
        <v>4.6867889862519635E-2</v>
      </c>
      <c r="Q178" s="22">
        <v>4.6955266219685141E-2</v>
      </c>
      <c r="R178" s="22">
        <v>4.7199111394633765E-2</v>
      </c>
      <c r="S178" s="22">
        <v>4.6832182941629906E-2</v>
      </c>
      <c r="T178" s="22">
        <v>4.7095908876023197E-2</v>
      </c>
      <c r="U178" s="22">
        <v>4.7093643062215945E-2</v>
      </c>
      <c r="V178" s="22">
        <v>4.7059011104189981E-2</v>
      </c>
      <c r="X178" s="24" t="s">
        <v>86</v>
      </c>
      <c r="Y178" s="22">
        <v>4.7059840311498756E-2</v>
      </c>
      <c r="Z178" s="22">
        <v>4.7059833679889355E-2</v>
      </c>
      <c r="AA178" s="22">
        <v>4.7059827496400919E-2</v>
      </c>
      <c r="AB178" s="22">
        <v>4.7059801956560926E-2</v>
      </c>
      <c r="AC178" s="22">
        <v>4.7059855541350046E-2</v>
      </c>
      <c r="AD178" s="28">
        <v>4.7059793740585137E-2</v>
      </c>
      <c r="AE178" s="28">
        <v>4.7059780440608698E-2</v>
      </c>
      <c r="AF178" s="28">
        <v>4.7059842629622282E-2</v>
      </c>
      <c r="AG178" s="28">
        <v>4.7059780806942474E-2</v>
      </c>
      <c r="AH178" s="22">
        <v>4.7059798101367109E-2</v>
      </c>
      <c r="AI178" s="22">
        <v>4.7059844312624471E-2</v>
      </c>
      <c r="AJ178" s="22">
        <v>4.70598549198133E-2</v>
      </c>
      <c r="AK178" s="22">
        <v>4.7059782293145613E-2</v>
      </c>
      <c r="AL178" s="22">
        <v>4.7059881924907891E-2</v>
      </c>
      <c r="AM178" s="22">
        <v>4.7059863322753311E-2</v>
      </c>
      <c r="AN178" s="22">
        <v>4.705987228209469E-2</v>
      </c>
      <c r="AO178" s="22">
        <v>4.7059834027402908E-2</v>
      </c>
      <c r="AP178" s="22">
        <v>4.7059844521702768E-2</v>
      </c>
      <c r="AQ178" s="22">
        <v>4.7059848249622595E-2</v>
      </c>
      <c r="AR178" s="22">
        <v>4.7059844136365818E-2</v>
      </c>
      <c r="AT178" s="24" t="s">
        <v>86</v>
      </c>
      <c r="AU178" s="37">
        <f t="shared" si="71"/>
        <v>7.0040494024293853E-2</v>
      </c>
    </row>
    <row r="179" spans="2:47" x14ac:dyDescent="0.25">
      <c r="B179" s="24" t="s">
        <v>87</v>
      </c>
      <c r="C179" s="22">
        <v>4.0609598010604979E-2</v>
      </c>
      <c r="D179" s="22">
        <v>4.0524623683178329E-2</v>
      </c>
      <c r="E179" s="22">
        <v>4.0502895687376902E-2</v>
      </c>
      <c r="F179" s="22">
        <v>4.0483711901367347E-2</v>
      </c>
      <c r="G179" s="22">
        <v>4.0602290183904516E-2</v>
      </c>
      <c r="H179" s="28">
        <v>4.0497091333060425E-2</v>
      </c>
      <c r="I179" s="28">
        <v>4.0305738558820074E-2</v>
      </c>
      <c r="J179" s="28">
        <v>4.0558296527803989E-2</v>
      </c>
      <c r="K179" s="28">
        <v>4.0306486553734359E-2</v>
      </c>
      <c r="L179" s="22">
        <v>4.0353616324626723E-2</v>
      </c>
      <c r="M179" s="22">
        <v>4.0631789070312091E-2</v>
      </c>
      <c r="N179" s="22">
        <v>4.059781472196701E-2</v>
      </c>
      <c r="O179" s="22">
        <v>4.0313374262760521E-2</v>
      </c>
      <c r="P179" s="22">
        <v>4.0705920228383576E-2</v>
      </c>
      <c r="Q179" s="22">
        <v>4.0691388052784314E-2</v>
      </c>
      <c r="R179" s="22">
        <v>4.0689507708991143E-2</v>
      </c>
      <c r="S179" s="22">
        <v>4.0429151316332561E-2</v>
      </c>
      <c r="T179" s="22">
        <v>4.063710663520223E-2</v>
      </c>
      <c r="U179" s="22">
        <v>4.0643272370852739E-2</v>
      </c>
      <c r="V179" s="22">
        <v>4.0624677452147387E-2</v>
      </c>
      <c r="X179" s="24" t="s">
        <v>87</v>
      </c>
      <c r="Y179" s="22">
        <v>4.0532828109547364E-2</v>
      </c>
      <c r="Z179" s="22">
        <v>4.0532760788504582E-2</v>
      </c>
      <c r="AA179" s="22">
        <v>4.0532764878310458E-2</v>
      </c>
      <c r="AB179" s="22">
        <v>4.053279422570253E-2</v>
      </c>
      <c r="AC179" s="22">
        <v>4.0532832062396142E-2</v>
      </c>
      <c r="AD179" s="28">
        <v>4.053281150626957E-2</v>
      </c>
      <c r="AE179" s="28">
        <v>4.0532790311834488E-2</v>
      </c>
      <c r="AF179" s="28">
        <v>4.053281400447388E-2</v>
      </c>
      <c r="AG179" s="28">
        <v>4.0532790493189662E-2</v>
      </c>
      <c r="AH179" s="22">
        <v>4.0532705526196887E-2</v>
      </c>
      <c r="AI179" s="22">
        <v>4.0532885496936545E-2</v>
      </c>
      <c r="AJ179" s="22">
        <v>4.0532858124048318E-2</v>
      </c>
      <c r="AK179" s="22">
        <v>4.0532764092120921E-2</v>
      </c>
      <c r="AL179" s="22">
        <v>4.0532858189707144E-2</v>
      </c>
      <c r="AM179" s="22">
        <v>4.0532826573598038E-2</v>
      </c>
      <c r="AN179" s="22">
        <v>4.0532893396500264E-2</v>
      </c>
      <c r="AO179" s="22">
        <v>4.0532683522172451E-2</v>
      </c>
      <c r="AP179" s="22">
        <v>4.0532839322596326E-2</v>
      </c>
      <c r="AQ179" s="22">
        <v>4.0532843982884294E-2</v>
      </c>
      <c r="AR179" s="22">
        <v>4.0532818717996237E-2</v>
      </c>
      <c r="AT179" s="24" t="s">
        <v>87</v>
      </c>
      <c r="AU179" s="37">
        <f t="shared" si="71"/>
        <v>6.0326137906007049E-2</v>
      </c>
    </row>
    <row r="180" spans="2:47" x14ac:dyDescent="0.25">
      <c r="B180" s="24" t="s">
        <v>88</v>
      </c>
      <c r="C180" s="22">
        <v>0.10937753566381435</v>
      </c>
      <c r="D180" s="22">
        <v>0.109582061496106</v>
      </c>
      <c r="E180" s="22">
        <v>0.10944157842269804</v>
      </c>
      <c r="F180" s="22">
        <v>0.10932157559568656</v>
      </c>
      <c r="G180" s="22">
        <v>0.1092119764467504</v>
      </c>
      <c r="H180" s="22">
        <v>0.10930977890512523</v>
      </c>
      <c r="I180" s="22">
        <v>0.10950121455259466</v>
      </c>
      <c r="J180" s="22">
        <v>0.10952229753742937</v>
      </c>
      <c r="K180" s="22">
        <v>0.10949989585437996</v>
      </c>
      <c r="L180" s="29">
        <v>0.10939554391137921</v>
      </c>
      <c r="M180" s="29">
        <v>0.10923227319831526</v>
      </c>
      <c r="N180" s="22">
        <v>0.10966859521250409</v>
      </c>
      <c r="O180" s="22">
        <v>0.10948220854949745</v>
      </c>
      <c r="P180" s="22">
        <v>0.10971424397192445</v>
      </c>
      <c r="Q180" s="22">
        <v>0.10961870637736133</v>
      </c>
      <c r="R180" s="22">
        <v>0.10922082455142912</v>
      </c>
      <c r="S180" s="22">
        <v>0.10951452216775706</v>
      </c>
      <c r="T180" s="22">
        <v>0.10940174888295895</v>
      </c>
      <c r="U180" s="22">
        <v>0.10940634359460399</v>
      </c>
      <c r="V180" s="22">
        <v>0.10944986761170022</v>
      </c>
      <c r="X180" s="24" t="s">
        <v>88</v>
      </c>
      <c r="Y180" s="22">
        <v>0.10942046219054806</v>
      </c>
      <c r="Z180" s="22">
        <v>0.10942040629362726</v>
      </c>
      <c r="AA180" s="22">
        <v>0.10942043291376161</v>
      </c>
      <c r="AB180" s="22">
        <v>0.10942048762919626</v>
      </c>
      <c r="AC180" s="22">
        <v>0.10942048453753152</v>
      </c>
      <c r="AD180" s="22">
        <v>0.10942050453897105</v>
      </c>
      <c r="AE180" s="22">
        <v>0.10942044763538536</v>
      </c>
      <c r="AF180" s="22">
        <v>0.10942042610374654</v>
      </c>
      <c r="AG180" s="22">
        <v>0.10942044763920894</v>
      </c>
      <c r="AH180" s="29">
        <v>0.1094204376083287</v>
      </c>
      <c r="AI180" s="29">
        <v>0.10942050692121837</v>
      </c>
      <c r="AJ180" s="22">
        <v>0.10942040474264628</v>
      </c>
      <c r="AK180" s="22">
        <v>0.10942044428043746</v>
      </c>
      <c r="AL180" s="22">
        <v>0.10942038653020646</v>
      </c>
      <c r="AM180" s="22">
        <v>0.10942040631672613</v>
      </c>
      <c r="AN180" s="22">
        <v>0.10942050105253068</v>
      </c>
      <c r="AO180" s="22">
        <v>0.10942038552011965</v>
      </c>
      <c r="AP180" s="22">
        <v>0.10942045984683996</v>
      </c>
      <c r="AQ180" s="22">
        <v>0.1094204579443941</v>
      </c>
      <c r="AR180" s="22">
        <v>0.10942044486922718</v>
      </c>
      <c r="AT180" s="44" t="s">
        <v>88</v>
      </c>
      <c r="AU180" s="45">
        <f t="shared" si="71"/>
        <v>0.16285353586788401</v>
      </c>
    </row>
    <row r="181" spans="2:47" x14ac:dyDescent="0.25">
      <c r="B181" s="24" t="s">
        <v>89</v>
      </c>
      <c r="C181" s="22">
        <v>5.4655509575315321E-2</v>
      </c>
      <c r="D181" s="22">
        <v>5.5031752822959086E-2</v>
      </c>
      <c r="E181" s="22">
        <v>5.4969027184815729E-2</v>
      </c>
      <c r="F181" s="22">
        <v>5.4794677959283389E-2</v>
      </c>
      <c r="G181" s="22">
        <v>5.4568647561631115E-2</v>
      </c>
      <c r="H181" s="22">
        <v>5.4708100008078187E-2</v>
      </c>
      <c r="I181" s="22">
        <v>5.5027386440382478E-2</v>
      </c>
      <c r="J181" s="22">
        <v>5.4790120498751038E-2</v>
      </c>
      <c r="K181" s="22">
        <v>5.5026198847556738E-2</v>
      </c>
      <c r="L181" s="29">
        <v>5.5214900935969286E-2</v>
      </c>
      <c r="M181" s="29">
        <v>5.4407003711525154E-2</v>
      </c>
      <c r="N181" s="22">
        <v>5.468187616737516E-2</v>
      </c>
      <c r="O181" s="22">
        <v>5.509318293873295E-2</v>
      </c>
      <c r="P181" s="22">
        <v>5.462177895906619E-2</v>
      </c>
      <c r="Q181" s="22">
        <v>5.4672819988767753E-2</v>
      </c>
      <c r="R181" s="22">
        <v>5.4273435719136003E-2</v>
      </c>
      <c r="S181" s="22">
        <v>5.5380704596212256E-2</v>
      </c>
      <c r="T181" s="22">
        <v>5.4608788554502234E-2</v>
      </c>
      <c r="U181" s="22">
        <v>5.4591831383628275E-2</v>
      </c>
      <c r="V181" s="22">
        <v>5.4703804397344929E-2</v>
      </c>
      <c r="X181" s="24" t="s">
        <v>89</v>
      </c>
      <c r="Y181" s="22">
        <v>5.4798671644436928E-2</v>
      </c>
      <c r="Z181" s="22">
        <v>5.4798703908099142E-2</v>
      </c>
      <c r="AA181" s="22">
        <v>5.4798701457468998E-2</v>
      </c>
      <c r="AB181" s="22">
        <v>5.4798713787043193E-2</v>
      </c>
      <c r="AC181" s="22">
        <v>5.4798648357237849E-2</v>
      </c>
      <c r="AD181" s="22">
        <v>5.4798719779670761E-2</v>
      </c>
      <c r="AE181" s="22">
        <v>5.4798722067397151E-2</v>
      </c>
      <c r="AF181" s="22">
        <v>5.479867581051108E-2</v>
      </c>
      <c r="AG181" s="22">
        <v>5.4798721563396414E-2</v>
      </c>
      <c r="AH181" s="29">
        <v>5.4798742951701257E-2</v>
      </c>
      <c r="AI181" s="29">
        <v>5.4798629031780226E-2</v>
      </c>
      <c r="AJ181" s="22">
        <v>5.4798651046626984E-2</v>
      </c>
      <c r="AK181" s="22">
        <v>5.479873272078082E-2</v>
      </c>
      <c r="AL181" s="22">
        <v>5.4798636808511901E-2</v>
      </c>
      <c r="AM181" s="22">
        <v>5.4798675193342888E-2</v>
      </c>
      <c r="AN181" s="22">
        <v>5.4798621129631277E-2</v>
      </c>
      <c r="AO181" s="22">
        <v>5.4798705395162794E-2</v>
      </c>
      <c r="AP181" s="22">
        <v>5.4798666560115838E-2</v>
      </c>
      <c r="AQ181" s="22">
        <v>5.4798661625857822E-2</v>
      </c>
      <c r="AR181" s="22">
        <v>5.479867724820528E-2</v>
      </c>
      <c r="AT181" s="24" t="s">
        <v>89</v>
      </c>
      <c r="AU181" s="37">
        <f t="shared" si="71"/>
        <v>8.1558417729143962E-2</v>
      </c>
    </row>
    <row r="182" spans="2:47" x14ac:dyDescent="0.25">
      <c r="B182" s="24" t="s">
        <v>10</v>
      </c>
      <c r="C182" s="22">
        <v>1.3550629273255878E-2</v>
      </c>
      <c r="D182" s="22">
        <v>1.3595115886668785E-2</v>
      </c>
      <c r="E182" s="22">
        <v>1.3607493912138075E-2</v>
      </c>
      <c r="F182" s="22">
        <v>1.3608427454182614E-2</v>
      </c>
      <c r="G182" s="22">
        <v>1.3540762493404997E-2</v>
      </c>
      <c r="H182" s="22">
        <v>1.3599499572172513E-2</v>
      </c>
      <c r="I182" s="22">
        <v>1.3661086902581693E-2</v>
      </c>
      <c r="J182" s="22">
        <v>1.3564036647405129E-2</v>
      </c>
      <c r="K182" s="22">
        <v>1.3660732699813343E-2</v>
      </c>
      <c r="L182" s="22">
        <v>1.3680073997905131E-2</v>
      </c>
      <c r="M182" s="22">
        <v>1.3518980598718951E-2</v>
      </c>
      <c r="N182" s="30">
        <v>1.3529487507809199E-2</v>
      </c>
      <c r="O182" s="30">
        <v>1.367005246951815E-2</v>
      </c>
      <c r="P182" s="30">
        <v>1.3491961608158859E-2</v>
      </c>
      <c r="Q182" s="22">
        <v>1.3521069936208522E-2</v>
      </c>
      <c r="R182" s="22">
        <v>1.3480228633375089E-2</v>
      </c>
      <c r="S182" s="22">
        <v>1.3655548321470562E-2</v>
      </c>
      <c r="T182" s="22">
        <v>1.3537831546571509E-2</v>
      </c>
      <c r="U182" s="22">
        <v>1.3532208015174147E-2</v>
      </c>
      <c r="V182" s="22">
        <v>1.3548525701686579E-2</v>
      </c>
      <c r="X182" s="24" t="s">
        <v>10</v>
      </c>
      <c r="Y182" s="22">
        <v>1.358290947057964E-2</v>
      </c>
      <c r="Z182" s="22">
        <v>1.3582928184976448E-2</v>
      </c>
      <c r="AA182" s="22">
        <v>1.3582924708690856E-2</v>
      </c>
      <c r="AB182" s="22">
        <v>1.3582915241147072E-2</v>
      </c>
      <c r="AC182" s="22">
        <v>1.3582907678907291E-2</v>
      </c>
      <c r="AD182" s="22">
        <v>1.3582911101744949E-2</v>
      </c>
      <c r="AE182" s="22">
        <v>1.3582913463327071E-2</v>
      </c>
      <c r="AF182" s="22">
        <v>1.3582914202003893E-2</v>
      </c>
      <c r="AG182" s="22">
        <v>1.3582913411139881E-2</v>
      </c>
      <c r="AH182" s="22">
        <v>1.3582937155036228E-2</v>
      </c>
      <c r="AI182" s="22">
        <v>1.3582891583148175E-2</v>
      </c>
      <c r="AJ182" s="30">
        <v>1.3582904439114602E-2</v>
      </c>
      <c r="AK182" s="30">
        <v>1.3582920776222617E-2</v>
      </c>
      <c r="AL182" s="30">
        <v>1.3582907916532931E-2</v>
      </c>
      <c r="AM182" s="22">
        <v>1.3582915843365075E-2</v>
      </c>
      <c r="AN182" s="22">
        <v>1.3582894803546115E-2</v>
      </c>
      <c r="AO182" s="22">
        <v>1.3582943817752142E-2</v>
      </c>
      <c r="AP182" s="22">
        <v>1.3582907324113134E-2</v>
      </c>
      <c r="AQ182" s="22">
        <v>1.3582906396877644E-2</v>
      </c>
      <c r="AR182" s="22">
        <v>1.3582913364674942E-2</v>
      </c>
      <c r="AT182" s="24" t="s">
        <v>10</v>
      </c>
      <c r="AU182" s="37">
        <f t="shared" si="71"/>
        <v>2.0215833261033926E-2</v>
      </c>
    </row>
    <row r="183" spans="2:47" x14ac:dyDescent="0.25">
      <c r="B183" s="24" t="s">
        <v>11</v>
      </c>
      <c r="C183" s="22">
        <v>4.4291687903940447E-2</v>
      </c>
      <c r="D183" s="22">
        <v>4.4327538792850382E-2</v>
      </c>
      <c r="E183" s="22">
        <v>4.4360936492750747E-2</v>
      </c>
      <c r="F183" s="22">
        <v>4.4370696897959958E-2</v>
      </c>
      <c r="G183" s="22">
        <v>4.4325104358036709E-2</v>
      </c>
      <c r="H183" s="22">
        <v>4.4355324583403459E-2</v>
      </c>
      <c r="I183" s="22">
        <v>4.4375766819346352E-2</v>
      </c>
      <c r="J183" s="22">
        <v>4.4281901281287589E-2</v>
      </c>
      <c r="K183" s="22">
        <v>4.4375702198464942E-2</v>
      </c>
      <c r="L183" s="22">
        <v>4.4464524852849838E-2</v>
      </c>
      <c r="M183" s="22">
        <v>4.4270705687230849E-2</v>
      </c>
      <c r="N183" s="30">
        <v>4.4197717151322931E-2</v>
      </c>
      <c r="O183" s="30">
        <v>4.440202517878071E-2</v>
      </c>
      <c r="P183" s="30">
        <v>4.415841269510648E-2</v>
      </c>
      <c r="Q183" s="22">
        <v>4.4211980370368081E-2</v>
      </c>
      <c r="R183" s="22">
        <v>4.4242858820456636E-2</v>
      </c>
      <c r="S183" s="22">
        <v>4.4440452519841959E-2</v>
      </c>
      <c r="T183" s="22">
        <v>4.4268588726356556E-2</v>
      </c>
      <c r="U183" s="22">
        <v>4.4261338838612177E-2</v>
      </c>
      <c r="V183" s="22">
        <v>4.4279231615246363E-2</v>
      </c>
      <c r="X183" s="24" t="s">
        <v>11</v>
      </c>
      <c r="Y183" s="22">
        <v>4.432429041320847E-2</v>
      </c>
      <c r="Z183" s="22">
        <v>4.4324323856325308E-2</v>
      </c>
      <c r="AA183" s="22">
        <v>4.4324313603276752E-2</v>
      </c>
      <c r="AB183" s="22">
        <v>4.4324293829103661E-2</v>
      </c>
      <c r="AC183" s="22">
        <v>4.4324279041093234E-2</v>
      </c>
      <c r="AD183" s="22">
        <v>4.432428730971856E-2</v>
      </c>
      <c r="AE183" s="22">
        <v>4.4324307228287271E-2</v>
      </c>
      <c r="AF183" s="22">
        <v>4.4324305134887845E-2</v>
      </c>
      <c r="AG183" s="22">
        <v>4.4324307106698407E-2</v>
      </c>
      <c r="AH183" s="22">
        <v>4.4324327233899799E-2</v>
      </c>
      <c r="AI183" s="22">
        <v>4.4324259127626844E-2</v>
      </c>
      <c r="AJ183" s="30">
        <v>4.4324301550980306E-2</v>
      </c>
      <c r="AK183" s="30">
        <v>4.4324314229906223E-2</v>
      </c>
      <c r="AL183" s="30">
        <v>4.432430613297178E-2</v>
      </c>
      <c r="AM183" s="22">
        <v>4.4324311397082587E-2</v>
      </c>
      <c r="AN183" s="22">
        <v>4.4324261892472738E-2</v>
      </c>
      <c r="AO183" s="22">
        <v>4.4324339507854638E-2</v>
      </c>
      <c r="AP183" s="22">
        <v>4.4324288885427908E-2</v>
      </c>
      <c r="AQ183" s="22">
        <v>4.4324288087088375E-2</v>
      </c>
      <c r="AR183" s="22">
        <v>4.4324298756942875E-2</v>
      </c>
      <c r="AT183" s="24" t="s">
        <v>11</v>
      </c>
      <c r="AU183" s="37">
        <f t="shared" si="71"/>
        <v>6.5969104640906634E-2</v>
      </c>
    </row>
    <row r="184" spans="2:47" x14ac:dyDescent="0.25">
      <c r="B184" s="24" t="s">
        <v>78</v>
      </c>
      <c r="C184" s="22">
        <v>1.3166027814810414E-2</v>
      </c>
      <c r="D184" s="22">
        <v>1.320735776343155E-2</v>
      </c>
      <c r="E184" s="22">
        <v>1.3220797236192379E-2</v>
      </c>
      <c r="F184" s="22">
        <v>1.3223916911094619E-2</v>
      </c>
      <c r="G184" s="22">
        <v>1.31582711365258E-2</v>
      </c>
      <c r="H184" s="22">
        <v>1.3215794611955951E-2</v>
      </c>
      <c r="I184" s="22">
        <v>1.3272793431511148E-2</v>
      </c>
      <c r="J184" s="22">
        <v>1.3176934477494212E-2</v>
      </c>
      <c r="K184" s="22">
        <v>1.3272456523412685E-2</v>
      </c>
      <c r="L184" s="22">
        <v>1.3292392336131987E-2</v>
      </c>
      <c r="M184" s="22">
        <v>1.3136825236498435E-2</v>
      </c>
      <c r="N184" s="30">
        <v>1.3140756317475208E-2</v>
      </c>
      <c r="O184" s="30">
        <v>1.3281769648940983E-2</v>
      </c>
      <c r="P184" s="30">
        <v>1.3103038035332732E-2</v>
      </c>
      <c r="Q184" s="22">
        <v>1.3133257546844336E-2</v>
      </c>
      <c r="R184" s="22">
        <v>1.3098967776004186E-2</v>
      </c>
      <c r="S184" s="22">
        <v>1.3266621820665698E-2</v>
      </c>
      <c r="T184" s="22">
        <v>1.3153115067096051E-2</v>
      </c>
      <c r="U184" s="22">
        <v>1.3147511623105654E-2</v>
      </c>
      <c r="V184" s="22">
        <v>1.3163022631524612E-2</v>
      </c>
      <c r="X184" s="24" t="s">
        <v>78</v>
      </c>
      <c r="Y184" s="22">
        <v>1.3197082926686735E-2</v>
      </c>
      <c r="Z184" s="22">
        <v>1.3197101649899848E-2</v>
      </c>
      <c r="AA184" s="22">
        <v>1.3197097944507555E-2</v>
      </c>
      <c r="AB184" s="22">
        <v>1.3197087963067303E-2</v>
      </c>
      <c r="AC184" s="22">
        <v>1.3197081111158063E-2</v>
      </c>
      <c r="AD184" s="22">
        <v>1.3197083706795947E-2</v>
      </c>
      <c r="AE184" s="22">
        <v>1.3197086357613958E-2</v>
      </c>
      <c r="AF184" s="22">
        <v>1.3197087893028325E-2</v>
      </c>
      <c r="AG184" s="22">
        <v>1.3197086309818638E-2</v>
      </c>
      <c r="AH184" s="22">
        <v>1.3197109769983346E-2</v>
      </c>
      <c r="AI184" s="22">
        <v>1.3197065021508258E-2</v>
      </c>
      <c r="AJ184" s="30">
        <v>1.319707865085153E-2</v>
      </c>
      <c r="AK184" s="30">
        <v>1.3197093555479822E-2</v>
      </c>
      <c r="AL184" s="30">
        <v>1.3197082480090643E-2</v>
      </c>
      <c r="AM184" s="22">
        <v>1.3197089923925985E-2</v>
      </c>
      <c r="AN184" s="22">
        <v>1.3197068568035051E-2</v>
      </c>
      <c r="AO184" s="22">
        <v>1.3197117020153346E-2</v>
      </c>
      <c r="AP184" s="22">
        <v>1.3197080894495524E-2</v>
      </c>
      <c r="AQ184" s="22">
        <v>1.3197080041942325E-2</v>
      </c>
      <c r="AR184" s="22">
        <v>1.3197086934524161E-2</v>
      </c>
      <c r="AT184" s="24" t="s">
        <v>78</v>
      </c>
      <c r="AU184" s="37">
        <f t="shared" si="71"/>
        <v>1.9641596897286433E-2</v>
      </c>
    </row>
    <row r="185" spans="2:47" x14ac:dyDescent="0.25">
      <c r="B185" s="24" t="s">
        <v>79</v>
      </c>
      <c r="C185" s="22">
        <v>4.2940837340509165E-2</v>
      </c>
      <c r="D185" s="22">
        <v>4.3129854209381251E-2</v>
      </c>
      <c r="E185" s="22">
        <v>4.3138601923351824E-2</v>
      </c>
      <c r="F185" s="22">
        <v>4.3052028635417884E-2</v>
      </c>
      <c r="G185" s="22">
        <v>4.3014995727791848E-2</v>
      </c>
      <c r="H185" s="22">
        <v>4.2978444737015085E-2</v>
      </c>
      <c r="I185" s="22">
        <v>4.3063792395800625E-2</v>
      </c>
      <c r="J185" s="22">
        <v>4.2987443053042022E-2</v>
      </c>
      <c r="K185" s="22">
        <v>4.3063717618540893E-2</v>
      </c>
      <c r="L185" s="22">
        <v>4.3338065533683183E-2</v>
      </c>
      <c r="M185" s="22">
        <v>4.2867709991916934E-2</v>
      </c>
      <c r="N185" s="22">
        <v>4.2849199347148294E-2</v>
      </c>
      <c r="O185" s="22">
        <v>4.3140463695884583E-2</v>
      </c>
      <c r="P185" s="22">
        <v>4.2841623562706738E-2</v>
      </c>
      <c r="Q185" s="31">
        <v>4.2864959831121284E-2</v>
      </c>
      <c r="R185" s="31">
        <v>4.2839110782688782E-2</v>
      </c>
      <c r="S185" s="31">
        <v>4.3470438484553446E-2</v>
      </c>
      <c r="T185" s="22">
        <v>4.2897350838152916E-2</v>
      </c>
      <c r="U185" s="22">
        <v>4.2887172053951324E-2</v>
      </c>
      <c r="V185" s="22">
        <v>4.2946441564724186E-2</v>
      </c>
      <c r="X185" s="24" t="s">
        <v>79</v>
      </c>
      <c r="Y185" s="22">
        <v>4.3025522146188704E-2</v>
      </c>
      <c r="Z185" s="22">
        <v>4.3025592899673372E-2</v>
      </c>
      <c r="AA185" s="22">
        <v>4.3025576779772846E-2</v>
      </c>
      <c r="AB185" s="22">
        <v>4.3025557944355829E-2</v>
      </c>
      <c r="AC185" s="22">
        <v>4.3025481722161148E-2</v>
      </c>
      <c r="AD185" s="22">
        <v>4.3025552695519033E-2</v>
      </c>
      <c r="AE185" s="22">
        <v>4.3025614599790034E-2</v>
      </c>
      <c r="AF185" s="22">
        <v>4.3025552518928575E-2</v>
      </c>
      <c r="AG185" s="22">
        <v>4.3025614034416813E-2</v>
      </c>
      <c r="AH185" s="22">
        <v>4.3025624416855215E-2</v>
      </c>
      <c r="AI185" s="22">
        <v>4.3025456102080438E-2</v>
      </c>
      <c r="AJ185" s="22">
        <v>4.3025542172374032E-2</v>
      </c>
      <c r="AK185" s="22">
        <v>4.3025622922485067E-2</v>
      </c>
      <c r="AL185" s="22">
        <v>4.3025525556853343E-2</v>
      </c>
      <c r="AM185" s="31">
        <v>4.3025548690791761E-2</v>
      </c>
      <c r="AN185" s="31">
        <v>4.3025435803251931E-2</v>
      </c>
      <c r="AO185" s="31">
        <v>4.3025615311773881E-2</v>
      </c>
      <c r="AP185" s="22">
        <v>4.3025516671762243E-2</v>
      </c>
      <c r="AQ185" s="22">
        <v>4.3025512360383447E-2</v>
      </c>
      <c r="AR185" s="22">
        <v>4.3025535808587638E-2</v>
      </c>
      <c r="AT185" s="24" t="s">
        <v>79</v>
      </c>
      <c r="AU185" s="37">
        <f t="shared" si="71"/>
        <v>6.4036119094680516E-2</v>
      </c>
    </row>
    <row r="186" spans="2:47" x14ac:dyDescent="0.25">
      <c r="B186" s="24" t="s">
        <v>90</v>
      </c>
      <c r="C186" s="22">
        <v>1.8557220786442934E-2</v>
      </c>
      <c r="D186" s="22">
        <v>1.8553743536145518E-2</v>
      </c>
      <c r="E186" s="22">
        <v>1.8554430035041196E-2</v>
      </c>
      <c r="F186" s="22">
        <v>1.8550446828075173E-2</v>
      </c>
      <c r="G186" s="22">
        <v>1.8565990758975838E-2</v>
      </c>
      <c r="H186" s="22">
        <v>1.8547754020189051E-2</v>
      </c>
      <c r="I186" s="22">
        <v>1.8501932709191656E-2</v>
      </c>
      <c r="J186" s="22">
        <v>1.8543160675463348E-2</v>
      </c>
      <c r="K186" s="22">
        <v>1.8502085242537818E-2</v>
      </c>
      <c r="L186" s="22">
        <v>1.8549301674438533E-2</v>
      </c>
      <c r="M186" s="22">
        <v>1.8557887574989926E-2</v>
      </c>
      <c r="N186" s="22">
        <v>1.852749141666753E-2</v>
      </c>
      <c r="O186" s="22">
        <v>1.8514083725799609E-2</v>
      </c>
      <c r="P186" s="22">
        <v>1.8546945564502908E-2</v>
      </c>
      <c r="Q186" s="31">
        <v>1.855467223556195E-2</v>
      </c>
      <c r="R186" s="31">
        <v>1.8562698042002383E-2</v>
      </c>
      <c r="S186" s="31">
        <v>1.8572323470927288E-2</v>
      </c>
      <c r="T186" s="22">
        <v>1.8557096344293943E-2</v>
      </c>
      <c r="U186" s="22">
        <v>1.8556282908042204E-2</v>
      </c>
      <c r="V186" s="22">
        <v>1.8558599327566098E-2</v>
      </c>
      <c r="X186" s="24" t="s">
        <v>90</v>
      </c>
      <c r="Y186" s="22">
        <v>1.854920467505685E-2</v>
      </c>
      <c r="Z186" s="22">
        <v>1.854919812865909E-2</v>
      </c>
      <c r="AA186" s="22">
        <v>1.8549196024637723E-2</v>
      </c>
      <c r="AB186" s="22">
        <v>1.8549197809945132E-2</v>
      </c>
      <c r="AC186" s="22">
        <v>1.8549201745301336E-2</v>
      </c>
      <c r="AD186" s="22">
        <v>1.8549200435269267E-2</v>
      </c>
      <c r="AE186" s="22">
        <v>1.8549201961590683E-2</v>
      </c>
      <c r="AF186" s="22">
        <v>1.854920570950085E-2</v>
      </c>
      <c r="AG186" s="22">
        <v>1.8549201961649272E-2</v>
      </c>
      <c r="AH186" s="22">
        <v>1.8549185609775094E-2</v>
      </c>
      <c r="AI186" s="22">
        <v>1.8549209239222691E-2</v>
      </c>
      <c r="AJ186" s="22">
        <v>1.854921565342077E-2</v>
      </c>
      <c r="AK186" s="22">
        <v>1.8549197262724592E-2</v>
      </c>
      <c r="AL186" s="22">
        <v>1.8549216300321282E-2</v>
      </c>
      <c r="AM186" s="31">
        <v>1.8549210386662809E-2</v>
      </c>
      <c r="AN186" s="31">
        <v>1.8549211753667149E-2</v>
      </c>
      <c r="AO186" s="31">
        <v>1.8549182786575087E-2</v>
      </c>
      <c r="AP186" s="22">
        <v>1.8549206972375862E-2</v>
      </c>
      <c r="AQ186" s="22">
        <v>1.8549207856922999E-2</v>
      </c>
      <c r="AR186" s="22">
        <v>1.8549204804726219E-2</v>
      </c>
      <c r="AT186" s="24" t="s">
        <v>90</v>
      </c>
      <c r="AU186" s="37">
        <f t="shared" si="71"/>
        <v>2.7607304956559928E-2</v>
      </c>
    </row>
    <row r="187" spans="2:47" x14ac:dyDescent="0.25">
      <c r="B187" s="24" t="s">
        <v>91</v>
      </c>
      <c r="C187" s="22">
        <v>4.2110074757433863E-2</v>
      </c>
      <c r="D187" s="22">
        <v>4.2002569523382979E-2</v>
      </c>
      <c r="E187" s="22">
        <v>4.2020569179192557E-2</v>
      </c>
      <c r="F187" s="22">
        <v>4.2055818437012893E-2</v>
      </c>
      <c r="G187" s="22">
        <v>4.2183950660620036E-2</v>
      </c>
      <c r="H187" s="22">
        <v>4.20749222166888E-2</v>
      </c>
      <c r="I187" s="22">
        <v>4.1894926829769925E-2</v>
      </c>
      <c r="J187" s="22">
        <v>4.2038836639277523E-2</v>
      </c>
      <c r="K187" s="22">
        <v>4.1895768832166322E-2</v>
      </c>
      <c r="L187" s="22">
        <v>4.1940579663599577E-2</v>
      </c>
      <c r="M187" s="22">
        <v>4.2179886615169165E-2</v>
      </c>
      <c r="N187" s="22">
        <v>4.2014780192587066E-2</v>
      </c>
      <c r="O187" s="22">
        <v>4.189992457689868E-2</v>
      </c>
      <c r="P187" s="22">
        <v>4.2059285002537444E-2</v>
      </c>
      <c r="Q187" s="31">
        <v>4.2070047218961105E-2</v>
      </c>
      <c r="R187" s="31">
        <v>4.2260242819614574E-2</v>
      </c>
      <c r="S187" s="31">
        <v>4.1942924053036582E-2</v>
      </c>
      <c r="T187" s="22">
        <v>4.2117026327300029E-2</v>
      </c>
      <c r="U187" s="22">
        <v>4.2122272866437792E-2</v>
      </c>
      <c r="V187" s="22">
        <v>4.2093608533330037E-2</v>
      </c>
      <c r="X187" s="24" t="s">
        <v>91</v>
      </c>
      <c r="Y187" s="22">
        <v>4.2051948617129721E-2</v>
      </c>
      <c r="Z187" s="22">
        <v>4.2051932547240337E-2</v>
      </c>
      <c r="AA187" s="22">
        <v>4.2051928546762568E-2</v>
      </c>
      <c r="AB187" s="22">
        <v>4.2051926561451403E-2</v>
      </c>
      <c r="AC187" s="22">
        <v>4.2051944042574715E-2</v>
      </c>
      <c r="AD187" s="22">
        <v>4.2051929149961934E-2</v>
      </c>
      <c r="AE187" s="22">
        <v>4.2051940882784779E-2</v>
      </c>
      <c r="AF187" s="22">
        <v>4.2051952906964778E-2</v>
      </c>
      <c r="AG187" s="22">
        <v>4.2051940971723073E-2</v>
      </c>
      <c r="AH187" s="22">
        <v>4.2051901284404822E-2</v>
      </c>
      <c r="AI187" s="22">
        <v>4.2051963540154773E-2</v>
      </c>
      <c r="AJ187" s="22">
        <v>4.2051979825799224E-2</v>
      </c>
      <c r="AK187" s="22">
        <v>4.2051928783942386E-2</v>
      </c>
      <c r="AL187" s="22">
        <v>4.2051982567838923E-2</v>
      </c>
      <c r="AM187" s="31">
        <v>4.205196183472279E-2</v>
      </c>
      <c r="AN187" s="31">
        <v>4.2051965973634621E-2</v>
      </c>
      <c r="AO187" s="31">
        <v>4.2051904551969062E-2</v>
      </c>
      <c r="AP187" s="22">
        <v>4.2051954174533807E-2</v>
      </c>
      <c r="AQ187" s="22">
        <v>4.2051956832055037E-2</v>
      </c>
      <c r="AR187" s="22">
        <v>4.2051948453941439E-2</v>
      </c>
      <c r="AT187" s="24" t="s">
        <v>91</v>
      </c>
      <c r="AU187" s="37">
        <f t="shared" si="71"/>
        <v>6.258710156080112E-2</v>
      </c>
    </row>
    <row r="188" spans="2:47" x14ac:dyDescent="0.25">
      <c r="B188" s="21" t="s">
        <v>92</v>
      </c>
      <c r="C188" s="22">
        <v>0.11422916438799634</v>
      </c>
      <c r="D188" s="22">
        <v>0.1140538511323502</v>
      </c>
      <c r="E188" s="22">
        <v>0.11399801543186346</v>
      </c>
      <c r="F188" s="22">
        <v>0.11396110418068983</v>
      </c>
      <c r="G188" s="22">
        <v>0.11433910935088606</v>
      </c>
      <c r="H188" s="22">
        <v>0.11398089813950001</v>
      </c>
      <c r="I188" s="22">
        <v>0.11364928988030792</v>
      </c>
      <c r="J188" s="22">
        <v>0.11415084030353506</v>
      </c>
      <c r="K188" s="22">
        <v>0.11365152524524046</v>
      </c>
      <c r="L188" s="22">
        <v>0.11368458768932194</v>
      </c>
      <c r="M188" s="22">
        <v>0.11437318906851618</v>
      </c>
      <c r="N188" s="22">
        <v>0.11424603379112884</v>
      </c>
      <c r="O188" s="22">
        <v>0.11363733351481056</v>
      </c>
      <c r="P188" s="22">
        <v>0.11444005813769557</v>
      </c>
      <c r="Q188" s="22">
        <v>0.11431905555507108</v>
      </c>
      <c r="R188" s="22">
        <v>0.11458572419342647</v>
      </c>
      <c r="S188" s="22">
        <v>0.11387046214459737</v>
      </c>
      <c r="T188" s="32">
        <v>0.11427516479048852</v>
      </c>
      <c r="U188" s="32">
        <v>0.1143015914923807</v>
      </c>
      <c r="V188" s="32">
        <v>0.11423539336531766</v>
      </c>
      <c r="X188" s="21" t="s">
        <v>92</v>
      </c>
      <c r="Y188" s="22">
        <v>0.11407911253112958</v>
      </c>
      <c r="Z188" s="22">
        <v>0.11407903920811872</v>
      </c>
      <c r="AA188" s="22">
        <v>0.1140790484168365</v>
      </c>
      <c r="AB188" s="22">
        <v>0.11407908909945146</v>
      </c>
      <c r="AC188" s="22">
        <v>0.11407910094485585</v>
      </c>
      <c r="AD188" s="22">
        <v>0.11407910988543479</v>
      </c>
      <c r="AE188" s="22">
        <v>0.11407912755516109</v>
      </c>
      <c r="AF188" s="22">
        <v>0.11407910268276404</v>
      </c>
      <c r="AG188" s="22">
        <v>0.11407912760392562</v>
      </c>
      <c r="AH188" s="22">
        <v>0.11407899303129038</v>
      </c>
      <c r="AI188" s="22">
        <v>0.1140791814027635</v>
      </c>
      <c r="AJ188" s="22">
        <v>0.11407916013597105</v>
      </c>
      <c r="AK188" s="22">
        <v>0.11407908851796388</v>
      </c>
      <c r="AL188" s="22">
        <v>0.11407913670463345</v>
      </c>
      <c r="AM188" s="22">
        <v>0.11407909830314124</v>
      </c>
      <c r="AN188" s="22">
        <v>0.11407915726541527</v>
      </c>
      <c r="AO188" s="22">
        <v>0.11407895420030789</v>
      </c>
      <c r="AP188" s="32">
        <v>0.1140791238540055</v>
      </c>
      <c r="AQ188" s="32">
        <v>0.11407912778608131</v>
      </c>
      <c r="AR188" s="32">
        <v>0.11407909861999013</v>
      </c>
      <c r="AT188" s="21" t="s">
        <v>92</v>
      </c>
      <c r="AU188" s="37">
        <f>AR188/SUM(AR$188:AR$190)</f>
        <v>0.34769062076819418</v>
      </c>
    </row>
    <row r="189" spans="2:47" x14ac:dyDescent="0.25">
      <c r="B189" s="21" t="s">
        <v>93</v>
      </c>
      <c r="C189" s="22">
        <v>9.6538507430546913E-2</v>
      </c>
      <c r="D189" s="22">
        <v>9.6148301868699743E-2</v>
      </c>
      <c r="E189" s="22">
        <v>9.6134482650254677E-2</v>
      </c>
      <c r="F189" s="22">
        <v>9.6287695646023089E-2</v>
      </c>
      <c r="G189" s="22">
        <v>9.654515922337667E-2</v>
      </c>
      <c r="H189" s="22">
        <v>9.6399959459162132E-2</v>
      </c>
      <c r="I189" s="22">
        <v>9.6084404292142503E-2</v>
      </c>
      <c r="J189" s="22">
        <v>9.6427305515360176E-2</v>
      </c>
      <c r="K189" s="22">
        <v>9.608556843293381E-2</v>
      </c>
      <c r="L189" s="22">
        <v>9.5729711886989519E-2</v>
      </c>
      <c r="M189" s="22">
        <v>9.6809064078742582E-2</v>
      </c>
      <c r="N189" s="22">
        <v>9.6669472045230104E-2</v>
      </c>
      <c r="O189" s="22">
        <v>9.5971181244493609E-2</v>
      </c>
      <c r="P189" s="22">
        <v>9.677202973822413E-2</v>
      </c>
      <c r="Q189" s="22">
        <v>9.6630137030035174E-2</v>
      </c>
      <c r="R189" s="22">
        <v>9.694462324391781E-2</v>
      </c>
      <c r="S189" s="22">
        <v>9.5634069658272897E-2</v>
      </c>
      <c r="T189" s="32">
        <v>9.6618244945852458E-2</v>
      </c>
      <c r="U189" s="32">
        <v>9.6645449223396893E-2</v>
      </c>
      <c r="V189" s="32">
        <v>9.6513580140455676E-2</v>
      </c>
      <c r="X189" s="21" t="s">
        <v>93</v>
      </c>
      <c r="Y189" s="22">
        <v>9.6354317478955787E-2</v>
      </c>
      <c r="Z189" s="22">
        <v>9.6354226179261079E-2</v>
      </c>
      <c r="AA189" s="22">
        <v>9.635424718533965E-2</v>
      </c>
      <c r="AB189" s="22">
        <v>9.6354269388598882E-2</v>
      </c>
      <c r="AC189" s="22">
        <v>9.6354362829905324E-2</v>
      </c>
      <c r="AD189" s="22">
        <v>9.63542750038692E-2</v>
      </c>
      <c r="AE189" s="22">
        <v>9.6354229071296538E-2</v>
      </c>
      <c r="AF189" s="22">
        <v>9.6354284715399918E-2</v>
      </c>
      <c r="AG189" s="22">
        <v>9.6354229805864361E-2</v>
      </c>
      <c r="AH189" s="22">
        <v>9.6354182439915836E-2</v>
      </c>
      <c r="AI189" s="22">
        <v>9.6354411580225563E-2</v>
      </c>
      <c r="AJ189" s="22">
        <v>9.6354310722233466E-2</v>
      </c>
      <c r="AK189" s="22">
        <v>9.6354208726947457E-2</v>
      </c>
      <c r="AL189" s="22">
        <v>9.6354319432396654E-2</v>
      </c>
      <c r="AM189" s="22">
        <v>9.6354277078861433E-2</v>
      </c>
      <c r="AN189" s="22">
        <v>9.635441924794777E-2</v>
      </c>
      <c r="AO189" s="22">
        <v>9.6354197537145483E-2</v>
      </c>
      <c r="AP189" s="32">
        <v>9.6354324870419672E-2</v>
      </c>
      <c r="AQ189" s="32">
        <v>9.6354331015494857E-2</v>
      </c>
      <c r="AR189" s="32">
        <v>9.6354297561926552E-2</v>
      </c>
      <c r="AT189" s="21" t="s">
        <v>93</v>
      </c>
      <c r="AU189" s="37">
        <f>AR189/SUM(AR$188:AR$190)</f>
        <v>0.29366891865605138</v>
      </c>
    </row>
    <row r="190" spans="2:47" x14ac:dyDescent="0.25">
      <c r="B190" s="21" t="s">
        <v>94</v>
      </c>
      <c r="C190" s="22">
        <v>0.11785801693813579</v>
      </c>
      <c r="D190" s="22">
        <v>0.11737488235046557</v>
      </c>
      <c r="E190" s="22">
        <v>0.11736435854751209</v>
      </c>
      <c r="F190" s="22">
        <v>0.11759331824569458</v>
      </c>
      <c r="G190" s="22">
        <v>0.11771661434052275</v>
      </c>
      <c r="H190" s="22">
        <v>0.11775280211455313</v>
      </c>
      <c r="I190" s="22">
        <v>0.11759448106119601</v>
      </c>
      <c r="J190" s="22">
        <v>0.11778851589700434</v>
      </c>
      <c r="K190" s="22">
        <v>0.11759453572016242</v>
      </c>
      <c r="L190" s="22">
        <v>0.11689044390514843</v>
      </c>
      <c r="M190" s="22">
        <v>0.11816898617223703</v>
      </c>
      <c r="N190" s="22">
        <v>0.11820770794811471</v>
      </c>
      <c r="O190" s="22">
        <v>0.11739270768679205</v>
      </c>
      <c r="P190" s="22">
        <v>0.11824440320597983</v>
      </c>
      <c r="Q190" s="22">
        <v>0.11804197693692581</v>
      </c>
      <c r="R190" s="22">
        <v>0.11820073584876338</v>
      </c>
      <c r="S190" s="22">
        <v>0.11663031132805761</v>
      </c>
      <c r="T190" s="32">
        <v>0.11797033321952943</v>
      </c>
      <c r="U190" s="32">
        <v>0.11799945535929975</v>
      </c>
      <c r="V190" s="32">
        <v>0.11783282201924415</v>
      </c>
      <c r="X190" s="21" t="s">
        <v>94</v>
      </c>
      <c r="Y190" s="22">
        <v>0.11767182682785775</v>
      </c>
      <c r="Z190" s="22">
        <v>0.11767171640779107</v>
      </c>
      <c r="AA190" s="22">
        <v>0.11767175412723956</v>
      </c>
      <c r="AB190" s="22">
        <v>0.11767178009534013</v>
      </c>
      <c r="AC190" s="22">
        <v>0.11767191636986001</v>
      </c>
      <c r="AD190" s="22">
        <v>0.11767177872545773</v>
      </c>
      <c r="AE190" s="22">
        <v>0.11767167312794305</v>
      </c>
      <c r="AF190" s="22">
        <v>0.11767176737768119</v>
      </c>
      <c r="AG190" s="22">
        <v>0.11767167427493062</v>
      </c>
      <c r="AH190" s="22">
        <v>0.11767169702158228</v>
      </c>
      <c r="AI190" s="22">
        <v>0.11767194557021905</v>
      </c>
      <c r="AJ190" s="22">
        <v>0.11767175581027592</v>
      </c>
      <c r="AK190" s="22">
        <v>0.11767166891598055</v>
      </c>
      <c r="AL190" s="22">
        <v>0.1176717781266131</v>
      </c>
      <c r="AM190" s="22">
        <v>0.11767174555343676</v>
      </c>
      <c r="AN190" s="22">
        <v>0.11767196568466257</v>
      </c>
      <c r="AO190" s="22">
        <v>0.11767173529799652</v>
      </c>
      <c r="AP190" s="32">
        <v>0.11767182838863059</v>
      </c>
      <c r="AQ190" s="32">
        <v>0.11767183414042984</v>
      </c>
      <c r="AR190" s="32">
        <v>0.11767179793560542</v>
      </c>
      <c r="AT190" s="36" t="s">
        <v>94</v>
      </c>
      <c r="AU190" s="38">
        <f t="shared" ref="AU190" si="72">AR190/SUM(AR$188:AR$190)</f>
        <v>0.35864046057575433</v>
      </c>
    </row>
    <row r="192" spans="2:47" x14ac:dyDescent="0.25">
      <c r="AT192" s="25" t="s">
        <v>106</v>
      </c>
      <c r="AU192" s="22">
        <f>MAX(AU172:AU187)</f>
        <v>0.16285353586788401</v>
      </c>
    </row>
    <row r="193" spans="24:47" x14ac:dyDescent="0.25">
      <c r="X193" s="123" t="s">
        <v>105</v>
      </c>
      <c r="Y193" s="123"/>
      <c r="Z193" s="123"/>
      <c r="AA193" s="123"/>
      <c r="AB193" s="123"/>
      <c r="AC193" s="123"/>
      <c r="AD193" s="123"/>
      <c r="AE193" s="123"/>
      <c r="AF193" s="123"/>
      <c r="AG193" s="123"/>
      <c r="AH193" s="123"/>
      <c r="AI193" s="123"/>
      <c r="AJ193" s="123"/>
      <c r="AK193" s="123"/>
      <c r="AT193" s="25" t="s">
        <v>107</v>
      </c>
      <c r="AU193" s="22">
        <f>MAX(AU188:AU190)</f>
        <v>0.35864046057575433</v>
      </c>
    </row>
    <row r="194" spans="24:47" x14ac:dyDescent="0.25">
      <c r="X194" s="123"/>
      <c r="Y194" s="123"/>
      <c r="Z194" s="123"/>
      <c r="AA194" s="123"/>
      <c r="AB194" s="123"/>
      <c r="AC194" s="123"/>
      <c r="AD194" s="123"/>
      <c r="AE194" s="123"/>
      <c r="AF194" s="123"/>
      <c r="AG194" s="123"/>
      <c r="AH194" s="123"/>
      <c r="AI194" s="123"/>
      <c r="AJ194" s="123"/>
      <c r="AK194" s="123"/>
    </row>
    <row r="195" spans="24:47" x14ac:dyDescent="0.25">
      <c r="X195" s="123"/>
      <c r="Y195" s="123"/>
      <c r="Z195" s="123"/>
      <c r="AA195" s="123"/>
      <c r="AB195" s="123"/>
      <c r="AC195" s="123"/>
      <c r="AD195" s="123"/>
      <c r="AE195" s="123"/>
      <c r="AF195" s="123"/>
      <c r="AG195" s="123"/>
      <c r="AH195" s="123"/>
      <c r="AI195" s="123"/>
      <c r="AJ195" s="123"/>
      <c r="AK195" s="123"/>
    </row>
  </sheetData>
  <mergeCells count="100">
    <mergeCell ref="AM169:AO169"/>
    <mergeCell ref="AP169:AR169"/>
    <mergeCell ref="X193:AK195"/>
    <mergeCell ref="T169:V169"/>
    <mergeCell ref="Z169:AC169"/>
    <mergeCell ref="AD169:AG169"/>
    <mergeCell ref="AH169:AI169"/>
    <mergeCell ref="AJ169:AL169"/>
    <mergeCell ref="D169:G169"/>
    <mergeCell ref="H169:K169"/>
    <mergeCell ref="L169:M169"/>
    <mergeCell ref="N169:P169"/>
    <mergeCell ref="Q169:S169"/>
    <mergeCell ref="AJ117:AL117"/>
    <mergeCell ref="AM117:AO117"/>
    <mergeCell ref="AP117:AR117"/>
    <mergeCell ref="D145:G145"/>
    <mergeCell ref="H145:K145"/>
    <mergeCell ref="L145:M145"/>
    <mergeCell ref="N145:P145"/>
    <mergeCell ref="Q145:S145"/>
    <mergeCell ref="T145:V145"/>
    <mergeCell ref="Z145:AC145"/>
    <mergeCell ref="AD145:AG145"/>
    <mergeCell ref="AH145:AI145"/>
    <mergeCell ref="AJ145:AL145"/>
    <mergeCell ref="AM145:AO145"/>
    <mergeCell ref="AP145:AR145"/>
    <mergeCell ref="Q117:S117"/>
    <mergeCell ref="T117:V117"/>
    <mergeCell ref="Z117:AC117"/>
    <mergeCell ref="AD117:AG117"/>
    <mergeCell ref="AH117:AI117"/>
    <mergeCell ref="D117:G117"/>
    <mergeCell ref="H117:K117"/>
    <mergeCell ref="L117:M117"/>
    <mergeCell ref="N117:P117"/>
    <mergeCell ref="K14:N14"/>
    <mergeCell ref="C17:F17"/>
    <mergeCell ref="G17:J17"/>
    <mergeCell ref="K17:N17"/>
    <mergeCell ref="X90:Z90"/>
    <mergeCell ref="O36:S45"/>
    <mergeCell ref="C19:F19"/>
    <mergeCell ref="G19:J19"/>
    <mergeCell ref="K19:N19"/>
    <mergeCell ref="K20:N20"/>
    <mergeCell ref="A23:N23"/>
    <mergeCell ref="K18:N18"/>
    <mergeCell ref="C15:F15"/>
    <mergeCell ref="G15:J15"/>
    <mergeCell ref="K15:N15"/>
    <mergeCell ref="K16:N16"/>
    <mergeCell ref="C12:F12"/>
    <mergeCell ref="G12:J12"/>
    <mergeCell ref="K12:N12"/>
    <mergeCell ref="C13:F13"/>
    <mergeCell ref="G13:J13"/>
    <mergeCell ref="K13:N13"/>
    <mergeCell ref="C10:F10"/>
    <mergeCell ref="G10:J10"/>
    <mergeCell ref="K10:N10"/>
    <mergeCell ref="C11:F11"/>
    <mergeCell ref="G11:J11"/>
    <mergeCell ref="K11:N11"/>
    <mergeCell ref="G9:J9"/>
    <mergeCell ref="A3:A4"/>
    <mergeCell ref="B3:B4"/>
    <mergeCell ref="C3:N3"/>
    <mergeCell ref="C4:F4"/>
    <mergeCell ref="G4:J4"/>
    <mergeCell ref="K4:N4"/>
    <mergeCell ref="K9:N9"/>
    <mergeCell ref="G14:J14"/>
    <mergeCell ref="C7:F7"/>
    <mergeCell ref="G7:J7"/>
    <mergeCell ref="K7:N7"/>
    <mergeCell ref="A5:A8"/>
    <mergeCell ref="A9:A12"/>
    <mergeCell ref="C5:F5"/>
    <mergeCell ref="G5:J5"/>
    <mergeCell ref="K5:N5"/>
    <mergeCell ref="C6:F6"/>
    <mergeCell ref="G6:J6"/>
    <mergeCell ref="K6:N6"/>
    <mergeCell ref="C8:F8"/>
    <mergeCell ref="G8:J8"/>
    <mergeCell ref="K8:N8"/>
    <mergeCell ref="C9:F9"/>
    <mergeCell ref="G20:J20"/>
    <mergeCell ref="C16:F16"/>
    <mergeCell ref="G16:J16"/>
    <mergeCell ref="C18:F18"/>
    <mergeCell ref="G18:J18"/>
    <mergeCell ref="A63:F63"/>
    <mergeCell ref="A13:A14"/>
    <mergeCell ref="A15:A17"/>
    <mergeCell ref="A18:A20"/>
    <mergeCell ref="C20:F20"/>
    <mergeCell ref="C14:F14"/>
  </mergeCells>
  <phoneticPr fontId="4" type="noConversion"/>
  <pageMargins left="0.7" right="0.7" top="0.75" bottom="0.75" header="0.3" footer="0.3"/>
  <pageSetup paperSize="9" orientation="portrait" verticalDpi="597"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EACF-1C44-4947-990E-0326BE44C88C}">
  <dimension ref="B3:T33"/>
  <sheetViews>
    <sheetView workbookViewId="0">
      <selection activeCell="M40" sqref="M40"/>
    </sheetView>
  </sheetViews>
  <sheetFormatPr defaultRowHeight="14.4" x14ac:dyDescent="0.3"/>
  <sheetData>
    <row r="3" spans="2:20" x14ac:dyDescent="0.3">
      <c r="B3" s="3" t="s">
        <v>80</v>
      </c>
      <c r="C3" s="3" t="str">
        <f>B4</f>
        <v>a1</v>
      </c>
      <c r="D3" s="3" t="str">
        <f>B5</f>
        <v>a2</v>
      </c>
      <c r="E3" s="3" t="str">
        <f>B6</f>
        <v>a3</v>
      </c>
      <c r="G3" s="3" t="s">
        <v>80</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f>1/2</f>
        <v>0.5</v>
      </c>
      <c r="E4" s="3">
        <f>1/3</f>
        <v>0.33333333333333331</v>
      </c>
      <c r="G4" s="42" t="str">
        <f>B4</f>
        <v>a1</v>
      </c>
      <c r="H4" s="3">
        <v>1</v>
      </c>
      <c r="I4" s="3">
        <f>1/2</f>
        <v>0.5</v>
      </c>
      <c r="J4" s="3">
        <f>1/3</f>
        <v>0.33333333333333331</v>
      </c>
      <c r="L4" s="3" t="str">
        <f>G4</f>
        <v>a1</v>
      </c>
      <c r="M4" s="3">
        <v>1</v>
      </c>
      <c r="N4" s="3"/>
      <c r="O4" s="3"/>
      <c r="Q4" s="3" t="str">
        <f>L4</f>
        <v>a1</v>
      </c>
      <c r="R4" s="3">
        <f>GEOMEAN(C4,H4,M4)</f>
        <v>1</v>
      </c>
      <c r="S4" s="3">
        <f t="shared" ref="S4:T6" si="0">GEOMEAN(D4,I4,N4)</f>
        <v>0.5</v>
      </c>
      <c r="T4" s="3">
        <f t="shared" si="0"/>
        <v>0.33333333333333331</v>
      </c>
    </row>
    <row r="5" spans="2:20" x14ac:dyDescent="0.3">
      <c r="B5" s="4" t="s">
        <v>93</v>
      </c>
      <c r="C5" s="3">
        <v>2</v>
      </c>
      <c r="D5" s="3">
        <v>1</v>
      </c>
      <c r="E5" s="3">
        <f>1/2</f>
        <v>0.5</v>
      </c>
      <c r="G5" s="42" t="str">
        <f t="shared" ref="G5:G6" si="1">B5</f>
        <v>a2</v>
      </c>
      <c r="H5" s="3">
        <v>2</v>
      </c>
      <c r="I5" s="3">
        <v>1</v>
      </c>
      <c r="J5" s="3">
        <f>1/2</f>
        <v>0.5</v>
      </c>
      <c r="L5" s="3" t="str">
        <f t="shared" ref="L5:L6" si="2">G5</f>
        <v>a2</v>
      </c>
      <c r="M5" s="3"/>
      <c r="N5" s="3">
        <v>1</v>
      </c>
      <c r="O5" s="3"/>
      <c r="Q5" s="3" t="str">
        <f t="shared" ref="Q5:Q6" si="3">L5</f>
        <v>a2</v>
      </c>
      <c r="R5" s="3">
        <f t="shared" ref="R5:R6" si="4">GEOMEAN(C5,H5,M5)</f>
        <v>2</v>
      </c>
      <c r="S5" s="3">
        <f t="shared" si="0"/>
        <v>1</v>
      </c>
      <c r="T5" s="3">
        <f t="shared" si="0"/>
        <v>0.5</v>
      </c>
    </row>
    <row r="6" spans="2:20" x14ac:dyDescent="0.3">
      <c r="B6" s="4" t="s">
        <v>94</v>
      </c>
      <c r="C6" s="3">
        <v>3</v>
      </c>
      <c r="D6" s="3">
        <v>2</v>
      </c>
      <c r="E6" s="3">
        <v>1</v>
      </c>
      <c r="G6" s="42" t="str">
        <f t="shared" si="1"/>
        <v>a3</v>
      </c>
      <c r="H6" s="3">
        <v>3</v>
      </c>
      <c r="I6" s="3">
        <v>2</v>
      </c>
      <c r="J6" s="3">
        <v>1</v>
      </c>
      <c r="L6" s="3" t="str">
        <f t="shared" si="2"/>
        <v>a3</v>
      </c>
      <c r="M6" s="3"/>
      <c r="N6" s="3"/>
      <c r="O6" s="3">
        <v>1</v>
      </c>
      <c r="Q6" s="3" t="str">
        <f t="shared" si="3"/>
        <v>a3</v>
      </c>
      <c r="R6" s="3">
        <f t="shared" si="4"/>
        <v>3</v>
      </c>
      <c r="S6" s="3">
        <f t="shared" si="0"/>
        <v>2</v>
      </c>
      <c r="T6" s="3">
        <f t="shared" si="0"/>
        <v>1</v>
      </c>
    </row>
    <row r="8" spans="2:20" hidden="1" x14ac:dyDescent="0.3">
      <c r="C8" s="3">
        <f>SUM(C4:C6)</f>
        <v>6</v>
      </c>
      <c r="D8" s="3">
        <f t="shared" ref="D8:E8" si="5">SUM(D4:D6)</f>
        <v>3.5</v>
      </c>
      <c r="E8" s="3">
        <f t="shared" si="5"/>
        <v>1.8333333333333333</v>
      </c>
      <c r="H8" s="3">
        <f>SUM(H4:H6)</f>
        <v>6</v>
      </c>
      <c r="I8" s="3">
        <f t="shared" ref="I8:J8" si="6">SUM(I4:I6)</f>
        <v>3.5</v>
      </c>
      <c r="J8" s="3">
        <f t="shared" si="6"/>
        <v>1.8333333333333333</v>
      </c>
      <c r="M8" s="3">
        <f>SUM(M4:M6)</f>
        <v>1</v>
      </c>
      <c r="N8" s="3">
        <f t="shared" ref="N8:O8" si="7">SUM(N4:N6)</f>
        <v>1</v>
      </c>
      <c r="O8" s="3">
        <f t="shared" si="7"/>
        <v>1</v>
      </c>
      <c r="R8" s="3">
        <f>SUM(R4:R6)</f>
        <v>6</v>
      </c>
      <c r="S8" s="3">
        <f t="shared" ref="S8:T8" si="8">SUM(S4:S6)</f>
        <v>3.5</v>
      </c>
      <c r="T8" s="3">
        <f t="shared" si="8"/>
        <v>1.8333333333333333</v>
      </c>
    </row>
    <row r="9" spans="2:20" hidden="1" x14ac:dyDescent="0.3"/>
    <row r="10" spans="2:20" hidden="1" x14ac:dyDescent="0.3"/>
    <row r="11" spans="2:20" hidden="1" x14ac:dyDescent="0.3">
      <c r="C11" s="3">
        <f>C4/C$8</f>
        <v>0.16666666666666666</v>
      </c>
      <c r="D11" s="3">
        <f>D4/D$8</f>
        <v>0.14285714285714285</v>
      </c>
      <c r="E11" s="3">
        <f>E4/E$8</f>
        <v>0.18181818181818182</v>
      </c>
      <c r="H11" s="3">
        <f>H4/H$8</f>
        <v>0.16666666666666666</v>
      </c>
      <c r="I11" s="3">
        <f>I4/I$8</f>
        <v>0.14285714285714285</v>
      </c>
      <c r="J11" s="3">
        <f>J4/J$8</f>
        <v>0.18181818181818182</v>
      </c>
      <c r="M11" s="3">
        <f>M4/M$8</f>
        <v>1</v>
      </c>
      <c r="N11" s="3">
        <f>N4/N$8</f>
        <v>0</v>
      </c>
      <c r="O11" s="3">
        <f>O4/O$8</f>
        <v>0</v>
      </c>
      <c r="R11" s="3">
        <f>R4/R$8</f>
        <v>0.16666666666666666</v>
      </c>
      <c r="S11" s="3">
        <f>S4/S$8</f>
        <v>0.14285714285714285</v>
      </c>
      <c r="T11" s="3">
        <f>T4/T$8</f>
        <v>0.18181818181818182</v>
      </c>
    </row>
    <row r="12" spans="2:20" hidden="1" x14ac:dyDescent="0.3">
      <c r="C12" s="3">
        <f t="shared" ref="C12:E13" si="9">C5/C$8</f>
        <v>0.33333333333333331</v>
      </c>
      <c r="D12" s="3">
        <f t="shared" si="9"/>
        <v>0.2857142857142857</v>
      </c>
      <c r="E12" s="3">
        <f t="shared" si="9"/>
        <v>0.27272727272727276</v>
      </c>
      <c r="H12" s="3">
        <f t="shared" ref="H12:J13" si="10">H5/H$8</f>
        <v>0.33333333333333331</v>
      </c>
      <c r="I12" s="3">
        <f t="shared" si="10"/>
        <v>0.2857142857142857</v>
      </c>
      <c r="J12" s="3">
        <f t="shared" si="10"/>
        <v>0.27272727272727276</v>
      </c>
      <c r="M12" s="3">
        <f t="shared" ref="M12:O13" si="11">M5/M$8</f>
        <v>0</v>
      </c>
      <c r="N12" s="3">
        <f t="shared" si="11"/>
        <v>1</v>
      </c>
      <c r="O12" s="3">
        <f t="shared" si="11"/>
        <v>0</v>
      </c>
      <c r="R12" s="3">
        <f t="shared" ref="R12:T13" si="12">R5/R$8</f>
        <v>0.33333333333333331</v>
      </c>
      <c r="S12" s="3">
        <f t="shared" si="12"/>
        <v>0.2857142857142857</v>
      </c>
      <c r="T12" s="3">
        <f t="shared" si="12"/>
        <v>0.27272727272727276</v>
      </c>
    </row>
    <row r="13" spans="2:20" hidden="1" x14ac:dyDescent="0.3">
      <c r="C13" s="3">
        <f t="shared" si="9"/>
        <v>0.5</v>
      </c>
      <c r="D13" s="3">
        <f t="shared" si="9"/>
        <v>0.5714285714285714</v>
      </c>
      <c r="E13" s="3">
        <f t="shared" si="9"/>
        <v>0.54545454545454553</v>
      </c>
      <c r="H13" s="3">
        <f t="shared" si="10"/>
        <v>0.5</v>
      </c>
      <c r="I13" s="3">
        <f t="shared" si="10"/>
        <v>0.5714285714285714</v>
      </c>
      <c r="J13" s="3">
        <f t="shared" si="10"/>
        <v>0.54545454545454553</v>
      </c>
      <c r="M13" s="3">
        <f t="shared" si="11"/>
        <v>0</v>
      </c>
      <c r="N13" s="3">
        <f t="shared" si="11"/>
        <v>0</v>
      </c>
      <c r="O13" s="3">
        <f t="shared" si="11"/>
        <v>1</v>
      </c>
      <c r="R13" s="3">
        <f t="shared" si="12"/>
        <v>0.5</v>
      </c>
      <c r="S13" s="3">
        <f t="shared" si="12"/>
        <v>0.5714285714285714</v>
      </c>
      <c r="T13" s="3">
        <f t="shared" si="12"/>
        <v>0.54545454545454553</v>
      </c>
    </row>
    <row r="14" spans="2:20" hidden="1" x14ac:dyDescent="0.3"/>
    <row r="15" spans="2:20" x14ac:dyDescent="0.3">
      <c r="D15" s="3" t="str">
        <f>B4</f>
        <v>a1</v>
      </c>
      <c r="E15" s="3">
        <f>AVERAGE(C11:E11)</f>
        <v>0.16378066378066378</v>
      </c>
      <c r="I15" s="3" t="str">
        <f>G4</f>
        <v>a1</v>
      </c>
      <c r="J15" s="3">
        <f>AVERAGE(H11:J11)</f>
        <v>0.16378066378066378</v>
      </c>
      <c r="N15" s="3" t="str">
        <f>L4</f>
        <v>a1</v>
      </c>
      <c r="O15" s="3">
        <f>AVERAGE(M11:O11)</f>
        <v>0.33333333333333331</v>
      </c>
      <c r="S15" s="3" t="str">
        <f>Q4</f>
        <v>a1</v>
      </c>
      <c r="T15" s="3">
        <f>AVERAGE(R11:T11)</f>
        <v>0.16378066378066378</v>
      </c>
    </row>
    <row r="16" spans="2:20" x14ac:dyDescent="0.3">
      <c r="D16" s="3" t="str">
        <f t="shared" ref="D16:D17" si="13">B5</f>
        <v>a2</v>
      </c>
      <c r="E16" s="3">
        <f t="shared" ref="E16:E17" si="14">AVERAGE(C12:E12)</f>
        <v>0.29725829725829728</v>
      </c>
      <c r="I16" s="3" t="str">
        <f t="shared" ref="I16:I17" si="15">G5</f>
        <v>a2</v>
      </c>
      <c r="J16" s="3">
        <f t="shared" ref="J16:J17" si="16">AVERAGE(H12:J12)</f>
        <v>0.29725829725829728</v>
      </c>
      <c r="N16" s="3" t="str">
        <f t="shared" ref="N16:N17" si="17">L5</f>
        <v>a2</v>
      </c>
      <c r="O16" s="3">
        <f t="shared" ref="O16:O17" si="18">AVERAGE(M12:O12)</f>
        <v>0.33333333333333331</v>
      </c>
      <c r="S16" s="3" t="str">
        <f t="shared" ref="S16:S17" si="19">Q5</f>
        <v>a2</v>
      </c>
      <c r="T16" s="3">
        <f t="shared" ref="T16:T17" si="20">AVERAGE(R12:T12)</f>
        <v>0.29725829725829728</v>
      </c>
    </row>
    <row r="17" spans="2:20" x14ac:dyDescent="0.3">
      <c r="D17" s="3" t="str">
        <f t="shared" si="13"/>
        <v>a3</v>
      </c>
      <c r="E17" s="3">
        <f t="shared" si="14"/>
        <v>0.53896103896103897</v>
      </c>
      <c r="I17" s="3" t="str">
        <f t="shared" si="15"/>
        <v>a3</v>
      </c>
      <c r="J17" s="3">
        <f t="shared" si="16"/>
        <v>0.53896103896103897</v>
      </c>
      <c r="N17" s="3" t="str">
        <f t="shared" si="17"/>
        <v>a3</v>
      </c>
      <c r="O17" s="3">
        <f t="shared" si="18"/>
        <v>0.33333333333333331</v>
      </c>
      <c r="S17" s="3" t="str">
        <f t="shared" si="19"/>
        <v>a3</v>
      </c>
      <c r="T17" s="3">
        <f t="shared" si="20"/>
        <v>0.53896103896103897</v>
      </c>
    </row>
    <row r="19" spans="2:20" x14ac:dyDescent="0.3">
      <c r="B19" t="s">
        <v>4</v>
      </c>
      <c r="G19" t="s">
        <v>4</v>
      </c>
      <c r="L19" t="s">
        <v>4</v>
      </c>
      <c r="Q19" t="s">
        <v>4</v>
      </c>
    </row>
    <row r="21" spans="2:20" hidden="1" x14ac:dyDescent="0.3">
      <c r="C21" s="3">
        <f>C4*E$15</f>
        <v>0.16378066378066378</v>
      </c>
      <c r="D21" s="3">
        <f>D4*E$16</f>
        <v>0.14862914862914864</v>
      </c>
      <c r="E21" s="3">
        <f>E4*E$17</f>
        <v>0.17965367965367965</v>
      </c>
      <c r="H21" s="3">
        <f>H4*J$15</f>
        <v>0.16378066378066378</v>
      </c>
      <c r="I21" s="3">
        <f>I4*J$16</f>
        <v>0.14862914862914864</v>
      </c>
      <c r="J21" s="3">
        <f>J4*J$17</f>
        <v>0.17965367965367965</v>
      </c>
      <c r="M21" s="3">
        <f>M4*O$15</f>
        <v>0.33333333333333331</v>
      </c>
      <c r="N21" s="3">
        <f>N4*O$16</f>
        <v>0</v>
      </c>
      <c r="O21" s="3">
        <f>O4*O$17</f>
        <v>0</v>
      </c>
      <c r="R21" s="3">
        <f>R4*T$15</f>
        <v>0.16378066378066378</v>
      </c>
      <c r="S21" s="3">
        <f>S4*T$16</f>
        <v>0.14862914862914864</v>
      </c>
      <c r="T21" s="3">
        <f>T4*T$17</f>
        <v>0.17965367965367965</v>
      </c>
    </row>
    <row r="22" spans="2:20" hidden="1" x14ac:dyDescent="0.3">
      <c r="C22" s="3">
        <f t="shared" ref="C22:C23" si="21">C5*E$15</f>
        <v>0.32756132756132755</v>
      </c>
      <c r="D22" s="3">
        <f t="shared" ref="D22:D23" si="22">D5*E$16</f>
        <v>0.29725829725829728</v>
      </c>
      <c r="E22" s="3">
        <f t="shared" ref="E22:E23" si="23">E5*E$17</f>
        <v>0.26948051948051949</v>
      </c>
      <c r="H22" s="3">
        <f t="shared" ref="H22:H23" si="24">H5*J$15</f>
        <v>0.32756132756132755</v>
      </c>
      <c r="I22" s="3">
        <f t="shared" ref="I22:I23" si="25">I5*J$16</f>
        <v>0.29725829725829728</v>
      </c>
      <c r="J22" s="3">
        <f t="shared" ref="J22:J23" si="26">J5*J$17</f>
        <v>0.26948051948051949</v>
      </c>
      <c r="M22" s="3">
        <f t="shared" ref="M22:M23" si="27">M5*O$15</f>
        <v>0</v>
      </c>
      <c r="N22" s="3">
        <f t="shared" ref="N22:N23" si="28">N5*O$16</f>
        <v>0.33333333333333331</v>
      </c>
      <c r="O22" s="3">
        <f t="shared" ref="O22:O23" si="29">O5*O$17</f>
        <v>0</v>
      </c>
      <c r="R22" s="3">
        <f t="shared" ref="R22:R23" si="30">R5*T$15</f>
        <v>0.32756132756132755</v>
      </c>
      <c r="S22" s="3">
        <f t="shared" ref="S22:S23" si="31">S5*T$16</f>
        <v>0.29725829725829728</v>
      </c>
      <c r="T22" s="3">
        <f t="shared" ref="T22:T23" si="32">T5*T$17</f>
        <v>0.26948051948051949</v>
      </c>
    </row>
    <row r="23" spans="2:20" hidden="1" x14ac:dyDescent="0.3">
      <c r="C23" s="3">
        <f t="shared" si="21"/>
        <v>0.4913419913419913</v>
      </c>
      <c r="D23" s="3">
        <f t="shared" si="22"/>
        <v>0.59451659451659455</v>
      </c>
      <c r="E23" s="3">
        <f t="shared" si="23"/>
        <v>0.53896103896103897</v>
      </c>
      <c r="H23" s="3">
        <f t="shared" si="24"/>
        <v>0.4913419913419913</v>
      </c>
      <c r="I23" s="3">
        <f t="shared" si="25"/>
        <v>0.59451659451659455</v>
      </c>
      <c r="J23" s="3">
        <f t="shared" si="26"/>
        <v>0.53896103896103897</v>
      </c>
      <c r="M23" s="3">
        <f t="shared" si="27"/>
        <v>0</v>
      </c>
      <c r="N23" s="3">
        <f t="shared" si="28"/>
        <v>0</v>
      </c>
      <c r="O23" s="3">
        <f t="shared" si="29"/>
        <v>0.33333333333333331</v>
      </c>
      <c r="R23" s="3">
        <f t="shared" si="30"/>
        <v>0.4913419913419913</v>
      </c>
      <c r="S23" s="3">
        <f t="shared" si="31"/>
        <v>0.59451659451659455</v>
      </c>
      <c r="T23" s="3">
        <f t="shared" si="32"/>
        <v>0.53896103896103897</v>
      </c>
    </row>
    <row r="24" spans="2:20" hidden="1" x14ac:dyDescent="0.3"/>
    <row r="25" spans="2:20" hidden="1" x14ac:dyDescent="0.3">
      <c r="C25" s="3">
        <f>SUM(C21:E21)</f>
        <v>0.49206349206349209</v>
      </c>
      <c r="D25" s="3">
        <f>SUM(C22:E22)</f>
        <v>0.89430014430014437</v>
      </c>
      <c r="E25" s="3">
        <f>SUM(C23:E23)</f>
        <v>1.6248196248196249</v>
      </c>
      <c r="H25" s="3">
        <f>SUM(H21:J21)</f>
        <v>0.49206349206349209</v>
      </c>
      <c r="I25" s="3">
        <f>SUM(H22:J22)</f>
        <v>0.89430014430014437</v>
      </c>
      <c r="J25" s="3">
        <f>SUM(H23:J23)</f>
        <v>1.6248196248196249</v>
      </c>
      <c r="M25" s="3">
        <f>SUM(M21:O21)</f>
        <v>0.33333333333333331</v>
      </c>
      <c r="N25" s="3">
        <f>SUM(M22:O22)</f>
        <v>0.33333333333333331</v>
      </c>
      <c r="O25" s="3">
        <f>SUM(M23:O23)</f>
        <v>0.33333333333333331</v>
      </c>
      <c r="R25" s="3">
        <f>SUM(R21:T21)</f>
        <v>0.49206349206349209</v>
      </c>
      <c r="S25" s="3">
        <f>SUM(R22:T22)</f>
        <v>0.89430014430014437</v>
      </c>
      <c r="T25" s="3">
        <f>SUM(R23:T23)</f>
        <v>1.6248196248196249</v>
      </c>
    </row>
    <row r="26" spans="2:20" hidden="1" x14ac:dyDescent="0.3"/>
    <row r="27" spans="2:20" hidden="1" x14ac:dyDescent="0.3">
      <c r="C27" s="3">
        <f>E15</f>
        <v>0.16378066378066378</v>
      </c>
      <c r="D27" s="3">
        <f>E16</f>
        <v>0.29725829725829728</v>
      </c>
      <c r="E27" s="3">
        <f>E17</f>
        <v>0.53896103896103897</v>
      </c>
      <c r="H27" s="3">
        <f>J15</f>
        <v>0.16378066378066378</v>
      </c>
      <c r="I27" s="3">
        <f>J16</f>
        <v>0.29725829725829728</v>
      </c>
      <c r="J27" s="3">
        <f>J17</f>
        <v>0.53896103896103897</v>
      </c>
      <c r="M27" s="3">
        <f>O15</f>
        <v>0.33333333333333331</v>
      </c>
      <c r="N27" s="3">
        <f>O16</f>
        <v>0.33333333333333331</v>
      </c>
      <c r="O27" s="3">
        <f>O17</f>
        <v>0.33333333333333331</v>
      </c>
      <c r="R27" s="3">
        <f>T15</f>
        <v>0.16378066378066378</v>
      </c>
      <c r="S27" s="3">
        <f>T16</f>
        <v>0.29725829725829728</v>
      </c>
      <c r="T27" s="3">
        <f>T17</f>
        <v>0.53896103896103897</v>
      </c>
    </row>
    <row r="28" spans="2:20" hidden="1" x14ac:dyDescent="0.3"/>
    <row r="29" spans="2:20" hidden="1" x14ac:dyDescent="0.3">
      <c r="C29" s="3">
        <f>C25/C27</f>
        <v>3.0044052863436126</v>
      </c>
      <c r="D29" s="3">
        <f t="shared" ref="D29:E29" si="33">D25/D27</f>
        <v>3.008495145631068</v>
      </c>
      <c r="E29" s="3">
        <f t="shared" si="33"/>
        <v>3.0147255689424366</v>
      </c>
      <c r="H29" s="3">
        <f>H25/H27</f>
        <v>3.0044052863436126</v>
      </c>
      <c r="I29" s="3">
        <f t="shared" ref="I29:J29" si="34">I25/I27</f>
        <v>3.008495145631068</v>
      </c>
      <c r="J29" s="3">
        <f t="shared" si="34"/>
        <v>3.0147255689424366</v>
      </c>
      <c r="M29" s="3">
        <f>M25/M27</f>
        <v>1</v>
      </c>
      <c r="N29" s="3">
        <f t="shared" ref="N29:O29" si="35">N25/N27</f>
        <v>1</v>
      </c>
      <c r="O29" s="3">
        <f t="shared" si="35"/>
        <v>1</v>
      </c>
      <c r="R29" s="3">
        <f>R25/R27</f>
        <v>3.0044052863436126</v>
      </c>
      <c r="S29" s="3">
        <f t="shared" ref="S29:T29" si="36">S25/S27</f>
        <v>3.008495145631068</v>
      </c>
      <c r="T29" s="3">
        <f t="shared" si="36"/>
        <v>3.0147255689424366</v>
      </c>
    </row>
    <row r="30" spans="2:20" hidden="1" x14ac:dyDescent="0.3"/>
    <row r="31" spans="2:20" hidden="1" x14ac:dyDescent="0.3">
      <c r="D31" s="3" t="s">
        <v>5</v>
      </c>
      <c r="E31" s="3">
        <f>AVERAGE(C29:E29)</f>
        <v>3.0092086669723721</v>
      </c>
      <c r="I31" s="3" t="s">
        <v>5</v>
      </c>
      <c r="J31" s="3">
        <f>AVERAGE(H29:J29)</f>
        <v>3.0092086669723721</v>
      </c>
      <c r="N31" s="3" t="s">
        <v>5</v>
      </c>
      <c r="O31" s="3">
        <f>AVERAGE(M29:O29)</f>
        <v>1</v>
      </c>
      <c r="S31" s="3" t="s">
        <v>5</v>
      </c>
      <c r="T31" s="3">
        <f>AVERAGE(R29:T29)</f>
        <v>3.0092086669723721</v>
      </c>
    </row>
    <row r="32" spans="2:20" hidden="1" x14ac:dyDescent="0.3">
      <c r="D32" s="3" t="s">
        <v>6</v>
      </c>
      <c r="E32" s="3">
        <f>(E31-3)/2</f>
        <v>4.6043334861860519E-3</v>
      </c>
      <c r="I32" s="3" t="s">
        <v>6</v>
      </c>
      <c r="J32" s="3">
        <f>(J31-3)/2</f>
        <v>4.6043334861860519E-3</v>
      </c>
      <c r="N32" s="3" t="s">
        <v>6</v>
      </c>
      <c r="O32" s="3">
        <f>(O31-3)/2</f>
        <v>-1</v>
      </c>
      <c r="S32" s="3" t="s">
        <v>6</v>
      </c>
      <c r="T32" s="3">
        <f>(T31-3)/2</f>
        <v>4.6043334861860519E-3</v>
      </c>
    </row>
    <row r="33" spans="4:20" x14ac:dyDescent="0.3">
      <c r="D33" s="3" t="s">
        <v>7</v>
      </c>
      <c r="E33" s="3">
        <f>E32/0.52</f>
        <v>8.8544874734347145E-3</v>
      </c>
      <c r="I33" s="3" t="s">
        <v>7</v>
      </c>
      <c r="J33" s="3">
        <f>J32/0.52</f>
        <v>8.8544874734347145E-3</v>
      </c>
      <c r="N33" s="3" t="s">
        <v>7</v>
      </c>
      <c r="O33" s="3">
        <f>O32/0.52</f>
        <v>-1.9230769230769229</v>
      </c>
      <c r="S33" s="3" t="s">
        <v>7</v>
      </c>
      <c r="T33" s="3">
        <f>T32/0.52</f>
        <v>8.8544874734347145E-3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E48C3-E2B1-42CB-915A-AC11803057BF}">
  <dimension ref="B3:T33"/>
  <sheetViews>
    <sheetView workbookViewId="0">
      <selection activeCell="N43" sqref="N43"/>
    </sheetView>
  </sheetViews>
  <sheetFormatPr defaultRowHeight="14.4" x14ac:dyDescent="0.3"/>
  <sheetData>
    <row r="3" spans="2:20" x14ac:dyDescent="0.3">
      <c r="B3" s="3" t="s">
        <v>81</v>
      </c>
      <c r="C3" s="3" t="str">
        <f>B4</f>
        <v>k5</v>
      </c>
      <c r="D3" s="3" t="str">
        <f>B5</f>
        <v>k7</v>
      </c>
      <c r="E3" s="3" t="str">
        <f>B6</f>
        <v>k8</v>
      </c>
      <c r="G3" s="3" t="s">
        <v>81</v>
      </c>
      <c r="H3" s="3" t="str">
        <f>G4</f>
        <v>k5</v>
      </c>
      <c r="I3" s="3" t="str">
        <f>G5</f>
        <v>k7</v>
      </c>
      <c r="J3" s="3" t="str">
        <f>G6</f>
        <v>k8</v>
      </c>
      <c r="L3" s="3"/>
      <c r="M3" s="3" t="str">
        <f>L4</f>
        <v>k5</v>
      </c>
      <c r="N3" s="3" t="str">
        <f>L5</f>
        <v>k7</v>
      </c>
      <c r="O3" s="3" t="str">
        <f>L6</f>
        <v>k8</v>
      </c>
      <c r="Q3" s="3"/>
      <c r="R3" s="3" t="str">
        <f>Q4</f>
        <v>k5</v>
      </c>
      <c r="S3" s="3" t="str">
        <f>Q5</f>
        <v>k7</v>
      </c>
      <c r="T3" s="3" t="str">
        <f>Q6</f>
        <v>k8</v>
      </c>
    </row>
    <row r="4" spans="2:20" x14ac:dyDescent="0.3">
      <c r="B4" s="4" t="s">
        <v>84</v>
      </c>
      <c r="C4" s="3">
        <v>1</v>
      </c>
      <c r="D4" s="3">
        <f>1/3</f>
        <v>0.33333333333333331</v>
      </c>
      <c r="E4" s="3">
        <v>2</v>
      </c>
      <c r="G4" s="42" t="str">
        <f>B4</f>
        <v>k5</v>
      </c>
      <c r="H4" s="3">
        <v>1</v>
      </c>
      <c r="I4" s="3">
        <v>1</v>
      </c>
      <c r="J4" s="3">
        <v>2</v>
      </c>
      <c r="L4" s="3" t="str">
        <f>G4</f>
        <v>k5</v>
      </c>
      <c r="M4" s="3">
        <v>1</v>
      </c>
      <c r="N4" s="3"/>
      <c r="O4" s="3"/>
      <c r="Q4" s="3" t="str">
        <f>L4</f>
        <v>k5</v>
      </c>
      <c r="R4" s="3">
        <f>GEOMEAN(C4,H4,M4)</f>
        <v>1</v>
      </c>
      <c r="S4" s="3">
        <f t="shared" ref="S4:T6" si="0">GEOMEAN(D4,I4,N4)</f>
        <v>0.57735026918962573</v>
      </c>
      <c r="T4" s="3">
        <f t="shared" si="0"/>
        <v>2</v>
      </c>
    </row>
    <row r="5" spans="2:20" x14ac:dyDescent="0.3">
      <c r="B5" s="4" t="s">
        <v>86</v>
      </c>
      <c r="C5" s="3">
        <v>3</v>
      </c>
      <c r="D5" s="3">
        <v>1</v>
      </c>
      <c r="E5" s="3">
        <v>3</v>
      </c>
      <c r="G5" s="42" t="str">
        <f t="shared" ref="G5:G6" si="1">B5</f>
        <v>k7</v>
      </c>
      <c r="H5" s="3">
        <v>1</v>
      </c>
      <c r="I5" s="3">
        <v>1</v>
      </c>
      <c r="J5" s="3">
        <v>1</v>
      </c>
      <c r="L5" s="3" t="str">
        <f t="shared" ref="L5:L6" si="2">G5</f>
        <v>k7</v>
      </c>
      <c r="M5" s="3"/>
      <c r="N5" s="3">
        <v>1</v>
      </c>
      <c r="O5" s="3"/>
      <c r="Q5" s="3" t="str">
        <f t="shared" ref="Q5:Q6" si="3">L5</f>
        <v>k7</v>
      </c>
      <c r="R5" s="3">
        <f t="shared" ref="R5:R6" si="4">GEOMEAN(C5,H5,M5)</f>
        <v>1.7320508075688774</v>
      </c>
      <c r="S5" s="3">
        <f t="shared" si="0"/>
        <v>1</v>
      </c>
      <c r="T5" s="3">
        <f t="shared" si="0"/>
        <v>1.7320508075688774</v>
      </c>
    </row>
    <row r="6" spans="2:20" x14ac:dyDescent="0.3">
      <c r="B6" s="4" t="s">
        <v>87</v>
      </c>
      <c r="C6" s="3">
        <f>1/2</f>
        <v>0.5</v>
      </c>
      <c r="D6" s="3">
        <f>1/3</f>
        <v>0.33333333333333331</v>
      </c>
      <c r="E6" s="3">
        <v>1</v>
      </c>
      <c r="G6" s="42" t="str">
        <f t="shared" si="1"/>
        <v>k8</v>
      </c>
      <c r="H6" s="3">
        <f>1/2</f>
        <v>0.5</v>
      </c>
      <c r="I6" s="3">
        <v>1</v>
      </c>
      <c r="J6" s="3">
        <v>1</v>
      </c>
      <c r="L6" s="3" t="str">
        <f t="shared" si="2"/>
        <v>k8</v>
      </c>
      <c r="M6" s="3"/>
      <c r="N6" s="3"/>
      <c r="O6" s="3">
        <v>1</v>
      </c>
      <c r="Q6" s="3" t="str">
        <f t="shared" si="3"/>
        <v>k8</v>
      </c>
      <c r="R6" s="3">
        <f t="shared" si="4"/>
        <v>0.5</v>
      </c>
      <c r="S6" s="3">
        <f t="shared" si="0"/>
        <v>0.57735026918962573</v>
      </c>
      <c r="T6" s="3">
        <f t="shared" si="0"/>
        <v>1</v>
      </c>
    </row>
    <row r="8" spans="2:20" hidden="1" x14ac:dyDescent="0.3">
      <c r="C8" s="3">
        <f>SUM(C4:C6)</f>
        <v>4.5</v>
      </c>
      <c r="D8" s="3">
        <f t="shared" ref="D8:E8" si="5">SUM(D4:D6)</f>
        <v>1.6666666666666665</v>
      </c>
      <c r="E8" s="3">
        <f t="shared" si="5"/>
        <v>6</v>
      </c>
      <c r="H8" s="3">
        <f>SUM(H4:H6)</f>
        <v>2.5</v>
      </c>
      <c r="I8" s="3">
        <f t="shared" ref="I8:J8" si="6">SUM(I4:I6)</f>
        <v>3</v>
      </c>
      <c r="J8" s="3">
        <f t="shared" si="6"/>
        <v>4</v>
      </c>
      <c r="M8" s="3">
        <f>SUM(M4:M6)</f>
        <v>1</v>
      </c>
      <c r="N8" s="3">
        <f t="shared" ref="N8:O8" si="7">SUM(N4:N6)</f>
        <v>1</v>
      </c>
      <c r="O8" s="3">
        <f t="shared" si="7"/>
        <v>1</v>
      </c>
      <c r="R8" s="3">
        <f>SUM(R4:R6)</f>
        <v>3.2320508075688776</v>
      </c>
      <c r="S8" s="3">
        <f t="shared" ref="S8:T8" si="8">SUM(S4:S6)</f>
        <v>2.1547005383792515</v>
      </c>
      <c r="T8" s="3">
        <f t="shared" si="8"/>
        <v>4.7320508075688776</v>
      </c>
    </row>
    <row r="9" spans="2:20" hidden="1" x14ac:dyDescent="0.3"/>
    <row r="10" spans="2:20" hidden="1" x14ac:dyDescent="0.3"/>
    <row r="11" spans="2:20" hidden="1" x14ac:dyDescent="0.3">
      <c r="C11" s="3">
        <f>C4/C$8</f>
        <v>0.22222222222222221</v>
      </c>
      <c r="D11" s="3">
        <f>D4/D$8</f>
        <v>0.2</v>
      </c>
      <c r="E11" s="3">
        <f>E4/E$8</f>
        <v>0.33333333333333331</v>
      </c>
      <c r="H11" s="3">
        <f>H4/H$8</f>
        <v>0.4</v>
      </c>
      <c r="I11" s="3">
        <f>I4/I$8</f>
        <v>0.33333333333333331</v>
      </c>
      <c r="J11" s="3">
        <f>J4/J$8</f>
        <v>0.5</v>
      </c>
      <c r="M11" s="3">
        <f>M4/M$8</f>
        <v>1</v>
      </c>
      <c r="N11" s="3">
        <f>N4/N$8</f>
        <v>0</v>
      </c>
      <c r="O11" s="3">
        <f>O4/O$8</f>
        <v>0</v>
      </c>
      <c r="R11" s="3">
        <f>R4/R$8</f>
        <v>0.30940107675850304</v>
      </c>
      <c r="S11" s="3">
        <f>S4/S$8</f>
        <v>0.2679491924311227</v>
      </c>
      <c r="T11" s="3">
        <f>T4/T$8</f>
        <v>0.42264973081037421</v>
      </c>
    </row>
    <row r="12" spans="2:20" hidden="1" x14ac:dyDescent="0.3">
      <c r="C12" s="3">
        <f t="shared" ref="C12:E13" si="9">C5/C$8</f>
        <v>0.66666666666666663</v>
      </c>
      <c r="D12" s="3">
        <f t="shared" si="9"/>
        <v>0.60000000000000009</v>
      </c>
      <c r="E12" s="3">
        <f t="shared" si="9"/>
        <v>0.5</v>
      </c>
      <c r="H12" s="3">
        <f t="shared" ref="H12:J13" si="10">H5/H$8</f>
        <v>0.4</v>
      </c>
      <c r="I12" s="3">
        <f t="shared" si="10"/>
        <v>0.33333333333333331</v>
      </c>
      <c r="J12" s="3">
        <f t="shared" si="10"/>
        <v>0.25</v>
      </c>
      <c r="M12" s="3">
        <f t="shared" ref="M12:O13" si="11">M5/M$8</f>
        <v>0</v>
      </c>
      <c r="N12" s="3">
        <f t="shared" si="11"/>
        <v>1</v>
      </c>
      <c r="O12" s="3">
        <f t="shared" si="11"/>
        <v>0</v>
      </c>
      <c r="R12" s="3">
        <f t="shared" ref="R12:T13" si="12">R5/R$8</f>
        <v>0.53589838486224539</v>
      </c>
      <c r="S12" s="3">
        <f t="shared" si="12"/>
        <v>0.46410161513775461</v>
      </c>
      <c r="T12" s="3">
        <f t="shared" si="12"/>
        <v>0.36602540378443865</v>
      </c>
    </row>
    <row r="13" spans="2:20" hidden="1" x14ac:dyDescent="0.3">
      <c r="C13" s="3">
        <f t="shared" si="9"/>
        <v>0.1111111111111111</v>
      </c>
      <c r="D13" s="3">
        <f t="shared" si="9"/>
        <v>0.2</v>
      </c>
      <c r="E13" s="3">
        <f t="shared" si="9"/>
        <v>0.16666666666666666</v>
      </c>
      <c r="H13" s="3">
        <f t="shared" si="10"/>
        <v>0.2</v>
      </c>
      <c r="I13" s="3">
        <f t="shared" si="10"/>
        <v>0.33333333333333331</v>
      </c>
      <c r="J13" s="3">
        <f t="shared" si="10"/>
        <v>0.25</v>
      </c>
      <c r="M13" s="3">
        <f t="shared" si="11"/>
        <v>0</v>
      </c>
      <c r="N13" s="3">
        <f t="shared" si="11"/>
        <v>0</v>
      </c>
      <c r="O13" s="3">
        <f t="shared" si="11"/>
        <v>1</v>
      </c>
      <c r="R13" s="3">
        <f t="shared" si="12"/>
        <v>0.15470053837925152</v>
      </c>
      <c r="S13" s="3">
        <f t="shared" si="12"/>
        <v>0.2679491924311227</v>
      </c>
      <c r="T13" s="3">
        <f t="shared" si="12"/>
        <v>0.21132486540518711</v>
      </c>
    </row>
    <row r="14" spans="2:20" hidden="1" x14ac:dyDescent="0.3"/>
    <row r="15" spans="2:20" x14ac:dyDescent="0.3">
      <c r="D15" s="3" t="str">
        <f>B4</f>
        <v>k5</v>
      </c>
      <c r="E15" s="3">
        <f>AVERAGE(C11:E11)</f>
        <v>0.25185185185185183</v>
      </c>
      <c r="I15" s="3" t="str">
        <f>G4</f>
        <v>k5</v>
      </c>
      <c r="J15" s="3">
        <f>AVERAGE(H11:J11)</f>
        <v>0.41111111111111115</v>
      </c>
      <c r="N15" s="3" t="str">
        <f>L4</f>
        <v>k5</v>
      </c>
      <c r="O15" s="3">
        <f>AVERAGE(M11:O11)</f>
        <v>0.33333333333333331</v>
      </c>
      <c r="S15" s="3" t="str">
        <f>Q4</f>
        <v>k5</v>
      </c>
      <c r="T15" s="3">
        <f>AVERAGE(R11:T11)</f>
        <v>0.33333333333333331</v>
      </c>
    </row>
    <row r="16" spans="2:20" x14ac:dyDescent="0.3">
      <c r="D16" s="3" t="str">
        <f t="shared" ref="D16:D17" si="13">B5</f>
        <v>k7</v>
      </c>
      <c r="E16" s="3">
        <f t="shared" ref="E16:E17" si="14">AVERAGE(C12:E12)</f>
        <v>0.58888888888888891</v>
      </c>
      <c r="I16" s="3" t="str">
        <f t="shared" ref="I16:I17" si="15">G5</f>
        <v>k7</v>
      </c>
      <c r="J16" s="3">
        <f t="shared" ref="J16:J17" si="16">AVERAGE(H12:J12)</f>
        <v>0.32777777777777778</v>
      </c>
      <c r="N16" s="3" t="str">
        <f t="shared" ref="N16:N17" si="17">L5</f>
        <v>k7</v>
      </c>
      <c r="O16" s="3">
        <f t="shared" ref="O16:O17" si="18">AVERAGE(M12:O12)</f>
        <v>0.33333333333333331</v>
      </c>
      <c r="S16" s="3" t="str">
        <f t="shared" ref="S16:S17" si="19">Q5</f>
        <v>k7</v>
      </c>
      <c r="T16" s="3">
        <f t="shared" ref="T16:T17" si="20">AVERAGE(R12:T12)</f>
        <v>0.45534180126147955</v>
      </c>
    </row>
    <row r="17" spans="2:20" x14ac:dyDescent="0.3">
      <c r="D17" s="3" t="str">
        <f t="shared" si="13"/>
        <v>k8</v>
      </c>
      <c r="E17" s="3">
        <f t="shared" si="14"/>
        <v>0.15925925925925924</v>
      </c>
      <c r="I17" s="3" t="str">
        <f t="shared" si="15"/>
        <v>k8</v>
      </c>
      <c r="J17" s="3">
        <f t="shared" si="16"/>
        <v>0.26111111111111113</v>
      </c>
      <c r="N17" s="3" t="str">
        <f t="shared" si="17"/>
        <v>k8</v>
      </c>
      <c r="O17" s="3">
        <f t="shared" si="18"/>
        <v>0.33333333333333331</v>
      </c>
      <c r="S17" s="3" t="str">
        <f t="shared" si="19"/>
        <v>k8</v>
      </c>
      <c r="T17" s="3">
        <f t="shared" si="20"/>
        <v>0.21132486540518711</v>
      </c>
    </row>
    <row r="19" spans="2:20" x14ac:dyDescent="0.3">
      <c r="B19" t="s">
        <v>4</v>
      </c>
      <c r="G19" t="s">
        <v>4</v>
      </c>
      <c r="L19" t="s">
        <v>4</v>
      </c>
      <c r="Q19" t="s">
        <v>4</v>
      </c>
    </row>
    <row r="21" spans="2:20" hidden="1" x14ac:dyDescent="0.3">
      <c r="C21" s="3">
        <f>C4*E$15</f>
        <v>0.25185185185185183</v>
      </c>
      <c r="D21" s="3">
        <f>D4*E$16</f>
        <v>0.1962962962962963</v>
      </c>
      <c r="E21" s="3">
        <f>E4*E$17</f>
        <v>0.31851851851851848</v>
      </c>
      <c r="H21" s="3">
        <f>H4*J$15</f>
        <v>0.41111111111111115</v>
      </c>
      <c r="I21" s="3">
        <f>I4*J$16</f>
        <v>0.32777777777777778</v>
      </c>
      <c r="J21" s="3">
        <f>J4*J$17</f>
        <v>0.52222222222222225</v>
      </c>
      <c r="M21" s="3">
        <f>M4*O$15</f>
        <v>0.33333333333333331</v>
      </c>
      <c r="N21" s="3">
        <f>N4*O$16</f>
        <v>0</v>
      </c>
      <c r="O21" s="3">
        <f>O4*O$17</f>
        <v>0</v>
      </c>
      <c r="R21" s="3">
        <f>R4*T$15</f>
        <v>0.33333333333333331</v>
      </c>
      <c r="S21" s="3">
        <f>S4*T$16</f>
        <v>0.26289171153160429</v>
      </c>
      <c r="T21" s="3">
        <f>T4*T$17</f>
        <v>0.42264973081037421</v>
      </c>
    </row>
    <row r="22" spans="2:20" hidden="1" x14ac:dyDescent="0.3">
      <c r="C22" s="3">
        <f t="shared" ref="C22:C23" si="21">C5*E$15</f>
        <v>0.75555555555555554</v>
      </c>
      <c r="D22" s="3">
        <f t="shared" ref="D22:D23" si="22">D5*E$16</f>
        <v>0.58888888888888891</v>
      </c>
      <c r="E22" s="3">
        <f t="shared" ref="E22:E23" si="23">E5*E$17</f>
        <v>0.47777777777777775</v>
      </c>
      <c r="H22" s="3">
        <f t="shared" ref="H22:H23" si="24">H5*J$15</f>
        <v>0.41111111111111115</v>
      </c>
      <c r="I22" s="3">
        <f t="shared" ref="I22:I23" si="25">I5*J$16</f>
        <v>0.32777777777777778</v>
      </c>
      <c r="J22" s="3">
        <f t="shared" ref="J22:J23" si="26">J5*J$17</f>
        <v>0.26111111111111113</v>
      </c>
      <c r="M22" s="3">
        <f t="shared" ref="M22:M23" si="27">M5*O$15</f>
        <v>0</v>
      </c>
      <c r="N22" s="3">
        <f t="shared" ref="N22:N23" si="28">N5*O$16</f>
        <v>0.33333333333333331</v>
      </c>
      <c r="O22" s="3">
        <f t="shared" ref="O22:O23" si="29">O5*O$17</f>
        <v>0</v>
      </c>
      <c r="R22" s="3">
        <f t="shared" ref="R22:R23" si="30">R5*T$15</f>
        <v>0.57735026918962573</v>
      </c>
      <c r="S22" s="3">
        <f t="shared" ref="S22:S23" si="31">S5*T$16</f>
        <v>0.45534180126147955</v>
      </c>
      <c r="T22" s="3">
        <f t="shared" ref="T22:T23" si="32">T5*T$17</f>
        <v>0.36602540378443865</v>
      </c>
    </row>
    <row r="23" spans="2:20" hidden="1" x14ac:dyDescent="0.3">
      <c r="C23" s="3">
        <f t="shared" si="21"/>
        <v>0.12592592592592591</v>
      </c>
      <c r="D23" s="3">
        <f t="shared" si="22"/>
        <v>0.1962962962962963</v>
      </c>
      <c r="E23" s="3">
        <f t="shared" si="23"/>
        <v>0.15925925925925924</v>
      </c>
      <c r="H23" s="3">
        <f t="shared" si="24"/>
        <v>0.20555555555555557</v>
      </c>
      <c r="I23" s="3">
        <f t="shared" si="25"/>
        <v>0.32777777777777778</v>
      </c>
      <c r="J23" s="3">
        <f t="shared" si="26"/>
        <v>0.26111111111111113</v>
      </c>
      <c r="M23" s="3">
        <f t="shared" si="27"/>
        <v>0</v>
      </c>
      <c r="N23" s="3">
        <f t="shared" si="28"/>
        <v>0</v>
      </c>
      <c r="O23" s="3">
        <f t="shared" si="29"/>
        <v>0.33333333333333331</v>
      </c>
      <c r="R23" s="3">
        <f t="shared" si="30"/>
        <v>0.16666666666666666</v>
      </c>
      <c r="S23" s="3">
        <f t="shared" si="31"/>
        <v>0.26289171153160429</v>
      </c>
      <c r="T23" s="3">
        <f t="shared" si="32"/>
        <v>0.21132486540518711</v>
      </c>
    </row>
    <row r="24" spans="2:20" hidden="1" x14ac:dyDescent="0.3"/>
    <row r="25" spans="2:20" hidden="1" x14ac:dyDescent="0.3">
      <c r="C25" s="3">
        <f>SUM(C21:E21)</f>
        <v>0.76666666666666661</v>
      </c>
      <c r="D25" s="3">
        <f>SUM(C22:E22)</f>
        <v>1.8222222222222224</v>
      </c>
      <c r="E25" s="3">
        <f>SUM(C23:E23)</f>
        <v>0.4814814814814814</v>
      </c>
      <c r="H25" s="3">
        <f>SUM(H21:J21)</f>
        <v>1.2611111111111111</v>
      </c>
      <c r="I25" s="3">
        <f>SUM(H22:J22)</f>
        <v>1</v>
      </c>
      <c r="J25" s="3">
        <f>SUM(H23:J23)</f>
        <v>0.79444444444444451</v>
      </c>
      <c r="M25" s="3">
        <f>SUM(M21:O21)</f>
        <v>0.33333333333333331</v>
      </c>
      <c r="N25" s="3">
        <f>SUM(M22:O22)</f>
        <v>0.33333333333333331</v>
      </c>
      <c r="O25" s="3">
        <f>SUM(M23:O23)</f>
        <v>0.33333333333333331</v>
      </c>
      <c r="R25" s="3">
        <f>SUM(R21:T21)</f>
        <v>1.0188747756753118</v>
      </c>
      <c r="S25" s="3">
        <f>SUM(R22:T22)</f>
        <v>1.3987174742355439</v>
      </c>
      <c r="T25" s="3">
        <f>SUM(R23:T23)</f>
        <v>0.64088324360345805</v>
      </c>
    </row>
    <row r="26" spans="2:20" hidden="1" x14ac:dyDescent="0.3"/>
    <row r="27" spans="2:20" hidden="1" x14ac:dyDescent="0.3">
      <c r="C27" s="3">
        <f>E15</f>
        <v>0.25185185185185183</v>
      </c>
      <c r="D27" s="3">
        <f>E16</f>
        <v>0.58888888888888891</v>
      </c>
      <c r="E27" s="3">
        <f>E17</f>
        <v>0.15925925925925924</v>
      </c>
      <c r="H27" s="3">
        <f>J15</f>
        <v>0.41111111111111115</v>
      </c>
      <c r="I27" s="3">
        <f>J16</f>
        <v>0.32777777777777778</v>
      </c>
      <c r="J27" s="3">
        <f>J17</f>
        <v>0.26111111111111113</v>
      </c>
      <c r="M27" s="3">
        <f>O15</f>
        <v>0.33333333333333331</v>
      </c>
      <c r="N27" s="3">
        <f>O16</f>
        <v>0.33333333333333331</v>
      </c>
      <c r="O27" s="3">
        <f>O17</f>
        <v>0.33333333333333331</v>
      </c>
      <c r="R27" s="3">
        <f>T15</f>
        <v>0.33333333333333331</v>
      </c>
      <c r="S27" s="3">
        <f>T16</f>
        <v>0.45534180126147955</v>
      </c>
      <c r="T27" s="3">
        <f>T17</f>
        <v>0.21132486540518711</v>
      </c>
    </row>
    <row r="28" spans="2:20" hidden="1" x14ac:dyDescent="0.3"/>
    <row r="29" spans="2:20" hidden="1" x14ac:dyDescent="0.3">
      <c r="C29" s="3">
        <f>C25/C27</f>
        <v>3.0441176470588238</v>
      </c>
      <c r="D29" s="3">
        <f t="shared" ref="D29:E29" si="33">D25/D27</f>
        <v>3.0943396226415096</v>
      </c>
      <c r="E29" s="3">
        <f t="shared" si="33"/>
        <v>3.0232558139534884</v>
      </c>
      <c r="H29" s="3">
        <f>H25/H27</f>
        <v>3.0675675675675671</v>
      </c>
      <c r="I29" s="3">
        <f t="shared" ref="I29:J29" si="34">I25/I27</f>
        <v>3.0508474576271185</v>
      </c>
      <c r="J29" s="3">
        <f t="shared" si="34"/>
        <v>3.0425531914893615</v>
      </c>
      <c r="M29" s="3">
        <f>M25/M27</f>
        <v>1</v>
      </c>
      <c r="N29" s="3">
        <f t="shared" ref="N29:O29" si="35">N25/N27</f>
        <v>1</v>
      </c>
      <c r="O29" s="3">
        <f t="shared" si="35"/>
        <v>1</v>
      </c>
      <c r="R29" s="3">
        <f>R25/R27</f>
        <v>3.0566243270259355</v>
      </c>
      <c r="S29" s="3">
        <f t="shared" ref="S29:T29" si="36">S25/S27</f>
        <v>3.0717967697244908</v>
      </c>
      <c r="T29" s="3">
        <f t="shared" si="36"/>
        <v>3.0326920704511053</v>
      </c>
    </row>
    <row r="30" spans="2:20" hidden="1" x14ac:dyDescent="0.3"/>
    <row r="31" spans="2:20" hidden="1" x14ac:dyDescent="0.3">
      <c r="D31" s="3" t="s">
        <v>5</v>
      </c>
      <c r="E31" s="3">
        <f>AVERAGE(C29:E29)</f>
        <v>3.0539043612179406</v>
      </c>
      <c r="I31" s="3" t="s">
        <v>5</v>
      </c>
      <c r="J31" s="3">
        <f>AVERAGE(H29:J29)</f>
        <v>3.0536560722280157</v>
      </c>
      <c r="N31" s="3" t="s">
        <v>5</v>
      </c>
      <c r="O31" s="3">
        <f>AVERAGE(M29:O29)</f>
        <v>1</v>
      </c>
      <c r="S31" s="3" t="s">
        <v>5</v>
      </c>
      <c r="T31" s="3">
        <f>AVERAGE(R29:T29)</f>
        <v>3.0537043890671769</v>
      </c>
    </row>
    <row r="32" spans="2:20" hidden="1" x14ac:dyDescent="0.3">
      <c r="D32" s="3" t="s">
        <v>6</v>
      </c>
      <c r="E32" s="3">
        <f>(E31-3)/2</f>
        <v>2.6952180608970311E-2</v>
      </c>
      <c r="I32" s="3" t="s">
        <v>6</v>
      </c>
      <c r="J32" s="3">
        <f>(J31-3)/2</f>
        <v>2.6828036114007858E-2</v>
      </c>
      <c r="N32" s="3" t="s">
        <v>6</v>
      </c>
      <c r="O32" s="3">
        <f>(O31-3)/2</f>
        <v>-1</v>
      </c>
      <c r="S32" s="3" t="s">
        <v>6</v>
      </c>
      <c r="T32" s="3">
        <f>(T31-3)/2</f>
        <v>2.6852194533588447E-2</v>
      </c>
    </row>
    <row r="33" spans="4:20" x14ac:dyDescent="0.3">
      <c r="D33" s="3" t="s">
        <v>7</v>
      </c>
      <c r="E33" s="3">
        <f>E32/0.52</f>
        <v>5.1831116555712133E-2</v>
      </c>
      <c r="I33" s="3" t="s">
        <v>7</v>
      </c>
      <c r="J33" s="3">
        <f>J32/0.52</f>
        <v>5.1592377142322801E-2</v>
      </c>
      <c r="N33" s="3" t="s">
        <v>7</v>
      </c>
      <c r="O33" s="3">
        <f>O32/0.52</f>
        <v>-1.9230769230769229</v>
      </c>
      <c r="S33" s="3" t="s">
        <v>7</v>
      </c>
      <c r="T33" s="3">
        <f>T32/0.52</f>
        <v>5.1638835641516244E-2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7E38-E789-4D54-9C66-DE3433B6EE68}">
  <dimension ref="B3:T33"/>
  <sheetViews>
    <sheetView workbookViewId="0">
      <selection activeCell="O39" sqref="O39"/>
    </sheetView>
  </sheetViews>
  <sheetFormatPr defaultRowHeight="14.4" x14ac:dyDescent="0.3"/>
  <sheetData>
    <row r="3" spans="2:20" x14ac:dyDescent="0.3">
      <c r="B3" s="3" t="s">
        <v>81</v>
      </c>
      <c r="C3" s="3" t="str">
        <f>B4</f>
        <v>k14</v>
      </c>
      <c r="D3" s="3" t="str">
        <f>B5</f>
        <v>k15</v>
      </c>
      <c r="E3" s="3" t="str">
        <f>B6</f>
        <v>k16</v>
      </c>
      <c r="G3" s="3" t="s">
        <v>81</v>
      </c>
      <c r="H3" s="3" t="str">
        <f>G4</f>
        <v>k14</v>
      </c>
      <c r="I3" s="3" t="str">
        <f>G5</f>
        <v>k15</v>
      </c>
      <c r="J3" s="3" t="str">
        <f>G6</f>
        <v>k16</v>
      </c>
      <c r="L3" s="3"/>
      <c r="M3" s="3" t="str">
        <f>L4</f>
        <v>k14</v>
      </c>
      <c r="N3" s="3" t="str">
        <f>L5</f>
        <v>k15</v>
      </c>
      <c r="O3" s="3" t="str">
        <f>L6</f>
        <v>k16</v>
      </c>
      <c r="Q3" s="3"/>
      <c r="R3" s="3" t="str">
        <f>Q4</f>
        <v>k14</v>
      </c>
      <c r="S3" s="3" t="str">
        <f>Q5</f>
        <v>k15</v>
      </c>
      <c r="T3" s="3" t="str">
        <f>Q6</f>
        <v>k16</v>
      </c>
    </row>
    <row r="4" spans="2:20" x14ac:dyDescent="0.3">
      <c r="B4" s="4" t="s">
        <v>79</v>
      </c>
      <c r="C4" s="3">
        <v>1</v>
      </c>
      <c r="D4" s="3">
        <v>2</v>
      </c>
      <c r="E4" s="3">
        <f>1/2</f>
        <v>0.5</v>
      </c>
      <c r="G4" s="42" t="str">
        <f>B4</f>
        <v>k14</v>
      </c>
      <c r="H4" s="3">
        <v>1</v>
      </c>
      <c r="I4" s="3">
        <v>2</v>
      </c>
      <c r="J4" s="3">
        <v>2</v>
      </c>
      <c r="L4" s="3" t="str">
        <f>G4</f>
        <v>k14</v>
      </c>
      <c r="M4" s="3">
        <v>1</v>
      </c>
      <c r="N4" s="3"/>
      <c r="O4" s="3"/>
      <c r="Q4" s="3" t="str">
        <f>L4</f>
        <v>k14</v>
      </c>
      <c r="R4" s="3">
        <f>GEOMEAN(C4,H4,M4)</f>
        <v>1</v>
      </c>
      <c r="S4" s="3">
        <f t="shared" ref="S4:T6" si="0">GEOMEAN(D4,I4,N4)</f>
        <v>2</v>
      </c>
      <c r="T4" s="3">
        <f t="shared" si="0"/>
        <v>1</v>
      </c>
    </row>
    <row r="5" spans="2:20" x14ac:dyDescent="0.3">
      <c r="B5" s="4" t="s">
        <v>90</v>
      </c>
      <c r="C5" s="3">
        <f>1/2</f>
        <v>0.5</v>
      </c>
      <c r="D5" s="3">
        <v>1</v>
      </c>
      <c r="E5" s="3">
        <f>1/2</f>
        <v>0.5</v>
      </c>
      <c r="G5" s="42" t="str">
        <f t="shared" ref="G5:G6" si="1">B5</f>
        <v>k15</v>
      </c>
      <c r="H5" s="3">
        <f>1/2</f>
        <v>0.5</v>
      </c>
      <c r="I5" s="3">
        <v>1</v>
      </c>
      <c r="J5" s="3">
        <v>1</v>
      </c>
      <c r="L5" s="3" t="str">
        <f t="shared" ref="L5:L6" si="2">G5</f>
        <v>k15</v>
      </c>
      <c r="M5" s="3"/>
      <c r="N5" s="3">
        <v>1</v>
      </c>
      <c r="O5" s="3"/>
      <c r="Q5" s="3" t="str">
        <f t="shared" ref="Q5:Q6" si="3">L5</f>
        <v>k15</v>
      </c>
      <c r="R5" s="3">
        <f t="shared" ref="R5:R6" si="4">GEOMEAN(C5,H5,M5)</f>
        <v>0.5</v>
      </c>
      <c r="S5" s="3">
        <f t="shared" si="0"/>
        <v>1</v>
      </c>
      <c r="T5" s="3">
        <f t="shared" si="0"/>
        <v>0.70710678118654757</v>
      </c>
    </row>
    <row r="6" spans="2:20" x14ac:dyDescent="0.3">
      <c r="B6" s="4" t="s">
        <v>91</v>
      </c>
      <c r="C6" s="3">
        <v>2</v>
      </c>
      <c r="D6" s="3">
        <v>2</v>
      </c>
      <c r="E6" s="3">
        <v>1</v>
      </c>
      <c r="G6" s="42" t="str">
        <f t="shared" si="1"/>
        <v>k16</v>
      </c>
      <c r="H6" s="3">
        <f>1/2</f>
        <v>0.5</v>
      </c>
      <c r="I6" s="3">
        <v>1</v>
      </c>
      <c r="J6" s="3">
        <v>1</v>
      </c>
      <c r="L6" s="3" t="str">
        <f t="shared" si="2"/>
        <v>k16</v>
      </c>
      <c r="M6" s="3"/>
      <c r="N6" s="3"/>
      <c r="O6" s="3">
        <v>1</v>
      </c>
      <c r="Q6" s="3" t="str">
        <f t="shared" si="3"/>
        <v>k16</v>
      </c>
      <c r="R6" s="3">
        <f t="shared" si="4"/>
        <v>1</v>
      </c>
      <c r="S6" s="3">
        <f t="shared" si="0"/>
        <v>1.4142135623730949</v>
      </c>
      <c r="T6" s="3">
        <f t="shared" si="0"/>
        <v>1</v>
      </c>
    </row>
    <row r="8" spans="2:20" hidden="1" x14ac:dyDescent="0.3">
      <c r="C8" s="3">
        <f>SUM(C4:C6)</f>
        <v>3.5</v>
      </c>
      <c r="D8" s="3">
        <f t="shared" ref="D8:E8" si="5">SUM(D4:D6)</f>
        <v>5</v>
      </c>
      <c r="E8" s="3">
        <f t="shared" si="5"/>
        <v>2</v>
      </c>
      <c r="H8" s="3">
        <f>SUM(H4:H6)</f>
        <v>2</v>
      </c>
      <c r="I8" s="3">
        <f t="shared" ref="I8:J8" si="6">SUM(I4:I6)</f>
        <v>4</v>
      </c>
      <c r="J8" s="3">
        <f t="shared" si="6"/>
        <v>4</v>
      </c>
      <c r="M8" s="3">
        <f>SUM(M4:M6)</f>
        <v>1</v>
      </c>
      <c r="N8" s="3">
        <f t="shared" ref="N8:O8" si="7">SUM(N4:N6)</f>
        <v>1</v>
      </c>
      <c r="O8" s="3">
        <f t="shared" si="7"/>
        <v>1</v>
      </c>
      <c r="R8" s="3">
        <f>SUM(R4:R6)</f>
        <v>2.5</v>
      </c>
      <c r="S8" s="3">
        <f t="shared" ref="S8:T8" si="8">SUM(S4:S6)</f>
        <v>4.4142135623730949</v>
      </c>
      <c r="T8" s="3">
        <f t="shared" si="8"/>
        <v>2.7071067811865475</v>
      </c>
    </row>
    <row r="9" spans="2:20" hidden="1" x14ac:dyDescent="0.3"/>
    <row r="10" spans="2:20" hidden="1" x14ac:dyDescent="0.3"/>
    <row r="11" spans="2:20" hidden="1" x14ac:dyDescent="0.3">
      <c r="C11" s="3">
        <f>C4/C$8</f>
        <v>0.2857142857142857</v>
      </c>
      <c r="D11" s="3">
        <f>D4/D$8</f>
        <v>0.4</v>
      </c>
      <c r="E11" s="3">
        <f>E4/E$8</f>
        <v>0.25</v>
      </c>
      <c r="H11" s="3">
        <f>H4/H$8</f>
        <v>0.5</v>
      </c>
      <c r="I11" s="3">
        <f>I4/I$8</f>
        <v>0.5</v>
      </c>
      <c r="J11" s="3">
        <f>J4/J$8</f>
        <v>0.5</v>
      </c>
      <c r="M11" s="3">
        <f>M4/M$8</f>
        <v>1</v>
      </c>
      <c r="N11" s="3">
        <f>N4/N$8</f>
        <v>0</v>
      </c>
      <c r="O11" s="3">
        <f>O4/O$8</f>
        <v>0</v>
      </c>
      <c r="R11" s="3">
        <f>R4/R$8</f>
        <v>0.4</v>
      </c>
      <c r="S11" s="3">
        <f>S4/S$8</f>
        <v>0.45308183932197288</v>
      </c>
      <c r="T11" s="3">
        <f>T4/T$8</f>
        <v>0.36939806251812929</v>
      </c>
    </row>
    <row r="12" spans="2:20" hidden="1" x14ac:dyDescent="0.3">
      <c r="C12" s="3">
        <f t="shared" ref="C12:E13" si="9">C5/C$8</f>
        <v>0.14285714285714285</v>
      </c>
      <c r="D12" s="3">
        <f t="shared" si="9"/>
        <v>0.2</v>
      </c>
      <c r="E12" s="3">
        <f t="shared" si="9"/>
        <v>0.25</v>
      </c>
      <c r="H12" s="3">
        <f t="shared" ref="H12:J13" si="10">H5/H$8</f>
        <v>0.25</v>
      </c>
      <c r="I12" s="3">
        <f t="shared" si="10"/>
        <v>0.25</v>
      </c>
      <c r="J12" s="3">
        <f t="shared" si="10"/>
        <v>0.25</v>
      </c>
      <c r="M12" s="3">
        <f t="shared" ref="M12:O13" si="11">M5/M$8</f>
        <v>0</v>
      </c>
      <c r="N12" s="3">
        <f t="shared" si="11"/>
        <v>1</v>
      </c>
      <c r="O12" s="3">
        <f t="shared" si="11"/>
        <v>0</v>
      </c>
      <c r="R12" s="3">
        <f t="shared" ref="R12:T13" si="12">R5/R$8</f>
        <v>0.2</v>
      </c>
      <c r="S12" s="3">
        <f t="shared" si="12"/>
        <v>0.22654091966098644</v>
      </c>
      <c r="T12" s="3">
        <f t="shared" si="12"/>
        <v>0.26120387496374148</v>
      </c>
    </row>
    <row r="13" spans="2:20" hidden="1" x14ac:dyDescent="0.3">
      <c r="C13" s="3">
        <f t="shared" si="9"/>
        <v>0.5714285714285714</v>
      </c>
      <c r="D13" s="3">
        <f t="shared" si="9"/>
        <v>0.4</v>
      </c>
      <c r="E13" s="3">
        <f t="shared" si="9"/>
        <v>0.5</v>
      </c>
      <c r="H13" s="3">
        <f t="shared" si="10"/>
        <v>0.25</v>
      </c>
      <c r="I13" s="3">
        <f t="shared" si="10"/>
        <v>0.25</v>
      </c>
      <c r="J13" s="3">
        <f t="shared" si="10"/>
        <v>0.25</v>
      </c>
      <c r="M13" s="3">
        <f t="shared" si="11"/>
        <v>0</v>
      </c>
      <c r="N13" s="3">
        <f t="shared" si="11"/>
        <v>0</v>
      </c>
      <c r="O13" s="3">
        <f t="shared" si="11"/>
        <v>1</v>
      </c>
      <c r="R13" s="3">
        <f t="shared" si="12"/>
        <v>0.4</v>
      </c>
      <c r="S13" s="3">
        <f t="shared" si="12"/>
        <v>0.32037724101704074</v>
      </c>
      <c r="T13" s="3">
        <f t="shared" si="12"/>
        <v>0.36939806251812929</v>
      </c>
    </row>
    <row r="14" spans="2:20" hidden="1" x14ac:dyDescent="0.3"/>
    <row r="15" spans="2:20" x14ac:dyDescent="0.3">
      <c r="D15" s="3" t="str">
        <f>B4</f>
        <v>k14</v>
      </c>
      <c r="E15" s="3">
        <f>AVERAGE(C11:E11)</f>
        <v>0.31190476190476191</v>
      </c>
      <c r="I15" s="3" t="str">
        <f>G4</f>
        <v>k14</v>
      </c>
      <c r="J15" s="3">
        <f>AVERAGE(H11:J11)</f>
        <v>0.5</v>
      </c>
      <c r="N15" s="3" t="str">
        <f>L4</f>
        <v>k14</v>
      </c>
      <c r="O15" s="3">
        <f>AVERAGE(M11:O11)</f>
        <v>0.33333333333333331</v>
      </c>
      <c r="S15" s="3" t="str">
        <f>Q4</f>
        <v>k14</v>
      </c>
      <c r="T15" s="3">
        <f>AVERAGE(R11:T11)</f>
        <v>0.40749330061336742</v>
      </c>
    </row>
    <row r="16" spans="2:20" x14ac:dyDescent="0.3">
      <c r="D16" s="3" t="str">
        <f t="shared" ref="D16:D17" si="13">B5</f>
        <v>k15</v>
      </c>
      <c r="E16" s="3">
        <f t="shared" ref="E16:E17" si="14">AVERAGE(C12:E12)</f>
        <v>0.19761904761904761</v>
      </c>
      <c r="I16" s="3" t="str">
        <f t="shared" ref="I16:I17" si="15">G5</f>
        <v>k15</v>
      </c>
      <c r="J16" s="3">
        <f t="shared" ref="J16:J17" si="16">AVERAGE(H12:J12)</f>
        <v>0.25</v>
      </c>
      <c r="N16" s="3" t="str">
        <f t="shared" ref="N16:N17" si="17">L5</f>
        <v>k15</v>
      </c>
      <c r="O16" s="3">
        <f t="shared" ref="O16:O17" si="18">AVERAGE(M12:O12)</f>
        <v>0.33333333333333331</v>
      </c>
      <c r="S16" s="3" t="str">
        <f t="shared" ref="S16:S17" si="19">Q5</f>
        <v>k15</v>
      </c>
      <c r="T16" s="3">
        <f t="shared" ref="T16:T17" si="20">AVERAGE(R12:T12)</f>
        <v>0.22924826487490932</v>
      </c>
    </row>
    <row r="17" spans="2:20" x14ac:dyDescent="0.3">
      <c r="D17" s="3" t="str">
        <f t="shared" si="13"/>
        <v>k16</v>
      </c>
      <c r="E17" s="3">
        <f t="shared" si="14"/>
        <v>0.49047619047619051</v>
      </c>
      <c r="I17" s="3" t="str">
        <f t="shared" si="15"/>
        <v>k16</v>
      </c>
      <c r="J17" s="3">
        <f t="shared" si="16"/>
        <v>0.25</v>
      </c>
      <c r="N17" s="3" t="str">
        <f t="shared" si="17"/>
        <v>k16</v>
      </c>
      <c r="O17" s="3">
        <f t="shared" si="18"/>
        <v>0.33333333333333331</v>
      </c>
      <c r="S17" s="3" t="str">
        <f t="shared" si="19"/>
        <v>k16</v>
      </c>
      <c r="T17" s="3">
        <f t="shared" si="20"/>
        <v>0.36325843451172335</v>
      </c>
    </row>
    <row r="19" spans="2:20" x14ac:dyDescent="0.3">
      <c r="B19" t="s">
        <v>4</v>
      </c>
      <c r="G19" t="s">
        <v>4</v>
      </c>
      <c r="L19" t="s">
        <v>4</v>
      </c>
      <c r="Q19" t="s">
        <v>4</v>
      </c>
    </row>
    <row r="21" spans="2:20" hidden="1" x14ac:dyDescent="0.3">
      <c r="C21" s="3">
        <f>C4*E$15</f>
        <v>0.31190476190476191</v>
      </c>
      <c r="D21" s="3">
        <f>D4*E$16</f>
        <v>0.39523809523809522</v>
      </c>
      <c r="E21" s="3">
        <f>E4*E$17</f>
        <v>0.24523809523809526</v>
      </c>
      <c r="H21" s="3">
        <f>H4*J$15</f>
        <v>0.5</v>
      </c>
      <c r="I21" s="3">
        <f>I4*J$16</f>
        <v>0.5</v>
      </c>
      <c r="J21" s="3">
        <f>J4*J$17</f>
        <v>0.5</v>
      </c>
      <c r="M21" s="3">
        <f>M4*O$15</f>
        <v>0.33333333333333331</v>
      </c>
      <c r="N21" s="3">
        <f>N4*O$16</f>
        <v>0</v>
      </c>
      <c r="O21" s="3">
        <f>O4*O$17</f>
        <v>0</v>
      </c>
      <c r="R21" s="3">
        <f>R4*T$15</f>
        <v>0.40749330061336742</v>
      </c>
      <c r="S21" s="3">
        <f>S4*T$16</f>
        <v>0.45849652974981864</v>
      </c>
      <c r="T21" s="3">
        <f>T4*T$17</f>
        <v>0.36325843451172335</v>
      </c>
    </row>
    <row r="22" spans="2:20" hidden="1" x14ac:dyDescent="0.3">
      <c r="C22" s="3">
        <f t="shared" ref="C22:C23" si="21">C5*E$15</f>
        <v>0.15595238095238095</v>
      </c>
      <c r="D22" s="3">
        <f t="shared" ref="D22:D23" si="22">D5*E$16</f>
        <v>0.19761904761904761</v>
      </c>
      <c r="E22" s="3">
        <f t="shared" ref="E22:E23" si="23">E5*E$17</f>
        <v>0.24523809523809526</v>
      </c>
      <c r="H22" s="3">
        <f t="shared" ref="H22:H23" si="24">H5*J$15</f>
        <v>0.25</v>
      </c>
      <c r="I22" s="3">
        <f t="shared" ref="I22:I23" si="25">I5*J$16</f>
        <v>0.25</v>
      </c>
      <c r="J22" s="3">
        <f t="shared" ref="J22:J23" si="26">J5*J$17</f>
        <v>0.25</v>
      </c>
      <c r="M22" s="3">
        <f t="shared" ref="M22:M23" si="27">M5*O$15</f>
        <v>0</v>
      </c>
      <c r="N22" s="3">
        <f t="shared" ref="N22:N23" si="28">N5*O$16</f>
        <v>0.33333333333333331</v>
      </c>
      <c r="O22" s="3">
        <f t="shared" ref="O22:O23" si="29">O5*O$17</f>
        <v>0</v>
      </c>
      <c r="R22" s="3">
        <f t="shared" ref="R22:R23" si="30">R5*T$15</f>
        <v>0.20374665030668371</v>
      </c>
      <c r="S22" s="3">
        <f t="shared" ref="S22:S23" si="31">S5*T$16</f>
        <v>0.22924826487490932</v>
      </c>
      <c r="T22" s="3">
        <f t="shared" ref="T22:T23" si="32">T5*T$17</f>
        <v>0.25686250236644897</v>
      </c>
    </row>
    <row r="23" spans="2:20" hidden="1" x14ac:dyDescent="0.3">
      <c r="C23" s="3">
        <f t="shared" si="21"/>
        <v>0.62380952380952381</v>
      </c>
      <c r="D23" s="3">
        <f t="shared" si="22"/>
        <v>0.39523809523809522</v>
      </c>
      <c r="E23" s="3">
        <f t="shared" si="23"/>
        <v>0.49047619047619051</v>
      </c>
      <c r="H23" s="3">
        <f t="shared" si="24"/>
        <v>0.25</v>
      </c>
      <c r="I23" s="3">
        <f t="shared" si="25"/>
        <v>0.25</v>
      </c>
      <c r="J23" s="3">
        <f t="shared" si="26"/>
        <v>0.25</v>
      </c>
      <c r="M23" s="3">
        <f t="shared" si="27"/>
        <v>0</v>
      </c>
      <c r="N23" s="3">
        <f t="shared" si="28"/>
        <v>0</v>
      </c>
      <c r="O23" s="3">
        <f t="shared" si="29"/>
        <v>0.33333333333333331</v>
      </c>
      <c r="R23" s="3">
        <f t="shared" si="30"/>
        <v>0.40749330061336742</v>
      </c>
      <c r="S23" s="3">
        <f t="shared" si="31"/>
        <v>0.32420600533659638</v>
      </c>
      <c r="T23" s="3">
        <f t="shared" si="32"/>
        <v>0.36325843451172335</v>
      </c>
    </row>
    <row r="24" spans="2:20" hidden="1" x14ac:dyDescent="0.3"/>
    <row r="25" spans="2:20" hidden="1" x14ac:dyDescent="0.3">
      <c r="C25" s="3">
        <f>SUM(C21:E21)</f>
        <v>0.95238095238095233</v>
      </c>
      <c r="D25" s="3">
        <f>SUM(C22:E22)</f>
        <v>0.59880952380952379</v>
      </c>
      <c r="E25" s="3">
        <f>SUM(C23:E23)</f>
        <v>1.5095238095238095</v>
      </c>
      <c r="H25" s="3">
        <f>SUM(H21:J21)</f>
        <v>1.5</v>
      </c>
      <c r="I25" s="3">
        <f>SUM(H22:J22)</f>
        <v>0.75</v>
      </c>
      <c r="J25" s="3">
        <f>SUM(H23:J23)</f>
        <v>0.75</v>
      </c>
      <c r="M25" s="3">
        <f>SUM(M21:O21)</f>
        <v>0.33333333333333331</v>
      </c>
      <c r="N25" s="3">
        <f>SUM(M22:O22)</f>
        <v>0.33333333333333331</v>
      </c>
      <c r="O25" s="3">
        <f>SUM(M23:O23)</f>
        <v>0.33333333333333331</v>
      </c>
      <c r="R25" s="3">
        <f>SUM(R21:T21)</f>
        <v>1.2292482648749095</v>
      </c>
      <c r="S25" s="3">
        <f>SUM(R22:T22)</f>
        <v>0.68985741754804208</v>
      </c>
      <c r="T25" s="3">
        <f>SUM(R23:T23)</f>
        <v>1.094957740461687</v>
      </c>
    </row>
    <row r="26" spans="2:20" hidden="1" x14ac:dyDescent="0.3"/>
    <row r="27" spans="2:20" hidden="1" x14ac:dyDescent="0.3">
      <c r="C27" s="3">
        <f>E15</f>
        <v>0.31190476190476191</v>
      </c>
      <c r="D27" s="3">
        <f>E16</f>
        <v>0.19761904761904761</v>
      </c>
      <c r="E27" s="3">
        <f>E17</f>
        <v>0.49047619047619051</v>
      </c>
      <c r="H27" s="3">
        <f>J15</f>
        <v>0.5</v>
      </c>
      <c r="I27" s="3">
        <f>J16</f>
        <v>0.25</v>
      </c>
      <c r="J27" s="3">
        <f>J17</f>
        <v>0.25</v>
      </c>
      <c r="M27" s="3">
        <f>O15</f>
        <v>0.33333333333333331</v>
      </c>
      <c r="N27" s="3">
        <f>O16</f>
        <v>0.33333333333333331</v>
      </c>
      <c r="O27" s="3">
        <f>O17</f>
        <v>0.33333333333333331</v>
      </c>
      <c r="R27" s="3">
        <f>T15</f>
        <v>0.40749330061336742</v>
      </c>
      <c r="S27" s="3">
        <f>T16</f>
        <v>0.22924826487490932</v>
      </c>
      <c r="T27" s="3">
        <f>T17</f>
        <v>0.36325843451172335</v>
      </c>
    </row>
    <row r="28" spans="2:20" hidden="1" x14ac:dyDescent="0.3"/>
    <row r="29" spans="2:20" hidden="1" x14ac:dyDescent="0.3">
      <c r="C29" s="3">
        <f>C25/C27</f>
        <v>3.0534351145038165</v>
      </c>
      <c r="D29" s="3">
        <f t="shared" ref="D29:E29" si="33">D25/D27</f>
        <v>3.0301204819277108</v>
      </c>
      <c r="E29" s="3">
        <f t="shared" si="33"/>
        <v>3.0776699029126209</v>
      </c>
      <c r="H29" s="3">
        <f>H25/H27</f>
        <v>3</v>
      </c>
      <c r="I29" s="3">
        <f t="shared" ref="I29:J29" si="34">I25/I27</f>
        <v>3</v>
      </c>
      <c r="J29" s="3">
        <f t="shared" si="34"/>
        <v>3</v>
      </c>
      <c r="M29" s="3">
        <f>M25/M27</f>
        <v>1</v>
      </c>
      <c r="N29" s="3">
        <f t="shared" ref="N29:O29" si="35">N25/N27</f>
        <v>1</v>
      </c>
      <c r="O29" s="3">
        <f t="shared" si="35"/>
        <v>1</v>
      </c>
      <c r="R29" s="3">
        <f>R25/R27</f>
        <v>3.0166097529078866</v>
      </c>
      <c r="S29" s="3">
        <f t="shared" ref="S29:T29" si="36">S25/S27</f>
        <v>3.0092154369171209</v>
      </c>
      <c r="T29" s="3">
        <f t="shared" si="36"/>
        <v>3.0142665288239847</v>
      </c>
    </row>
    <row r="30" spans="2:20" hidden="1" x14ac:dyDescent="0.3"/>
    <row r="31" spans="2:20" hidden="1" x14ac:dyDescent="0.3">
      <c r="D31" s="3" t="s">
        <v>5</v>
      </c>
      <c r="E31" s="3">
        <f>AVERAGE(C29:E29)</f>
        <v>3.0537418331147159</v>
      </c>
      <c r="I31" s="3" t="s">
        <v>5</v>
      </c>
      <c r="J31" s="3">
        <f>AVERAGE(H29:J29)</f>
        <v>3</v>
      </c>
      <c r="N31" s="3" t="s">
        <v>5</v>
      </c>
      <c r="O31" s="3">
        <f>AVERAGE(M29:O29)</f>
        <v>1</v>
      </c>
      <c r="S31" s="3" t="s">
        <v>5</v>
      </c>
      <c r="T31" s="3">
        <f>AVERAGE(R29:T29)</f>
        <v>3.0133639062163304</v>
      </c>
    </row>
    <row r="32" spans="2:20" hidden="1" x14ac:dyDescent="0.3">
      <c r="D32" s="3" t="s">
        <v>6</v>
      </c>
      <c r="E32" s="3">
        <f>(E31-3)/2</f>
        <v>2.687091655735796E-2</v>
      </c>
      <c r="I32" s="3" t="s">
        <v>6</v>
      </c>
      <c r="J32" s="3">
        <f>(J31-3)/2</f>
        <v>0</v>
      </c>
      <c r="N32" s="3" t="s">
        <v>6</v>
      </c>
      <c r="O32" s="3">
        <f>(O31-3)/2</f>
        <v>-1</v>
      </c>
      <c r="S32" s="3" t="s">
        <v>6</v>
      </c>
      <c r="T32" s="3">
        <f>(T31-3)/2</f>
        <v>6.6819531081652173E-3</v>
      </c>
    </row>
    <row r="33" spans="4:20" x14ac:dyDescent="0.3">
      <c r="D33" s="3" t="s">
        <v>7</v>
      </c>
      <c r="E33" s="3">
        <f>E32/0.52</f>
        <v>5.1674839533380694E-2</v>
      </c>
      <c r="I33" s="3" t="s">
        <v>7</v>
      </c>
      <c r="J33" s="3">
        <f>J32/0.52</f>
        <v>0</v>
      </c>
      <c r="N33" s="3" t="s">
        <v>7</v>
      </c>
      <c r="O33" s="3">
        <f>O32/0.52</f>
        <v>-1.9230769230769229</v>
      </c>
      <c r="S33" s="3" t="s">
        <v>7</v>
      </c>
      <c r="T33" s="3">
        <f>T32/0.52</f>
        <v>1.2849909823394649E-2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217A7-14C2-461D-9125-FFEC77A3D0FF}">
  <dimension ref="B3:T33"/>
  <sheetViews>
    <sheetView workbookViewId="0">
      <selection activeCell="R37" sqref="R37"/>
    </sheetView>
  </sheetViews>
  <sheetFormatPr defaultRowHeight="14.4" x14ac:dyDescent="0.3"/>
  <cols>
    <col min="15" max="15" width="8.77734375" customWidth="1"/>
  </cols>
  <sheetData>
    <row r="3" spans="2:20" x14ac:dyDescent="0.3">
      <c r="B3" s="3" t="s">
        <v>81</v>
      </c>
      <c r="C3" s="3" t="str">
        <f>B4</f>
        <v>a1</v>
      </c>
      <c r="D3" s="3" t="str">
        <f>B5</f>
        <v>a2</v>
      </c>
      <c r="E3" s="3" t="str">
        <f>B6</f>
        <v>a3</v>
      </c>
      <c r="G3" s="3" t="s">
        <v>81</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2</v>
      </c>
      <c r="E4" s="3">
        <v>3</v>
      </c>
      <c r="G4" s="42" t="str">
        <f>B4</f>
        <v>a1</v>
      </c>
      <c r="H4" s="3">
        <v>1</v>
      </c>
      <c r="I4" s="3">
        <v>2</v>
      </c>
      <c r="J4" s="3">
        <v>3</v>
      </c>
      <c r="L4" s="3" t="str">
        <f>G4</f>
        <v>a1</v>
      </c>
      <c r="M4" s="3">
        <v>1</v>
      </c>
      <c r="N4" s="3"/>
      <c r="O4" s="3"/>
      <c r="Q4" s="3" t="str">
        <f>L4</f>
        <v>a1</v>
      </c>
      <c r="R4" s="3">
        <f>GEOMEAN(C4,H4,M4)</f>
        <v>1</v>
      </c>
      <c r="S4" s="3">
        <f t="shared" ref="S4:T6" si="0">GEOMEAN(D4,I4,N4)</f>
        <v>2</v>
      </c>
      <c r="T4" s="3">
        <f t="shared" si="0"/>
        <v>3</v>
      </c>
    </row>
    <row r="5" spans="2:20" x14ac:dyDescent="0.3">
      <c r="B5" s="4" t="s">
        <v>93</v>
      </c>
      <c r="C5" s="3">
        <f>1/2</f>
        <v>0.5</v>
      </c>
      <c r="D5" s="3">
        <v>1</v>
      </c>
      <c r="E5" s="3">
        <v>2</v>
      </c>
      <c r="G5" s="42" t="str">
        <f t="shared" ref="G5:G6" si="1">B5</f>
        <v>a2</v>
      </c>
      <c r="H5" s="3">
        <f>1/2</f>
        <v>0.5</v>
      </c>
      <c r="I5" s="3">
        <v>1</v>
      </c>
      <c r="J5" s="3">
        <v>2</v>
      </c>
      <c r="L5" s="3" t="str">
        <f t="shared" ref="L5:L6" si="2">G5</f>
        <v>a2</v>
      </c>
      <c r="M5" s="3"/>
      <c r="N5" s="3">
        <v>1</v>
      </c>
      <c r="O5" s="3"/>
      <c r="Q5" s="3" t="str">
        <f t="shared" ref="Q5:Q6" si="3">L5</f>
        <v>a2</v>
      </c>
      <c r="R5" s="3">
        <f t="shared" ref="R5:R6" si="4">GEOMEAN(C5,H5,M5)</f>
        <v>0.5</v>
      </c>
      <c r="S5" s="3">
        <f t="shared" si="0"/>
        <v>1</v>
      </c>
      <c r="T5" s="3">
        <f t="shared" si="0"/>
        <v>2</v>
      </c>
    </row>
    <row r="6" spans="2:20" x14ac:dyDescent="0.3">
      <c r="B6" s="4" t="s">
        <v>94</v>
      </c>
      <c r="C6" s="3">
        <f>1/3</f>
        <v>0.33333333333333331</v>
      </c>
      <c r="D6" s="3">
        <f>1/2</f>
        <v>0.5</v>
      </c>
      <c r="E6" s="3">
        <v>1</v>
      </c>
      <c r="G6" s="42" t="str">
        <f t="shared" si="1"/>
        <v>a3</v>
      </c>
      <c r="H6" s="3">
        <f>1/3</f>
        <v>0.33333333333333331</v>
      </c>
      <c r="I6" s="3">
        <f>1/2</f>
        <v>0.5</v>
      </c>
      <c r="J6" s="3">
        <v>1</v>
      </c>
      <c r="L6" s="3" t="str">
        <f t="shared" si="2"/>
        <v>a3</v>
      </c>
      <c r="M6" s="3"/>
      <c r="N6" s="3"/>
      <c r="O6" s="3">
        <v>1</v>
      </c>
      <c r="Q6" s="3" t="str">
        <f t="shared" si="3"/>
        <v>a3</v>
      </c>
      <c r="R6" s="3">
        <f t="shared" si="4"/>
        <v>0.33333333333333331</v>
      </c>
      <c r="S6" s="3">
        <f t="shared" si="0"/>
        <v>0.5</v>
      </c>
      <c r="T6" s="3">
        <f t="shared" si="0"/>
        <v>1</v>
      </c>
    </row>
    <row r="8" spans="2:20" hidden="1" x14ac:dyDescent="0.3">
      <c r="C8" s="3">
        <f>SUM(C4:C6)</f>
        <v>1.8333333333333333</v>
      </c>
      <c r="D8" s="3">
        <f t="shared" ref="D8:E8" si="5">SUM(D4:D6)</f>
        <v>3.5</v>
      </c>
      <c r="E8" s="3">
        <f t="shared" si="5"/>
        <v>6</v>
      </c>
      <c r="H8" s="3">
        <f>SUM(H4:H6)</f>
        <v>1.8333333333333333</v>
      </c>
      <c r="I8" s="3">
        <f t="shared" ref="I8:J8" si="6">SUM(I4:I6)</f>
        <v>3.5</v>
      </c>
      <c r="J8" s="3">
        <f t="shared" si="6"/>
        <v>6</v>
      </c>
      <c r="M8" s="3">
        <f>SUM(M4:M6)</f>
        <v>1</v>
      </c>
      <c r="N8" s="3">
        <f t="shared" ref="N8:O8" si="7">SUM(N4:N6)</f>
        <v>1</v>
      </c>
      <c r="O8" s="3">
        <f t="shared" si="7"/>
        <v>1</v>
      </c>
      <c r="R8" s="3">
        <f>SUM(R4:R6)</f>
        <v>1.8333333333333333</v>
      </c>
      <c r="S8" s="3">
        <f t="shared" ref="S8:T8" si="8">SUM(S4:S6)</f>
        <v>3.5</v>
      </c>
      <c r="T8" s="3">
        <f t="shared" si="8"/>
        <v>6</v>
      </c>
    </row>
    <row r="9" spans="2:20" hidden="1" x14ac:dyDescent="0.3"/>
    <row r="10" spans="2:20" hidden="1" x14ac:dyDescent="0.3"/>
    <row r="11" spans="2:20" hidden="1" x14ac:dyDescent="0.3">
      <c r="C11" s="3">
        <f>C4/C$8</f>
        <v>0.54545454545454553</v>
      </c>
      <c r="D11" s="3">
        <f>D4/D$8</f>
        <v>0.5714285714285714</v>
      </c>
      <c r="E11" s="3">
        <f>E4/E$8</f>
        <v>0.5</v>
      </c>
      <c r="H11" s="3">
        <f>H4/H$8</f>
        <v>0.54545454545454553</v>
      </c>
      <c r="I11" s="3">
        <f>I4/I$8</f>
        <v>0.5714285714285714</v>
      </c>
      <c r="J11" s="3">
        <f>J4/J$8</f>
        <v>0.5</v>
      </c>
      <c r="M11" s="3">
        <f>M4/M$8</f>
        <v>1</v>
      </c>
      <c r="N11" s="3">
        <f>N4/N$8</f>
        <v>0</v>
      </c>
      <c r="O11" s="3">
        <f>O4/O$8</f>
        <v>0</v>
      </c>
      <c r="R11" s="3">
        <f>R4/R$8</f>
        <v>0.54545454545454553</v>
      </c>
      <c r="S11" s="3">
        <f>S4/S$8</f>
        <v>0.5714285714285714</v>
      </c>
      <c r="T11" s="3">
        <f>T4/T$8</f>
        <v>0.5</v>
      </c>
    </row>
    <row r="12" spans="2:20" hidden="1" x14ac:dyDescent="0.3">
      <c r="C12" s="3">
        <f t="shared" ref="C12:E13" si="9">C5/C$8</f>
        <v>0.27272727272727276</v>
      </c>
      <c r="D12" s="3">
        <f t="shared" si="9"/>
        <v>0.2857142857142857</v>
      </c>
      <c r="E12" s="3">
        <f t="shared" si="9"/>
        <v>0.33333333333333331</v>
      </c>
      <c r="H12" s="3">
        <f t="shared" ref="H12:J13" si="10">H5/H$8</f>
        <v>0.27272727272727276</v>
      </c>
      <c r="I12" s="3">
        <f t="shared" si="10"/>
        <v>0.2857142857142857</v>
      </c>
      <c r="J12" s="3">
        <f t="shared" si="10"/>
        <v>0.33333333333333331</v>
      </c>
      <c r="M12" s="3">
        <f t="shared" ref="M12:O13" si="11">M5/M$8</f>
        <v>0</v>
      </c>
      <c r="N12" s="3">
        <f t="shared" si="11"/>
        <v>1</v>
      </c>
      <c r="O12" s="3">
        <f t="shared" si="11"/>
        <v>0</v>
      </c>
      <c r="R12" s="3">
        <f t="shared" ref="R12:T13" si="12">R5/R$8</f>
        <v>0.27272727272727276</v>
      </c>
      <c r="S12" s="3">
        <f t="shared" si="12"/>
        <v>0.2857142857142857</v>
      </c>
      <c r="T12" s="3">
        <f t="shared" si="12"/>
        <v>0.33333333333333331</v>
      </c>
    </row>
    <row r="13" spans="2:20" hidden="1" x14ac:dyDescent="0.3">
      <c r="C13" s="3">
        <f t="shared" si="9"/>
        <v>0.18181818181818182</v>
      </c>
      <c r="D13" s="3">
        <f t="shared" si="9"/>
        <v>0.14285714285714285</v>
      </c>
      <c r="E13" s="3">
        <f t="shared" si="9"/>
        <v>0.16666666666666666</v>
      </c>
      <c r="H13" s="3">
        <f t="shared" si="10"/>
        <v>0.18181818181818182</v>
      </c>
      <c r="I13" s="3">
        <f t="shared" si="10"/>
        <v>0.14285714285714285</v>
      </c>
      <c r="J13" s="3">
        <f t="shared" si="10"/>
        <v>0.16666666666666666</v>
      </c>
      <c r="M13" s="3">
        <f t="shared" si="11"/>
        <v>0</v>
      </c>
      <c r="N13" s="3">
        <f t="shared" si="11"/>
        <v>0</v>
      </c>
      <c r="O13" s="3">
        <f t="shared" si="11"/>
        <v>1</v>
      </c>
      <c r="R13" s="3">
        <f t="shared" si="12"/>
        <v>0.18181818181818182</v>
      </c>
      <c r="S13" s="3">
        <f t="shared" si="12"/>
        <v>0.14285714285714285</v>
      </c>
      <c r="T13" s="3">
        <f t="shared" si="12"/>
        <v>0.16666666666666666</v>
      </c>
    </row>
    <row r="14" spans="2:20" hidden="1" x14ac:dyDescent="0.3"/>
    <row r="15" spans="2:20" x14ac:dyDescent="0.3">
      <c r="D15" s="3" t="str">
        <f>B4</f>
        <v>a1</v>
      </c>
      <c r="E15" s="3">
        <f>AVERAGE(C11:E11)</f>
        <v>0.53896103896103897</v>
      </c>
      <c r="I15" s="3" t="str">
        <f>G4</f>
        <v>a1</v>
      </c>
      <c r="J15" s="3">
        <f>AVERAGE(H11:J11)</f>
        <v>0.53896103896103897</v>
      </c>
      <c r="N15" s="3" t="str">
        <f>L4</f>
        <v>a1</v>
      </c>
      <c r="O15" s="3">
        <f>AVERAGE(M11:O11)</f>
        <v>0.33333333333333331</v>
      </c>
      <c r="S15" s="3" t="str">
        <f>Q4</f>
        <v>a1</v>
      </c>
      <c r="T15" s="3">
        <f>AVERAGE(R11:T11)</f>
        <v>0.53896103896103897</v>
      </c>
    </row>
    <row r="16" spans="2:20" x14ac:dyDescent="0.3">
      <c r="D16" s="3" t="str">
        <f t="shared" ref="D16:D17" si="13">B5</f>
        <v>a2</v>
      </c>
      <c r="E16" s="3">
        <f t="shared" ref="E16:E17" si="14">AVERAGE(C12:E12)</f>
        <v>0.29725829725829728</v>
      </c>
      <c r="I16" s="3" t="str">
        <f t="shared" ref="I16:I17" si="15">G5</f>
        <v>a2</v>
      </c>
      <c r="J16" s="3">
        <f t="shared" ref="J16:J17" si="16">AVERAGE(H12:J12)</f>
        <v>0.29725829725829728</v>
      </c>
      <c r="N16" s="3" t="str">
        <f t="shared" ref="N16:N17" si="17">L5</f>
        <v>a2</v>
      </c>
      <c r="O16" s="3">
        <f t="shared" ref="O16:O17" si="18">AVERAGE(M12:O12)</f>
        <v>0.33333333333333331</v>
      </c>
      <c r="S16" s="3" t="str">
        <f t="shared" ref="S16:S17" si="19">Q5</f>
        <v>a2</v>
      </c>
      <c r="T16" s="3">
        <f t="shared" ref="T16:T17" si="20">AVERAGE(R12:T12)</f>
        <v>0.29725829725829728</v>
      </c>
    </row>
    <row r="17" spans="2:20" x14ac:dyDescent="0.3">
      <c r="D17" s="3" t="str">
        <f t="shared" si="13"/>
        <v>a3</v>
      </c>
      <c r="E17" s="3">
        <f t="shared" si="14"/>
        <v>0.16378066378066378</v>
      </c>
      <c r="I17" s="3" t="str">
        <f t="shared" si="15"/>
        <v>a3</v>
      </c>
      <c r="J17" s="3">
        <f t="shared" si="16"/>
        <v>0.16378066378066378</v>
      </c>
      <c r="N17" s="3" t="str">
        <f t="shared" si="17"/>
        <v>a3</v>
      </c>
      <c r="O17" s="3">
        <f t="shared" si="18"/>
        <v>0.33333333333333331</v>
      </c>
      <c r="S17" s="3" t="str">
        <f t="shared" si="19"/>
        <v>a3</v>
      </c>
      <c r="T17" s="3">
        <f t="shared" si="20"/>
        <v>0.16378066378066378</v>
      </c>
    </row>
    <row r="19" spans="2:20" x14ac:dyDescent="0.3">
      <c r="B19" t="s">
        <v>4</v>
      </c>
      <c r="G19" t="s">
        <v>4</v>
      </c>
      <c r="L19" t="s">
        <v>4</v>
      </c>
      <c r="Q19" t="s">
        <v>4</v>
      </c>
    </row>
    <row r="21" spans="2:20" hidden="1" x14ac:dyDescent="0.3">
      <c r="C21" s="3">
        <f>C4*E$15</f>
        <v>0.53896103896103897</v>
      </c>
      <c r="D21" s="3">
        <f>D4*E$16</f>
        <v>0.59451659451659455</v>
      </c>
      <c r="E21" s="3">
        <f>E4*E$17</f>
        <v>0.4913419913419913</v>
      </c>
      <c r="H21" s="3">
        <f>H4*J$15</f>
        <v>0.53896103896103897</v>
      </c>
      <c r="I21" s="3">
        <f>I4*J$16</f>
        <v>0.59451659451659455</v>
      </c>
      <c r="J21" s="3">
        <f>J4*J$17</f>
        <v>0.4913419913419913</v>
      </c>
      <c r="M21" s="3">
        <f>M4*O$15</f>
        <v>0.33333333333333331</v>
      </c>
      <c r="N21" s="3">
        <f>N4*O$16</f>
        <v>0</v>
      </c>
      <c r="O21" s="3">
        <f>O4*O$17</f>
        <v>0</v>
      </c>
      <c r="R21" s="3">
        <f>R4*T$15</f>
        <v>0.53896103896103897</v>
      </c>
      <c r="S21" s="3">
        <f>S4*T$16</f>
        <v>0.59451659451659455</v>
      </c>
      <c r="T21" s="3">
        <f>T4*T$17</f>
        <v>0.4913419913419913</v>
      </c>
    </row>
    <row r="22" spans="2:20" hidden="1" x14ac:dyDescent="0.3">
      <c r="C22" s="3">
        <f t="shared" ref="C22:C23" si="21">C5*E$15</f>
        <v>0.26948051948051949</v>
      </c>
      <c r="D22" s="3">
        <f t="shared" ref="D22:D23" si="22">D5*E$16</f>
        <v>0.29725829725829728</v>
      </c>
      <c r="E22" s="3">
        <f t="shared" ref="E22:E23" si="23">E5*E$17</f>
        <v>0.32756132756132755</v>
      </c>
      <c r="H22" s="3">
        <f t="shared" ref="H22:H23" si="24">H5*J$15</f>
        <v>0.26948051948051949</v>
      </c>
      <c r="I22" s="3">
        <f t="shared" ref="I22:I23" si="25">I5*J$16</f>
        <v>0.29725829725829728</v>
      </c>
      <c r="J22" s="3">
        <f t="shared" ref="J22:J23" si="26">J5*J$17</f>
        <v>0.32756132756132755</v>
      </c>
      <c r="M22" s="3">
        <f t="shared" ref="M22:M23" si="27">M5*O$15</f>
        <v>0</v>
      </c>
      <c r="N22" s="3">
        <f t="shared" ref="N22:N23" si="28">N5*O$16</f>
        <v>0.33333333333333331</v>
      </c>
      <c r="O22" s="3">
        <f t="shared" ref="O22:O23" si="29">O5*O$17</f>
        <v>0</v>
      </c>
      <c r="R22" s="3">
        <f t="shared" ref="R22:R23" si="30">R5*T$15</f>
        <v>0.26948051948051949</v>
      </c>
      <c r="S22" s="3">
        <f t="shared" ref="S22:S23" si="31">S5*T$16</f>
        <v>0.29725829725829728</v>
      </c>
      <c r="T22" s="3">
        <f t="shared" ref="T22:T23" si="32">T5*T$17</f>
        <v>0.32756132756132755</v>
      </c>
    </row>
    <row r="23" spans="2:20" hidden="1" x14ac:dyDescent="0.3">
      <c r="C23" s="3">
        <f t="shared" si="21"/>
        <v>0.17965367965367965</v>
      </c>
      <c r="D23" s="3">
        <f t="shared" si="22"/>
        <v>0.14862914862914864</v>
      </c>
      <c r="E23" s="3">
        <f t="shared" si="23"/>
        <v>0.16378066378066378</v>
      </c>
      <c r="H23" s="3">
        <f t="shared" si="24"/>
        <v>0.17965367965367965</v>
      </c>
      <c r="I23" s="3">
        <f t="shared" si="25"/>
        <v>0.14862914862914864</v>
      </c>
      <c r="J23" s="3">
        <f t="shared" si="26"/>
        <v>0.16378066378066378</v>
      </c>
      <c r="M23" s="3">
        <f t="shared" si="27"/>
        <v>0</v>
      </c>
      <c r="N23" s="3">
        <f t="shared" si="28"/>
        <v>0</v>
      </c>
      <c r="O23" s="3">
        <f t="shared" si="29"/>
        <v>0.33333333333333331</v>
      </c>
      <c r="R23" s="3">
        <f t="shared" si="30"/>
        <v>0.17965367965367965</v>
      </c>
      <c r="S23" s="3">
        <f t="shared" si="31"/>
        <v>0.14862914862914864</v>
      </c>
      <c r="T23" s="3">
        <f t="shared" si="32"/>
        <v>0.16378066378066378</v>
      </c>
    </row>
    <row r="24" spans="2:20" hidden="1" x14ac:dyDescent="0.3"/>
    <row r="25" spans="2:20" hidden="1" x14ac:dyDescent="0.3">
      <c r="C25" s="3">
        <f>SUM(C21:E21)</f>
        <v>1.6248196248196249</v>
      </c>
      <c r="D25" s="3">
        <f>SUM(C22:E22)</f>
        <v>0.89430014430014437</v>
      </c>
      <c r="E25" s="3">
        <f>SUM(C23:E23)</f>
        <v>0.49206349206349209</v>
      </c>
      <c r="H25" s="3">
        <f>SUM(H21:J21)</f>
        <v>1.6248196248196249</v>
      </c>
      <c r="I25" s="3">
        <f>SUM(H22:J22)</f>
        <v>0.89430014430014437</v>
      </c>
      <c r="J25" s="3">
        <f>SUM(H23:J23)</f>
        <v>0.49206349206349209</v>
      </c>
      <c r="M25" s="3">
        <f>SUM(M21:O21)</f>
        <v>0.33333333333333331</v>
      </c>
      <c r="N25" s="3">
        <f>SUM(M22:O22)</f>
        <v>0.33333333333333331</v>
      </c>
      <c r="O25" s="3">
        <f>SUM(M23:O23)</f>
        <v>0.33333333333333331</v>
      </c>
      <c r="R25" s="3">
        <f>SUM(R21:T21)</f>
        <v>1.6248196248196249</v>
      </c>
      <c r="S25" s="3">
        <f>SUM(R22:T22)</f>
        <v>0.89430014430014437</v>
      </c>
      <c r="T25" s="3">
        <f>SUM(R23:T23)</f>
        <v>0.49206349206349209</v>
      </c>
    </row>
    <row r="26" spans="2:20" hidden="1" x14ac:dyDescent="0.3"/>
    <row r="27" spans="2:20" hidden="1" x14ac:dyDescent="0.3">
      <c r="C27" s="3">
        <f>E15</f>
        <v>0.53896103896103897</v>
      </c>
      <c r="D27" s="3">
        <f>E16</f>
        <v>0.29725829725829728</v>
      </c>
      <c r="E27" s="3">
        <f>E17</f>
        <v>0.16378066378066378</v>
      </c>
      <c r="H27" s="3">
        <f>J15</f>
        <v>0.53896103896103897</v>
      </c>
      <c r="I27" s="3">
        <f>J16</f>
        <v>0.29725829725829728</v>
      </c>
      <c r="J27" s="3">
        <f>J17</f>
        <v>0.16378066378066378</v>
      </c>
      <c r="M27" s="3">
        <f>O15</f>
        <v>0.33333333333333331</v>
      </c>
      <c r="N27" s="3">
        <f>O16</f>
        <v>0.33333333333333331</v>
      </c>
      <c r="O27" s="3">
        <f>O17</f>
        <v>0.33333333333333331</v>
      </c>
      <c r="R27" s="3">
        <f>T15</f>
        <v>0.53896103896103897</v>
      </c>
      <c r="S27" s="3">
        <f>T16</f>
        <v>0.29725829725829728</v>
      </c>
      <c r="T27" s="3">
        <f>T17</f>
        <v>0.16378066378066378</v>
      </c>
    </row>
    <row r="28" spans="2:20" hidden="1" x14ac:dyDescent="0.3"/>
    <row r="29" spans="2:20" hidden="1" x14ac:dyDescent="0.3">
      <c r="C29" s="3">
        <f>C25/C27</f>
        <v>3.0147255689424366</v>
      </c>
      <c r="D29" s="3">
        <f t="shared" ref="D29:E29" si="33">D25/D27</f>
        <v>3.008495145631068</v>
      </c>
      <c r="E29" s="3">
        <f t="shared" si="33"/>
        <v>3.0044052863436126</v>
      </c>
      <c r="H29" s="3">
        <f>H25/H27</f>
        <v>3.0147255689424366</v>
      </c>
      <c r="I29" s="3">
        <f t="shared" ref="I29:J29" si="34">I25/I27</f>
        <v>3.008495145631068</v>
      </c>
      <c r="J29" s="3">
        <f t="shared" si="34"/>
        <v>3.0044052863436126</v>
      </c>
      <c r="M29" s="3">
        <f>M25/M27</f>
        <v>1</v>
      </c>
      <c r="N29" s="3">
        <f t="shared" ref="N29:O29" si="35">N25/N27</f>
        <v>1</v>
      </c>
      <c r="O29" s="3">
        <f t="shared" si="35"/>
        <v>1</v>
      </c>
      <c r="R29" s="3">
        <f>R25/R27</f>
        <v>3.0147255689424366</v>
      </c>
      <c r="S29" s="3">
        <f t="shared" ref="S29:T29" si="36">S25/S27</f>
        <v>3.008495145631068</v>
      </c>
      <c r="T29" s="3">
        <f t="shared" si="36"/>
        <v>3.0044052863436126</v>
      </c>
    </row>
    <row r="30" spans="2:20" hidden="1" x14ac:dyDescent="0.3"/>
    <row r="31" spans="2:20" hidden="1" x14ac:dyDescent="0.3">
      <c r="D31" s="3" t="s">
        <v>5</v>
      </c>
      <c r="E31" s="3">
        <f>AVERAGE(C29:E29)</f>
        <v>3.0092086669723721</v>
      </c>
      <c r="I31" s="3" t="s">
        <v>5</v>
      </c>
      <c r="J31" s="3">
        <f>AVERAGE(H29:J29)</f>
        <v>3.0092086669723721</v>
      </c>
      <c r="N31" s="3" t="s">
        <v>5</v>
      </c>
      <c r="O31" s="3">
        <f>AVERAGE(M29:O29)</f>
        <v>1</v>
      </c>
      <c r="S31" s="3" t="s">
        <v>5</v>
      </c>
      <c r="T31" s="3">
        <f>AVERAGE(R29:T29)</f>
        <v>3.0092086669723721</v>
      </c>
    </row>
    <row r="32" spans="2:20" hidden="1" x14ac:dyDescent="0.3">
      <c r="D32" s="3" t="s">
        <v>6</v>
      </c>
      <c r="E32" s="3">
        <f>(E31-3)/2</f>
        <v>4.6043334861860519E-3</v>
      </c>
      <c r="I32" s="3" t="s">
        <v>6</v>
      </c>
      <c r="J32" s="3">
        <f>(J31-3)/2</f>
        <v>4.6043334861860519E-3</v>
      </c>
      <c r="N32" s="3" t="s">
        <v>6</v>
      </c>
      <c r="O32" s="3">
        <f>(O31-3)/2</f>
        <v>-1</v>
      </c>
      <c r="S32" s="3" t="s">
        <v>6</v>
      </c>
      <c r="T32" s="3">
        <f>(T31-3)/2</f>
        <v>4.6043334861860519E-3</v>
      </c>
    </row>
    <row r="33" spans="4:20" x14ac:dyDescent="0.3">
      <c r="D33" s="3" t="s">
        <v>7</v>
      </c>
      <c r="E33" s="3">
        <f>E32/0.52</f>
        <v>8.8544874734347145E-3</v>
      </c>
      <c r="I33" s="3" t="s">
        <v>7</v>
      </c>
      <c r="J33" s="3">
        <f>J32/0.52</f>
        <v>8.8544874734347145E-3</v>
      </c>
      <c r="N33" s="3" t="s">
        <v>7</v>
      </c>
      <c r="O33" s="3">
        <f>O32/0.52</f>
        <v>-1.9230769230769229</v>
      </c>
      <c r="S33" s="3" t="s">
        <v>7</v>
      </c>
      <c r="T33" s="3">
        <f>T32/0.52</f>
        <v>8.8544874734347145E-3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64D08-D603-42D3-A912-DC3756A095C1}">
  <dimension ref="B2:P12"/>
  <sheetViews>
    <sheetView workbookViewId="0">
      <selection activeCell="P26" sqref="P26"/>
    </sheetView>
  </sheetViews>
  <sheetFormatPr defaultRowHeight="14.4" x14ac:dyDescent="0.3"/>
  <cols>
    <col min="16" max="16" width="10.5546875" customWidth="1"/>
  </cols>
  <sheetData>
    <row r="2" spans="2:16" x14ac:dyDescent="0.3">
      <c r="B2" s="3" t="s">
        <v>82</v>
      </c>
      <c r="C2" s="3" t="str">
        <f>B3</f>
        <v>k9</v>
      </c>
      <c r="D2" s="3" t="str">
        <f>B4</f>
        <v>k10</v>
      </c>
      <c r="F2" s="3" t="s">
        <v>82</v>
      </c>
      <c r="G2" s="3" t="str">
        <f>F3</f>
        <v>k9</v>
      </c>
      <c r="H2" s="3" t="str">
        <f>F4</f>
        <v>k10</v>
      </c>
      <c r="J2" s="3"/>
      <c r="K2" s="3" t="str">
        <f>J3</f>
        <v>k9</v>
      </c>
      <c r="L2" s="3" t="str">
        <f>J4</f>
        <v>k10</v>
      </c>
      <c r="N2" s="3"/>
      <c r="O2" s="3" t="str">
        <f>N3</f>
        <v>k9</v>
      </c>
      <c r="P2" s="3" t="str">
        <f>N4</f>
        <v>k10</v>
      </c>
    </row>
    <row r="3" spans="2:16" x14ac:dyDescent="0.3">
      <c r="B3" s="4" t="s">
        <v>88</v>
      </c>
      <c r="C3" s="3">
        <v>1</v>
      </c>
      <c r="D3" s="3">
        <v>2</v>
      </c>
      <c r="F3" s="42" t="str">
        <f>B3</f>
        <v>k9</v>
      </c>
      <c r="G3" s="3">
        <v>1</v>
      </c>
      <c r="H3" s="3">
        <v>2</v>
      </c>
      <c r="J3" s="3" t="str">
        <f>F3</f>
        <v>k9</v>
      </c>
      <c r="K3" s="3">
        <v>1</v>
      </c>
      <c r="L3" s="3"/>
      <c r="N3" s="3" t="str">
        <f>J3</f>
        <v>k9</v>
      </c>
      <c r="O3" s="3">
        <f>GEOMEAN(C3,G3,K3)</f>
        <v>1</v>
      </c>
      <c r="P3" s="3">
        <f>GEOMEAN(D3,H3,L3)</f>
        <v>2</v>
      </c>
    </row>
    <row r="4" spans="2:16" x14ac:dyDescent="0.3">
      <c r="B4" s="4" t="s">
        <v>89</v>
      </c>
      <c r="C4" s="3">
        <f>1/2</f>
        <v>0.5</v>
      </c>
      <c r="D4" s="3">
        <v>1</v>
      </c>
      <c r="F4" s="42" t="str">
        <f>B4</f>
        <v>k10</v>
      </c>
      <c r="G4" s="3">
        <f>1/2</f>
        <v>0.5</v>
      </c>
      <c r="H4" s="3">
        <v>1</v>
      </c>
      <c r="J4" s="3" t="str">
        <f>F4</f>
        <v>k10</v>
      </c>
      <c r="K4" s="3"/>
      <c r="L4" s="3">
        <v>1</v>
      </c>
      <c r="N4" s="3" t="str">
        <f>J4</f>
        <v>k10</v>
      </c>
      <c r="O4" s="3">
        <f>GEOMEAN(C4,G4,K4)</f>
        <v>0.5</v>
      </c>
      <c r="P4" s="3">
        <f>GEOMEAN(D4,H4,L4)</f>
        <v>1</v>
      </c>
    </row>
    <row r="6" spans="2:16" hidden="1" x14ac:dyDescent="0.3">
      <c r="C6">
        <f>SUM(C3:C4)</f>
        <v>1.5</v>
      </c>
      <c r="D6">
        <f>SUM(D3:D4)</f>
        <v>3</v>
      </c>
      <c r="G6">
        <f>SUM(G3:G4)</f>
        <v>1.5</v>
      </c>
      <c r="H6">
        <f>SUM(H3:H4)</f>
        <v>3</v>
      </c>
      <c r="K6">
        <f>SUM(K3:K4)</f>
        <v>1</v>
      </c>
      <c r="L6">
        <f>SUM(L3:L4)</f>
        <v>1</v>
      </c>
      <c r="O6">
        <f>SUM(O3:O4)</f>
        <v>1.5</v>
      </c>
      <c r="P6">
        <f>SUM(P3:P4)</f>
        <v>3</v>
      </c>
    </row>
    <row r="7" spans="2:16" hidden="1" x14ac:dyDescent="0.3"/>
    <row r="8" spans="2:16" hidden="1" x14ac:dyDescent="0.3">
      <c r="C8" s="3">
        <f>C3/C$6</f>
        <v>0.66666666666666663</v>
      </c>
      <c r="D8" s="3">
        <f>D3/D$6</f>
        <v>0.66666666666666663</v>
      </c>
      <c r="G8" s="3">
        <f>G3/G$6</f>
        <v>0.66666666666666663</v>
      </c>
      <c r="H8" s="3">
        <f>H3/H$6</f>
        <v>0.66666666666666663</v>
      </c>
      <c r="K8" s="3">
        <f>K3/K$6</f>
        <v>1</v>
      </c>
      <c r="L8" s="3">
        <f>L3/L$6</f>
        <v>0</v>
      </c>
      <c r="O8" s="3">
        <f>O3/O$6</f>
        <v>0.66666666666666663</v>
      </c>
      <c r="P8" s="3">
        <f>P3/P$6</f>
        <v>0.66666666666666663</v>
      </c>
    </row>
    <row r="9" spans="2:16" hidden="1" x14ac:dyDescent="0.3">
      <c r="C9" s="3">
        <f>C4/C$6</f>
        <v>0.33333333333333331</v>
      </c>
      <c r="D9" s="3">
        <f>D4/D$6</f>
        <v>0.33333333333333331</v>
      </c>
      <c r="G9" s="3">
        <f>G4/G$6</f>
        <v>0.33333333333333331</v>
      </c>
      <c r="H9" s="3">
        <f>H4/H$6</f>
        <v>0.33333333333333331</v>
      </c>
      <c r="K9" s="3">
        <f>K4/K$6</f>
        <v>0</v>
      </c>
      <c r="L9" s="3">
        <f>L4/L$6</f>
        <v>1</v>
      </c>
      <c r="O9" s="3">
        <f>O4/O$6</f>
        <v>0.33333333333333331</v>
      </c>
      <c r="P9" s="3">
        <f>P4/P$6</f>
        <v>0.33333333333333331</v>
      </c>
    </row>
    <row r="10" spans="2:16" hidden="1" x14ac:dyDescent="0.3"/>
    <row r="11" spans="2:16" x14ac:dyDescent="0.3">
      <c r="C11" s="3" t="str">
        <f>B3</f>
        <v>k9</v>
      </c>
      <c r="D11" s="3">
        <f>AVERAGE(C8:D8)</f>
        <v>0.66666666666666663</v>
      </c>
      <c r="G11" s="3" t="str">
        <f>F3</f>
        <v>k9</v>
      </c>
      <c r="H11" s="3">
        <f>AVERAGE(G8:H8)</f>
        <v>0.66666666666666663</v>
      </c>
      <c r="K11" s="3" t="str">
        <f>J3</f>
        <v>k9</v>
      </c>
      <c r="L11" s="3">
        <f>AVERAGE(K8:L8)</f>
        <v>0.5</v>
      </c>
      <c r="O11" s="3" t="str">
        <f>N3</f>
        <v>k9</v>
      </c>
      <c r="P11" s="3">
        <f>AVERAGE(O8:P8)</f>
        <v>0.66666666666666663</v>
      </c>
    </row>
    <row r="12" spans="2:16" x14ac:dyDescent="0.3">
      <c r="C12" s="3" t="str">
        <f>B4</f>
        <v>k10</v>
      </c>
      <c r="D12" s="3">
        <f>AVERAGE(C9:D9)</f>
        <v>0.33333333333333331</v>
      </c>
      <c r="G12" s="3" t="str">
        <f>F4</f>
        <v>k10</v>
      </c>
      <c r="H12" s="3">
        <f>AVERAGE(G9:H9)</f>
        <v>0.33333333333333331</v>
      </c>
      <c r="K12" s="3" t="str">
        <f>J4</f>
        <v>k10</v>
      </c>
      <c r="L12" s="3">
        <f>AVERAGE(K9:L9)</f>
        <v>0.5</v>
      </c>
      <c r="O12" s="3" t="str">
        <f>N4</f>
        <v>k10</v>
      </c>
      <c r="P12" s="3">
        <f>AVERAGE(O9:P9)</f>
        <v>0.33333333333333331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A319-7B65-4364-8E23-6170872529B3}">
  <dimension ref="B3:T33"/>
  <sheetViews>
    <sheetView tabSelected="1" workbookViewId="0">
      <selection activeCell="U17" sqref="U17"/>
    </sheetView>
  </sheetViews>
  <sheetFormatPr defaultRowHeight="14.4" x14ac:dyDescent="0.3"/>
  <sheetData>
    <row r="3" spans="2:20" x14ac:dyDescent="0.3">
      <c r="B3" s="3" t="s">
        <v>82</v>
      </c>
      <c r="C3" s="3" t="str">
        <f>B4</f>
        <v>a1</v>
      </c>
      <c r="D3" s="3" t="str">
        <f>B5</f>
        <v>a2</v>
      </c>
      <c r="E3" s="3" t="str">
        <f>B6</f>
        <v>a3</v>
      </c>
      <c r="G3" s="3" t="s">
        <v>82</v>
      </c>
      <c r="H3" s="3" t="str">
        <f>G4</f>
        <v>a1</v>
      </c>
      <c r="I3" s="3" t="str">
        <f>G5</f>
        <v>a2</v>
      </c>
      <c r="J3" s="3" t="str">
        <f>G6</f>
        <v>a3</v>
      </c>
      <c r="L3" s="3"/>
      <c r="M3" s="3" t="str">
        <f>L4</f>
        <v>a1</v>
      </c>
      <c r="N3" s="3" t="str">
        <f>L5</f>
        <v>a2</v>
      </c>
      <c r="O3" s="3" t="str">
        <f>L6</f>
        <v>a3</v>
      </c>
      <c r="Q3" s="3" t="s">
        <v>82</v>
      </c>
      <c r="R3" s="3" t="str">
        <f>Q4</f>
        <v>a1</v>
      </c>
      <c r="S3" s="3" t="str">
        <f>Q5</f>
        <v>a2</v>
      </c>
      <c r="T3" s="3" t="str">
        <f>Q6</f>
        <v>a3</v>
      </c>
    </row>
    <row r="4" spans="2:20" x14ac:dyDescent="0.3">
      <c r="B4" s="4" t="s">
        <v>92</v>
      </c>
      <c r="C4" s="3">
        <v>1</v>
      </c>
      <c r="D4" s="3">
        <f>1/4</f>
        <v>0.25</v>
      </c>
      <c r="E4" s="3">
        <f>1/3</f>
        <v>0.33333333333333331</v>
      </c>
      <c r="G4" s="42" t="str">
        <f>B4</f>
        <v>a1</v>
      </c>
      <c r="H4" s="3">
        <v>1</v>
      </c>
      <c r="I4" s="3">
        <f>1/3</f>
        <v>0.33333333333333331</v>
      </c>
      <c r="J4" s="3">
        <f>1/2</f>
        <v>0.5</v>
      </c>
      <c r="L4" s="3" t="str">
        <f>G4</f>
        <v>a1</v>
      </c>
      <c r="M4" s="3">
        <v>1</v>
      </c>
      <c r="N4" s="3"/>
      <c r="O4" s="3"/>
      <c r="Q4" s="42" t="str">
        <f>L4</f>
        <v>a1</v>
      </c>
      <c r="R4" s="3">
        <f>GEOMEAN(C4,H4,M4)</f>
        <v>1</v>
      </c>
      <c r="S4" s="3">
        <f t="shared" ref="S4:T6" si="0">GEOMEAN(D4,I4,N4)</f>
        <v>0.28867513459481287</v>
      </c>
      <c r="T4" s="3">
        <f t="shared" si="0"/>
        <v>0.40824829046386302</v>
      </c>
    </row>
    <row r="5" spans="2:20" x14ac:dyDescent="0.3">
      <c r="B5" s="4" t="s">
        <v>93</v>
      </c>
      <c r="C5" s="3">
        <v>4</v>
      </c>
      <c r="D5" s="3">
        <v>1</v>
      </c>
      <c r="E5" s="3">
        <v>2</v>
      </c>
      <c r="G5" s="42" t="str">
        <f t="shared" ref="G5:G6" si="1">B5</f>
        <v>a2</v>
      </c>
      <c r="H5" s="3">
        <v>3</v>
      </c>
      <c r="I5" s="3">
        <v>1</v>
      </c>
      <c r="J5" s="3">
        <v>2</v>
      </c>
      <c r="L5" s="3" t="str">
        <f t="shared" ref="L5:L6" si="2">G5</f>
        <v>a2</v>
      </c>
      <c r="M5" s="3"/>
      <c r="N5" s="3">
        <v>1</v>
      </c>
      <c r="O5" s="3"/>
      <c r="Q5" s="42" t="str">
        <f t="shared" ref="Q5:Q6" si="3">L5</f>
        <v>a2</v>
      </c>
      <c r="R5" s="3">
        <f t="shared" ref="R5:R6" si="4">GEOMEAN(C5,H5,M5)</f>
        <v>3.4641016151377548</v>
      </c>
      <c r="S5" s="3">
        <f t="shared" si="0"/>
        <v>1</v>
      </c>
      <c r="T5" s="3">
        <f t="shared" si="0"/>
        <v>2</v>
      </c>
    </row>
    <row r="6" spans="2:20" x14ac:dyDescent="0.3">
      <c r="B6" s="4" t="s">
        <v>94</v>
      </c>
      <c r="C6" s="3">
        <v>3</v>
      </c>
      <c r="D6" s="3">
        <f>1/2</f>
        <v>0.5</v>
      </c>
      <c r="E6" s="3">
        <v>1</v>
      </c>
      <c r="G6" s="42" t="str">
        <f t="shared" si="1"/>
        <v>a3</v>
      </c>
      <c r="H6" s="3">
        <v>2</v>
      </c>
      <c r="I6" s="3">
        <f>1/2</f>
        <v>0.5</v>
      </c>
      <c r="J6" s="3">
        <v>1</v>
      </c>
      <c r="L6" s="3" t="str">
        <f t="shared" si="2"/>
        <v>a3</v>
      </c>
      <c r="M6" s="3"/>
      <c r="N6" s="3"/>
      <c r="O6" s="3">
        <v>1</v>
      </c>
      <c r="Q6" s="42" t="str">
        <f t="shared" si="3"/>
        <v>a3</v>
      </c>
      <c r="R6" s="3">
        <f t="shared" si="4"/>
        <v>2.4494897427831779</v>
      </c>
      <c r="S6" s="3">
        <f t="shared" si="0"/>
        <v>0.5</v>
      </c>
      <c r="T6" s="3">
        <f t="shared" si="0"/>
        <v>1</v>
      </c>
    </row>
    <row r="8" spans="2:20" hidden="1" x14ac:dyDescent="0.3">
      <c r="C8" s="3">
        <f>SUM(C4:C6)</f>
        <v>8</v>
      </c>
      <c r="D8" s="3">
        <f t="shared" ref="D8:E8" si="5">SUM(D4:D6)</f>
        <v>1.75</v>
      </c>
      <c r="E8" s="3">
        <f t="shared" si="5"/>
        <v>3.3333333333333335</v>
      </c>
      <c r="H8" s="3">
        <f>SUM(H4:H6)</f>
        <v>6</v>
      </c>
      <c r="I8" s="3">
        <f t="shared" ref="I8:J8" si="6">SUM(I4:I6)</f>
        <v>1.8333333333333333</v>
      </c>
      <c r="J8" s="3">
        <f t="shared" si="6"/>
        <v>3.5</v>
      </c>
      <c r="M8" s="3">
        <f>SUM(M4:M6)</f>
        <v>1</v>
      </c>
      <c r="N8" s="3">
        <f t="shared" ref="N8:O8" si="7">SUM(N4:N6)</f>
        <v>1</v>
      </c>
      <c r="O8" s="3">
        <f t="shared" si="7"/>
        <v>1</v>
      </c>
      <c r="R8" s="3">
        <f>SUM(R4:R6)</f>
        <v>6.9135913579209332</v>
      </c>
      <c r="S8" s="3">
        <f t="shared" ref="S8:T8" si="8">SUM(S4:S6)</f>
        <v>1.7886751345948129</v>
      </c>
      <c r="T8" s="3">
        <f t="shared" si="8"/>
        <v>3.4082482904638631</v>
      </c>
    </row>
    <row r="9" spans="2:20" hidden="1" x14ac:dyDescent="0.3"/>
    <row r="10" spans="2:20" hidden="1" x14ac:dyDescent="0.3"/>
    <row r="11" spans="2:20" hidden="1" x14ac:dyDescent="0.3">
      <c r="C11" s="3">
        <f>C4/C$8</f>
        <v>0.125</v>
      </c>
      <c r="D11" s="3">
        <f>D4/D$8</f>
        <v>0.14285714285714285</v>
      </c>
      <c r="E11" s="3">
        <f>E4/E$8</f>
        <v>9.9999999999999992E-2</v>
      </c>
      <c r="H11" s="3">
        <f>H4/H$8</f>
        <v>0.16666666666666666</v>
      </c>
      <c r="I11" s="3">
        <f>I4/I$8</f>
        <v>0.18181818181818182</v>
      </c>
      <c r="J11" s="3">
        <f>J4/J$8</f>
        <v>0.14285714285714285</v>
      </c>
      <c r="M11" s="3">
        <f>M4/M$8</f>
        <v>1</v>
      </c>
      <c r="N11" s="3">
        <f>N4/N$8</f>
        <v>0</v>
      </c>
      <c r="O11" s="3">
        <f>O4/O$8</f>
        <v>0</v>
      </c>
      <c r="R11" s="3">
        <f>R4/R$8</f>
        <v>0.14464262468366682</v>
      </c>
      <c r="S11" s="3">
        <f>S4/S$8</f>
        <v>0.16139047779640892</v>
      </c>
      <c r="T11" s="3">
        <f>T4/T$8</f>
        <v>0.11978243827074593</v>
      </c>
    </row>
    <row r="12" spans="2:20" hidden="1" x14ac:dyDescent="0.3">
      <c r="C12" s="3">
        <f t="shared" ref="C12:E13" si="9">C5/C$8</f>
        <v>0.5</v>
      </c>
      <c r="D12" s="3">
        <f t="shared" si="9"/>
        <v>0.5714285714285714</v>
      </c>
      <c r="E12" s="3">
        <f t="shared" si="9"/>
        <v>0.6</v>
      </c>
      <c r="H12" s="3">
        <f t="shared" ref="H12:J13" si="10">H5/H$8</f>
        <v>0.5</v>
      </c>
      <c r="I12" s="3">
        <f t="shared" si="10"/>
        <v>0.54545454545454553</v>
      </c>
      <c r="J12" s="3">
        <f t="shared" si="10"/>
        <v>0.5714285714285714</v>
      </c>
      <c r="M12" s="3">
        <f t="shared" ref="M12:O13" si="11">M5/M$8</f>
        <v>0</v>
      </c>
      <c r="N12" s="3">
        <f t="shared" si="11"/>
        <v>1</v>
      </c>
      <c r="O12" s="3">
        <f t="shared" si="11"/>
        <v>0</v>
      </c>
      <c r="R12" s="3">
        <f t="shared" ref="R12:T13" si="12">R5/R$8</f>
        <v>0.50105674978445436</v>
      </c>
      <c r="S12" s="3">
        <f t="shared" si="12"/>
        <v>0.55907301480239402</v>
      </c>
      <c r="T12" s="3">
        <f t="shared" si="12"/>
        <v>0.58681170781950265</v>
      </c>
    </row>
    <row r="13" spans="2:20" hidden="1" x14ac:dyDescent="0.3">
      <c r="C13" s="3">
        <f t="shared" si="9"/>
        <v>0.375</v>
      </c>
      <c r="D13" s="3">
        <f t="shared" si="9"/>
        <v>0.2857142857142857</v>
      </c>
      <c r="E13" s="3">
        <f t="shared" si="9"/>
        <v>0.3</v>
      </c>
      <c r="H13" s="3">
        <f t="shared" si="10"/>
        <v>0.33333333333333331</v>
      </c>
      <c r="I13" s="3">
        <f t="shared" si="10"/>
        <v>0.27272727272727276</v>
      </c>
      <c r="J13" s="3">
        <f t="shared" si="10"/>
        <v>0.2857142857142857</v>
      </c>
      <c r="M13" s="3">
        <f t="shared" si="11"/>
        <v>0</v>
      </c>
      <c r="N13" s="3">
        <f t="shared" si="11"/>
        <v>0</v>
      </c>
      <c r="O13" s="3">
        <f t="shared" si="11"/>
        <v>1</v>
      </c>
      <c r="R13" s="3">
        <f t="shared" si="12"/>
        <v>0.3543006255318788</v>
      </c>
      <c r="S13" s="3">
        <f t="shared" si="12"/>
        <v>0.27953650740119701</v>
      </c>
      <c r="T13" s="3">
        <f t="shared" si="12"/>
        <v>0.29340585390975132</v>
      </c>
    </row>
    <row r="14" spans="2:20" hidden="1" x14ac:dyDescent="0.3"/>
    <row r="15" spans="2:20" x14ac:dyDescent="0.3">
      <c r="D15" s="3" t="str">
        <f>B4</f>
        <v>a1</v>
      </c>
      <c r="E15" s="3">
        <f>AVERAGE(C11:E11)</f>
        <v>0.12261904761904761</v>
      </c>
      <c r="I15" s="3" t="str">
        <f>G4</f>
        <v>a1</v>
      </c>
      <c r="J15" s="3">
        <f>AVERAGE(H11:J11)</f>
        <v>0.16378066378066378</v>
      </c>
      <c r="N15" s="3" t="str">
        <f>L4</f>
        <v>a1</v>
      </c>
      <c r="O15" s="3">
        <f>AVERAGE(M11:O11)</f>
        <v>0.33333333333333331</v>
      </c>
      <c r="S15" s="3" t="str">
        <f>Q4</f>
        <v>a1</v>
      </c>
      <c r="T15" s="3">
        <f>AVERAGE(R11:T11)</f>
        <v>0.14193851358360723</v>
      </c>
    </row>
    <row r="16" spans="2:20" x14ac:dyDescent="0.3">
      <c r="D16" s="3" t="str">
        <f t="shared" ref="D16:D17" si="13">B5</f>
        <v>a2</v>
      </c>
      <c r="E16" s="3">
        <f t="shared" ref="E16:E17" si="14">AVERAGE(C12:E12)</f>
        <v>0.55714285714285705</v>
      </c>
      <c r="I16" s="3" t="str">
        <f t="shared" ref="I16:I17" si="15">G5</f>
        <v>a2</v>
      </c>
      <c r="J16" s="3">
        <f t="shared" ref="J16:J17" si="16">AVERAGE(H12:J12)</f>
        <v>0.53896103896103897</v>
      </c>
      <c r="N16" s="3" t="str">
        <f t="shared" ref="N16:N17" si="17">L5</f>
        <v>a2</v>
      </c>
      <c r="O16" s="3">
        <f t="shared" ref="O16:O17" si="18">AVERAGE(M12:O12)</f>
        <v>0.33333333333333331</v>
      </c>
      <c r="S16" s="3" t="str">
        <f t="shared" ref="S16:S17" si="19">Q5</f>
        <v>a2</v>
      </c>
      <c r="T16" s="3">
        <f>AVERAGE(R12:T12)</f>
        <v>0.54898049080211697</v>
      </c>
    </row>
    <row r="17" spans="2:20" x14ac:dyDescent="0.3">
      <c r="D17" s="3" t="str">
        <f t="shared" si="13"/>
        <v>a3</v>
      </c>
      <c r="E17" s="3">
        <f t="shared" si="14"/>
        <v>0.32023809523809521</v>
      </c>
      <c r="I17" s="3" t="str">
        <f t="shared" si="15"/>
        <v>a3</v>
      </c>
      <c r="J17" s="3">
        <f t="shared" si="16"/>
        <v>0.29725829725829728</v>
      </c>
      <c r="N17" s="3" t="str">
        <f t="shared" si="17"/>
        <v>a3</v>
      </c>
      <c r="O17" s="3">
        <f t="shared" si="18"/>
        <v>0.33333333333333331</v>
      </c>
      <c r="S17" s="3" t="str">
        <f t="shared" si="19"/>
        <v>a3</v>
      </c>
      <c r="T17" s="3">
        <f t="shared" ref="T16:T17" si="20">AVERAGE(R13:T13)</f>
        <v>0.30908099561427571</v>
      </c>
    </row>
    <row r="19" spans="2:20" x14ac:dyDescent="0.3">
      <c r="B19" t="s">
        <v>4</v>
      </c>
      <c r="G19" t="s">
        <v>4</v>
      </c>
      <c r="L19" t="s">
        <v>4</v>
      </c>
      <c r="Q19" t="s">
        <v>4</v>
      </c>
    </row>
    <row r="21" spans="2:20" hidden="1" x14ac:dyDescent="0.3">
      <c r="C21" s="3">
        <f>C4*E$15</f>
        <v>0.12261904761904761</v>
      </c>
      <c r="D21" s="3">
        <f>D4*E$16</f>
        <v>0.13928571428571426</v>
      </c>
      <c r="E21" s="3">
        <f>E4*E$17</f>
        <v>0.10674603174603173</v>
      </c>
      <c r="H21" s="3">
        <f>H4*J$15</f>
        <v>0.16378066378066378</v>
      </c>
      <c r="I21" s="3">
        <f>I4*J$16</f>
        <v>0.17965367965367965</v>
      </c>
      <c r="J21" s="3">
        <f>J4*J$17</f>
        <v>0.14862914862914864</v>
      </c>
      <c r="M21" s="3">
        <f>M4*O$15</f>
        <v>0.33333333333333331</v>
      </c>
      <c r="N21" s="3">
        <f>N4*O$16</f>
        <v>0</v>
      </c>
      <c r="O21" s="3">
        <f>O4*O$17</f>
        <v>0</v>
      </c>
      <c r="R21" s="3">
        <f>R4*T$15</f>
        <v>0.14193851358360723</v>
      </c>
      <c r="S21" s="3">
        <f>S4*T$16</f>
        <v>0.15847701707222756</v>
      </c>
      <c r="T21" s="3">
        <f>T4*T$17</f>
        <v>0.12618178807439681</v>
      </c>
    </row>
    <row r="22" spans="2:20" hidden="1" x14ac:dyDescent="0.3">
      <c r="C22" s="3">
        <f t="shared" ref="C22:C23" si="21">C5*E$15</f>
        <v>0.49047619047619045</v>
      </c>
      <c r="D22" s="3">
        <f t="shared" ref="D22:D23" si="22">D5*E$16</f>
        <v>0.55714285714285705</v>
      </c>
      <c r="E22" s="3">
        <f t="shared" ref="E22:E23" si="23">E5*E$17</f>
        <v>0.64047619047619042</v>
      </c>
      <c r="H22" s="3">
        <f t="shared" ref="H22:H23" si="24">H5*J$15</f>
        <v>0.4913419913419913</v>
      </c>
      <c r="I22" s="3">
        <f t="shared" ref="I22:I23" si="25">I5*J$16</f>
        <v>0.53896103896103897</v>
      </c>
      <c r="J22" s="3">
        <f t="shared" ref="J22:J23" si="26">J5*J$17</f>
        <v>0.59451659451659455</v>
      </c>
      <c r="M22" s="3">
        <f t="shared" ref="M22:M23" si="27">M5*O$15</f>
        <v>0</v>
      </c>
      <c r="N22" s="3">
        <f t="shared" ref="N22:N23" si="28">N5*O$16</f>
        <v>0.33333333333333331</v>
      </c>
      <c r="O22" s="3">
        <f t="shared" ref="O22:O23" si="29">O5*O$17</f>
        <v>0</v>
      </c>
      <c r="R22" s="3">
        <f t="shared" ref="R22:R23" si="30">R5*T$15</f>
        <v>0.49168943415522598</v>
      </c>
      <c r="S22" s="3">
        <f t="shared" ref="S22:S23" si="31">S5*T$16</f>
        <v>0.54898049080211697</v>
      </c>
      <c r="T22" s="3">
        <f t="shared" ref="T22:T23" si="32">T5*T$17</f>
        <v>0.61816199122855142</v>
      </c>
    </row>
    <row r="23" spans="2:20" hidden="1" x14ac:dyDescent="0.3">
      <c r="C23" s="3">
        <f t="shared" si="21"/>
        <v>0.36785714285714283</v>
      </c>
      <c r="D23" s="3">
        <f t="shared" si="22"/>
        <v>0.27857142857142853</v>
      </c>
      <c r="E23" s="3">
        <f t="shared" si="23"/>
        <v>0.32023809523809521</v>
      </c>
      <c r="H23" s="3">
        <f t="shared" si="24"/>
        <v>0.32756132756132755</v>
      </c>
      <c r="I23" s="3">
        <f t="shared" si="25"/>
        <v>0.26948051948051949</v>
      </c>
      <c r="J23" s="3">
        <f t="shared" si="26"/>
        <v>0.29725829725829728</v>
      </c>
      <c r="M23" s="3">
        <f t="shared" si="27"/>
        <v>0</v>
      </c>
      <c r="N23" s="3">
        <f t="shared" si="28"/>
        <v>0</v>
      </c>
      <c r="O23" s="3">
        <f t="shared" si="29"/>
        <v>0.33333333333333331</v>
      </c>
      <c r="R23" s="3">
        <f t="shared" si="30"/>
        <v>0.34767693312893666</v>
      </c>
      <c r="S23" s="3">
        <f t="shared" si="31"/>
        <v>0.27449024540105849</v>
      </c>
      <c r="T23" s="3">
        <f t="shared" si="32"/>
        <v>0.30908099561427571</v>
      </c>
    </row>
    <row r="24" spans="2:20" hidden="1" x14ac:dyDescent="0.3"/>
    <row r="25" spans="2:20" hidden="1" x14ac:dyDescent="0.3">
      <c r="C25" s="3">
        <f>SUM(C21:E21)</f>
        <v>0.36865079365079356</v>
      </c>
      <c r="D25" s="3">
        <f>SUM(C22:E22)</f>
        <v>1.6880952380952379</v>
      </c>
      <c r="E25" s="3">
        <f>SUM(C23:E23)</f>
        <v>0.96666666666666656</v>
      </c>
      <c r="H25" s="3">
        <f>SUM(H21:J21)</f>
        <v>0.49206349206349209</v>
      </c>
      <c r="I25" s="3">
        <f>SUM(H22:J22)</f>
        <v>1.6248196248196249</v>
      </c>
      <c r="J25" s="3">
        <f>SUM(H23:J23)</f>
        <v>0.89430014430014437</v>
      </c>
      <c r="M25" s="3">
        <f>SUM(M21:O21)</f>
        <v>0.33333333333333331</v>
      </c>
      <c r="N25" s="3">
        <f>SUM(M22:O22)</f>
        <v>0.33333333333333331</v>
      </c>
      <c r="O25" s="3">
        <f>SUM(M23:O23)</f>
        <v>0.33333333333333331</v>
      </c>
      <c r="R25" s="3">
        <f>SUM(R21:T21)</f>
        <v>0.42659731873023166</v>
      </c>
      <c r="S25" s="3">
        <f>SUM(R22:T22)</f>
        <v>1.6588319161858944</v>
      </c>
      <c r="T25" s="3">
        <f>SUM(R23:T23)</f>
        <v>0.93124817414427086</v>
      </c>
    </row>
    <row r="26" spans="2:20" hidden="1" x14ac:dyDescent="0.3"/>
    <row r="27" spans="2:20" hidden="1" x14ac:dyDescent="0.3">
      <c r="C27" s="3">
        <f>E15</f>
        <v>0.12261904761904761</v>
      </c>
      <c r="D27" s="3">
        <f>E16</f>
        <v>0.55714285714285705</v>
      </c>
      <c r="E27" s="3">
        <f>E17</f>
        <v>0.32023809523809521</v>
      </c>
      <c r="H27" s="3">
        <f>J15</f>
        <v>0.16378066378066378</v>
      </c>
      <c r="I27" s="3">
        <f>J16</f>
        <v>0.53896103896103897</v>
      </c>
      <c r="J27" s="3">
        <f>J17</f>
        <v>0.29725829725829728</v>
      </c>
      <c r="M27" s="3">
        <f>O15</f>
        <v>0.33333333333333331</v>
      </c>
      <c r="N27" s="3">
        <f>O16</f>
        <v>0.33333333333333331</v>
      </c>
      <c r="O27" s="3">
        <f>O17</f>
        <v>0.33333333333333331</v>
      </c>
      <c r="R27" s="3">
        <f>T15</f>
        <v>0.14193851358360723</v>
      </c>
      <c r="S27" s="3">
        <f>T16</f>
        <v>0.54898049080211697</v>
      </c>
      <c r="T27" s="3">
        <f>T17</f>
        <v>0.30908099561427571</v>
      </c>
    </row>
    <row r="28" spans="2:20" hidden="1" x14ac:dyDescent="0.3"/>
    <row r="29" spans="2:20" hidden="1" x14ac:dyDescent="0.3">
      <c r="C29" s="3">
        <f>C25/C27</f>
        <v>3.0064724919093844</v>
      </c>
      <c r="D29" s="3">
        <f t="shared" ref="D29:E29" si="33">D25/D27</f>
        <v>3.0299145299145298</v>
      </c>
      <c r="E29" s="3">
        <f t="shared" si="33"/>
        <v>3.0185873605947955</v>
      </c>
      <c r="H29" s="3">
        <f>H25/H27</f>
        <v>3.0044052863436126</v>
      </c>
      <c r="I29" s="3">
        <f t="shared" ref="I29:J29" si="34">I25/I27</f>
        <v>3.0147255689424366</v>
      </c>
      <c r="J29" s="3">
        <f t="shared" si="34"/>
        <v>3.008495145631068</v>
      </c>
      <c r="M29" s="3">
        <f>M25/M27</f>
        <v>1</v>
      </c>
      <c r="N29" s="3">
        <f t="shared" ref="N29:O29" si="35">N25/N27</f>
        <v>1</v>
      </c>
      <c r="O29" s="3">
        <f t="shared" si="35"/>
        <v>1</v>
      </c>
      <c r="R29" s="3">
        <f>R25/R27</f>
        <v>3.0055078636493504</v>
      </c>
      <c r="S29" s="3">
        <f t="shared" ref="S29:T29" si="36">S25/S27</f>
        <v>3.0216591372166439</v>
      </c>
      <c r="T29" s="3">
        <f t="shared" si="36"/>
        <v>3.0129583745305455</v>
      </c>
    </row>
    <row r="30" spans="2:20" hidden="1" x14ac:dyDescent="0.3"/>
    <row r="31" spans="2:20" hidden="1" x14ac:dyDescent="0.3">
      <c r="D31" s="3" t="s">
        <v>5</v>
      </c>
      <c r="E31" s="3">
        <f>AVERAGE(C29:E29)</f>
        <v>3.0183247941395699</v>
      </c>
      <c r="I31" s="3" t="s">
        <v>5</v>
      </c>
      <c r="J31" s="3">
        <f>AVERAGE(H29:J29)</f>
        <v>3.0092086669723721</v>
      </c>
      <c r="N31" s="3" t="s">
        <v>5</v>
      </c>
      <c r="O31" s="3">
        <f>AVERAGE(M29:O29)</f>
        <v>1</v>
      </c>
      <c r="S31" s="3" t="s">
        <v>5</v>
      </c>
      <c r="T31" s="3">
        <f>AVERAGE(R29:T29)</f>
        <v>3.0133751251321796</v>
      </c>
    </row>
    <row r="32" spans="2:20" hidden="1" x14ac:dyDescent="0.3">
      <c r="D32" s="3" t="s">
        <v>6</v>
      </c>
      <c r="E32" s="3">
        <f>(E31-3)/2</f>
        <v>9.1623970697849444E-3</v>
      </c>
      <c r="I32" s="3" t="s">
        <v>6</v>
      </c>
      <c r="J32" s="3">
        <f>(J31-3)/2</f>
        <v>4.6043334861860519E-3</v>
      </c>
      <c r="N32" s="3" t="s">
        <v>6</v>
      </c>
      <c r="O32" s="3">
        <f>(O31-3)/2</f>
        <v>-1</v>
      </c>
      <c r="S32" s="3" t="s">
        <v>6</v>
      </c>
      <c r="T32" s="3">
        <f>(T31-3)/2</f>
        <v>6.6875625660898219E-3</v>
      </c>
    </row>
    <row r="33" spans="4:20" x14ac:dyDescent="0.3">
      <c r="D33" s="3" t="s">
        <v>7</v>
      </c>
      <c r="E33" s="3">
        <f>E32/0.52</f>
        <v>1.7619994364971046E-2</v>
      </c>
      <c r="I33" s="3" t="s">
        <v>7</v>
      </c>
      <c r="J33" s="3">
        <f>J32/0.52</f>
        <v>8.8544874734347145E-3</v>
      </c>
      <c r="N33" s="3" t="s">
        <v>7</v>
      </c>
      <c r="O33" s="3">
        <f>O32/0.52</f>
        <v>-1.9230769230769229</v>
      </c>
      <c r="S33" s="3" t="s">
        <v>7</v>
      </c>
      <c r="T33" s="3">
        <f>T32/0.52</f>
        <v>1.2860697242480427E-2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6760-AA61-4C25-AB1F-16558B41A689}">
  <dimension ref="B3:T33"/>
  <sheetViews>
    <sheetView workbookViewId="0">
      <selection activeCell="Q43" sqref="Q43"/>
    </sheetView>
  </sheetViews>
  <sheetFormatPr defaultRowHeight="14.4" x14ac:dyDescent="0.3"/>
  <sheetData>
    <row r="3" spans="2:20" x14ac:dyDescent="0.3">
      <c r="B3" s="3" t="s">
        <v>83</v>
      </c>
      <c r="C3" s="3" t="str">
        <f>B4</f>
        <v>k1</v>
      </c>
      <c r="D3" s="3" t="str">
        <f>B5</f>
        <v>k2</v>
      </c>
      <c r="E3" s="3" t="str">
        <f>B6</f>
        <v>k3</v>
      </c>
      <c r="G3" s="3" t="s">
        <v>83</v>
      </c>
      <c r="H3" s="3" t="str">
        <f>G4</f>
        <v>k1</v>
      </c>
      <c r="I3" s="3" t="str">
        <f>G5</f>
        <v>k2</v>
      </c>
      <c r="J3" s="3" t="str">
        <f>G6</f>
        <v>k3</v>
      </c>
      <c r="L3" s="3"/>
      <c r="M3" s="3" t="str">
        <f>L4</f>
        <v>k1</v>
      </c>
      <c r="N3" s="3" t="str">
        <f>L5</f>
        <v>k2</v>
      </c>
      <c r="O3" s="3" t="str">
        <f>L6</f>
        <v>k3</v>
      </c>
      <c r="Q3" s="3"/>
      <c r="R3" s="3" t="str">
        <f>Q4</f>
        <v>k1</v>
      </c>
      <c r="S3" s="3" t="str">
        <f>Q5</f>
        <v>k2</v>
      </c>
      <c r="T3" s="3" t="str">
        <f>Q6</f>
        <v>k3</v>
      </c>
    </row>
    <row r="4" spans="2:20" x14ac:dyDescent="0.3">
      <c r="B4" s="4" t="s">
        <v>80</v>
      </c>
      <c r="C4" s="3">
        <v>1</v>
      </c>
      <c r="D4" s="3">
        <f>1/4</f>
        <v>0.25</v>
      </c>
      <c r="E4" s="3">
        <v>1</v>
      </c>
      <c r="G4" s="42" t="str">
        <f>B4</f>
        <v>k1</v>
      </c>
      <c r="H4" s="3">
        <v>1</v>
      </c>
      <c r="I4" s="3">
        <f>1/3</f>
        <v>0.33333333333333331</v>
      </c>
      <c r="J4" s="3">
        <v>1</v>
      </c>
      <c r="L4" s="3" t="str">
        <f>G4</f>
        <v>k1</v>
      </c>
      <c r="M4" s="3">
        <v>1</v>
      </c>
      <c r="N4" s="3"/>
      <c r="O4" s="3"/>
      <c r="Q4" s="3" t="str">
        <f>L4</f>
        <v>k1</v>
      </c>
      <c r="R4" s="3">
        <f>GEOMEAN(C4,H4,M4)</f>
        <v>1</v>
      </c>
      <c r="S4" s="3">
        <f t="shared" ref="S4:T6" si="0">GEOMEAN(D4,I4,N4)</f>
        <v>0.28867513459481287</v>
      </c>
      <c r="T4" s="3">
        <f t="shared" si="0"/>
        <v>1</v>
      </c>
    </row>
    <row r="5" spans="2:20" x14ac:dyDescent="0.3">
      <c r="B5" s="4" t="s">
        <v>81</v>
      </c>
      <c r="C5" s="3">
        <v>4</v>
      </c>
      <c r="D5" s="3">
        <v>1</v>
      </c>
      <c r="E5" s="3">
        <v>4</v>
      </c>
      <c r="G5" s="42" t="str">
        <f t="shared" ref="G5:G6" si="1">B5</f>
        <v>k2</v>
      </c>
      <c r="H5" s="3">
        <v>3</v>
      </c>
      <c r="I5" s="3">
        <v>1</v>
      </c>
      <c r="J5" s="3">
        <v>3</v>
      </c>
      <c r="L5" s="3" t="str">
        <f t="shared" ref="L5:L6" si="2">G5</f>
        <v>k2</v>
      </c>
      <c r="M5" s="3"/>
      <c r="N5" s="3">
        <v>1</v>
      </c>
      <c r="O5" s="3"/>
      <c r="Q5" s="3" t="str">
        <f t="shared" ref="Q5:Q6" si="3">L5</f>
        <v>k2</v>
      </c>
      <c r="R5" s="3">
        <f t="shared" ref="R5:R6" si="4">GEOMEAN(C5,H5,M5)</f>
        <v>3.4641016151377548</v>
      </c>
      <c r="S5" s="3">
        <f t="shared" si="0"/>
        <v>1</v>
      </c>
      <c r="T5" s="3">
        <f t="shared" si="0"/>
        <v>3.4641016151377548</v>
      </c>
    </row>
    <row r="6" spans="2:20" x14ac:dyDescent="0.3">
      <c r="B6" s="4" t="s">
        <v>82</v>
      </c>
      <c r="C6" s="3">
        <v>1</v>
      </c>
      <c r="D6" s="3">
        <f>1/4</f>
        <v>0.25</v>
      </c>
      <c r="E6" s="3">
        <v>1</v>
      </c>
      <c r="G6" s="42" t="str">
        <f t="shared" si="1"/>
        <v>k3</v>
      </c>
      <c r="H6" s="3">
        <v>1</v>
      </c>
      <c r="I6" s="3">
        <f>1/3</f>
        <v>0.33333333333333331</v>
      </c>
      <c r="J6" s="3">
        <v>1</v>
      </c>
      <c r="L6" s="3" t="str">
        <f t="shared" si="2"/>
        <v>k3</v>
      </c>
      <c r="M6" s="3"/>
      <c r="N6" s="3"/>
      <c r="O6" s="3">
        <v>1</v>
      </c>
      <c r="Q6" s="3" t="str">
        <f t="shared" si="3"/>
        <v>k3</v>
      </c>
      <c r="R6" s="3">
        <f t="shared" si="4"/>
        <v>1</v>
      </c>
      <c r="S6" s="3">
        <f t="shared" si="0"/>
        <v>0.28867513459481287</v>
      </c>
      <c r="T6" s="3">
        <f t="shared" si="0"/>
        <v>1</v>
      </c>
    </row>
    <row r="8" spans="2:20" hidden="1" x14ac:dyDescent="0.3">
      <c r="C8" s="3">
        <f>SUM(C4:C6)</f>
        <v>6</v>
      </c>
      <c r="D8" s="3">
        <f t="shared" ref="D8:E8" si="5">SUM(D4:D6)</f>
        <v>1.5</v>
      </c>
      <c r="E8" s="3">
        <f t="shared" si="5"/>
        <v>6</v>
      </c>
      <c r="H8" s="3">
        <f>SUM(H4:H6)</f>
        <v>5</v>
      </c>
      <c r="I8" s="3">
        <f t="shared" ref="I8:J8" si="6">SUM(I4:I6)</f>
        <v>1.6666666666666665</v>
      </c>
      <c r="J8" s="3">
        <f t="shared" si="6"/>
        <v>5</v>
      </c>
      <c r="M8" s="3">
        <f>SUM(M4:M6)</f>
        <v>1</v>
      </c>
      <c r="N8" s="3">
        <f t="shared" ref="N8:O8" si="7">SUM(N4:N6)</f>
        <v>1</v>
      </c>
      <c r="O8" s="3">
        <f t="shared" si="7"/>
        <v>1</v>
      </c>
      <c r="R8" s="3">
        <f>SUM(R4:R6)</f>
        <v>5.4641016151377553</v>
      </c>
      <c r="S8" s="3">
        <f t="shared" ref="S8:T8" si="8">SUM(S4:S6)</f>
        <v>1.5773502691896257</v>
      </c>
      <c r="T8" s="3">
        <f t="shared" si="8"/>
        <v>5.4641016151377553</v>
      </c>
    </row>
    <row r="9" spans="2:20" hidden="1" x14ac:dyDescent="0.3"/>
    <row r="10" spans="2:20" hidden="1" x14ac:dyDescent="0.3"/>
    <row r="11" spans="2:20" hidden="1" x14ac:dyDescent="0.3">
      <c r="C11" s="3">
        <f>C4/C$8</f>
        <v>0.16666666666666666</v>
      </c>
      <c r="D11" s="3">
        <f>D4/D$8</f>
        <v>0.16666666666666666</v>
      </c>
      <c r="E11" s="3">
        <f>E4/E$8</f>
        <v>0.16666666666666666</v>
      </c>
      <c r="H11" s="3">
        <f>H4/H$8</f>
        <v>0.2</v>
      </c>
      <c r="I11" s="3">
        <f>I4/I$8</f>
        <v>0.2</v>
      </c>
      <c r="J11" s="3">
        <f>J4/J$8</f>
        <v>0.2</v>
      </c>
      <c r="M11" s="3">
        <f>M4/M$8</f>
        <v>1</v>
      </c>
      <c r="N11" s="3">
        <f>N4/N$8</f>
        <v>0</v>
      </c>
      <c r="O11" s="3">
        <f>O4/O$8</f>
        <v>0</v>
      </c>
      <c r="R11" s="3">
        <f>R4/R$8</f>
        <v>0.1830127018922193</v>
      </c>
      <c r="S11" s="3">
        <f>S4/S$8</f>
        <v>0.18301270189221933</v>
      </c>
      <c r="T11" s="3">
        <f>T4/T$8</f>
        <v>0.1830127018922193</v>
      </c>
    </row>
    <row r="12" spans="2:20" hidden="1" x14ac:dyDescent="0.3">
      <c r="C12" s="3">
        <f t="shared" ref="C12:E13" si="9">C5/C$8</f>
        <v>0.66666666666666663</v>
      </c>
      <c r="D12" s="3">
        <f t="shared" si="9"/>
        <v>0.66666666666666663</v>
      </c>
      <c r="E12" s="3">
        <f t="shared" si="9"/>
        <v>0.66666666666666663</v>
      </c>
      <c r="H12" s="3">
        <f t="shared" ref="H12:J13" si="10">H5/H$8</f>
        <v>0.6</v>
      </c>
      <c r="I12" s="3">
        <f t="shared" si="10"/>
        <v>0.60000000000000009</v>
      </c>
      <c r="J12" s="3">
        <f t="shared" si="10"/>
        <v>0.6</v>
      </c>
      <c r="M12" s="3">
        <f t="shared" ref="M12:O13" si="11">M5/M$8</f>
        <v>0</v>
      </c>
      <c r="N12" s="3">
        <f t="shared" si="11"/>
        <v>1</v>
      </c>
      <c r="O12" s="3">
        <f t="shared" si="11"/>
        <v>0</v>
      </c>
      <c r="R12" s="3">
        <f t="shared" ref="R12:T13" si="12">R5/R$8</f>
        <v>0.63397459621556129</v>
      </c>
      <c r="S12" s="3">
        <f t="shared" si="12"/>
        <v>0.6339745962155614</v>
      </c>
      <c r="T12" s="3">
        <f t="shared" si="12"/>
        <v>0.63397459621556129</v>
      </c>
    </row>
    <row r="13" spans="2:20" hidden="1" x14ac:dyDescent="0.3">
      <c r="C13" s="3">
        <f t="shared" si="9"/>
        <v>0.16666666666666666</v>
      </c>
      <c r="D13" s="3">
        <f t="shared" si="9"/>
        <v>0.16666666666666666</v>
      </c>
      <c r="E13" s="3">
        <f t="shared" si="9"/>
        <v>0.16666666666666666</v>
      </c>
      <c r="H13" s="3">
        <f t="shared" si="10"/>
        <v>0.2</v>
      </c>
      <c r="I13" s="3">
        <f t="shared" si="10"/>
        <v>0.2</v>
      </c>
      <c r="J13" s="3">
        <f t="shared" si="10"/>
        <v>0.2</v>
      </c>
      <c r="M13" s="3">
        <f t="shared" si="11"/>
        <v>0</v>
      </c>
      <c r="N13" s="3">
        <f t="shared" si="11"/>
        <v>0</v>
      </c>
      <c r="O13" s="3">
        <f t="shared" si="11"/>
        <v>1</v>
      </c>
      <c r="R13" s="3">
        <f t="shared" si="12"/>
        <v>0.1830127018922193</v>
      </c>
      <c r="S13" s="3">
        <f t="shared" si="12"/>
        <v>0.18301270189221933</v>
      </c>
      <c r="T13" s="3">
        <f t="shared" si="12"/>
        <v>0.1830127018922193</v>
      </c>
    </row>
    <row r="14" spans="2:20" hidden="1" x14ac:dyDescent="0.3"/>
    <row r="15" spans="2:20" x14ac:dyDescent="0.3">
      <c r="D15" s="3" t="str">
        <f>B4</f>
        <v>k1</v>
      </c>
      <c r="E15" s="3">
        <f>AVERAGE(C11:E11)</f>
        <v>0.16666666666666666</v>
      </c>
      <c r="I15" s="3" t="str">
        <f>G4</f>
        <v>k1</v>
      </c>
      <c r="J15" s="3">
        <f>AVERAGE(H11:J11)</f>
        <v>0.20000000000000004</v>
      </c>
      <c r="N15" s="3" t="str">
        <f>L4</f>
        <v>k1</v>
      </c>
      <c r="O15" s="3">
        <f>AVERAGE(M11:O11)</f>
        <v>0.33333333333333331</v>
      </c>
      <c r="S15" s="3" t="str">
        <f>Q4</f>
        <v>k1</v>
      </c>
      <c r="T15" s="3">
        <f>AVERAGE(R11:T11)</f>
        <v>0.1830127018922193</v>
      </c>
    </row>
    <row r="16" spans="2:20" x14ac:dyDescent="0.3">
      <c r="D16" s="3" t="str">
        <f t="shared" ref="D16:D17" si="13">B5</f>
        <v>k2</v>
      </c>
      <c r="E16" s="3">
        <f t="shared" ref="E16:E17" si="14">AVERAGE(C12:E12)</f>
        <v>0.66666666666666663</v>
      </c>
      <c r="I16" s="3" t="str">
        <f t="shared" ref="I16:I17" si="15">G5</f>
        <v>k2</v>
      </c>
      <c r="J16" s="3">
        <f t="shared" ref="J16:J17" si="16">AVERAGE(H12:J12)</f>
        <v>0.60000000000000009</v>
      </c>
      <c r="N16" s="3" t="str">
        <f t="shared" ref="N16:N17" si="17">L5</f>
        <v>k2</v>
      </c>
      <c r="O16" s="3">
        <f t="shared" ref="O16:O17" si="18">AVERAGE(M12:O12)</f>
        <v>0.33333333333333331</v>
      </c>
      <c r="S16" s="3" t="str">
        <f t="shared" ref="S16:S17" si="19">Q5</f>
        <v>k2</v>
      </c>
      <c r="T16" s="3">
        <f t="shared" ref="T16:T17" si="20">AVERAGE(R12:T12)</f>
        <v>0.63397459621556129</v>
      </c>
    </row>
    <row r="17" spans="2:20" x14ac:dyDescent="0.3">
      <c r="D17" s="3" t="str">
        <f t="shared" si="13"/>
        <v>k3</v>
      </c>
      <c r="E17" s="3">
        <f t="shared" si="14"/>
        <v>0.16666666666666666</v>
      </c>
      <c r="I17" s="3" t="str">
        <f t="shared" si="15"/>
        <v>k3</v>
      </c>
      <c r="J17" s="3">
        <f t="shared" si="16"/>
        <v>0.20000000000000004</v>
      </c>
      <c r="N17" s="3" t="str">
        <f t="shared" si="17"/>
        <v>k3</v>
      </c>
      <c r="O17" s="3">
        <f t="shared" si="18"/>
        <v>0.33333333333333331</v>
      </c>
      <c r="S17" s="3" t="str">
        <f t="shared" si="19"/>
        <v>k3</v>
      </c>
      <c r="T17" s="3">
        <f t="shared" si="20"/>
        <v>0.1830127018922193</v>
      </c>
    </row>
    <row r="19" spans="2:20" x14ac:dyDescent="0.3">
      <c r="B19" t="s">
        <v>4</v>
      </c>
      <c r="G19" t="s">
        <v>4</v>
      </c>
      <c r="L19" t="s">
        <v>4</v>
      </c>
      <c r="Q19" t="s">
        <v>4</v>
      </c>
    </row>
    <row r="21" spans="2:20" hidden="1" x14ac:dyDescent="0.3">
      <c r="C21" s="3">
        <f>C4*E$15</f>
        <v>0.16666666666666666</v>
      </c>
      <c r="D21" s="3">
        <f>D4*E$16</f>
        <v>0.16666666666666666</v>
      </c>
      <c r="E21" s="3">
        <f>E4*E$17</f>
        <v>0.16666666666666666</v>
      </c>
      <c r="H21" s="3">
        <f>H4*J$15</f>
        <v>0.20000000000000004</v>
      </c>
      <c r="I21" s="3">
        <f>I4*J$16</f>
        <v>0.2</v>
      </c>
      <c r="J21" s="3">
        <f>J4*J$17</f>
        <v>0.20000000000000004</v>
      </c>
      <c r="M21" s="3">
        <f>M4*O$15</f>
        <v>0.33333333333333331</v>
      </c>
      <c r="N21" s="3">
        <f>N4*O$16</f>
        <v>0</v>
      </c>
      <c r="O21" s="3">
        <f>O4*O$17</f>
        <v>0</v>
      </c>
      <c r="R21" s="3">
        <f>R4*T$15</f>
        <v>0.1830127018922193</v>
      </c>
      <c r="S21" s="3">
        <f>S4*T$16</f>
        <v>0.1830127018922193</v>
      </c>
      <c r="T21" s="3">
        <f>T4*T$17</f>
        <v>0.1830127018922193</v>
      </c>
    </row>
    <row r="22" spans="2:20" hidden="1" x14ac:dyDescent="0.3">
      <c r="C22" s="3">
        <f t="shared" ref="C22:C23" si="21">C5*E$15</f>
        <v>0.66666666666666663</v>
      </c>
      <c r="D22" s="3">
        <f t="shared" ref="D22:D23" si="22">D5*E$16</f>
        <v>0.66666666666666663</v>
      </c>
      <c r="E22" s="3">
        <f t="shared" ref="E22:E23" si="23">E5*E$17</f>
        <v>0.66666666666666663</v>
      </c>
      <c r="H22" s="3">
        <f t="shared" ref="H22:H23" si="24">H5*J$15</f>
        <v>0.60000000000000009</v>
      </c>
      <c r="I22" s="3">
        <f t="shared" ref="I22:I23" si="25">I5*J$16</f>
        <v>0.60000000000000009</v>
      </c>
      <c r="J22" s="3">
        <f t="shared" ref="J22:J23" si="26">J5*J$17</f>
        <v>0.60000000000000009</v>
      </c>
      <c r="M22" s="3">
        <f t="shared" ref="M22:M23" si="27">M5*O$15</f>
        <v>0</v>
      </c>
      <c r="N22" s="3">
        <f t="shared" ref="N22:N23" si="28">N5*O$16</f>
        <v>0.33333333333333331</v>
      </c>
      <c r="O22" s="3">
        <f t="shared" ref="O22:O23" si="29">O5*O$17</f>
        <v>0</v>
      </c>
      <c r="R22" s="3">
        <f t="shared" ref="R22:R23" si="30">R5*T$15</f>
        <v>0.63397459621556129</v>
      </c>
      <c r="S22" s="3">
        <f t="shared" ref="S22:S23" si="31">S5*T$16</f>
        <v>0.63397459621556129</v>
      </c>
      <c r="T22" s="3">
        <f t="shared" ref="T22:T23" si="32">T5*T$17</f>
        <v>0.63397459621556129</v>
      </c>
    </row>
    <row r="23" spans="2:20" hidden="1" x14ac:dyDescent="0.3">
      <c r="C23" s="3">
        <f t="shared" si="21"/>
        <v>0.16666666666666666</v>
      </c>
      <c r="D23" s="3">
        <f t="shared" si="22"/>
        <v>0.16666666666666666</v>
      </c>
      <c r="E23" s="3">
        <f t="shared" si="23"/>
        <v>0.16666666666666666</v>
      </c>
      <c r="H23" s="3">
        <f t="shared" si="24"/>
        <v>0.20000000000000004</v>
      </c>
      <c r="I23" s="3">
        <f t="shared" si="25"/>
        <v>0.2</v>
      </c>
      <c r="J23" s="3">
        <f t="shared" si="26"/>
        <v>0.20000000000000004</v>
      </c>
      <c r="M23" s="3">
        <f t="shared" si="27"/>
        <v>0</v>
      </c>
      <c r="N23" s="3">
        <f t="shared" si="28"/>
        <v>0</v>
      </c>
      <c r="O23" s="3">
        <f t="shared" si="29"/>
        <v>0.33333333333333331</v>
      </c>
      <c r="R23" s="3">
        <f t="shared" si="30"/>
        <v>0.1830127018922193</v>
      </c>
      <c r="S23" s="3">
        <f t="shared" si="31"/>
        <v>0.1830127018922193</v>
      </c>
      <c r="T23" s="3">
        <f t="shared" si="32"/>
        <v>0.1830127018922193</v>
      </c>
    </row>
    <row r="24" spans="2:20" hidden="1" x14ac:dyDescent="0.3"/>
    <row r="25" spans="2:20" hidden="1" x14ac:dyDescent="0.3">
      <c r="C25" s="3">
        <f>SUM(C21:E21)</f>
        <v>0.5</v>
      </c>
      <c r="D25" s="3">
        <f>SUM(C22:E22)</f>
        <v>2</v>
      </c>
      <c r="E25" s="3">
        <f>SUM(C23:E23)</f>
        <v>0.5</v>
      </c>
      <c r="H25" s="3">
        <f>SUM(H21:J21)</f>
        <v>0.60000000000000009</v>
      </c>
      <c r="I25" s="3">
        <f>SUM(H22:J22)</f>
        <v>1.8000000000000003</v>
      </c>
      <c r="J25" s="3">
        <f>SUM(H23:J23)</f>
        <v>0.60000000000000009</v>
      </c>
      <c r="M25" s="3">
        <f>SUM(M21:O21)</f>
        <v>0.33333333333333331</v>
      </c>
      <c r="N25" s="3">
        <f>SUM(M22:O22)</f>
        <v>0.33333333333333331</v>
      </c>
      <c r="O25" s="3">
        <f>SUM(M23:O23)</f>
        <v>0.33333333333333331</v>
      </c>
      <c r="R25" s="3">
        <f>SUM(R21:T21)</f>
        <v>0.54903810567665789</v>
      </c>
      <c r="S25" s="3">
        <f>SUM(R22:T22)</f>
        <v>1.901923788646684</v>
      </c>
      <c r="T25" s="3">
        <f>SUM(R23:T23)</f>
        <v>0.54903810567665789</v>
      </c>
    </row>
    <row r="26" spans="2:20" hidden="1" x14ac:dyDescent="0.3"/>
    <row r="27" spans="2:20" hidden="1" x14ac:dyDescent="0.3">
      <c r="C27" s="3">
        <f>E15</f>
        <v>0.16666666666666666</v>
      </c>
      <c r="D27" s="3">
        <f>E16</f>
        <v>0.66666666666666663</v>
      </c>
      <c r="E27" s="3">
        <f>E17</f>
        <v>0.16666666666666666</v>
      </c>
      <c r="H27" s="3">
        <f>J15</f>
        <v>0.20000000000000004</v>
      </c>
      <c r="I27" s="3">
        <f>J16</f>
        <v>0.60000000000000009</v>
      </c>
      <c r="J27" s="3">
        <f>J17</f>
        <v>0.20000000000000004</v>
      </c>
      <c r="M27" s="3">
        <f>O15</f>
        <v>0.33333333333333331</v>
      </c>
      <c r="N27" s="3">
        <f>O16</f>
        <v>0.33333333333333331</v>
      </c>
      <c r="O27" s="3">
        <f>O17</f>
        <v>0.33333333333333331</v>
      </c>
      <c r="R27" s="3">
        <f>T15</f>
        <v>0.1830127018922193</v>
      </c>
      <c r="S27" s="3">
        <f>T16</f>
        <v>0.63397459621556129</v>
      </c>
      <c r="T27" s="3">
        <f>T17</f>
        <v>0.1830127018922193</v>
      </c>
    </row>
    <row r="28" spans="2:20" hidden="1" x14ac:dyDescent="0.3"/>
    <row r="29" spans="2:20" hidden="1" x14ac:dyDescent="0.3">
      <c r="C29" s="3">
        <f>C25/C27</f>
        <v>3</v>
      </c>
      <c r="D29" s="3">
        <f t="shared" ref="D29:E29" si="33">D25/D27</f>
        <v>3</v>
      </c>
      <c r="E29" s="3">
        <f t="shared" si="33"/>
        <v>3</v>
      </c>
      <c r="H29" s="3">
        <f>H25/H27</f>
        <v>3</v>
      </c>
      <c r="I29" s="3">
        <f t="shared" ref="I29:J29" si="34">I25/I27</f>
        <v>3</v>
      </c>
      <c r="J29" s="3">
        <f t="shared" si="34"/>
        <v>3</v>
      </c>
      <c r="M29" s="3">
        <f>M25/M27</f>
        <v>1</v>
      </c>
      <c r="N29" s="3">
        <f t="shared" ref="N29:O29" si="35">N25/N27</f>
        <v>1</v>
      </c>
      <c r="O29" s="3">
        <f t="shared" si="35"/>
        <v>1</v>
      </c>
      <c r="R29" s="3">
        <f>R25/R27</f>
        <v>3</v>
      </c>
      <c r="S29" s="3">
        <f t="shared" ref="S29:T29" si="36">S25/S27</f>
        <v>3</v>
      </c>
      <c r="T29" s="3">
        <f t="shared" si="36"/>
        <v>3</v>
      </c>
    </row>
    <row r="30" spans="2:20" hidden="1" x14ac:dyDescent="0.3"/>
    <row r="31" spans="2:20" hidden="1" x14ac:dyDescent="0.3">
      <c r="D31" s="3" t="s">
        <v>5</v>
      </c>
      <c r="E31" s="3">
        <f>AVERAGE(C29:E29)</f>
        <v>3</v>
      </c>
      <c r="I31" s="3" t="s">
        <v>5</v>
      </c>
      <c r="J31" s="3">
        <f>AVERAGE(H29:J29)</f>
        <v>3</v>
      </c>
      <c r="N31" s="3" t="s">
        <v>5</v>
      </c>
      <c r="O31" s="3">
        <f>AVERAGE(M29:O29)</f>
        <v>1</v>
      </c>
      <c r="S31" s="3" t="s">
        <v>5</v>
      </c>
      <c r="T31" s="3">
        <f>AVERAGE(R29:T29)</f>
        <v>3</v>
      </c>
    </row>
    <row r="32" spans="2:20" hidden="1" x14ac:dyDescent="0.3">
      <c r="D32" s="3" t="s">
        <v>6</v>
      </c>
      <c r="E32" s="3">
        <f>(E31-3)/2</f>
        <v>0</v>
      </c>
      <c r="I32" s="3" t="s">
        <v>6</v>
      </c>
      <c r="J32" s="3">
        <f>(J31-3)/2</f>
        <v>0</v>
      </c>
      <c r="N32" s="3" t="s">
        <v>6</v>
      </c>
      <c r="O32" s="3">
        <f>(O31-3)/2</f>
        <v>-1</v>
      </c>
      <c r="S32" s="3" t="s">
        <v>6</v>
      </c>
      <c r="T32" s="3">
        <f>(T31-3)/2</f>
        <v>0</v>
      </c>
    </row>
    <row r="33" spans="4:20" x14ac:dyDescent="0.3">
      <c r="D33" s="3" t="s">
        <v>7</v>
      </c>
      <c r="E33" s="3">
        <f>E32/0.52</f>
        <v>0</v>
      </c>
      <c r="I33" s="3" t="s">
        <v>7</v>
      </c>
      <c r="J33" s="3">
        <f>J32/0.52</f>
        <v>0</v>
      </c>
      <c r="N33" s="3" t="s">
        <v>7</v>
      </c>
      <c r="O33" s="3">
        <f>O32/0.52</f>
        <v>-1.9230769230769229</v>
      </c>
      <c r="S33" s="3" t="s">
        <v>7</v>
      </c>
      <c r="T33" s="3">
        <f>T32/0.52</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7EC35-B4D4-4A71-8F80-7839D68102FA}">
  <dimension ref="B3:T33"/>
  <sheetViews>
    <sheetView workbookViewId="0">
      <selection activeCell="R44" sqref="R44"/>
    </sheetView>
  </sheetViews>
  <sheetFormatPr defaultRowHeight="14.4" x14ac:dyDescent="0.3"/>
  <sheetData>
    <row r="3" spans="2:20" x14ac:dyDescent="0.3">
      <c r="B3" s="3" t="s">
        <v>83</v>
      </c>
      <c r="C3" s="3" t="str">
        <f>B4</f>
        <v>a1</v>
      </c>
      <c r="D3" s="3" t="str">
        <f>B5</f>
        <v>a2</v>
      </c>
      <c r="E3" s="3" t="str">
        <f>B6</f>
        <v>a3</v>
      </c>
      <c r="G3" s="3" t="s">
        <v>83</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f>1/2</f>
        <v>0.5</v>
      </c>
      <c r="E4" s="3">
        <f>1/3</f>
        <v>0.33333333333333331</v>
      </c>
      <c r="G4" s="42" t="str">
        <f>B4</f>
        <v>a1</v>
      </c>
      <c r="H4" s="3">
        <v>1</v>
      </c>
      <c r="I4" s="3">
        <f>1/2</f>
        <v>0.5</v>
      </c>
      <c r="J4" s="3">
        <f>1/3</f>
        <v>0.33333333333333331</v>
      </c>
      <c r="L4" s="3" t="str">
        <f>G4</f>
        <v>a1</v>
      </c>
      <c r="M4" s="3">
        <v>1</v>
      </c>
      <c r="N4" s="3"/>
      <c r="O4" s="3"/>
      <c r="Q4" s="3" t="str">
        <f>L4</f>
        <v>a1</v>
      </c>
      <c r="R4" s="3">
        <f>GEOMEAN(C4,H4,M4)</f>
        <v>1</v>
      </c>
      <c r="S4" s="3">
        <f t="shared" ref="S4:T6" si="0">GEOMEAN(D4,I4,N4)</f>
        <v>0.5</v>
      </c>
      <c r="T4" s="3">
        <f t="shared" si="0"/>
        <v>0.33333333333333331</v>
      </c>
    </row>
    <row r="5" spans="2:20" x14ac:dyDescent="0.3">
      <c r="B5" s="4" t="s">
        <v>93</v>
      </c>
      <c r="C5" s="3">
        <v>2</v>
      </c>
      <c r="D5" s="3">
        <v>1</v>
      </c>
      <c r="E5" s="3">
        <f>1/2</f>
        <v>0.5</v>
      </c>
      <c r="G5" s="42" t="str">
        <f t="shared" ref="G5:G6" si="1">B5</f>
        <v>a2</v>
      </c>
      <c r="H5" s="3">
        <v>2</v>
      </c>
      <c r="I5" s="3">
        <v>1</v>
      </c>
      <c r="J5" s="3">
        <f>1/2</f>
        <v>0.5</v>
      </c>
      <c r="L5" s="3" t="str">
        <f t="shared" ref="L5:L6" si="2">G5</f>
        <v>a2</v>
      </c>
      <c r="M5" s="3"/>
      <c r="N5" s="3">
        <v>1</v>
      </c>
      <c r="O5" s="3"/>
      <c r="Q5" s="3" t="str">
        <f t="shared" ref="Q5:Q6" si="3">L5</f>
        <v>a2</v>
      </c>
      <c r="R5" s="3">
        <f t="shared" ref="R5:R6" si="4">GEOMEAN(C5,H5,M5)</f>
        <v>2</v>
      </c>
      <c r="S5" s="3">
        <f t="shared" si="0"/>
        <v>1</v>
      </c>
      <c r="T5" s="3">
        <f t="shared" si="0"/>
        <v>0.5</v>
      </c>
    </row>
    <row r="6" spans="2:20" x14ac:dyDescent="0.3">
      <c r="B6" s="4" t="s">
        <v>94</v>
      </c>
      <c r="C6" s="3">
        <v>3</v>
      </c>
      <c r="D6" s="3">
        <v>2</v>
      </c>
      <c r="E6" s="3">
        <v>1</v>
      </c>
      <c r="G6" s="42" t="str">
        <f t="shared" si="1"/>
        <v>a3</v>
      </c>
      <c r="H6" s="3">
        <v>3</v>
      </c>
      <c r="I6" s="3">
        <v>2</v>
      </c>
      <c r="J6" s="3">
        <v>1</v>
      </c>
      <c r="L6" s="3" t="str">
        <f t="shared" si="2"/>
        <v>a3</v>
      </c>
      <c r="M6" s="3"/>
      <c r="N6" s="3"/>
      <c r="O6" s="3">
        <v>1</v>
      </c>
      <c r="Q6" s="3" t="str">
        <f t="shared" si="3"/>
        <v>a3</v>
      </c>
      <c r="R6" s="3">
        <f t="shared" si="4"/>
        <v>3</v>
      </c>
      <c r="S6" s="3">
        <f t="shared" si="0"/>
        <v>2</v>
      </c>
      <c r="T6" s="3">
        <f t="shared" si="0"/>
        <v>1</v>
      </c>
    </row>
    <row r="8" spans="2:20" hidden="1" x14ac:dyDescent="0.3">
      <c r="C8" s="3">
        <f>SUM(C4:C6)</f>
        <v>6</v>
      </c>
      <c r="D8" s="3">
        <f t="shared" ref="D8:E8" si="5">SUM(D4:D6)</f>
        <v>3.5</v>
      </c>
      <c r="E8" s="3">
        <f t="shared" si="5"/>
        <v>1.8333333333333333</v>
      </c>
      <c r="H8" s="3">
        <f>SUM(H4:H6)</f>
        <v>6</v>
      </c>
      <c r="I8" s="3">
        <f t="shared" ref="I8:J8" si="6">SUM(I4:I6)</f>
        <v>3.5</v>
      </c>
      <c r="J8" s="3">
        <f t="shared" si="6"/>
        <v>1.8333333333333333</v>
      </c>
      <c r="M8" s="3">
        <f>SUM(M4:M6)</f>
        <v>1</v>
      </c>
      <c r="N8" s="3">
        <f t="shared" ref="N8:O8" si="7">SUM(N4:N6)</f>
        <v>1</v>
      </c>
      <c r="O8" s="3">
        <f t="shared" si="7"/>
        <v>1</v>
      </c>
      <c r="R8" s="3">
        <f>SUM(R4:R6)</f>
        <v>6</v>
      </c>
      <c r="S8" s="3">
        <f t="shared" ref="S8:T8" si="8">SUM(S4:S6)</f>
        <v>3.5</v>
      </c>
      <c r="T8" s="3">
        <f t="shared" si="8"/>
        <v>1.8333333333333333</v>
      </c>
    </row>
    <row r="9" spans="2:20" hidden="1" x14ac:dyDescent="0.3"/>
    <row r="10" spans="2:20" hidden="1" x14ac:dyDescent="0.3"/>
    <row r="11" spans="2:20" hidden="1" x14ac:dyDescent="0.3">
      <c r="C11" s="3">
        <f>C4/C$8</f>
        <v>0.16666666666666666</v>
      </c>
      <c r="D11" s="3">
        <f>D4/D$8</f>
        <v>0.14285714285714285</v>
      </c>
      <c r="E11" s="3">
        <f>E4/E$8</f>
        <v>0.18181818181818182</v>
      </c>
      <c r="H11" s="3">
        <f>H4/H$8</f>
        <v>0.16666666666666666</v>
      </c>
      <c r="I11" s="3">
        <f>I4/I$8</f>
        <v>0.14285714285714285</v>
      </c>
      <c r="J11" s="3">
        <f>J4/J$8</f>
        <v>0.18181818181818182</v>
      </c>
      <c r="M11" s="3">
        <f>M4/M$8</f>
        <v>1</v>
      </c>
      <c r="N11" s="3">
        <f>N4/N$8</f>
        <v>0</v>
      </c>
      <c r="O11" s="3">
        <f>O4/O$8</f>
        <v>0</v>
      </c>
      <c r="R11" s="3">
        <f>R4/R$8</f>
        <v>0.16666666666666666</v>
      </c>
      <c r="S11" s="3">
        <f>S4/S$8</f>
        <v>0.14285714285714285</v>
      </c>
      <c r="T11" s="3">
        <f>T4/T$8</f>
        <v>0.18181818181818182</v>
      </c>
    </row>
    <row r="12" spans="2:20" hidden="1" x14ac:dyDescent="0.3">
      <c r="C12" s="3">
        <f t="shared" ref="C12:E13" si="9">C5/C$8</f>
        <v>0.33333333333333331</v>
      </c>
      <c r="D12" s="3">
        <f t="shared" si="9"/>
        <v>0.2857142857142857</v>
      </c>
      <c r="E12" s="3">
        <f t="shared" si="9"/>
        <v>0.27272727272727276</v>
      </c>
      <c r="H12" s="3">
        <f t="shared" ref="H12:J13" si="10">H5/H$8</f>
        <v>0.33333333333333331</v>
      </c>
      <c r="I12" s="3">
        <f t="shared" si="10"/>
        <v>0.2857142857142857</v>
      </c>
      <c r="J12" s="3">
        <f t="shared" si="10"/>
        <v>0.27272727272727276</v>
      </c>
      <c r="M12" s="3">
        <f t="shared" ref="M12:O13" si="11">M5/M$8</f>
        <v>0</v>
      </c>
      <c r="N12" s="3">
        <f t="shared" si="11"/>
        <v>1</v>
      </c>
      <c r="O12" s="3">
        <f t="shared" si="11"/>
        <v>0</v>
      </c>
      <c r="R12" s="3">
        <f t="shared" ref="R12:T13" si="12">R5/R$8</f>
        <v>0.33333333333333331</v>
      </c>
      <c r="S12" s="3">
        <f t="shared" si="12"/>
        <v>0.2857142857142857</v>
      </c>
      <c r="T12" s="3">
        <f t="shared" si="12"/>
        <v>0.27272727272727276</v>
      </c>
    </row>
    <row r="13" spans="2:20" hidden="1" x14ac:dyDescent="0.3">
      <c r="C13" s="3">
        <f t="shared" si="9"/>
        <v>0.5</v>
      </c>
      <c r="D13" s="3">
        <f t="shared" si="9"/>
        <v>0.5714285714285714</v>
      </c>
      <c r="E13" s="3">
        <f t="shared" si="9"/>
        <v>0.54545454545454553</v>
      </c>
      <c r="H13" s="3">
        <f t="shared" si="10"/>
        <v>0.5</v>
      </c>
      <c r="I13" s="3">
        <f t="shared" si="10"/>
        <v>0.5714285714285714</v>
      </c>
      <c r="J13" s="3">
        <f t="shared" si="10"/>
        <v>0.54545454545454553</v>
      </c>
      <c r="M13" s="3">
        <f t="shared" si="11"/>
        <v>0</v>
      </c>
      <c r="N13" s="3">
        <f t="shared" si="11"/>
        <v>0</v>
      </c>
      <c r="O13" s="3">
        <f t="shared" si="11"/>
        <v>1</v>
      </c>
      <c r="R13" s="3">
        <f t="shared" si="12"/>
        <v>0.5</v>
      </c>
      <c r="S13" s="3">
        <f t="shared" si="12"/>
        <v>0.5714285714285714</v>
      </c>
      <c r="T13" s="3">
        <f t="shared" si="12"/>
        <v>0.54545454545454553</v>
      </c>
    </row>
    <row r="14" spans="2:20" hidden="1" x14ac:dyDescent="0.3"/>
    <row r="15" spans="2:20" x14ac:dyDescent="0.3">
      <c r="D15" s="3" t="str">
        <f>B4</f>
        <v>a1</v>
      </c>
      <c r="E15" s="3">
        <f>AVERAGE(C11:E11)</f>
        <v>0.16378066378066378</v>
      </c>
      <c r="I15" s="3" t="str">
        <f>G4</f>
        <v>a1</v>
      </c>
      <c r="J15" s="3">
        <f>AVERAGE(H11:J11)</f>
        <v>0.16378066378066378</v>
      </c>
      <c r="N15" s="3" t="str">
        <f>L4</f>
        <v>a1</v>
      </c>
      <c r="O15" s="3">
        <f>AVERAGE(M11:O11)</f>
        <v>0.33333333333333331</v>
      </c>
      <c r="S15" s="3" t="str">
        <f>Q4</f>
        <v>a1</v>
      </c>
      <c r="T15" s="3">
        <f>AVERAGE(R11:T11)</f>
        <v>0.16378066378066378</v>
      </c>
    </row>
    <row r="16" spans="2:20" x14ac:dyDescent="0.3">
      <c r="D16" s="3" t="str">
        <f t="shared" ref="D16:D17" si="13">B5</f>
        <v>a2</v>
      </c>
      <c r="E16" s="3">
        <f t="shared" ref="E16:E17" si="14">AVERAGE(C12:E12)</f>
        <v>0.29725829725829728</v>
      </c>
      <c r="I16" s="3" t="str">
        <f t="shared" ref="I16:I17" si="15">G5</f>
        <v>a2</v>
      </c>
      <c r="J16" s="3">
        <f t="shared" ref="J16:J17" si="16">AVERAGE(H12:J12)</f>
        <v>0.29725829725829728</v>
      </c>
      <c r="N16" s="3" t="str">
        <f t="shared" ref="N16:N17" si="17">L5</f>
        <v>a2</v>
      </c>
      <c r="O16" s="3">
        <f t="shared" ref="O16:O17" si="18">AVERAGE(M12:O12)</f>
        <v>0.33333333333333331</v>
      </c>
      <c r="S16" s="3" t="str">
        <f t="shared" ref="S16:S17" si="19">Q5</f>
        <v>a2</v>
      </c>
      <c r="T16" s="3">
        <f t="shared" ref="T16:T17" si="20">AVERAGE(R12:T12)</f>
        <v>0.29725829725829728</v>
      </c>
    </row>
    <row r="17" spans="2:20" x14ac:dyDescent="0.3">
      <c r="D17" s="3" t="str">
        <f t="shared" si="13"/>
        <v>a3</v>
      </c>
      <c r="E17" s="3">
        <f t="shared" si="14"/>
        <v>0.53896103896103897</v>
      </c>
      <c r="I17" s="3" t="str">
        <f t="shared" si="15"/>
        <v>a3</v>
      </c>
      <c r="J17" s="3">
        <f t="shared" si="16"/>
        <v>0.53896103896103897</v>
      </c>
      <c r="N17" s="3" t="str">
        <f t="shared" si="17"/>
        <v>a3</v>
      </c>
      <c r="O17" s="3">
        <f t="shared" si="18"/>
        <v>0.33333333333333331</v>
      </c>
      <c r="S17" s="3" t="str">
        <f t="shared" si="19"/>
        <v>a3</v>
      </c>
      <c r="T17" s="3">
        <f t="shared" si="20"/>
        <v>0.53896103896103897</v>
      </c>
    </row>
    <row r="19" spans="2:20" x14ac:dyDescent="0.3">
      <c r="B19" t="s">
        <v>4</v>
      </c>
      <c r="G19" t="s">
        <v>4</v>
      </c>
      <c r="L19" t="s">
        <v>4</v>
      </c>
      <c r="Q19" t="s">
        <v>4</v>
      </c>
    </row>
    <row r="21" spans="2:20" hidden="1" x14ac:dyDescent="0.3">
      <c r="C21" s="3">
        <f>C4*E$15</f>
        <v>0.16378066378066378</v>
      </c>
      <c r="D21" s="3">
        <f>D4*E$16</f>
        <v>0.14862914862914864</v>
      </c>
      <c r="E21" s="3">
        <f>E4*E$17</f>
        <v>0.17965367965367965</v>
      </c>
      <c r="H21" s="3">
        <f>H4*J$15</f>
        <v>0.16378066378066378</v>
      </c>
      <c r="I21" s="3">
        <f>I4*J$16</f>
        <v>0.14862914862914864</v>
      </c>
      <c r="J21" s="3">
        <f>J4*J$17</f>
        <v>0.17965367965367965</v>
      </c>
      <c r="M21" s="3">
        <f>M4*O$15</f>
        <v>0.33333333333333331</v>
      </c>
      <c r="N21" s="3">
        <f>N4*O$16</f>
        <v>0</v>
      </c>
      <c r="O21" s="3">
        <f>O4*O$17</f>
        <v>0</v>
      </c>
      <c r="R21" s="3">
        <f>R4*T$15</f>
        <v>0.16378066378066378</v>
      </c>
      <c r="S21" s="3">
        <f>S4*T$16</f>
        <v>0.14862914862914864</v>
      </c>
      <c r="T21" s="3">
        <f>T4*T$17</f>
        <v>0.17965367965367965</v>
      </c>
    </row>
    <row r="22" spans="2:20" hidden="1" x14ac:dyDescent="0.3">
      <c r="C22" s="3">
        <f t="shared" ref="C22:C23" si="21">C5*E$15</f>
        <v>0.32756132756132755</v>
      </c>
      <c r="D22" s="3">
        <f t="shared" ref="D22:D23" si="22">D5*E$16</f>
        <v>0.29725829725829728</v>
      </c>
      <c r="E22" s="3">
        <f t="shared" ref="E22:E23" si="23">E5*E$17</f>
        <v>0.26948051948051949</v>
      </c>
      <c r="H22" s="3">
        <f t="shared" ref="H22:H23" si="24">H5*J$15</f>
        <v>0.32756132756132755</v>
      </c>
      <c r="I22" s="3">
        <f t="shared" ref="I22:I23" si="25">I5*J$16</f>
        <v>0.29725829725829728</v>
      </c>
      <c r="J22" s="3">
        <f t="shared" ref="J22:J23" si="26">J5*J$17</f>
        <v>0.26948051948051949</v>
      </c>
      <c r="M22" s="3">
        <f t="shared" ref="M22:M23" si="27">M5*O$15</f>
        <v>0</v>
      </c>
      <c r="N22" s="3">
        <f t="shared" ref="N22:N23" si="28">N5*O$16</f>
        <v>0.33333333333333331</v>
      </c>
      <c r="O22" s="3">
        <f t="shared" ref="O22:O23" si="29">O5*O$17</f>
        <v>0</v>
      </c>
      <c r="R22" s="3">
        <f t="shared" ref="R22:R23" si="30">R5*T$15</f>
        <v>0.32756132756132755</v>
      </c>
      <c r="S22" s="3">
        <f t="shared" ref="S22:S23" si="31">S5*T$16</f>
        <v>0.29725829725829728</v>
      </c>
      <c r="T22" s="3">
        <f t="shared" ref="T22:T23" si="32">T5*T$17</f>
        <v>0.26948051948051949</v>
      </c>
    </row>
    <row r="23" spans="2:20" hidden="1" x14ac:dyDescent="0.3">
      <c r="C23" s="3">
        <f t="shared" si="21"/>
        <v>0.4913419913419913</v>
      </c>
      <c r="D23" s="3">
        <f t="shared" si="22"/>
        <v>0.59451659451659455</v>
      </c>
      <c r="E23" s="3">
        <f t="shared" si="23"/>
        <v>0.53896103896103897</v>
      </c>
      <c r="H23" s="3">
        <f t="shared" si="24"/>
        <v>0.4913419913419913</v>
      </c>
      <c r="I23" s="3">
        <f t="shared" si="25"/>
        <v>0.59451659451659455</v>
      </c>
      <c r="J23" s="3">
        <f t="shared" si="26"/>
        <v>0.53896103896103897</v>
      </c>
      <c r="M23" s="3">
        <f t="shared" si="27"/>
        <v>0</v>
      </c>
      <c r="N23" s="3">
        <f t="shared" si="28"/>
        <v>0</v>
      </c>
      <c r="O23" s="3">
        <f t="shared" si="29"/>
        <v>0.33333333333333331</v>
      </c>
      <c r="R23" s="3">
        <f t="shared" si="30"/>
        <v>0.4913419913419913</v>
      </c>
      <c r="S23" s="3">
        <f t="shared" si="31"/>
        <v>0.59451659451659455</v>
      </c>
      <c r="T23" s="3">
        <f t="shared" si="32"/>
        <v>0.53896103896103897</v>
      </c>
    </row>
    <row r="24" spans="2:20" hidden="1" x14ac:dyDescent="0.3"/>
    <row r="25" spans="2:20" hidden="1" x14ac:dyDescent="0.3">
      <c r="C25" s="3">
        <f>SUM(C21:E21)</f>
        <v>0.49206349206349209</v>
      </c>
      <c r="D25" s="3">
        <f>SUM(C22:E22)</f>
        <v>0.89430014430014437</v>
      </c>
      <c r="E25" s="3">
        <f>SUM(C23:E23)</f>
        <v>1.6248196248196249</v>
      </c>
      <c r="H25" s="3">
        <f>SUM(H21:J21)</f>
        <v>0.49206349206349209</v>
      </c>
      <c r="I25" s="3">
        <f>SUM(H22:J22)</f>
        <v>0.89430014430014437</v>
      </c>
      <c r="J25" s="3">
        <f>SUM(H23:J23)</f>
        <v>1.6248196248196249</v>
      </c>
      <c r="M25" s="3">
        <f>SUM(M21:O21)</f>
        <v>0.33333333333333331</v>
      </c>
      <c r="N25" s="3">
        <f>SUM(M22:O22)</f>
        <v>0.33333333333333331</v>
      </c>
      <c r="O25" s="3">
        <f>SUM(M23:O23)</f>
        <v>0.33333333333333331</v>
      </c>
      <c r="R25" s="3">
        <f>SUM(R21:T21)</f>
        <v>0.49206349206349209</v>
      </c>
      <c r="S25" s="3">
        <f>SUM(R22:T22)</f>
        <v>0.89430014430014437</v>
      </c>
      <c r="T25" s="3">
        <f>SUM(R23:T23)</f>
        <v>1.6248196248196249</v>
      </c>
    </row>
    <row r="26" spans="2:20" hidden="1" x14ac:dyDescent="0.3"/>
    <row r="27" spans="2:20" hidden="1" x14ac:dyDescent="0.3">
      <c r="C27" s="3">
        <f>E15</f>
        <v>0.16378066378066378</v>
      </c>
      <c r="D27" s="3">
        <f>E16</f>
        <v>0.29725829725829728</v>
      </c>
      <c r="E27" s="3">
        <f>E17</f>
        <v>0.53896103896103897</v>
      </c>
      <c r="H27" s="3">
        <f>J15</f>
        <v>0.16378066378066378</v>
      </c>
      <c r="I27" s="3">
        <f>J16</f>
        <v>0.29725829725829728</v>
      </c>
      <c r="J27" s="3">
        <f>J17</f>
        <v>0.53896103896103897</v>
      </c>
      <c r="M27" s="3">
        <f>O15</f>
        <v>0.33333333333333331</v>
      </c>
      <c r="N27" s="3">
        <f>O16</f>
        <v>0.33333333333333331</v>
      </c>
      <c r="O27" s="3">
        <f>O17</f>
        <v>0.33333333333333331</v>
      </c>
      <c r="R27" s="3">
        <f>T15</f>
        <v>0.16378066378066378</v>
      </c>
      <c r="S27" s="3">
        <f>T16</f>
        <v>0.29725829725829728</v>
      </c>
      <c r="T27" s="3">
        <f>T17</f>
        <v>0.53896103896103897</v>
      </c>
    </row>
    <row r="28" spans="2:20" hidden="1" x14ac:dyDescent="0.3"/>
    <row r="29" spans="2:20" hidden="1" x14ac:dyDescent="0.3">
      <c r="C29" s="3">
        <f>C25/C27</f>
        <v>3.0044052863436126</v>
      </c>
      <c r="D29" s="3">
        <f t="shared" ref="D29:E29" si="33">D25/D27</f>
        <v>3.008495145631068</v>
      </c>
      <c r="E29" s="3">
        <f t="shared" si="33"/>
        <v>3.0147255689424366</v>
      </c>
      <c r="H29" s="3">
        <f>H25/H27</f>
        <v>3.0044052863436126</v>
      </c>
      <c r="I29" s="3">
        <f t="shared" ref="I29:J29" si="34">I25/I27</f>
        <v>3.008495145631068</v>
      </c>
      <c r="J29" s="3">
        <f t="shared" si="34"/>
        <v>3.0147255689424366</v>
      </c>
      <c r="M29" s="3">
        <f>M25/M27</f>
        <v>1</v>
      </c>
      <c r="N29" s="3">
        <f t="shared" ref="N29:O29" si="35">N25/N27</f>
        <v>1</v>
      </c>
      <c r="O29" s="3">
        <f t="shared" si="35"/>
        <v>1</v>
      </c>
      <c r="R29" s="3">
        <f>R25/R27</f>
        <v>3.0044052863436126</v>
      </c>
      <c r="S29" s="3">
        <f t="shared" ref="S29:T29" si="36">S25/S27</f>
        <v>3.008495145631068</v>
      </c>
      <c r="T29" s="3">
        <f t="shared" si="36"/>
        <v>3.0147255689424366</v>
      </c>
    </row>
    <row r="30" spans="2:20" hidden="1" x14ac:dyDescent="0.3"/>
    <row r="31" spans="2:20" hidden="1" x14ac:dyDescent="0.3">
      <c r="D31" s="3" t="s">
        <v>5</v>
      </c>
      <c r="E31" s="3">
        <f>AVERAGE(C29:E29)</f>
        <v>3.0092086669723721</v>
      </c>
      <c r="I31" s="3" t="s">
        <v>5</v>
      </c>
      <c r="J31" s="3">
        <f>AVERAGE(H29:J29)</f>
        <v>3.0092086669723721</v>
      </c>
      <c r="N31" s="3" t="s">
        <v>5</v>
      </c>
      <c r="O31" s="3">
        <f>AVERAGE(M29:O29)</f>
        <v>1</v>
      </c>
      <c r="S31" s="3" t="s">
        <v>5</v>
      </c>
      <c r="T31" s="3">
        <f>AVERAGE(R29:T29)</f>
        <v>3.0092086669723721</v>
      </c>
    </row>
    <row r="32" spans="2:20" hidden="1" x14ac:dyDescent="0.3">
      <c r="D32" s="3" t="s">
        <v>6</v>
      </c>
      <c r="E32" s="3">
        <f>(E31-3)/2</f>
        <v>4.6043334861860519E-3</v>
      </c>
      <c r="I32" s="3" t="s">
        <v>6</v>
      </c>
      <c r="J32" s="3">
        <f>(J31-3)/2</f>
        <v>4.6043334861860519E-3</v>
      </c>
      <c r="N32" s="3" t="s">
        <v>6</v>
      </c>
      <c r="O32" s="3">
        <f>(O31-3)/2</f>
        <v>-1</v>
      </c>
      <c r="S32" s="3" t="s">
        <v>6</v>
      </c>
      <c r="T32" s="3">
        <f>(T31-3)/2</f>
        <v>4.6043334861860519E-3</v>
      </c>
    </row>
    <row r="33" spans="4:20" x14ac:dyDescent="0.3">
      <c r="D33" s="3" t="s">
        <v>7</v>
      </c>
      <c r="E33" s="3">
        <f>E32/0.52</f>
        <v>8.8544874734347145E-3</v>
      </c>
      <c r="I33" s="3" t="s">
        <v>7</v>
      </c>
      <c r="J33" s="3">
        <f>J32/0.52</f>
        <v>8.8544874734347145E-3</v>
      </c>
      <c r="N33" s="3" t="s">
        <v>7</v>
      </c>
      <c r="O33" s="3">
        <f>O32/0.52</f>
        <v>-1.9230769230769229</v>
      </c>
      <c r="S33" s="3" t="s">
        <v>7</v>
      </c>
      <c r="T33" s="3">
        <f>T32/0.52</f>
        <v>8.8544874734347145E-3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795B2-A581-49AC-BA1C-9AD0883314C7}">
  <dimension ref="B2:P12"/>
  <sheetViews>
    <sheetView workbookViewId="0">
      <selection activeCell="R26" sqref="R26"/>
    </sheetView>
  </sheetViews>
  <sheetFormatPr defaultRowHeight="14.4" x14ac:dyDescent="0.3"/>
  <cols>
    <col min="16" max="16" width="10.5546875" customWidth="1"/>
  </cols>
  <sheetData>
    <row r="2" spans="2:16" x14ac:dyDescent="0.3">
      <c r="B2" s="3" t="s">
        <v>84</v>
      </c>
      <c r="C2" s="3" t="str">
        <f>B3</f>
        <v>k9</v>
      </c>
      <c r="D2" s="3" t="str">
        <f>B4</f>
        <v>k10</v>
      </c>
      <c r="F2" s="3" t="s">
        <v>84</v>
      </c>
      <c r="G2" s="3" t="str">
        <f>F3</f>
        <v>k9</v>
      </c>
      <c r="H2" s="3" t="str">
        <f>F4</f>
        <v>k10</v>
      </c>
      <c r="J2" s="3"/>
      <c r="K2" s="3" t="str">
        <f>J3</f>
        <v>k9</v>
      </c>
      <c r="L2" s="3" t="str">
        <f>J4</f>
        <v>k10</v>
      </c>
      <c r="N2" s="3"/>
      <c r="O2" s="3" t="str">
        <f>N3</f>
        <v>k9</v>
      </c>
      <c r="P2" s="3" t="str">
        <f>N4</f>
        <v>k10</v>
      </c>
    </row>
    <row r="3" spans="2:16" x14ac:dyDescent="0.3">
      <c r="B3" s="4" t="s">
        <v>88</v>
      </c>
      <c r="C3" s="3">
        <v>1</v>
      </c>
      <c r="D3" s="3">
        <v>2</v>
      </c>
      <c r="F3" s="42" t="str">
        <f>B3</f>
        <v>k9</v>
      </c>
      <c r="G3" s="3">
        <v>1</v>
      </c>
      <c r="H3" s="3">
        <v>1</v>
      </c>
      <c r="J3" s="3" t="str">
        <f>F3</f>
        <v>k9</v>
      </c>
      <c r="K3" s="3">
        <v>1</v>
      </c>
      <c r="L3" s="3"/>
      <c r="N3" s="3" t="str">
        <f>J3</f>
        <v>k9</v>
      </c>
      <c r="O3" s="3">
        <f>GEOMEAN(C3,G3,K3)</f>
        <v>1</v>
      </c>
      <c r="P3" s="3">
        <f>GEOMEAN(D3,H3,L3)</f>
        <v>1.4142135623730949</v>
      </c>
    </row>
    <row r="4" spans="2:16" x14ac:dyDescent="0.3">
      <c r="B4" s="4" t="s">
        <v>89</v>
      </c>
      <c r="C4" s="3">
        <f>1/2</f>
        <v>0.5</v>
      </c>
      <c r="D4" s="3">
        <v>1</v>
      </c>
      <c r="F4" s="42" t="str">
        <f>B4</f>
        <v>k10</v>
      </c>
      <c r="G4" s="3">
        <v>1</v>
      </c>
      <c r="H4" s="3">
        <v>1</v>
      </c>
      <c r="J4" s="3" t="str">
        <f>F4</f>
        <v>k10</v>
      </c>
      <c r="K4" s="3"/>
      <c r="L4" s="3">
        <v>1</v>
      </c>
      <c r="N4" s="3" t="str">
        <f>J4</f>
        <v>k10</v>
      </c>
      <c r="O4" s="3">
        <f>GEOMEAN(C4,G4,K4)</f>
        <v>0.70710678118654757</v>
      </c>
      <c r="P4" s="3">
        <f>GEOMEAN(D4,H4,L4)</f>
        <v>1</v>
      </c>
    </row>
    <row r="6" spans="2:16" hidden="1" x14ac:dyDescent="0.3">
      <c r="C6">
        <f>SUM(C3:C4)</f>
        <v>1.5</v>
      </c>
      <c r="D6">
        <f>SUM(D3:D4)</f>
        <v>3</v>
      </c>
      <c r="G6">
        <f>SUM(G3:G4)</f>
        <v>2</v>
      </c>
      <c r="H6">
        <f>SUM(H3:H4)</f>
        <v>2</v>
      </c>
      <c r="K6">
        <f>SUM(K3:K4)</f>
        <v>1</v>
      </c>
      <c r="L6">
        <f>SUM(L3:L4)</f>
        <v>1</v>
      </c>
      <c r="O6">
        <f>SUM(O3:O4)</f>
        <v>1.7071067811865475</v>
      </c>
      <c r="P6">
        <f>SUM(P3:P4)</f>
        <v>2.4142135623730949</v>
      </c>
    </row>
    <row r="7" spans="2:16" hidden="1" x14ac:dyDescent="0.3"/>
    <row r="8" spans="2:16" hidden="1" x14ac:dyDescent="0.3">
      <c r="C8" s="3">
        <f>C3/C$6</f>
        <v>0.66666666666666663</v>
      </c>
      <c r="D8" s="3">
        <f>D3/D$6</f>
        <v>0.66666666666666663</v>
      </c>
      <c r="G8" s="3">
        <f>G3/G$6</f>
        <v>0.5</v>
      </c>
      <c r="H8" s="3">
        <f>H3/H$6</f>
        <v>0.5</v>
      </c>
      <c r="K8" s="3">
        <f>K3/K$6</f>
        <v>1</v>
      </c>
      <c r="L8" s="3">
        <f>L3/L$6</f>
        <v>0</v>
      </c>
      <c r="O8" s="3">
        <f>O3/O$6</f>
        <v>0.58578643762690497</v>
      </c>
      <c r="P8" s="3">
        <f>P3/P$6</f>
        <v>0.58578643762690497</v>
      </c>
    </row>
    <row r="9" spans="2:16" hidden="1" x14ac:dyDescent="0.3">
      <c r="C9" s="3">
        <f>C4/C$6</f>
        <v>0.33333333333333331</v>
      </c>
      <c r="D9" s="3">
        <f>D4/D$6</f>
        <v>0.33333333333333331</v>
      </c>
      <c r="G9" s="3">
        <f>G4/G$6</f>
        <v>0.5</v>
      </c>
      <c r="H9" s="3">
        <f>H4/H$6</f>
        <v>0.5</v>
      </c>
      <c r="K9" s="3">
        <f>K4/K$6</f>
        <v>0</v>
      </c>
      <c r="L9" s="3">
        <f>L4/L$6</f>
        <v>1</v>
      </c>
      <c r="O9" s="3">
        <f>O4/O$6</f>
        <v>0.41421356237309509</v>
      </c>
      <c r="P9" s="3">
        <f>P4/P$6</f>
        <v>0.41421356237309509</v>
      </c>
    </row>
    <row r="10" spans="2:16" hidden="1" x14ac:dyDescent="0.3"/>
    <row r="11" spans="2:16" x14ac:dyDescent="0.3">
      <c r="C11" s="3" t="str">
        <f>B3</f>
        <v>k9</v>
      </c>
      <c r="D11" s="3">
        <f>AVERAGE(C8:D8)</f>
        <v>0.66666666666666663</v>
      </c>
      <c r="G11" s="3" t="str">
        <f>F3</f>
        <v>k9</v>
      </c>
      <c r="H11" s="3">
        <f>AVERAGE(G8:H8)</f>
        <v>0.5</v>
      </c>
      <c r="K11" s="3" t="str">
        <f>J3</f>
        <v>k9</v>
      </c>
      <c r="L11" s="3">
        <f>AVERAGE(K8:L8)</f>
        <v>0.5</v>
      </c>
      <c r="O11" s="3" t="str">
        <f>N3</f>
        <v>k9</v>
      </c>
      <c r="P11" s="3">
        <f>AVERAGE(O8:P8)</f>
        <v>0.58578643762690497</v>
      </c>
    </row>
    <row r="12" spans="2:16" x14ac:dyDescent="0.3">
      <c r="C12" s="3" t="str">
        <f>B4</f>
        <v>k10</v>
      </c>
      <c r="D12" s="3">
        <f>AVERAGE(C9:D9)</f>
        <v>0.33333333333333331</v>
      </c>
      <c r="G12" s="3" t="str">
        <f>F4</f>
        <v>k10</v>
      </c>
      <c r="H12" s="3">
        <f>AVERAGE(G9:H9)</f>
        <v>0.5</v>
      </c>
      <c r="K12" s="3" t="str">
        <f>J4</f>
        <v>k10</v>
      </c>
      <c r="L12" s="3">
        <f>AVERAGE(K9:L9)</f>
        <v>0.5</v>
      </c>
      <c r="O12" s="3" t="str">
        <f>N4</f>
        <v>k10</v>
      </c>
      <c r="P12" s="3">
        <f>AVERAGE(O9:P9)</f>
        <v>0.41421356237309509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DB975-091C-4981-AEC5-8F589D8E3D29}">
  <dimension ref="B3:T33"/>
  <sheetViews>
    <sheetView workbookViewId="0">
      <selection activeCell="H7" sqref="H7"/>
    </sheetView>
  </sheetViews>
  <sheetFormatPr defaultRowHeight="14.4" x14ac:dyDescent="0.3"/>
  <sheetData>
    <row r="3" spans="2:20" x14ac:dyDescent="0.3">
      <c r="B3" s="3" t="s">
        <v>84</v>
      </c>
      <c r="C3" s="3" t="str">
        <f>B4</f>
        <v>a1</v>
      </c>
      <c r="D3" s="3" t="str">
        <f>B5</f>
        <v>a2</v>
      </c>
      <c r="E3" s="3" t="str">
        <f>B6</f>
        <v>a3</v>
      </c>
      <c r="G3" s="3" t="s">
        <v>84</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2</v>
      </c>
      <c r="E4" s="3">
        <v>3</v>
      </c>
      <c r="G4" s="42" t="str">
        <f>B4</f>
        <v>a1</v>
      </c>
      <c r="H4" s="3">
        <v>1</v>
      </c>
      <c r="I4" s="3">
        <v>2</v>
      </c>
      <c r="J4" s="3">
        <v>2</v>
      </c>
      <c r="L4" s="3" t="str">
        <f>G4</f>
        <v>a1</v>
      </c>
      <c r="M4" s="3">
        <v>1</v>
      </c>
      <c r="N4" s="3"/>
      <c r="O4" s="3"/>
      <c r="Q4" s="3" t="str">
        <f>L4</f>
        <v>a1</v>
      </c>
      <c r="R4" s="3">
        <f>GEOMEAN(C4,H4,M4)</f>
        <v>1</v>
      </c>
      <c r="S4" s="3">
        <f t="shared" ref="S4:T6" si="0">GEOMEAN(D4,I4,N4)</f>
        <v>2</v>
      </c>
      <c r="T4" s="3">
        <f t="shared" si="0"/>
        <v>2.4494897427831779</v>
      </c>
    </row>
    <row r="5" spans="2:20" x14ac:dyDescent="0.3">
      <c r="B5" s="4" t="s">
        <v>93</v>
      </c>
      <c r="C5" s="3">
        <f>1/2</f>
        <v>0.5</v>
      </c>
      <c r="D5" s="3">
        <v>1</v>
      </c>
      <c r="E5" s="3">
        <v>1</v>
      </c>
      <c r="G5" s="42" t="str">
        <f t="shared" ref="G5:G6" si="1">B5</f>
        <v>a2</v>
      </c>
      <c r="H5" s="3">
        <f>1/2</f>
        <v>0.5</v>
      </c>
      <c r="I5" s="3">
        <v>1</v>
      </c>
      <c r="J5" s="3">
        <f>1/2</f>
        <v>0.5</v>
      </c>
      <c r="L5" s="3" t="str">
        <f t="shared" ref="L5:L6" si="2">G5</f>
        <v>a2</v>
      </c>
      <c r="M5" s="3"/>
      <c r="N5" s="3">
        <v>1</v>
      </c>
      <c r="O5" s="3"/>
      <c r="Q5" s="3" t="str">
        <f t="shared" ref="Q5:Q6" si="3">L5</f>
        <v>a2</v>
      </c>
      <c r="R5" s="3">
        <f t="shared" ref="R5:R6" si="4">GEOMEAN(C5,H5,M5)</f>
        <v>0.5</v>
      </c>
      <c r="S5" s="3">
        <f t="shared" si="0"/>
        <v>1</v>
      </c>
      <c r="T5" s="3">
        <f t="shared" si="0"/>
        <v>0.70710678118654757</v>
      </c>
    </row>
    <row r="6" spans="2:20" x14ac:dyDescent="0.3">
      <c r="B6" s="4" t="s">
        <v>94</v>
      </c>
      <c r="C6" s="3">
        <f>1/3</f>
        <v>0.33333333333333331</v>
      </c>
      <c r="D6" s="3">
        <v>1</v>
      </c>
      <c r="E6" s="3">
        <v>1</v>
      </c>
      <c r="G6" s="42" t="str">
        <f t="shared" si="1"/>
        <v>a3</v>
      </c>
      <c r="H6" s="3">
        <f>1/2</f>
        <v>0.5</v>
      </c>
      <c r="I6" s="3">
        <v>2</v>
      </c>
      <c r="J6" s="3">
        <v>1</v>
      </c>
      <c r="L6" s="3" t="str">
        <f t="shared" si="2"/>
        <v>a3</v>
      </c>
      <c r="M6" s="3"/>
      <c r="N6" s="3"/>
      <c r="O6" s="3">
        <v>1</v>
      </c>
      <c r="Q6" s="3" t="str">
        <f t="shared" si="3"/>
        <v>a3</v>
      </c>
      <c r="R6" s="3">
        <f t="shared" si="4"/>
        <v>0.40824829046386302</v>
      </c>
      <c r="S6" s="3">
        <f t="shared" si="0"/>
        <v>1.4142135623730949</v>
      </c>
      <c r="T6" s="3">
        <f t="shared" si="0"/>
        <v>1</v>
      </c>
    </row>
    <row r="8" spans="2:20" hidden="1" x14ac:dyDescent="0.3">
      <c r="C8" s="3">
        <f>SUM(C4:C6)</f>
        <v>1.8333333333333333</v>
      </c>
      <c r="D8" s="3">
        <f t="shared" ref="D8:E8" si="5">SUM(D4:D6)</f>
        <v>4</v>
      </c>
      <c r="E8" s="3">
        <f t="shared" si="5"/>
        <v>5</v>
      </c>
      <c r="H8" s="3">
        <f>SUM(H4:H6)</f>
        <v>2</v>
      </c>
      <c r="I8" s="3">
        <f t="shared" ref="I8:J8" si="6">SUM(I4:I6)</f>
        <v>5</v>
      </c>
      <c r="J8" s="3">
        <f t="shared" si="6"/>
        <v>3.5</v>
      </c>
      <c r="M8" s="3">
        <f>SUM(M4:M6)</f>
        <v>1</v>
      </c>
      <c r="N8" s="3">
        <f t="shared" ref="N8:O8" si="7">SUM(N4:N6)</f>
        <v>1</v>
      </c>
      <c r="O8" s="3">
        <f t="shared" si="7"/>
        <v>1</v>
      </c>
      <c r="R8" s="3">
        <f>SUM(R4:R6)</f>
        <v>1.9082482904638631</v>
      </c>
      <c r="S8" s="3">
        <f t="shared" ref="S8:T8" si="8">SUM(S4:S6)</f>
        <v>4.4142135623730949</v>
      </c>
      <c r="T8" s="3">
        <f t="shared" si="8"/>
        <v>4.1565965239697249</v>
      </c>
    </row>
    <row r="9" spans="2:20" hidden="1" x14ac:dyDescent="0.3"/>
    <row r="10" spans="2:20" hidden="1" x14ac:dyDescent="0.3"/>
    <row r="11" spans="2:20" hidden="1" x14ac:dyDescent="0.3">
      <c r="C11" s="3">
        <f>C4/C$8</f>
        <v>0.54545454545454553</v>
      </c>
      <c r="D11" s="3">
        <f>D4/D$8</f>
        <v>0.5</v>
      </c>
      <c r="E11" s="3">
        <f>E4/E$8</f>
        <v>0.6</v>
      </c>
      <c r="H11" s="3">
        <f>H4/H$8</f>
        <v>0.5</v>
      </c>
      <c r="I11" s="3">
        <f>I4/I$8</f>
        <v>0.4</v>
      </c>
      <c r="J11" s="3">
        <f>J4/J$8</f>
        <v>0.5714285714285714</v>
      </c>
      <c r="M11" s="3">
        <f>M4/M$8</f>
        <v>1</v>
      </c>
      <c r="N11" s="3">
        <f>N4/N$8</f>
        <v>0</v>
      </c>
      <c r="O11" s="3">
        <f>O4/O$8</f>
        <v>0</v>
      </c>
      <c r="R11" s="3">
        <f>R4/R$8</f>
        <v>0.52404082057734569</v>
      </c>
      <c r="S11" s="3">
        <f>S4/S$8</f>
        <v>0.45308183932197288</v>
      </c>
      <c r="T11" s="3">
        <f>T4/T$8</f>
        <v>0.58930178299908986</v>
      </c>
    </row>
    <row r="12" spans="2:20" hidden="1" x14ac:dyDescent="0.3">
      <c r="C12" s="3">
        <f t="shared" ref="C12:E13" si="9">C5/C$8</f>
        <v>0.27272727272727276</v>
      </c>
      <c r="D12" s="3">
        <f t="shared" si="9"/>
        <v>0.25</v>
      </c>
      <c r="E12" s="3">
        <f t="shared" si="9"/>
        <v>0.2</v>
      </c>
      <c r="H12" s="3">
        <f t="shared" ref="H12:J13" si="10">H5/H$8</f>
        <v>0.25</v>
      </c>
      <c r="I12" s="3">
        <f t="shared" si="10"/>
        <v>0.2</v>
      </c>
      <c r="J12" s="3">
        <f t="shared" si="10"/>
        <v>0.14285714285714285</v>
      </c>
      <c r="M12" s="3">
        <f t="shared" ref="M12:O13" si="11">M5/M$8</f>
        <v>0</v>
      </c>
      <c r="N12" s="3">
        <f t="shared" si="11"/>
        <v>1</v>
      </c>
      <c r="O12" s="3">
        <f t="shared" si="11"/>
        <v>0</v>
      </c>
      <c r="R12" s="3">
        <f t="shared" ref="R12:T13" si="12">R5/R$8</f>
        <v>0.26202041028867284</v>
      </c>
      <c r="S12" s="3">
        <f t="shared" si="12"/>
        <v>0.22654091966098644</v>
      </c>
      <c r="T12" s="3">
        <f t="shared" si="12"/>
        <v>0.1701167715242255</v>
      </c>
    </row>
    <row r="13" spans="2:20" hidden="1" x14ac:dyDescent="0.3">
      <c r="C13" s="3">
        <f t="shared" si="9"/>
        <v>0.18181818181818182</v>
      </c>
      <c r="D13" s="3">
        <f t="shared" si="9"/>
        <v>0.25</v>
      </c>
      <c r="E13" s="3">
        <f t="shared" si="9"/>
        <v>0.2</v>
      </c>
      <c r="H13" s="3">
        <f t="shared" si="10"/>
        <v>0.25</v>
      </c>
      <c r="I13" s="3">
        <f t="shared" si="10"/>
        <v>0.4</v>
      </c>
      <c r="J13" s="3">
        <f t="shared" si="10"/>
        <v>0.2857142857142857</v>
      </c>
      <c r="M13" s="3">
        <f t="shared" si="11"/>
        <v>0</v>
      </c>
      <c r="N13" s="3">
        <f t="shared" si="11"/>
        <v>0</v>
      </c>
      <c r="O13" s="3">
        <f t="shared" si="11"/>
        <v>1</v>
      </c>
      <c r="R13" s="3">
        <f t="shared" si="12"/>
        <v>0.21393876913398135</v>
      </c>
      <c r="S13" s="3">
        <f t="shared" si="12"/>
        <v>0.32037724101704074</v>
      </c>
      <c r="T13" s="3">
        <f t="shared" si="12"/>
        <v>0.24058144547668481</v>
      </c>
    </row>
    <row r="14" spans="2:20" hidden="1" x14ac:dyDescent="0.3"/>
    <row r="15" spans="2:20" x14ac:dyDescent="0.3">
      <c r="D15" s="3" t="str">
        <f>B4</f>
        <v>a1</v>
      </c>
      <c r="E15" s="3">
        <f>AVERAGE(C11:E11)</f>
        <v>0.54848484848484846</v>
      </c>
      <c r="I15" s="3" t="str">
        <f>G4</f>
        <v>a1</v>
      </c>
      <c r="J15" s="3">
        <f>AVERAGE(H11:J11)</f>
        <v>0.49047619047619051</v>
      </c>
      <c r="N15" s="3" t="str">
        <f>L4</f>
        <v>a1</v>
      </c>
      <c r="O15" s="3">
        <f>AVERAGE(M11:O11)</f>
        <v>0.33333333333333331</v>
      </c>
      <c r="S15" s="3" t="str">
        <f>Q4</f>
        <v>a1</v>
      </c>
      <c r="T15" s="3">
        <f>AVERAGE(R11:T11)</f>
        <v>0.52214148096613611</v>
      </c>
    </row>
    <row r="16" spans="2:20" x14ac:dyDescent="0.3">
      <c r="D16" s="3" t="str">
        <f t="shared" ref="D16:D17" si="13">B5</f>
        <v>a2</v>
      </c>
      <c r="E16" s="3">
        <f t="shared" ref="E16:E17" si="14">AVERAGE(C12:E12)</f>
        <v>0.24090909090909088</v>
      </c>
      <c r="I16" s="3" t="str">
        <f t="shared" ref="I16:I17" si="15">G5</f>
        <v>a2</v>
      </c>
      <c r="J16" s="3">
        <f t="shared" ref="J16:J17" si="16">AVERAGE(H12:J12)</f>
        <v>0.19761904761904761</v>
      </c>
      <c r="N16" s="3" t="str">
        <f t="shared" ref="N16:N17" si="17">L5</f>
        <v>a2</v>
      </c>
      <c r="O16" s="3">
        <f t="shared" ref="O16:O17" si="18">AVERAGE(M12:O12)</f>
        <v>0.33333333333333331</v>
      </c>
      <c r="S16" s="3" t="str">
        <f t="shared" ref="S16:S17" si="19">Q5</f>
        <v>a2</v>
      </c>
      <c r="T16" s="3">
        <f t="shared" ref="T16:T17" si="20">AVERAGE(R12:T12)</f>
        <v>0.21955936715796157</v>
      </c>
    </row>
    <row r="17" spans="2:20" x14ac:dyDescent="0.3">
      <c r="D17" s="3" t="str">
        <f t="shared" si="13"/>
        <v>a3</v>
      </c>
      <c r="E17" s="3">
        <f t="shared" si="14"/>
        <v>0.2106060606060606</v>
      </c>
      <c r="I17" s="3" t="str">
        <f t="shared" si="15"/>
        <v>a3</v>
      </c>
      <c r="J17" s="3">
        <f t="shared" si="16"/>
        <v>0.31190476190476191</v>
      </c>
      <c r="N17" s="3" t="str">
        <f t="shared" si="17"/>
        <v>a3</v>
      </c>
      <c r="O17" s="3">
        <f t="shared" si="18"/>
        <v>0.33333333333333331</v>
      </c>
      <c r="S17" s="3" t="str">
        <f t="shared" si="19"/>
        <v>a3</v>
      </c>
      <c r="T17" s="3">
        <f t="shared" si="20"/>
        <v>0.2582991518759023</v>
      </c>
    </row>
    <row r="19" spans="2:20" x14ac:dyDescent="0.3">
      <c r="B19" t="s">
        <v>4</v>
      </c>
      <c r="G19" t="s">
        <v>4</v>
      </c>
      <c r="L19" t="s">
        <v>4</v>
      </c>
      <c r="Q19" t="s">
        <v>4</v>
      </c>
    </row>
    <row r="21" spans="2:20" hidden="1" x14ac:dyDescent="0.3">
      <c r="C21" s="3">
        <f>C4*E$15</f>
        <v>0.54848484848484846</v>
      </c>
      <c r="D21" s="3">
        <f>D4*E$16</f>
        <v>0.48181818181818176</v>
      </c>
      <c r="E21" s="3">
        <f>E4*E$17</f>
        <v>0.63181818181818183</v>
      </c>
      <c r="H21" s="3">
        <f>H4*J$15</f>
        <v>0.49047619047619051</v>
      </c>
      <c r="I21" s="3">
        <f>I4*J$16</f>
        <v>0.39523809523809522</v>
      </c>
      <c r="J21" s="3">
        <f>J4*J$17</f>
        <v>0.62380952380952381</v>
      </c>
      <c r="M21" s="3">
        <f>M4*O$15</f>
        <v>0.33333333333333331</v>
      </c>
      <c r="N21" s="3">
        <f>N4*O$16</f>
        <v>0</v>
      </c>
      <c r="O21" s="3">
        <f>O4*O$17</f>
        <v>0</v>
      </c>
      <c r="R21" s="3">
        <f>R4*T$15</f>
        <v>0.52214148096613611</v>
      </c>
      <c r="S21" s="3">
        <f>S4*T$16</f>
        <v>0.43911873431592313</v>
      </c>
      <c r="T21" s="3">
        <f>T4*T$17</f>
        <v>0.6327011230896169</v>
      </c>
    </row>
    <row r="22" spans="2:20" hidden="1" x14ac:dyDescent="0.3">
      <c r="C22" s="3">
        <f t="shared" ref="C22:C23" si="21">C5*E$15</f>
        <v>0.27424242424242423</v>
      </c>
      <c r="D22" s="3">
        <f t="shared" ref="D22:D23" si="22">D5*E$16</f>
        <v>0.24090909090909088</v>
      </c>
      <c r="E22" s="3">
        <f t="shared" ref="E22:E23" si="23">E5*E$17</f>
        <v>0.2106060606060606</v>
      </c>
      <c r="H22" s="3">
        <f t="shared" ref="H22:H23" si="24">H5*J$15</f>
        <v>0.24523809523809526</v>
      </c>
      <c r="I22" s="3">
        <f t="shared" ref="I22:I23" si="25">I5*J$16</f>
        <v>0.19761904761904761</v>
      </c>
      <c r="J22" s="3">
        <f t="shared" ref="J22:J23" si="26">J5*J$17</f>
        <v>0.15595238095238095</v>
      </c>
      <c r="M22" s="3">
        <f t="shared" ref="M22:M23" si="27">M5*O$15</f>
        <v>0</v>
      </c>
      <c r="N22" s="3">
        <f t="shared" ref="N22:N23" si="28">N5*O$16</f>
        <v>0.33333333333333331</v>
      </c>
      <c r="O22" s="3">
        <f t="shared" ref="O22:O23" si="29">O5*O$17</f>
        <v>0</v>
      </c>
      <c r="R22" s="3">
        <f t="shared" ref="R22:R23" si="30">R5*T$15</f>
        <v>0.26107074048306805</v>
      </c>
      <c r="S22" s="3">
        <f t="shared" ref="S22:S23" si="31">S5*T$16</f>
        <v>0.21955936715796157</v>
      </c>
      <c r="T22" s="3">
        <f t="shared" ref="T22:T23" si="32">T5*T$17</f>
        <v>0.18264508186618447</v>
      </c>
    </row>
    <row r="23" spans="2:20" hidden="1" x14ac:dyDescent="0.3">
      <c r="C23" s="3">
        <f t="shared" si="21"/>
        <v>0.18282828282828281</v>
      </c>
      <c r="D23" s="3">
        <f t="shared" si="22"/>
        <v>0.24090909090909088</v>
      </c>
      <c r="E23" s="3">
        <f t="shared" si="23"/>
        <v>0.2106060606060606</v>
      </c>
      <c r="H23" s="3">
        <f t="shared" si="24"/>
        <v>0.24523809523809526</v>
      </c>
      <c r="I23" s="3">
        <f t="shared" si="25"/>
        <v>0.39523809523809522</v>
      </c>
      <c r="J23" s="3">
        <f t="shared" si="26"/>
        <v>0.31190476190476191</v>
      </c>
      <c r="M23" s="3">
        <f t="shared" si="27"/>
        <v>0</v>
      </c>
      <c r="N23" s="3">
        <f t="shared" si="28"/>
        <v>0</v>
      </c>
      <c r="O23" s="3">
        <f t="shared" si="29"/>
        <v>0.33333333333333331</v>
      </c>
      <c r="R23" s="3">
        <f t="shared" si="30"/>
        <v>0.21316336698469474</v>
      </c>
      <c r="S23" s="3">
        <f t="shared" si="31"/>
        <v>0.31050383478084315</v>
      </c>
      <c r="T23" s="3">
        <f t="shared" si="32"/>
        <v>0.2582991518759023</v>
      </c>
    </row>
    <row r="24" spans="2:20" hidden="1" x14ac:dyDescent="0.3"/>
    <row r="25" spans="2:20" hidden="1" x14ac:dyDescent="0.3">
      <c r="C25" s="3">
        <f>SUM(C21:E21)</f>
        <v>1.6621212121212121</v>
      </c>
      <c r="D25" s="3">
        <f>SUM(C22:E22)</f>
        <v>0.72575757575757571</v>
      </c>
      <c r="E25" s="3">
        <f>SUM(C23:E23)</f>
        <v>0.63434343434343432</v>
      </c>
      <c r="H25" s="3">
        <f>SUM(H21:J21)</f>
        <v>1.5095238095238095</v>
      </c>
      <c r="I25" s="3">
        <f>SUM(H22:J22)</f>
        <v>0.59880952380952379</v>
      </c>
      <c r="J25" s="3">
        <f>SUM(H23:J23)</f>
        <v>0.95238095238095233</v>
      </c>
      <c r="M25" s="3">
        <f>SUM(M21:O21)</f>
        <v>0.33333333333333331</v>
      </c>
      <c r="N25" s="3">
        <f>SUM(M22:O22)</f>
        <v>0.33333333333333331</v>
      </c>
      <c r="O25" s="3">
        <f>SUM(M23:O23)</f>
        <v>0.33333333333333331</v>
      </c>
      <c r="R25" s="3">
        <f>SUM(R21:T21)</f>
        <v>1.5939613383716762</v>
      </c>
      <c r="S25" s="3">
        <f>SUM(R22:T22)</f>
        <v>0.66327518950721409</v>
      </c>
      <c r="T25" s="3">
        <f>SUM(R23:T23)</f>
        <v>0.78196635364144029</v>
      </c>
    </row>
    <row r="26" spans="2:20" hidden="1" x14ac:dyDescent="0.3"/>
    <row r="27" spans="2:20" hidden="1" x14ac:dyDescent="0.3">
      <c r="C27" s="3">
        <f>E15</f>
        <v>0.54848484848484846</v>
      </c>
      <c r="D27" s="3">
        <f>E16</f>
        <v>0.24090909090909088</v>
      </c>
      <c r="E27" s="3">
        <f>E17</f>
        <v>0.2106060606060606</v>
      </c>
      <c r="H27" s="3">
        <f>J15</f>
        <v>0.49047619047619051</v>
      </c>
      <c r="I27" s="3">
        <f>J16</f>
        <v>0.19761904761904761</v>
      </c>
      <c r="J27" s="3">
        <f>J17</f>
        <v>0.31190476190476191</v>
      </c>
      <c r="M27" s="3">
        <f>O15</f>
        <v>0.33333333333333331</v>
      </c>
      <c r="N27" s="3">
        <f>O16</f>
        <v>0.33333333333333331</v>
      </c>
      <c r="O27" s="3">
        <f>O17</f>
        <v>0.33333333333333331</v>
      </c>
      <c r="R27" s="3">
        <f>T15</f>
        <v>0.52214148096613611</v>
      </c>
      <c r="S27" s="3">
        <f>T16</f>
        <v>0.21955936715796157</v>
      </c>
      <c r="T27" s="3">
        <f>T17</f>
        <v>0.2582991518759023</v>
      </c>
    </row>
    <row r="28" spans="2:20" hidden="1" x14ac:dyDescent="0.3"/>
    <row r="29" spans="2:20" hidden="1" x14ac:dyDescent="0.3">
      <c r="C29" s="3">
        <f>C25/C27</f>
        <v>3.0303867403314917</v>
      </c>
      <c r="D29" s="3">
        <f t="shared" ref="D29:E29" si="33">D25/D27</f>
        <v>3.0125786163522013</v>
      </c>
      <c r="E29" s="3">
        <f t="shared" si="33"/>
        <v>3.0119904076738608</v>
      </c>
      <c r="H29" s="3">
        <f>H25/H27</f>
        <v>3.0776699029126209</v>
      </c>
      <c r="I29" s="3">
        <f t="shared" ref="I29:J29" si="34">I25/I27</f>
        <v>3.0301204819277108</v>
      </c>
      <c r="J29" s="3">
        <f t="shared" si="34"/>
        <v>3.0534351145038165</v>
      </c>
      <c r="M29" s="3">
        <f>M25/M27</f>
        <v>1</v>
      </c>
      <c r="N29" s="3">
        <f t="shared" ref="N29:O29" si="35">N25/N27</f>
        <v>1</v>
      </c>
      <c r="O29" s="3">
        <f t="shared" si="35"/>
        <v>1</v>
      </c>
      <c r="R29" s="3">
        <f>R25/R27</f>
        <v>3.0527383793034706</v>
      </c>
      <c r="S29" s="3">
        <f t="shared" ref="S29:T29" si="36">S25/S27</f>
        <v>3.0209377905066654</v>
      </c>
      <c r="T29" s="3">
        <f t="shared" si="36"/>
        <v>3.0273670972684013</v>
      </c>
    </row>
    <row r="30" spans="2:20" hidden="1" x14ac:dyDescent="0.3"/>
    <row r="31" spans="2:20" hidden="1" x14ac:dyDescent="0.3">
      <c r="D31" s="3" t="s">
        <v>5</v>
      </c>
      <c r="E31" s="3">
        <f>AVERAGE(C29:E29)</f>
        <v>3.0183185881191847</v>
      </c>
      <c r="I31" s="3" t="s">
        <v>5</v>
      </c>
      <c r="J31" s="3">
        <f>AVERAGE(H29:J29)</f>
        <v>3.0537418331147159</v>
      </c>
      <c r="N31" s="3" t="s">
        <v>5</v>
      </c>
      <c r="O31" s="3">
        <f>AVERAGE(M29:O29)</f>
        <v>1</v>
      </c>
      <c r="S31" s="3" t="s">
        <v>5</v>
      </c>
      <c r="T31" s="3">
        <f>AVERAGE(R29:T29)</f>
        <v>3.0336810890261794</v>
      </c>
    </row>
    <row r="32" spans="2:20" hidden="1" x14ac:dyDescent="0.3">
      <c r="D32" s="3" t="s">
        <v>6</v>
      </c>
      <c r="E32" s="3">
        <f>(E31-3)/2</f>
        <v>9.1592940595923711E-3</v>
      </c>
      <c r="I32" s="3" t="s">
        <v>6</v>
      </c>
      <c r="J32" s="3">
        <f>(J31-3)/2</f>
        <v>2.687091655735796E-2</v>
      </c>
      <c r="N32" s="3" t="s">
        <v>6</v>
      </c>
      <c r="O32" s="3">
        <f>(O31-3)/2</f>
        <v>-1</v>
      </c>
      <c r="S32" s="3" t="s">
        <v>6</v>
      </c>
      <c r="T32" s="3">
        <f>(T31-3)/2</f>
        <v>1.6840544513089695E-2</v>
      </c>
    </row>
    <row r="33" spans="4:20" x14ac:dyDescent="0.3">
      <c r="D33" s="3" t="s">
        <v>7</v>
      </c>
      <c r="E33" s="3">
        <f>E32/0.52</f>
        <v>1.7614027037677636E-2</v>
      </c>
      <c r="I33" s="3" t="s">
        <v>7</v>
      </c>
      <c r="J33" s="3">
        <f>J32/0.52</f>
        <v>5.1674839533380694E-2</v>
      </c>
      <c r="N33" s="3" t="s">
        <v>7</v>
      </c>
      <c r="O33" s="3">
        <f>O32/0.52</f>
        <v>-1.9230769230769229</v>
      </c>
      <c r="S33" s="3" t="s">
        <v>7</v>
      </c>
      <c r="T33" s="3">
        <f>T32/0.52</f>
        <v>3.2385662525172491E-2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3448D-3FD0-48BA-ACC5-0434D4315054}">
  <dimension ref="B3:X33"/>
  <sheetViews>
    <sheetView zoomScale="115" zoomScaleNormal="115" workbookViewId="0">
      <selection activeCell="H18" sqref="H18"/>
    </sheetView>
  </sheetViews>
  <sheetFormatPr defaultRowHeight="14.4" x14ac:dyDescent="0.3"/>
  <sheetData>
    <row r="3" spans="2:24" x14ac:dyDescent="0.3">
      <c r="B3" s="33" t="s">
        <v>95</v>
      </c>
      <c r="C3" s="33" t="str">
        <f>B4</f>
        <v>k1</v>
      </c>
      <c r="D3" s="33" t="str">
        <f>B5</f>
        <v>k2</v>
      </c>
      <c r="E3" s="33" t="str">
        <f>B6</f>
        <v>k3</v>
      </c>
      <c r="F3" s="33" t="str">
        <f>B7</f>
        <v>k4</v>
      </c>
      <c r="H3" s="3" t="s">
        <v>95</v>
      </c>
      <c r="I3" s="3" t="str">
        <f>H4</f>
        <v>k1</v>
      </c>
      <c r="J3" s="3" t="str">
        <f>H5</f>
        <v>k2</v>
      </c>
      <c r="K3" s="3" t="str">
        <f>H6</f>
        <v>k3</v>
      </c>
      <c r="L3" s="3" t="str">
        <f>H7</f>
        <v>k4</v>
      </c>
      <c r="N3" s="3"/>
      <c r="O3" s="3" t="str">
        <f>N4</f>
        <v>k1</v>
      </c>
      <c r="P3" s="3" t="str">
        <f>N5</f>
        <v>k2</v>
      </c>
      <c r="Q3" s="3" t="str">
        <f>N6</f>
        <v>k3</v>
      </c>
      <c r="R3" s="3" t="str">
        <f>N7</f>
        <v>k4</v>
      </c>
      <c r="T3" s="3"/>
      <c r="U3" s="3" t="str">
        <f>T4</f>
        <v>k1</v>
      </c>
      <c r="V3" s="3" t="str">
        <f>T5</f>
        <v>k2</v>
      </c>
      <c r="W3" s="3" t="str">
        <f>T6</f>
        <v>k3</v>
      </c>
      <c r="X3" s="3" t="str">
        <f>T7</f>
        <v>k4</v>
      </c>
    </row>
    <row r="4" spans="2:24" x14ac:dyDescent="0.3">
      <c r="B4" s="34" t="s">
        <v>80</v>
      </c>
      <c r="C4" s="33">
        <v>1</v>
      </c>
      <c r="D4" s="33">
        <f>1/3</f>
        <v>0.33333333333333331</v>
      </c>
      <c r="E4" s="33">
        <v>2</v>
      </c>
      <c r="F4" s="33">
        <v>1</v>
      </c>
      <c r="H4" s="42" t="str">
        <f>B4</f>
        <v>k1</v>
      </c>
      <c r="I4" s="3">
        <v>1</v>
      </c>
      <c r="J4" s="3">
        <f>1/3</f>
        <v>0.33333333333333331</v>
      </c>
      <c r="K4" s="3">
        <v>1</v>
      </c>
      <c r="L4" s="3">
        <v>1</v>
      </c>
      <c r="N4" s="3" t="str">
        <f>H4</f>
        <v>k1</v>
      </c>
      <c r="O4" s="3">
        <v>1</v>
      </c>
      <c r="P4" s="3"/>
      <c r="Q4" s="3"/>
      <c r="R4" s="3"/>
      <c r="T4" s="3" t="str">
        <f>N4</f>
        <v>k1</v>
      </c>
      <c r="U4" s="3">
        <f>GEOMEAN(C4,I4,O4)</f>
        <v>1</v>
      </c>
      <c r="V4" s="3">
        <f t="shared" ref="V4:X7" si="0">GEOMEAN(D4,J4,P4)</f>
        <v>0.33333333333333331</v>
      </c>
      <c r="W4" s="3">
        <f t="shared" si="0"/>
        <v>1.4142135623730949</v>
      </c>
      <c r="X4" s="3">
        <f t="shared" si="0"/>
        <v>1</v>
      </c>
    </row>
    <row r="5" spans="2:24" x14ac:dyDescent="0.3">
      <c r="B5" s="34" t="s">
        <v>81</v>
      </c>
      <c r="C5" s="33">
        <v>3</v>
      </c>
      <c r="D5" s="33">
        <v>1</v>
      </c>
      <c r="E5" s="33">
        <v>3</v>
      </c>
      <c r="F5" s="33">
        <v>1</v>
      </c>
      <c r="H5" s="42" t="str">
        <f t="shared" ref="H5:H7" si="1">B5</f>
        <v>k2</v>
      </c>
      <c r="I5" s="3">
        <v>3</v>
      </c>
      <c r="J5" s="3">
        <v>1</v>
      </c>
      <c r="K5" s="3">
        <v>3</v>
      </c>
      <c r="L5" s="3">
        <v>1</v>
      </c>
      <c r="N5" s="3" t="str">
        <f t="shared" ref="N5:N7" si="2">H5</f>
        <v>k2</v>
      </c>
      <c r="O5" s="3"/>
      <c r="P5" s="3">
        <v>1</v>
      </c>
      <c r="Q5" s="3"/>
      <c r="R5" s="3"/>
      <c r="T5" s="3" t="str">
        <f t="shared" ref="T5:T7" si="3">N5</f>
        <v>k2</v>
      </c>
      <c r="U5" s="3">
        <f t="shared" ref="U5:U7" si="4">GEOMEAN(C5,I5,O5)</f>
        <v>3</v>
      </c>
      <c r="V5" s="3">
        <f t="shared" si="0"/>
        <v>1</v>
      </c>
      <c r="W5" s="3">
        <f t="shared" si="0"/>
        <v>3</v>
      </c>
      <c r="X5" s="3">
        <f t="shared" si="0"/>
        <v>1</v>
      </c>
    </row>
    <row r="6" spans="2:24" x14ac:dyDescent="0.3">
      <c r="B6" s="34" t="s">
        <v>82</v>
      </c>
      <c r="C6" s="33">
        <f>1/2</f>
        <v>0.5</v>
      </c>
      <c r="D6" s="33">
        <f>1/3</f>
        <v>0.33333333333333331</v>
      </c>
      <c r="E6" s="33">
        <v>1</v>
      </c>
      <c r="F6" s="33">
        <v>1</v>
      </c>
      <c r="H6" s="42" t="str">
        <f t="shared" si="1"/>
        <v>k3</v>
      </c>
      <c r="I6" s="3">
        <v>1</v>
      </c>
      <c r="J6" s="3">
        <f>1/3</f>
        <v>0.33333333333333331</v>
      </c>
      <c r="K6" s="3">
        <v>1</v>
      </c>
      <c r="L6" s="3">
        <f>1/2</f>
        <v>0.5</v>
      </c>
      <c r="N6" s="3" t="str">
        <f t="shared" si="2"/>
        <v>k3</v>
      </c>
      <c r="O6" s="3"/>
      <c r="P6" s="3"/>
      <c r="Q6" s="3">
        <v>1</v>
      </c>
      <c r="R6" s="3"/>
      <c r="T6" s="3" t="str">
        <f t="shared" si="3"/>
        <v>k3</v>
      </c>
      <c r="U6" s="3">
        <f t="shared" si="4"/>
        <v>0.70710678118654757</v>
      </c>
      <c r="V6" s="3">
        <f t="shared" si="0"/>
        <v>0.33333333333333331</v>
      </c>
      <c r="W6" s="3">
        <f t="shared" si="0"/>
        <v>1</v>
      </c>
      <c r="X6" s="3">
        <f t="shared" si="0"/>
        <v>0.70710678118654757</v>
      </c>
    </row>
    <row r="7" spans="2:24" x14ac:dyDescent="0.3">
      <c r="B7" s="34" t="s">
        <v>83</v>
      </c>
      <c r="C7" s="33">
        <v>1</v>
      </c>
      <c r="D7" s="33">
        <v>1</v>
      </c>
      <c r="E7" s="33">
        <v>1</v>
      </c>
      <c r="F7" s="33">
        <v>1</v>
      </c>
      <c r="H7" s="42" t="str">
        <f t="shared" si="1"/>
        <v>k4</v>
      </c>
      <c r="I7" s="3">
        <v>1</v>
      </c>
      <c r="J7" s="3">
        <v>1</v>
      </c>
      <c r="K7" s="3">
        <v>2</v>
      </c>
      <c r="L7" s="3">
        <v>1</v>
      </c>
      <c r="N7" s="3" t="str">
        <f t="shared" si="2"/>
        <v>k4</v>
      </c>
      <c r="O7" s="3"/>
      <c r="P7" s="3"/>
      <c r="Q7" s="3"/>
      <c r="R7" s="3">
        <v>1</v>
      </c>
      <c r="T7" s="3" t="str">
        <f t="shared" si="3"/>
        <v>k4</v>
      </c>
      <c r="U7" s="3">
        <f t="shared" si="4"/>
        <v>1</v>
      </c>
      <c r="V7" s="3">
        <f t="shared" si="0"/>
        <v>1</v>
      </c>
      <c r="W7" s="3">
        <f t="shared" si="0"/>
        <v>1.4142135623730949</v>
      </c>
      <c r="X7" s="3">
        <f t="shared" si="0"/>
        <v>1</v>
      </c>
    </row>
    <row r="9" spans="2:24" hidden="1" x14ac:dyDescent="0.3">
      <c r="C9" s="3">
        <f>SUM(C4:C7)</f>
        <v>5.5</v>
      </c>
      <c r="D9" s="3">
        <f t="shared" ref="D9:F9" si="5">SUM(D4:D7)</f>
        <v>2.6666666666666665</v>
      </c>
      <c r="E9" s="3">
        <f t="shared" si="5"/>
        <v>7</v>
      </c>
      <c r="F9" s="3">
        <f t="shared" si="5"/>
        <v>4</v>
      </c>
      <c r="I9" s="3">
        <f>SUM(I4:I7)</f>
        <v>6</v>
      </c>
      <c r="J9" s="3">
        <f t="shared" ref="J9:L9" si="6">SUM(J4:J7)</f>
        <v>2.6666666666666665</v>
      </c>
      <c r="K9" s="3">
        <f t="shared" si="6"/>
        <v>7</v>
      </c>
      <c r="L9" s="3">
        <f t="shared" si="6"/>
        <v>3.5</v>
      </c>
      <c r="O9" s="3">
        <f>SUM(O4:O7)</f>
        <v>1</v>
      </c>
      <c r="P9" s="3">
        <f t="shared" ref="P9:R9" si="7">SUM(P4:P7)</f>
        <v>1</v>
      </c>
      <c r="Q9" s="3">
        <f t="shared" si="7"/>
        <v>1</v>
      </c>
      <c r="R9" s="3">
        <f t="shared" si="7"/>
        <v>1</v>
      </c>
      <c r="U9" s="3">
        <f>SUM(U4:U7)</f>
        <v>5.7071067811865479</v>
      </c>
      <c r="V9" s="3">
        <f t="shared" ref="V9:X9" si="8">SUM(V4:V7)</f>
        <v>2.6666666666666665</v>
      </c>
      <c r="W9" s="3">
        <f t="shared" si="8"/>
        <v>6.8284271247461898</v>
      </c>
      <c r="X9" s="3">
        <f t="shared" si="8"/>
        <v>3.7071067811865475</v>
      </c>
    </row>
    <row r="10" spans="2:24" hidden="1" x14ac:dyDescent="0.3"/>
    <row r="11" spans="2:24" hidden="1" x14ac:dyDescent="0.3">
      <c r="C11" s="3">
        <f>C4/C$9</f>
        <v>0.18181818181818182</v>
      </c>
      <c r="D11" s="3">
        <f t="shared" ref="D11:F11" si="9">D4/D$9</f>
        <v>0.125</v>
      </c>
      <c r="E11" s="3">
        <f t="shared" si="9"/>
        <v>0.2857142857142857</v>
      </c>
      <c r="F11" s="3">
        <f t="shared" si="9"/>
        <v>0.25</v>
      </c>
      <c r="I11" s="3">
        <f>I4/I$9</f>
        <v>0.16666666666666666</v>
      </c>
      <c r="J11" s="3">
        <f t="shared" ref="J11:L11" si="10">J4/J$9</f>
        <v>0.125</v>
      </c>
      <c r="K11" s="3">
        <f t="shared" si="10"/>
        <v>0.14285714285714285</v>
      </c>
      <c r="L11" s="3">
        <f t="shared" si="10"/>
        <v>0.2857142857142857</v>
      </c>
      <c r="O11" s="3">
        <f>O4/O$9</f>
        <v>1</v>
      </c>
      <c r="P11" s="3">
        <f t="shared" ref="P11:R11" si="11">P4/P$9</f>
        <v>0</v>
      </c>
      <c r="Q11" s="3">
        <f t="shared" si="11"/>
        <v>0</v>
      </c>
      <c r="R11" s="3">
        <f t="shared" si="11"/>
        <v>0</v>
      </c>
      <c r="U11" s="3">
        <f>U4/U$9</f>
        <v>0.17522013138014089</v>
      </c>
      <c r="V11" s="3">
        <f t="shared" ref="V11:X11" si="12">V4/V$9</f>
        <v>0.125</v>
      </c>
      <c r="W11" s="3">
        <f t="shared" si="12"/>
        <v>0.20710678118654752</v>
      </c>
      <c r="X11" s="3">
        <f t="shared" si="12"/>
        <v>0.26975214338981796</v>
      </c>
    </row>
    <row r="12" spans="2:24" hidden="1" x14ac:dyDescent="0.3">
      <c r="C12" s="3">
        <f t="shared" ref="C12:F14" si="13">C5/C$9</f>
        <v>0.54545454545454541</v>
      </c>
      <c r="D12" s="3">
        <f t="shared" si="13"/>
        <v>0.375</v>
      </c>
      <c r="E12" s="3">
        <f t="shared" si="13"/>
        <v>0.42857142857142855</v>
      </c>
      <c r="F12" s="3">
        <f t="shared" si="13"/>
        <v>0.25</v>
      </c>
      <c r="I12" s="3">
        <f t="shared" ref="I12:L14" si="14">I5/I$9</f>
        <v>0.5</v>
      </c>
      <c r="J12" s="3">
        <f t="shared" si="14"/>
        <v>0.375</v>
      </c>
      <c r="K12" s="3">
        <f t="shared" si="14"/>
        <v>0.42857142857142855</v>
      </c>
      <c r="L12" s="3">
        <f t="shared" si="14"/>
        <v>0.2857142857142857</v>
      </c>
      <c r="O12" s="3">
        <f t="shared" ref="O12:R14" si="15">O5/O$9</f>
        <v>0</v>
      </c>
      <c r="P12" s="3">
        <f t="shared" si="15"/>
        <v>1</v>
      </c>
      <c r="Q12" s="3">
        <f t="shared" si="15"/>
        <v>0</v>
      </c>
      <c r="R12" s="3">
        <f t="shared" si="15"/>
        <v>0</v>
      </c>
      <c r="U12" s="3">
        <f t="shared" ref="U12:X14" si="16">U5/U$9</f>
        <v>0.52566039414042276</v>
      </c>
      <c r="V12" s="3">
        <f t="shared" si="16"/>
        <v>0.375</v>
      </c>
      <c r="W12" s="3">
        <f t="shared" si="16"/>
        <v>0.43933982822017875</v>
      </c>
      <c r="X12" s="3">
        <f t="shared" si="16"/>
        <v>0.26975214338981796</v>
      </c>
    </row>
    <row r="13" spans="2:24" hidden="1" x14ac:dyDescent="0.3">
      <c r="C13" s="3">
        <f t="shared" si="13"/>
        <v>9.0909090909090912E-2</v>
      </c>
      <c r="D13" s="3">
        <f t="shared" si="13"/>
        <v>0.125</v>
      </c>
      <c r="E13" s="3">
        <f t="shared" si="13"/>
        <v>0.14285714285714285</v>
      </c>
      <c r="F13" s="3">
        <f t="shared" si="13"/>
        <v>0.25</v>
      </c>
      <c r="I13" s="3">
        <f t="shared" si="14"/>
        <v>0.16666666666666666</v>
      </c>
      <c r="J13" s="3">
        <f t="shared" si="14"/>
        <v>0.125</v>
      </c>
      <c r="K13" s="3">
        <f t="shared" si="14"/>
        <v>0.14285714285714285</v>
      </c>
      <c r="L13" s="3">
        <f t="shared" si="14"/>
        <v>0.14285714285714285</v>
      </c>
      <c r="O13" s="3">
        <f t="shared" si="15"/>
        <v>0</v>
      </c>
      <c r="P13" s="3">
        <f t="shared" si="15"/>
        <v>0</v>
      </c>
      <c r="Q13" s="3">
        <f t="shared" si="15"/>
        <v>1</v>
      </c>
      <c r="R13" s="3">
        <f t="shared" si="15"/>
        <v>0</v>
      </c>
      <c r="U13" s="3">
        <f t="shared" si="16"/>
        <v>0.12389934309929541</v>
      </c>
      <c r="V13" s="3">
        <f t="shared" si="16"/>
        <v>0.125</v>
      </c>
      <c r="W13" s="3">
        <f t="shared" si="16"/>
        <v>0.14644660940672624</v>
      </c>
      <c r="X13" s="3">
        <f t="shared" si="16"/>
        <v>0.19074356983054619</v>
      </c>
    </row>
    <row r="14" spans="2:24" hidden="1" x14ac:dyDescent="0.3">
      <c r="C14" s="3">
        <f t="shared" si="13"/>
        <v>0.18181818181818182</v>
      </c>
      <c r="D14" s="3">
        <f t="shared" si="13"/>
        <v>0.375</v>
      </c>
      <c r="E14" s="3">
        <f t="shared" si="13"/>
        <v>0.14285714285714285</v>
      </c>
      <c r="F14" s="3">
        <f t="shared" si="13"/>
        <v>0.25</v>
      </c>
      <c r="I14" s="3">
        <f t="shared" si="14"/>
        <v>0.16666666666666666</v>
      </c>
      <c r="J14" s="3">
        <f t="shared" si="14"/>
        <v>0.375</v>
      </c>
      <c r="K14" s="3">
        <f t="shared" si="14"/>
        <v>0.2857142857142857</v>
      </c>
      <c r="L14" s="3">
        <f t="shared" si="14"/>
        <v>0.2857142857142857</v>
      </c>
      <c r="O14" s="3">
        <f t="shared" si="15"/>
        <v>0</v>
      </c>
      <c r="P14" s="3">
        <f t="shared" si="15"/>
        <v>0</v>
      </c>
      <c r="Q14" s="3">
        <f t="shared" si="15"/>
        <v>0</v>
      </c>
      <c r="R14" s="3">
        <f t="shared" si="15"/>
        <v>1</v>
      </c>
      <c r="U14" s="3">
        <f t="shared" si="16"/>
        <v>0.17522013138014089</v>
      </c>
      <c r="V14" s="3">
        <f t="shared" si="16"/>
        <v>0.375</v>
      </c>
      <c r="W14" s="3">
        <f t="shared" si="16"/>
        <v>0.20710678118654752</v>
      </c>
      <c r="X14" s="3">
        <f t="shared" si="16"/>
        <v>0.26975214338981796</v>
      </c>
    </row>
    <row r="15" spans="2:24" hidden="1" x14ac:dyDescent="0.3"/>
    <row r="16" spans="2:24" x14ac:dyDescent="0.3">
      <c r="E16" s="3" t="str">
        <f>B4</f>
        <v>k1</v>
      </c>
      <c r="F16" s="3">
        <f>AVERAGE(C11:F11)</f>
        <v>0.21063311688311687</v>
      </c>
      <c r="K16" s="3" t="str">
        <f>H4</f>
        <v>k1</v>
      </c>
      <c r="L16" s="3">
        <f>AVERAGE(I11:L11)</f>
        <v>0.18005952380952378</v>
      </c>
      <c r="Q16" s="3" t="str">
        <f>N4</f>
        <v>k1</v>
      </c>
      <c r="R16" s="3">
        <f>AVERAGE(O11:R11)</f>
        <v>0.25</v>
      </c>
      <c r="W16" s="3" t="str">
        <f>T4</f>
        <v>k1</v>
      </c>
      <c r="X16" s="3">
        <f>AVERAGE(U11:X11)</f>
        <v>0.1942697639891266</v>
      </c>
    </row>
    <row r="17" spans="3:24" x14ac:dyDescent="0.3">
      <c r="E17" s="3" t="str">
        <f t="shared" ref="E17:E19" si="17">B5</f>
        <v>k2</v>
      </c>
      <c r="F17" s="3">
        <f t="shared" ref="F17:F19" si="18">AVERAGE(C12:F12)</f>
        <v>0.3997564935064935</v>
      </c>
      <c r="K17" s="3" t="str">
        <f t="shared" ref="K17:K19" si="19">H5</f>
        <v>k2</v>
      </c>
      <c r="L17" s="3">
        <f t="shared" ref="L17:L19" si="20">AVERAGE(I12:L12)</f>
        <v>0.3973214285714286</v>
      </c>
      <c r="Q17" s="3" t="str">
        <f t="shared" ref="Q17:Q19" si="21">N5</f>
        <v>k2</v>
      </c>
      <c r="R17" s="3">
        <f t="shared" ref="R17:R19" si="22">AVERAGE(O12:R12)</f>
        <v>0.25</v>
      </c>
      <c r="W17" s="3" t="str">
        <f t="shared" ref="W17:W19" si="23">T5</f>
        <v>k2</v>
      </c>
      <c r="X17" s="3">
        <f t="shared" ref="X17:X19" si="24">AVERAGE(U12:X12)</f>
        <v>0.40243809143760489</v>
      </c>
    </row>
    <row r="18" spans="3:24" x14ac:dyDescent="0.3">
      <c r="E18" s="3" t="str">
        <f t="shared" si="17"/>
        <v>k3</v>
      </c>
      <c r="F18" s="3">
        <f t="shared" si="18"/>
        <v>0.15219155844155843</v>
      </c>
      <c r="K18" s="3" t="str">
        <f t="shared" si="19"/>
        <v>k3</v>
      </c>
      <c r="L18" s="3">
        <f t="shared" si="20"/>
        <v>0.14434523809523808</v>
      </c>
      <c r="Q18" s="3" t="str">
        <f t="shared" si="21"/>
        <v>k3</v>
      </c>
      <c r="R18" s="3">
        <f t="shared" si="22"/>
        <v>0.25</v>
      </c>
      <c r="W18" s="3" t="str">
        <f t="shared" si="23"/>
        <v>k3</v>
      </c>
      <c r="X18" s="3">
        <f t="shared" si="24"/>
        <v>0.14652238058414196</v>
      </c>
    </row>
    <row r="19" spans="3:24" x14ac:dyDescent="0.3">
      <c r="E19" s="3" t="str">
        <f t="shared" si="17"/>
        <v>k4</v>
      </c>
      <c r="F19" s="3">
        <f t="shared" si="18"/>
        <v>0.23741883116883117</v>
      </c>
      <c r="K19" s="3" t="str">
        <f t="shared" si="19"/>
        <v>k4</v>
      </c>
      <c r="L19" s="3">
        <f t="shared" si="20"/>
        <v>0.27827380952380953</v>
      </c>
      <c r="Q19" s="3" t="str">
        <f t="shared" si="21"/>
        <v>k4</v>
      </c>
      <c r="R19" s="3">
        <f t="shared" si="22"/>
        <v>0.25</v>
      </c>
      <c r="W19" s="3" t="str">
        <f t="shared" si="23"/>
        <v>k4</v>
      </c>
      <c r="X19" s="3">
        <f t="shared" si="24"/>
        <v>0.2567697639891266</v>
      </c>
    </row>
    <row r="21" spans="3:24" hidden="1" x14ac:dyDescent="0.3">
      <c r="C21" s="3">
        <f>C4*F$16</f>
        <v>0.21063311688311687</v>
      </c>
      <c r="D21" s="3">
        <f>D4*F$17</f>
        <v>0.13325216450216448</v>
      </c>
      <c r="E21" s="3">
        <f>E4*F$18</f>
        <v>0.30438311688311687</v>
      </c>
      <c r="F21" s="3">
        <f>F4*F$19</f>
        <v>0.23741883116883117</v>
      </c>
      <c r="I21" s="3">
        <f>I4*L$16</f>
        <v>0.18005952380952378</v>
      </c>
      <c r="J21" s="3">
        <f>J4*L$17</f>
        <v>0.13244047619047619</v>
      </c>
      <c r="K21" s="3">
        <f>K4*L$18</f>
        <v>0.14434523809523808</v>
      </c>
      <c r="L21" s="3">
        <f>L4*L$19</f>
        <v>0.27827380952380953</v>
      </c>
      <c r="O21" s="3">
        <f>O4*R$16</f>
        <v>0.25</v>
      </c>
      <c r="P21" s="3">
        <f>P4*R$17</f>
        <v>0</v>
      </c>
      <c r="Q21" s="3">
        <f>Q4*R$18</f>
        <v>0</v>
      </c>
      <c r="R21" s="3">
        <f>R4*R$19</f>
        <v>0</v>
      </c>
      <c r="U21" s="3">
        <f>U4*X$16</f>
        <v>0.1942697639891266</v>
      </c>
      <c r="V21" s="3">
        <f>V4*X$17</f>
        <v>0.13414603047920162</v>
      </c>
      <c r="W21" s="3">
        <f>W4*X$18</f>
        <v>0.20721393781328581</v>
      </c>
      <c r="X21" s="3">
        <f>X4*X$19</f>
        <v>0.2567697639891266</v>
      </c>
    </row>
    <row r="22" spans="3:24" hidden="1" x14ac:dyDescent="0.3">
      <c r="C22" s="3">
        <f t="shared" ref="C22:C24" si="25">C5*F$16</f>
        <v>0.63189935064935066</v>
      </c>
      <c r="D22" s="3">
        <f t="shared" ref="D22:D24" si="26">D5*F$17</f>
        <v>0.3997564935064935</v>
      </c>
      <c r="E22" s="3">
        <f t="shared" ref="E22:E24" si="27">E5*F$18</f>
        <v>0.45657467532467533</v>
      </c>
      <c r="F22" s="3">
        <f t="shared" ref="F22:F24" si="28">F5*F$19</f>
        <v>0.23741883116883117</v>
      </c>
      <c r="I22" s="3">
        <f t="shared" ref="I22:I24" si="29">I5*L$16</f>
        <v>0.5401785714285714</v>
      </c>
      <c r="J22" s="3">
        <f t="shared" ref="J22:J24" si="30">J5*L$17</f>
        <v>0.3973214285714286</v>
      </c>
      <c r="K22" s="3">
        <f t="shared" ref="K22:K24" si="31">K5*L$18</f>
        <v>0.43303571428571425</v>
      </c>
      <c r="L22" s="3">
        <f t="shared" ref="L22:L24" si="32">L5*L$19</f>
        <v>0.27827380952380953</v>
      </c>
      <c r="O22" s="3">
        <f t="shared" ref="O22:O24" si="33">O5*R$16</f>
        <v>0</v>
      </c>
      <c r="P22" s="3">
        <f t="shared" ref="P22:P24" si="34">P5*R$17</f>
        <v>0.25</v>
      </c>
      <c r="Q22" s="3">
        <f t="shared" ref="Q22:Q24" si="35">Q5*R$18</f>
        <v>0</v>
      </c>
      <c r="R22" s="3">
        <f t="shared" ref="R22:R24" si="36">R5*R$19</f>
        <v>0</v>
      </c>
      <c r="U22" s="3">
        <f t="shared" ref="U22:U24" si="37">U5*X$16</f>
        <v>0.58280929196737974</v>
      </c>
      <c r="V22" s="3">
        <f t="shared" ref="V22:V24" si="38">V5*X$17</f>
        <v>0.40243809143760489</v>
      </c>
      <c r="W22" s="3">
        <f t="shared" ref="W22:W24" si="39">W5*X$18</f>
        <v>0.43956714175242589</v>
      </c>
      <c r="X22" s="3">
        <f t="shared" ref="X22:X24" si="40">X5*X$19</f>
        <v>0.2567697639891266</v>
      </c>
    </row>
    <row r="23" spans="3:24" hidden="1" x14ac:dyDescent="0.3">
      <c r="C23" s="3">
        <f t="shared" si="25"/>
        <v>0.10531655844155843</v>
      </c>
      <c r="D23" s="3">
        <f t="shared" si="26"/>
        <v>0.13325216450216448</v>
      </c>
      <c r="E23" s="3">
        <f t="shared" si="27"/>
        <v>0.15219155844155843</v>
      </c>
      <c r="F23" s="3">
        <f t="shared" si="28"/>
        <v>0.23741883116883117</v>
      </c>
      <c r="I23" s="3">
        <f t="shared" si="29"/>
        <v>0.18005952380952378</v>
      </c>
      <c r="J23" s="3">
        <f t="shared" si="30"/>
        <v>0.13244047619047619</v>
      </c>
      <c r="K23" s="3">
        <f t="shared" si="31"/>
        <v>0.14434523809523808</v>
      </c>
      <c r="L23" s="3">
        <f t="shared" si="32"/>
        <v>0.13913690476190477</v>
      </c>
      <c r="O23" s="3">
        <f t="shared" si="33"/>
        <v>0</v>
      </c>
      <c r="P23" s="3">
        <f t="shared" si="34"/>
        <v>0</v>
      </c>
      <c r="Q23" s="3">
        <f t="shared" si="35"/>
        <v>0.25</v>
      </c>
      <c r="R23" s="3">
        <f t="shared" si="36"/>
        <v>0</v>
      </c>
      <c r="U23" s="3">
        <f t="shared" si="37"/>
        <v>0.13736946749622159</v>
      </c>
      <c r="V23" s="3">
        <f t="shared" si="38"/>
        <v>0.13414603047920162</v>
      </c>
      <c r="W23" s="3">
        <f t="shared" si="39"/>
        <v>0.14652238058414196</v>
      </c>
      <c r="X23" s="3">
        <f t="shared" si="40"/>
        <v>0.1815636413203808</v>
      </c>
    </row>
    <row r="24" spans="3:24" hidden="1" x14ac:dyDescent="0.3">
      <c r="C24" s="3">
        <f t="shared" si="25"/>
        <v>0.21063311688311687</v>
      </c>
      <c r="D24" s="3">
        <f t="shared" si="26"/>
        <v>0.3997564935064935</v>
      </c>
      <c r="E24" s="3">
        <f t="shared" si="27"/>
        <v>0.15219155844155843</v>
      </c>
      <c r="F24" s="3">
        <f t="shared" si="28"/>
        <v>0.23741883116883117</v>
      </c>
      <c r="I24" s="3">
        <f t="shared" si="29"/>
        <v>0.18005952380952378</v>
      </c>
      <c r="J24" s="3">
        <f t="shared" si="30"/>
        <v>0.3973214285714286</v>
      </c>
      <c r="K24" s="3">
        <f t="shared" si="31"/>
        <v>0.28869047619047616</v>
      </c>
      <c r="L24" s="3">
        <f t="shared" si="32"/>
        <v>0.27827380952380953</v>
      </c>
      <c r="O24" s="3">
        <f t="shared" si="33"/>
        <v>0</v>
      </c>
      <c r="P24" s="3">
        <f t="shared" si="34"/>
        <v>0</v>
      </c>
      <c r="Q24" s="3">
        <f t="shared" si="35"/>
        <v>0</v>
      </c>
      <c r="R24" s="3">
        <f t="shared" si="36"/>
        <v>0.25</v>
      </c>
      <c r="U24" s="3">
        <f t="shared" si="37"/>
        <v>0.1942697639891266</v>
      </c>
      <c r="V24" s="3">
        <f t="shared" si="38"/>
        <v>0.40243809143760489</v>
      </c>
      <c r="W24" s="3">
        <f t="shared" si="39"/>
        <v>0.20721393781328581</v>
      </c>
      <c r="X24" s="3">
        <f t="shared" si="40"/>
        <v>0.2567697639891266</v>
      </c>
    </row>
    <row r="25" spans="3:24" hidden="1" x14ac:dyDescent="0.3"/>
    <row r="26" spans="3:24" hidden="1" x14ac:dyDescent="0.3">
      <c r="C26" s="3">
        <f>SUM(C21:F21)</f>
        <v>0.88568722943722933</v>
      </c>
      <c r="D26" s="3">
        <f>F16</f>
        <v>0.21063311688311687</v>
      </c>
      <c r="F26" s="3">
        <f>C26/D26</f>
        <v>4.2048811817597942</v>
      </c>
      <c r="I26" s="3">
        <f>SUM(I21:L21)</f>
        <v>0.73511904761904767</v>
      </c>
      <c r="J26" s="3">
        <f>L16</f>
        <v>0.18005952380952378</v>
      </c>
      <c r="L26" s="3">
        <f>I26/J26</f>
        <v>4.0826446280991746</v>
      </c>
      <c r="O26" s="3">
        <f>SUM(O21:R21)</f>
        <v>0.25</v>
      </c>
      <c r="P26" s="3">
        <f>R16</f>
        <v>0.25</v>
      </c>
      <c r="R26" s="3">
        <f>O26/P26</f>
        <v>1</v>
      </c>
      <c r="U26" s="3">
        <f>SUM(U21:X21)</f>
        <v>0.79239949627074058</v>
      </c>
      <c r="V26" s="3">
        <f>X16</f>
        <v>0.1942697639891266</v>
      </c>
      <c r="X26" s="3">
        <f>U26/V26</f>
        <v>4.0788616818162797</v>
      </c>
    </row>
    <row r="27" spans="3:24" hidden="1" x14ac:dyDescent="0.3">
      <c r="C27" s="3">
        <f t="shared" ref="C27:C29" si="41">SUM(C22:F22)</f>
        <v>1.7256493506493507</v>
      </c>
      <c r="D27" s="3">
        <f t="shared" ref="D27:D29" si="42">F17</f>
        <v>0.3997564935064935</v>
      </c>
      <c r="F27" s="3">
        <f t="shared" ref="F27:F29" si="43">C27/D27</f>
        <v>4.3167512690355334</v>
      </c>
      <c r="I27" s="3">
        <f t="shared" ref="I27:I29" si="44">SUM(I22:L22)</f>
        <v>1.6488095238095237</v>
      </c>
      <c r="J27" s="3">
        <f t="shared" ref="J27:J29" si="45">L17</f>
        <v>0.3973214285714286</v>
      </c>
      <c r="L27" s="3">
        <f t="shared" ref="L27:L29" si="46">I27/J27</f>
        <v>4.1498127340823965</v>
      </c>
      <c r="O27" s="3">
        <f t="shared" ref="O27:O29" si="47">SUM(O22:R22)</f>
        <v>0.25</v>
      </c>
      <c r="P27" s="3">
        <f t="shared" ref="P27:P29" si="48">R17</f>
        <v>0.25</v>
      </c>
      <c r="R27" s="3">
        <f t="shared" ref="R27:R29" si="49">O27/P27</f>
        <v>1</v>
      </c>
      <c r="U27" s="3">
        <f t="shared" ref="U27:U29" si="50">SUM(U22:X22)</f>
        <v>1.6815842891465371</v>
      </c>
      <c r="V27" s="3">
        <f t="shared" ref="V27:V29" si="51">X17</f>
        <v>0.40243809143760489</v>
      </c>
      <c r="X27" s="3">
        <f t="shared" ref="X27:X29" si="52">U27/V27</f>
        <v>4.1784918598026266</v>
      </c>
    </row>
    <row r="28" spans="3:24" hidden="1" x14ac:dyDescent="0.3">
      <c r="C28" s="3">
        <f t="shared" si="41"/>
        <v>0.62817911255411252</v>
      </c>
      <c r="D28" s="3">
        <f t="shared" si="42"/>
        <v>0.15219155844155843</v>
      </c>
      <c r="F28" s="3">
        <f t="shared" si="43"/>
        <v>4.1275555555555554</v>
      </c>
      <c r="I28" s="3">
        <f t="shared" si="44"/>
        <v>0.59598214285714279</v>
      </c>
      <c r="J28" s="3">
        <f t="shared" si="45"/>
        <v>0.14434523809523808</v>
      </c>
      <c r="L28" s="3">
        <f t="shared" si="46"/>
        <v>4.1288659793814428</v>
      </c>
      <c r="O28" s="3">
        <f t="shared" si="47"/>
        <v>0.25</v>
      </c>
      <c r="P28" s="3">
        <f t="shared" si="48"/>
        <v>0.25</v>
      </c>
      <c r="R28" s="3">
        <f t="shared" si="49"/>
        <v>1</v>
      </c>
      <c r="U28" s="3">
        <f t="shared" si="50"/>
        <v>0.59960151987994592</v>
      </c>
      <c r="V28" s="3">
        <f t="shared" si="51"/>
        <v>0.14652238058414196</v>
      </c>
      <c r="X28" s="3">
        <f t="shared" si="52"/>
        <v>4.0922179771411686</v>
      </c>
    </row>
    <row r="29" spans="3:24" hidden="1" x14ac:dyDescent="0.3">
      <c r="C29" s="3">
        <f t="shared" si="41"/>
        <v>1</v>
      </c>
      <c r="D29" s="3">
        <f t="shared" si="42"/>
        <v>0.23741883116883117</v>
      </c>
      <c r="F29" s="3">
        <f t="shared" si="43"/>
        <v>4.2119658119658121</v>
      </c>
      <c r="I29" s="3">
        <f t="shared" si="44"/>
        <v>1.1443452380952381</v>
      </c>
      <c r="J29" s="3">
        <f t="shared" si="45"/>
        <v>0.27827380952380953</v>
      </c>
      <c r="L29" s="3">
        <f t="shared" si="46"/>
        <v>4.1122994652406417</v>
      </c>
      <c r="O29" s="3">
        <f t="shared" si="47"/>
        <v>0.25</v>
      </c>
      <c r="P29" s="3">
        <f t="shared" si="48"/>
        <v>0.25</v>
      </c>
      <c r="R29" s="3">
        <f t="shared" si="49"/>
        <v>1</v>
      </c>
      <c r="U29" s="3">
        <f t="shared" si="50"/>
        <v>1.060691557229144</v>
      </c>
      <c r="V29" s="3">
        <f t="shared" si="51"/>
        <v>0.2567697639891266</v>
      </c>
      <c r="X29" s="3">
        <f t="shared" si="52"/>
        <v>4.1309052154367407</v>
      </c>
    </row>
    <row r="30" spans="3:24" hidden="1" x14ac:dyDescent="0.3"/>
    <row r="31" spans="3:24" hidden="1" x14ac:dyDescent="0.3">
      <c r="E31" s="3" t="s">
        <v>5</v>
      </c>
      <c r="F31" s="3">
        <f>AVERAGE(F26:F29)</f>
        <v>4.2152884545791736</v>
      </c>
      <c r="K31" s="3" t="s">
        <v>5</v>
      </c>
      <c r="L31" s="3">
        <f>AVERAGE(L26:L29)</f>
        <v>4.1184057017009135</v>
      </c>
      <c r="Q31" s="3" t="s">
        <v>5</v>
      </c>
      <c r="R31" s="3">
        <f>AVERAGE(R26:R29)</f>
        <v>1</v>
      </c>
      <c r="W31" s="3" t="s">
        <v>5</v>
      </c>
      <c r="X31" s="3">
        <f>AVERAGE(X26:X29)</f>
        <v>4.1201191835492041</v>
      </c>
    </row>
    <row r="32" spans="3:24" hidden="1" x14ac:dyDescent="0.3">
      <c r="E32" s="3" t="s">
        <v>6</v>
      </c>
      <c r="F32" s="3">
        <f>(F31-4)/3</f>
        <v>7.1762818193057853E-2</v>
      </c>
      <c r="K32" s="3" t="s">
        <v>6</v>
      </c>
      <c r="L32" s="3">
        <f>(L31-4)/3</f>
        <v>3.946856723363782E-2</v>
      </c>
      <c r="Q32" s="3" t="s">
        <v>6</v>
      </c>
      <c r="R32" s="3">
        <f>(R31-4)/3</f>
        <v>-1</v>
      </c>
      <c r="W32" s="3" t="s">
        <v>6</v>
      </c>
      <c r="X32" s="3">
        <f>(X31-4)/3</f>
        <v>4.0039727849734717E-2</v>
      </c>
    </row>
    <row r="33" spans="5:24" x14ac:dyDescent="0.3">
      <c r="E33" s="3" t="s">
        <v>7</v>
      </c>
      <c r="F33" s="3">
        <f>F32/0.89</f>
        <v>8.063237999219984E-2</v>
      </c>
      <c r="K33" s="3" t="s">
        <v>7</v>
      </c>
      <c r="L33" s="3">
        <f>L32/0.89</f>
        <v>4.4346704756896428E-2</v>
      </c>
      <c r="Q33" s="3" t="s">
        <v>7</v>
      </c>
      <c r="R33" s="3">
        <f>R32/0.89</f>
        <v>-1.1235955056179776</v>
      </c>
      <c r="W33" s="3" t="s">
        <v>7</v>
      </c>
      <c r="X33" s="3">
        <f>X32/0.89</f>
        <v>4.4988458258128895E-2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2D03-D4C6-4277-BDDF-BEAE8FB5E3F9}">
  <dimension ref="B3:T33"/>
  <sheetViews>
    <sheetView workbookViewId="0">
      <selection activeCell="J6" sqref="J6"/>
    </sheetView>
  </sheetViews>
  <sheetFormatPr defaultRowHeight="14.4" x14ac:dyDescent="0.3"/>
  <sheetData>
    <row r="3" spans="2:20" x14ac:dyDescent="0.3">
      <c r="B3" s="3" t="s">
        <v>85</v>
      </c>
      <c r="C3" s="3" t="str">
        <f>B4</f>
        <v>a1</v>
      </c>
      <c r="D3" s="3" t="str">
        <f>B5</f>
        <v>a2</v>
      </c>
      <c r="E3" s="3" t="str">
        <f>B6</f>
        <v>a3</v>
      </c>
      <c r="G3" s="3" t="s">
        <v>85</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3</v>
      </c>
      <c r="E4" s="3">
        <v>3</v>
      </c>
      <c r="G4" s="42" t="str">
        <f>B4</f>
        <v>a1</v>
      </c>
      <c r="H4" s="3">
        <v>1</v>
      </c>
      <c r="I4" s="3">
        <v>3</v>
      </c>
      <c r="J4" s="3">
        <v>2</v>
      </c>
      <c r="L4" s="3" t="str">
        <f>G4</f>
        <v>a1</v>
      </c>
      <c r="M4" s="3">
        <v>1</v>
      </c>
      <c r="N4" s="3"/>
      <c r="O4" s="3"/>
      <c r="Q4" s="3" t="str">
        <f>L4</f>
        <v>a1</v>
      </c>
      <c r="R4" s="3">
        <f>GEOMEAN(C4,H4,M4)</f>
        <v>1</v>
      </c>
      <c r="S4" s="3">
        <f t="shared" ref="S4:T6" si="0">GEOMEAN(D4,I4,N4)</f>
        <v>3</v>
      </c>
      <c r="T4" s="3">
        <f t="shared" si="0"/>
        <v>2.4494897427831779</v>
      </c>
    </row>
    <row r="5" spans="2:20" x14ac:dyDescent="0.3">
      <c r="B5" s="4" t="s">
        <v>93</v>
      </c>
      <c r="C5" s="3">
        <f>1/3</f>
        <v>0.33333333333333331</v>
      </c>
      <c r="D5" s="3">
        <v>1</v>
      </c>
      <c r="E5" s="3">
        <v>1</v>
      </c>
      <c r="G5" s="42" t="str">
        <f t="shared" ref="G5:G6" si="1">B5</f>
        <v>a2</v>
      </c>
      <c r="H5" s="3">
        <f>1/3</f>
        <v>0.33333333333333331</v>
      </c>
      <c r="I5" s="3">
        <v>1</v>
      </c>
      <c r="J5" s="3">
        <v>1</v>
      </c>
      <c r="L5" s="3" t="str">
        <f t="shared" ref="L5:L6" si="2">G5</f>
        <v>a2</v>
      </c>
      <c r="M5" s="3"/>
      <c r="N5" s="3">
        <v>1</v>
      </c>
      <c r="O5" s="3"/>
      <c r="Q5" s="3" t="str">
        <f t="shared" ref="Q5:Q6" si="3">L5</f>
        <v>a2</v>
      </c>
      <c r="R5" s="3">
        <f t="shared" ref="R5:R6" si="4">GEOMEAN(C5,H5,M5)</f>
        <v>0.33333333333333331</v>
      </c>
      <c r="S5" s="3">
        <f t="shared" si="0"/>
        <v>1</v>
      </c>
      <c r="T5" s="3">
        <f t="shared" si="0"/>
        <v>1</v>
      </c>
    </row>
    <row r="6" spans="2:20" x14ac:dyDescent="0.3">
      <c r="B6" s="4" t="s">
        <v>94</v>
      </c>
      <c r="C6" s="3">
        <f>1/3</f>
        <v>0.33333333333333331</v>
      </c>
      <c r="D6" s="3">
        <v>1</v>
      </c>
      <c r="E6" s="3">
        <v>1</v>
      </c>
      <c r="G6" s="42" t="str">
        <f t="shared" si="1"/>
        <v>a3</v>
      </c>
      <c r="H6" s="3">
        <f>1/2</f>
        <v>0.5</v>
      </c>
      <c r="I6" s="3">
        <v>1</v>
      </c>
      <c r="J6" s="3">
        <v>1</v>
      </c>
      <c r="L6" s="3" t="str">
        <f t="shared" si="2"/>
        <v>a3</v>
      </c>
      <c r="M6" s="3"/>
      <c r="N6" s="3"/>
      <c r="O6" s="3">
        <v>1</v>
      </c>
      <c r="Q6" s="3" t="str">
        <f t="shared" si="3"/>
        <v>a3</v>
      </c>
      <c r="R6" s="3">
        <f t="shared" si="4"/>
        <v>0.40824829046386302</v>
      </c>
      <c r="S6" s="3">
        <f t="shared" si="0"/>
        <v>1</v>
      </c>
      <c r="T6" s="3">
        <f t="shared" si="0"/>
        <v>1</v>
      </c>
    </row>
    <row r="8" spans="2:20" hidden="1" x14ac:dyDescent="0.3">
      <c r="C8" s="3">
        <f>SUM(C4:C6)</f>
        <v>1.6666666666666665</v>
      </c>
      <c r="D8" s="3">
        <f t="shared" ref="D8:E8" si="5">SUM(D4:D6)</f>
        <v>5</v>
      </c>
      <c r="E8" s="3">
        <f t="shared" si="5"/>
        <v>5</v>
      </c>
      <c r="H8" s="3">
        <f>SUM(H4:H6)</f>
        <v>1.8333333333333333</v>
      </c>
      <c r="I8" s="3">
        <f t="shared" ref="I8:J8" si="6">SUM(I4:I6)</f>
        <v>5</v>
      </c>
      <c r="J8" s="3">
        <f t="shared" si="6"/>
        <v>4</v>
      </c>
      <c r="M8" s="3">
        <f>SUM(M4:M6)</f>
        <v>1</v>
      </c>
      <c r="N8" s="3">
        <f t="shared" ref="N8:O8" si="7">SUM(N4:N6)</f>
        <v>1</v>
      </c>
      <c r="O8" s="3">
        <f t="shared" si="7"/>
        <v>1</v>
      </c>
      <c r="R8" s="3">
        <f>SUM(R4:R6)</f>
        <v>1.7415816237971962</v>
      </c>
      <c r="S8" s="3">
        <f t="shared" ref="S8:T8" si="8">SUM(S4:S6)</f>
        <v>5</v>
      </c>
      <c r="T8" s="3">
        <f t="shared" si="8"/>
        <v>4.4494897427831779</v>
      </c>
    </row>
    <row r="9" spans="2:20" hidden="1" x14ac:dyDescent="0.3"/>
    <row r="10" spans="2:20" hidden="1" x14ac:dyDescent="0.3"/>
    <row r="11" spans="2:20" hidden="1" x14ac:dyDescent="0.3">
      <c r="C11" s="3">
        <f>C4/C$8</f>
        <v>0.60000000000000009</v>
      </c>
      <c r="D11" s="3">
        <f>D4/D$8</f>
        <v>0.6</v>
      </c>
      <c r="E11" s="3">
        <f>E4/E$8</f>
        <v>0.6</v>
      </c>
      <c r="H11" s="3">
        <f>H4/H$8</f>
        <v>0.54545454545454553</v>
      </c>
      <c r="I11" s="3">
        <f>I4/I$8</f>
        <v>0.6</v>
      </c>
      <c r="J11" s="3">
        <f>J4/J$8</f>
        <v>0.5</v>
      </c>
      <c r="M11" s="3">
        <f>M4/M$8</f>
        <v>1</v>
      </c>
      <c r="N11" s="3">
        <f>N4/N$8</f>
        <v>0</v>
      </c>
      <c r="O11" s="3">
        <f>O4/O$8</f>
        <v>0</v>
      </c>
      <c r="R11" s="3">
        <f>R4/R$8</f>
        <v>0.57419071626380924</v>
      </c>
      <c r="S11" s="3">
        <f>S4/S$8</f>
        <v>0.6</v>
      </c>
      <c r="T11" s="3">
        <f>T4/T$8</f>
        <v>0.5505102572168219</v>
      </c>
    </row>
    <row r="12" spans="2:20" hidden="1" x14ac:dyDescent="0.3">
      <c r="C12" s="3">
        <f t="shared" ref="C12:E13" si="9">C5/C$8</f>
        <v>0.2</v>
      </c>
      <c r="D12" s="3">
        <f t="shared" si="9"/>
        <v>0.2</v>
      </c>
      <c r="E12" s="3">
        <f t="shared" si="9"/>
        <v>0.2</v>
      </c>
      <c r="H12" s="3">
        <f t="shared" ref="H12:J13" si="10">H5/H$8</f>
        <v>0.18181818181818182</v>
      </c>
      <c r="I12" s="3">
        <f t="shared" si="10"/>
        <v>0.2</v>
      </c>
      <c r="J12" s="3">
        <f t="shared" si="10"/>
        <v>0.25</v>
      </c>
      <c r="M12" s="3">
        <f t="shared" ref="M12:O13" si="11">M5/M$8</f>
        <v>0</v>
      </c>
      <c r="N12" s="3">
        <f t="shared" si="11"/>
        <v>1</v>
      </c>
      <c r="O12" s="3">
        <f t="shared" si="11"/>
        <v>0</v>
      </c>
      <c r="R12" s="3">
        <f t="shared" ref="R12:T13" si="12">R5/R$8</f>
        <v>0.19139690542126972</v>
      </c>
      <c r="S12" s="3">
        <f t="shared" si="12"/>
        <v>0.2</v>
      </c>
      <c r="T12" s="3">
        <f t="shared" si="12"/>
        <v>0.22474487139158905</v>
      </c>
    </row>
    <row r="13" spans="2:20" hidden="1" x14ac:dyDescent="0.3">
      <c r="C13" s="3">
        <f t="shared" si="9"/>
        <v>0.2</v>
      </c>
      <c r="D13" s="3">
        <f t="shared" si="9"/>
        <v>0.2</v>
      </c>
      <c r="E13" s="3">
        <f t="shared" si="9"/>
        <v>0.2</v>
      </c>
      <c r="H13" s="3">
        <f t="shared" si="10"/>
        <v>0.27272727272727276</v>
      </c>
      <c r="I13" s="3">
        <f t="shared" si="10"/>
        <v>0.2</v>
      </c>
      <c r="J13" s="3">
        <f t="shared" si="10"/>
        <v>0.25</v>
      </c>
      <c r="M13" s="3">
        <f t="shared" si="11"/>
        <v>0</v>
      </c>
      <c r="N13" s="3">
        <f t="shared" si="11"/>
        <v>0</v>
      </c>
      <c r="O13" s="3">
        <f t="shared" si="11"/>
        <v>1</v>
      </c>
      <c r="R13" s="3">
        <f t="shared" si="12"/>
        <v>0.23441237831492115</v>
      </c>
      <c r="S13" s="3">
        <f t="shared" si="12"/>
        <v>0.2</v>
      </c>
      <c r="T13" s="3">
        <f t="shared" si="12"/>
        <v>0.22474487139158905</v>
      </c>
    </row>
    <row r="14" spans="2:20" hidden="1" x14ac:dyDescent="0.3"/>
    <row r="15" spans="2:20" x14ac:dyDescent="0.3">
      <c r="D15" s="3" t="str">
        <f>B4</f>
        <v>a1</v>
      </c>
      <c r="E15" s="3">
        <f>AVERAGE(C11:E11)</f>
        <v>0.60000000000000009</v>
      </c>
      <c r="I15" s="3" t="str">
        <f>G4</f>
        <v>a1</v>
      </c>
      <c r="J15" s="3">
        <f>AVERAGE(H11:J11)</f>
        <v>0.54848484848484846</v>
      </c>
      <c r="N15" s="3" t="str">
        <f>L4</f>
        <v>a1</v>
      </c>
      <c r="O15" s="3">
        <f>AVERAGE(M11:O11)</f>
        <v>0.33333333333333331</v>
      </c>
      <c r="S15" s="3" t="str">
        <f>Q4</f>
        <v>a1</v>
      </c>
      <c r="T15" s="3">
        <f>AVERAGE(R11:T11)</f>
        <v>0.57490032449354367</v>
      </c>
    </row>
    <row r="16" spans="2:20" x14ac:dyDescent="0.3">
      <c r="D16" s="3" t="str">
        <f t="shared" ref="D16:D17" si="13">B5</f>
        <v>a2</v>
      </c>
      <c r="E16" s="3">
        <f t="shared" ref="E16:E17" si="14">AVERAGE(C12:E12)</f>
        <v>0.20000000000000004</v>
      </c>
      <c r="I16" s="3" t="str">
        <f t="shared" ref="I16:I17" si="15">G5</f>
        <v>a2</v>
      </c>
      <c r="J16" s="3">
        <f t="shared" ref="J16:J17" si="16">AVERAGE(H12:J12)</f>
        <v>0.2106060606060606</v>
      </c>
      <c r="N16" s="3" t="str">
        <f t="shared" ref="N16:N17" si="17">L5</f>
        <v>a2</v>
      </c>
      <c r="O16" s="3">
        <f t="shared" ref="O16:O17" si="18">AVERAGE(M12:O12)</f>
        <v>0.33333333333333331</v>
      </c>
      <c r="S16" s="3" t="str">
        <f t="shared" ref="S16:S17" si="19">Q5</f>
        <v>a2</v>
      </c>
      <c r="T16" s="3">
        <f t="shared" ref="T16:T17" si="20">AVERAGE(R12:T12)</f>
        <v>0.20538059227095293</v>
      </c>
    </row>
    <row r="17" spans="2:20" x14ac:dyDescent="0.3">
      <c r="D17" s="3" t="str">
        <f t="shared" si="13"/>
        <v>a3</v>
      </c>
      <c r="E17" s="3">
        <f t="shared" si="14"/>
        <v>0.20000000000000004</v>
      </c>
      <c r="I17" s="3" t="str">
        <f t="shared" si="15"/>
        <v>a3</v>
      </c>
      <c r="J17" s="3">
        <f t="shared" si="16"/>
        <v>0.24090909090909093</v>
      </c>
      <c r="N17" s="3" t="str">
        <f t="shared" si="17"/>
        <v>a3</v>
      </c>
      <c r="O17" s="3">
        <f t="shared" si="18"/>
        <v>0.33333333333333331</v>
      </c>
      <c r="S17" s="3" t="str">
        <f t="shared" si="19"/>
        <v>a3</v>
      </c>
      <c r="T17" s="3">
        <f t="shared" si="20"/>
        <v>0.2197190832355034</v>
      </c>
    </row>
    <row r="19" spans="2:20" x14ac:dyDescent="0.3">
      <c r="B19" t="s">
        <v>4</v>
      </c>
      <c r="G19" t="s">
        <v>4</v>
      </c>
      <c r="L19" t="s">
        <v>4</v>
      </c>
      <c r="Q19" t="s">
        <v>4</v>
      </c>
    </row>
    <row r="21" spans="2:20" hidden="1" x14ac:dyDescent="0.3">
      <c r="C21" s="3">
        <f>C4*E$15</f>
        <v>0.60000000000000009</v>
      </c>
      <c r="D21" s="3">
        <f>D4*E$16</f>
        <v>0.60000000000000009</v>
      </c>
      <c r="E21" s="3">
        <f>E4*E$17</f>
        <v>0.60000000000000009</v>
      </c>
      <c r="H21" s="3">
        <f>H4*J$15</f>
        <v>0.54848484848484846</v>
      </c>
      <c r="I21" s="3">
        <f>I4*J$16</f>
        <v>0.63181818181818183</v>
      </c>
      <c r="J21" s="3">
        <f>J4*J$17</f>
        <v>0.48181818181818187</v>
      </c>
      <c r="M21" s="3">
        <f>M4*O$15</f>
        <v>0.33333333333333331</v>
      </c>
      <c r="N21" s="3">
        <f>N4*O$16</f>
        <v>0</v>
      </c>
      <c r="O21" s="3">
        <f>O4*O$17</f>
        <v>0</v>
      </c>
      <c r="R21" s="3">
        <f>R4*T$15</f>
        <v>0.57490032449354367</v>
      </c>
      <c r="S21" s="3">
        <f>S4*T$16</f>
        <v>0.61614177681285875</v>
      </c>
      <c r="T21" s="3">
        <f>T4*T$17</f>
        <v>0.53819964067908888</v>
      </c>
    </row>
    <row r="22" spans="2:20" hidden="1" x14ac:dyDescent="0.3">
      <c r="C22" s="3">
        <f t="shared" ref="C22:C23" si="21">C5*E$15</f>
        <v>0.2</v>
      </c>
      <c r="D22" s="3">
        <f t="shared" ref="D22:D23" si="22">D5*E$16</f>
        <v>0.20000000000000004</v>
      </c>
      <c r="E22" s="3">
        <f t="shared" ref="E22:E23" si="23">E5*E$17</f>
        <v>0.20000000000000004</v>
      </c>
      <c r="H22" s="3">
        <f t="shared" ref="H22:H23" si="24">H5*J$15</f>
        <v>0.18282828282828281</v>
      </c>
      <c r="I22" s="3">
        <f t="shared" ref="I22:I23" si="25">I5*J$16</f>
        <v>0.2106060606060606</v>
      </c>
      <c r="J22" s="3">
        <f t="shared" ref="J22:J23" si="26">J5*J$17</f>
        <v>0.24090909090909093</v>
      </c>
      <c r="M22" s="3">
        <f t="shared" ref="M22:M23" si="27">M5*O$15</f>
        <v>0</v>
      </c>
      <c r="N22" s="3">
        <f t="shared" ref="N22:N23" si="28">N5*O$16</f>
        <v>0.33333333333333331</v>
      </c>
      <c r="O22" s="3">
        <f t="shared" ref="O22:O23" si="29">O5*O$17</f>
        <v>0</v>
      </c>
      <c r="R22" s="3">
        <f t="shared" ref="R22:R23" si="30">R5*T$15</f>
        <v>0.19163344149784789</v>
      </c>
      <c r="S22" s="3">
        <f t="shared" ref="S22:S23" si="31">S5*T$16</f>
        <v>0.20538059227095293</v>
      </c>
      <c r="T22" s="3">
        <f t="shared" ref="T22:T23" si="32">T5*T$17</f>
        <v>0.2197190832355034</v>
      </c>
    </row>
    <row r="23" spans="2:20" hidden="1" x14ac:dyDescent="0.3">
      <c r="C23" s="3">
        <f t="shared" si="21"/>
        <v>0.2</v>
      </c>
      <c r="D23" s="3">
        <f t="shared" si="22"/>
        <v>0.20000000000000004</v>
      </c>
      <c r="E23" s="3">
        <f t="shared" si="23"/>
        <v>0.20000000000000004</v>
      </c>
      <c r="H23" s="3">
        <f t="shared" si="24"/>
        <v>0.27424242424242423</v>
      </c>
      <c r="I23" s="3">
        <f t="shared" si="25"/>
        <v>0.2106060606060606</v>
      </c>
      <c r="J23" s="3">
        <f t="shared" si="26"/>
        <v>0.24090909090909093</v>
      </c>
      <c r="M23" s="3">
        <f t="shared" si="27"/>
        <v>0</v>
      </c>
      <c r="N23" s="3">
        <f t="shared" si="28"/>
        <v>0</v>
      </c>
      <c r="O23" s="3">
        <f t="shared" si="29"/>
        <v>0.33333333333333331</v>
      </c>
      <c r="R23" s="3">
        <f t="shared" si="30"/>
        <v>0.23470207466160931</v>
      </c>
      <c r="S23" s="3">
        <f t="shared" si="31"/>
        <v>0.20538059227095293</v>
      </c>
      <c r="T23" s="3">
        <f t="shared" si="32"/>
        <v>0.2197190832355034</v>
      </c>
    </row>
    <row r="24" spans="2:20" hidden="1" x14ac:dyDescent="0.3"/>
    <row r="25" spans="2:20" hidden="1" x14ac:dyDescent="0.3">
      <c r="C25" s="3">
        <f>SUM(C21:E21)</f>
        <v>1.8000000000000003</v>
      </c>
      <c r="D25" s="3">
        <f>SUM(C22:E22)</f>
        <v>0.60000000000000009</v>
      </c>
      <c r="E25" s="3">
        <f>SUM(C23:E23)</f>
        <v>0.60000000000000009</v>
      </c>
      <c r="H25" s="3">
        <f>SUM(H21:J21)</f>
        <v>1.6621212121212121</v>
      </c>
      <c r="I25" s="3">
        <f>SUM(H22:J22)</f>
        <v>0.63434343434343432</v>
      </c>
      <c r="J25" s="3">
        <f>SUM(H23:J23)</f>
        <v>0.72575757575757582</v>
      </c>
      <c r="M25" s="3">
        <f>SUM(M21:O21)</f>
        <v>0.33333333333333331</v>
      </c>
      <c r="N25" s="3">
        <f>SUM(M22:O22)</f>
        <v>0.33333333333333331</v>
      </c>
      <c r="O25" s="3">
        <f>SUM(M23:O23)</f>
        <v>0.33333333333333331</v>
      </c>
      <c r="R25" s="3">
        <f>SUM(R21:T21)</f>
        <v>1.7292417419854913</v>
      </c>
      <c r="S25" s="3">
        <f>SUM(R22:T22)</f>
        <v>0.61673311700430422</v>
      </c>
      <c r="T25" s="3">
        <f>SUM(R23:T23)</f>
        <v>0.65980175016806564</v>
      </c>
    </row>
    <row r="26" spans="2:20" hidden="1" x14ac:dyDescent="0.3"/>
    <row r="27" spans="2:20" hidden="1" x14ac:dyDescent="0.3">
      <c r="C27" s="3">
        <f>E15</f>
        <v>0.60000000000000009</v>
      </c>
      <c r="D27" s="3">
        <f>E16</f>
        <v>0.20000000000000004</v>
      </c>
      <c r="E27" s="3">
        <f>E17</f>
        <v>0.20000000000000004</v>
      </c>
      <c r="H27" s="3">
        <f>J15</f>
        <v>0.54848484848484846</v>
      </c>
      <c r="I27" s="3">
        <f>J16</f>
        <v>0.2106060606060606</v>
      </c>
      <c r="J27" s="3">
        <f>J17</f>
        <v>0.24090909090909093</v>
      </c>
      <c r="M27" s="3">
        <f>O15</f>
        <v>0.33333333333333331</v>
      </c>
      <c r="N27" s="3">
        <f>O16</f>
        <v>0.33333333333333331</v>
      </c>
      <c r="O27" s="3">
        <f>O17</f>
        <v>0.33333333333333331</v>
      </c>
      <c r="R27" s="3">
        <f>T15</f>
        <v>0.57490032449354367</v>
      </c>
      <c r="S27" s="3">
        <f>T16</f>
        <v>0.20538059227095293</v>
      </c>
      <c r="T27" s="3">
        <f>T17</f>
        <v>0.2197190832355034</v>
      </c>
    </row>
    <row r="28" spans="2:20" hidden="1" x14ac:dyDescent="0.3"/>
    <row r="29" spans="2:20" hidden="1" x14ac:dyDescent="0.3">
      <c r="C29" s="3">
        <f>C25/C27</f>
        <v>3</v>
      </c>
      <c r="D29" s="3">
        <f t="shared" ref="D29:E29" si="33">D25/D27</f>
        <v>3</v>
      </c>
      <c r="E29" s="3">
        <f t="shared" si="33"/>
        <v>3</v>
      </c>
      <c r="H29" s="3">
        <f>H25/H27</f>
        <v>3.0303867403314917</v>
      </c>
      <c r="I29" s="3">
        <f t="shared" ref="I29:J29" si="34">I25/I27</f>
        <v>3.0119904076738608</v>
      </c>
      <c r="J29" s="3">
        <f t="shared" si="34"/>
        <v>3.0125786163522013</v>
      </c>
      <c r="M29" s="3">
        <f>M25/M27</f>
        <v>1</v>
      </c>
      <c r="N29" s="3">
        <f t="shared" ref="N29:O29" si="35">N25/N27</f>
        <v>1</v>
      </c>
      <c r="O29" s="3">
        <f t="shared" si="35"/>
        <v>1</v>
      </c>
      <c r="R29" s="3">
        <f>R25/R27</f>
        <v>3.0078983578742289</v>
      </c>
      <c r="S29" s="3">
        <f t="shared" ref="S29:T29" si="36">S25/S27</f>
        <v>3.0028792408518585</v>
      </c>
      <c r="T29" s="3">
        <f t="shared" si="36"/>
        <v>3.0029332930579571</v>
      </c>
    </row>
    <row r="30" spans="2:20" hidden="1" x14ac:dyDescent="0.3"/>
    <row r="31" spans="2:20" hidden="1" x14ac:dyDescent="0.3">
      <c r="D31" s="3" t="s">
        <v>5</v>
      </c>
      <c r="E31" s="3">
        <f>AVERAGE(C29:E29)</f>
        <v>3</v>
      </c>
      <c r="I31" s="3" t="s">
        <v>5</v>
      </c>
      <c r="J31" s="3">
        <f>AVERAGE(H29:J29)</f>
        <v>3.0183185881191843</v>
      </c>
      <c r="N31" s="3" t="s">
        <v>5</v>
      </c>
      <c r="O31" s="3">
        <f>AVERAGE(M29:O29)</f>
        <v>1</v>
      </c>
      <c r="S31" s="3" t="s">
        <v>5</v>
      </c>
      <c r="T31" s="3">
        <f>AVERAGE(R29:T29)</f>
        <v>3.0045702972613477</v>
      </c>
    </row>
    <row r="32" spans="2:20" hidden="1" x14ac:dyDescent="0.3">
      <c r="D32" s="3" t="s">
        <v>6</v>
      </c>
      <c r="E32" s="3">
        <f>(E31-3)/2</f>
        <v>0</v>
      </c>
      <c r="I32" s="3" t="s">
        <v>6</v>
      </c>
      <c r="J32" s="3">
        <f>(J31-3)/2</f>
        <v>9.159294059592149E-3</v>
      </c>
      <c r="N32" s="3" t="s">
        <v>6</v>
      </c>
      <c r="O32" s="3">
        <f>(O31-3)/2</f>
        <v>-1</v>
      </c>
      <c r="S32" s="3" t="s">
        <v>6</v>
      </c>
      <c r="T32" s="3">
        <f>(T31-3)/2</f>
        <v>2.2851486306738611E-3</v>
      </c>
    </row>
    <row r="33" spans="4:20" x14ac:dyDescent="0.3">
      <c r="D33" s="3" t="s">
        <v>7</v>
      </c>
      <c r="E33" s="3">
        <f>E32/0.52</f>
        <v>0</v>
      </c>
      <c r="I33" s="3" t="s">
        <v>7</v>
      </c>
      <c r="J33" s="3">
        <f>J32/0.52</f>
        <v>1.7614027037677209E-2</v>
      </c>
      <c r="N33" s="3" t="s">
        <v>7</v>
      </c>
      <c r="O33" s="3">
        <f>O32/0.52</f>
        <v>-1.9230769230769229</v>
      </c>
      <c r="S33" s="3" t="s">
        <v>7</v>
      </c>
      <c r="T33" s="3">
        <f>T32/0.52</f>
        <v>4.3945165974497331E-3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767A5-4BB9-48B0-B3ED-800E60ADB887}">
  <dimension ref="B3:T33"/>
  <sheetViews>
    <sheetView workbookViewId="0">
      <selection activeCell="I7" sqref="I7"/>
    </sheetView>
  </sheetViews>
  <sheetFormatPr defaultRowHeight="14.4" x14ac:dyDescent="0.3"/>
  <sheetData>
    <row r="3" spans="2:20" x14ac:dyDescent="0.3">
      <c r="B3" s="3" t="s">
        <v>86</v>
      </c>
      <c r="C3" s="3" t="str">
        <f>B4</f>
        <v>k5</v>
      </c>
      <c r="D3" s="3" t="str">
        <f>B5</f>
        <v>k6</v>
      </c>
      <c r="E3" s="3" t="str">
        <f>B6</f>
        <v>k8</v>
      </c>
      <c r="G3" s="3" t="s">
        <v>86</v>
      </c>
      <c r="H3" s="3" t="str">
        <f>G4</f>
        <v>k5</v>
      </c>
      <c r="I3" s="3" t="str">
        <f>G5</f>
        <v>k6</v>
      </c>
      <c r="J3" s="3" t="str">
        <f>G6</f>
        <v>k8</v>
      </c>
      <c r="L3" s="3"/>
      <c r="M3" s="3" t="str">
        <f>L4</f>
        <v>k5</v>
      </c>
      <c r="N3" s="3" t="str">
        <f>L5</f>
        <v>k6</v>
      </c>
      <c r="O3" s="3" t="str">
        <f>L6</f>
        <v>k8</v>
      </c>
      <c r="Q3" s="3"/>
      <c r="R3" s="3" t="str">
        <f>Q4</f>
        <v>k5</v>
      </c>
      <c r="S3" s="3" t="str">
        <f>Q5</f>
        <v>k6</v>
      </c>
      <c r="T3" s="3" t="str">
        <f>Q6</f>
        <v>k8</v>
      </c>
    </row>
    <row r="4" spans="2:20" x14ac:dyDescent="0.3">
      <c r="B4" s="4" t="s">
        <v>84</v>
      </c>
      <c r="C4" s="3">
        <v>1</v>
      </c>
      <c r="D4" s="3">
        <v>1</v>
      </c>
      <c r="E4" s="3">
        <v>2</v>
      </c>
      <c r="G4" s="42" t="str">
        <f>B4</f>
        <v>k5</v>
      </c>
      <c r="H4" s="3">
        <v>1</v>
      </c>
      <c r="I4" s="3">
        <v>2</v>
      </c>
      <c r="J4" s="3">
        <v>3</v>
      </c>
      <c r="L4" s="3" t="str">
        <f>G4</f>
        <v>k5</v>
      </c>
      <c r="M4" s="3">
        <v>1</v>
      </c>
      <c r="N4" s="3"/>
      <c r="O4" s="3"/>
      <c r="Q4" s="3" t="str">
        <f>L4</f>
        <v>k5</v>
      </c>
      <c r="R4" s="3">
        <f>GEOMEAN(C4,H4,M4)</f>
        <v>1</v>
      </c>
      <c r="S4" s="3">
        <f t="shared" ref="S4:T6" si="0">GEOMEAN(D4,I4,N4)</f>
        <v>1.4142135623730949</v>
      </c>
      <c r="T4" s="3">
        <f t="shared" si="0"/>
        <v>2.4494897427831779</v>
      </c>
    </row>
    <row r="5" spans="2:20" x14ac:dyDescent="0.3">
      <c r="B5" s="4" t="s">
        <v>85</v>
      </c>
      <c r="C5" s="3">
        <v>1</v>
      </c>
      <c r="D5" s="3">
        <v>1</v>
      </c>
      <c r="E5" s="3">
        <v>2</v>
      </c>
      <c r="G5" s="42" t="str">
        <f t="shared" ref="G5:G6" si="1">B5</f>
        <v>k6</v>
      </c>
      <c r="H5" s="3">
        <f>1/2</f>
        <v>0.5</v>
      </c>
      <c r="I5" s="3">
        <v>1</v>
      </c>
      <c r="J5" s="3">
        <v>2</v>
      </c>
      <c r="L5" s="3" t="str">
        <f t="shared" ref="L5:L6" si="2">G5</f>
        <v>k6</v>
      </c>
      <c r="M5" s="3"/>
      <c r="N5" s="3">
        <v>1</v>
      </c>
      <c r="O5" s="3"/>
      <c r="Q5" s="3" t="str">
        <f t="shared" ref="Q5:Q6" si="3">L5</f>
        <v>k6</v>
      </c>
      <c r="R5" s="3">
        <f t="shared" ref="R5:R6" si="4">GEOMEAN(C5,H5,M5)</f>
        <v>0.70710678118654757</v>
      </c>
      <c r="S5" s="3">
        <f t="shared" si="0"/>
        <v>1</v>
      </c>
      <c r="T5" s="3">
        <f t="shared" si="0"/>
        <v>2</v>
      </c>
    </row>
    <row r="6" spans="2:20" x14ac:dyDescent="0.3">
      <c r="B6" s="4" t="s">
        <v>87</v>
      </c>
      <c r="C6" s="3">
        <f>1/2</f>
        <v>0.5</v>
      </c>
      <c r="D6" s="3">
        <f>1/2</f>
        <v>0.5</v>
      </c>
      <c r="E6" s="3">
        <v>1</v>
      </c>
      <c r="G6" s="42" t="str">
        <f t="shared" si="1"/>
        <v>k8</v>
      </c>
      <c r="H6" s="3">
        <f>1/3</f>
        <v>0.33333333333333331</v>
      </c>
      <c r="I6" s="3">
        <f>1/2</f>
        <v>0.5</v>
      </c>
      <c r="J6" s="3">
        <v>1</v>
      </c>
      <c r="L6" s="3" t="str">
        <f t="shared" si="2"/>
        <v>k8</v>
      </c>
      <c r="M6" s="3"/>
      <c r="N6" s="3"/>
      <c r="O6" s="3">
        <v>1</v>
      </c>
      <c r="Q6" s="3" t="str">
        <f t="shared" si="3"/>
        <v>k8</v>
      </c>
      <c r="R6" s="3">
        <f t="shared" si="4"/>
        <v>0.40824829046386302</v>
      </c>
      <c r="S6" s="3">
        <f t="shared" si="0"/>
        <v>0.5</v>
      </c>
      <c r="T6" s="3">
        <f t="shared" si="0"/>
        <v>1</v>
      </c>
    </row>
    <row r="8" spans="2:20" hidden="1" x14ac:dyDescent="0.3">
      <c r="C8" s="3">
        <f>SUM(C4:C6)</f>
        <v>2.5</v>
      </c>
      <c r="D8" s="3">
        <f t="shared" ref="D8:E8" si="5">SUM(D4:D6)</f>
        <v>2.5</v>
      </c>
      <c r="E8" s="3">
        <f t="shared" si="5"/>
        <v>5</v>
      </c>
      <c r="H8" s="3">
        <f>SUM(H4:H6)</f>
        <v>1.8333333333333333</v>
      </c>
      <c r="I8" s="3">
        <f t="shared" ref="I8:J8" si="6">SUM(I4:I6)</f>
        <v>3.5</v>
      </c>
      <c r="J8" s="3">
        <f t="shared" si="6"/>
        <v>6</v>
      </c>
      <c r="M8" s="3">
        <f>SUM(M4:M6)</f>
        <v>1</v>
      </c>
      <c r="N8" s="3">
        <f t="shared" ref="N8:O8" si="7">SUM(N4:N6)</f>
        <v>1</v>
      </c>
      <c r="O8" s="3">
        <f t="shared" si="7"/>
        <v>1</v>
      </c>
      <c r="R8" s="3">
        <f>SUM(R4:R6)</f>
        <v>2.1153550716504106</v>
      </c>
      <c r="S8" s="3">
        <f t="shared" ref="S8:T8" si="8">SUM(S4:S6)</f>
        <v>2.9142135623730949</v>
      </c>
      <c r="T8" s="3">
        <f t="shared" si="8"/>
        <v>5.4494897427831779</v>
      </c>
    </row>
    <row r="9" spans="2:20" hidden="1" x14ac:dyDescent="0.3"/>
    <row r="10" spans="2:20" hidden="1" x14ac:dyDescent="0.3"/>
    <row r="11" spans="2:20" hidden="1" x14ac:dyDescent="0.3">
      <c r="C11" s="3">
        <f>C4/C$8</f>
        <v>0.4</v>
      </c>
      <c r="D11" s="3">
        <f>D4/D$8</f>
        <v>0.4</v>
      </c>
      <c r="E11" s="3">
        <f>E4/E$8</f>
        <v>0.4</v>
      </c>
      <c r="H11" s="3">
        <f>H4/H$8</f>
        <v>0.54545454545454553</v>
      </c>
      <c r="I11" s="3">
        <f>I4/I$8</f>
        <v>0.5714285714285714</v>
      </c>
      <c r="J11" s="3">
        <f>J4/J$8</f>
        <v>0.5</v>
      </c>
      <c r="M11" s="3">
        <f>M4/M$8</f>
        <v>1</v>
      </c>
      <c r="N11" s="3">
        <f>N4/N$8</f>
        <v>0</v>
      </c>
      <c r="O11" s="3">
        <f>O4/O$8</f>
        <v>0</v>
      </c>
      <c r="R11" s="3">
        <f>R4/R$8</f>
        <v>0.4727338749895047</v>
      </c>
      <c r="S11" s="3">
        <f>S4/S$8</f>
        <v>0.48528137423857026</v>
      </c>
      <c r="T11" s="3">
        <f>T4/T$8</f>
        <v>0.4494897427831781</v>
      </c>
    </row>
    <row r="12" spans="2:20" hidden="1" x14ac:dyDescent="0.3">
      <c r="C12" s="3">
        <f t="shared" ref="C12:E13" si="9">C5/C$8</f>
        <v>0.4</v>
      </c>
      <c r="D12" s="3">
        <f t="shared" si="9"/>
        <v>0.4</v>
      </c>
      <c r="E12" s="3">
        <f t="shared" si="9"/>
        <v>0.4</v>
      </c>
      <c r="H12" s="3">
        <f t="shared" ref="H12:J13" si="10">H5/H$8</f>
        <v>0.27272727272727276</v>
      </c>
      <c r="I12" s="3">
        <f t="shared" si="10"/>
        <v>0.2857142857142857</v>
      </c>
      <c r="J12" s="3">
        <f t="shared" si="10"/>
        <v>0.33333333333333331</v>
      </c>
      <c r="M12" s="3">
        <f t="shared" ref="M12:O13" si="11">M5/M$8</f>
        <v>0</v>
      </c>
      <c r="N12" s="3">
        <f t="shared" si="11"/>
        <v>1</v>
      </c>
      <c r="O12" s="3">
        <f t="shared" si="11"/>
        <v>0</v>
      </c>
      <c r="R12" s="3">
        <f t="shared" ref="R12:T13" si="12">R5/R$8</f>
        <v>0.33427332870167242</v>
      </c>
      <c r="S12" s="3">
        <f t="shared" si="12"/>
        <v>0.34314575050761981</v>
      </c>
      <c r="T12" s="3">
        <f t="shared" si="12"/>
        <v>0.36700683814454793</v>
      </c>
    </row>
    <row r="13" spans="2:20" hidden="1" x14ac:dyDescent="0.3">
      <c r="C13" s="3">
        <f t="shared" si="9"/>
        <v>0.2</v>
      </c>
      <c r="D13" s="3">
        <f t="shared" si="9"/>
        <v>0.2</v>
      </c>
      <c r="E13" s="3">
        <f t="shared" si="9"/>
        <v>0.2</v>
      </c>
      <c r="H13" s="3">
        <f t="shared" si="10"/>
        <v>0.18181818181818182</v>
      </c>
      <c r="I13" s="3">
        <f t="shared" si="10"/>
        <v>0.14285714285714285</v>
      </c>
      <c r="J13" s="3">
        <f t="shared" si="10"/>
        <v>0.16666666666666666</v>
      </c>
      <c r="M13" s="3">
        <f t="shared" si="11"/>
        <v>0</v>
      </c>
      <c r="N13" s="3">
        <f t="shared" si="11"/>
        <v>0</v>
      </c>
      <c r="O13" s="3">
        <f t="shared" si="11"/>
        <v>1</v>
      </c>
      <c r="R13" s="3">
        <f t="shared" si="12"/>
        <v>0.19299279630882282</v>
      </c>
      <c r="S13" s="3">
        <f t="shared" si="12"/>
        <v>0.1715728752538099</v>
      </c>
      <c r="T13" s="3">
        <f t="shared" si="12"/>
        <v>0.18350341907227397</v>
      </c>
    </row>
    <row r="14" spans="2:20" hidden="1" x14ac:dyDescent="0.3"/>
    <row r="15" spans="2:20" x14ac:dyDescent="0.3">
      <c r="D15" s="3" t="str">
        <f>B4</f>
        <v>k5</v>
      </c>
      <c r="E15" s="3">
        <f>AVERAGE(C11:E11)</f>
        <v>0.40000000000000008</v>
      </c>
      <c r="I15" s="3" t="str">
        <f>G4</f>
        <v>k5</v>
      </c>
      <c r="J15" s="3">
        <f>AVERAGE(H11:J11)</f>
        <v>0.53896103896103897</v>
      </c>
      <c r="N15" s="3" t="str">
        <f>L4</f>
        <v>k5</v>
      </c>
      <c r="O15" s="3">
        <f>AVERAGE(M11:O11)</f>
        <v>0.33333333333333331</v>
      </c>
      <c r="S15" s="3" t="str">
        <f>Q4</f>
        <v>k5</v>
      </c>
      <c r="T15" s="3">
        <f>AVERAGE(R11:T11)</f>
        <v>0.46916833067041769</v>
      </c>
    </row>
    <row r="16" spans="2:20" x14ac:dyDescent="0.3">
      <c r="D16" s="3" t="str">
        <f t="shared" ref="D16:D17" si="13">B5</f>
        <v>k6</v>
      </c>
      <c r="E16" s="3">
        <f t="shared" ref="E16:E17" si="14">AVERAGE(C12:E12)</f>
        <v>0.40000000000000008</v>
      </c>
      <c r="I16" s="3" t="str">
        <f t="shared" ref="I16:I17" si="15">G5</f>
        <v>k6</v>
      </c>
      <c r="J16" s="3">
        <f t="shared" ref="J16:J17" si="16">AVERAGE(H12:J12)</f>
        <v>0.29725829725829728</v>
      </c>
      <c r="N16" s="3" t="str">
        <f t="shared" ref="N16:N17" si="17">L5</f>
        <v>k6</v>
      </c>
      <c r="O16" s="3">
        <f t="shared" ref="O16:O17" si="18">AVERAGE(M12:O12)</f>
        <v>0.33333333333333331</v>
      </c>
      <c r="S16" s="3" t="str">
        <f t="shared" ref="S16:S17" si="19">Q5</f>
        <v>k6</v>
      </c>
      <c r="T16" s="3">
        <f t="shared" ref="T16:T17" si="20">AVERAGE(R12:T12)</f>
        <v>0.34814197245128004</v>
      </c>
    </row>
    <row r="17" spans="2:20" x14ac:dyDescent="0.3">
      <c r="D17" s="3" t="str">
        <f t="shared" si="13"/>
        <v>k8</v>
      </c>
      <c r="E17" s="3">
        <f t="shared" si="14"/>
        <v>0.20000000000000004</v>
      </c>
      <c r="I17" s="3" t="str">
        <f t="shared" si="15"/>
        <v>k8</v>
      </c>
      <c r="J17" s="3">
        <f t="shared" si="16"/>
        <v>0.16378066378066378</v>
      </c>
      <c r="N17" s="3" t="str">
        <f t="shared" si="17"/>
        <v>k8</v>
      </c>
      <c r="O17" s="3">
        <f t="shared" si="18"/>
        <v>0.33333333333333331</v>
      </c>
      <c r="S17" s="3" t="str">
        <f t="shared" si="19"/>
        <v>k8</v>
      </c>
      <c r="T17" s="3">
        <f t="shared" si="20"/>
        <v>0.18268969687830225</v>
      </c>
    </row>
    <row r="19" spans="2:20" x14ac:dyDescent="0.3">
      <c r="B19" t="s">
        <v>4</v>
      </c>
      <c r="G19" t="s">
        <v>4</v>
      </c>
      <c r="L19" t="s">
        <v>4</v>
      </c>
      <c r="Q19" t="s">
        <v>4</v>
      </c>
    </row>
    <row r="21" spans="2:20" hidden="1" x14ac:dyDescent="0.3">
      <c r="C21" s="3">
        <f>C4*E$15</f>
        <v>0.40000000000000008</v>
      </c>
      <c r="D21" s="3">
        <f>D4*E$16</f>
        <v>0.40000000000000008</v>
      </c>
      <c r="E21" s="3">
        <f>E4*E$17</f>
        <v>0.40000000000000008</v>
      </c>
      <c r="H21" s="3">
        <f>H4*J$15</f>
        <v>0.53896103896103897</v>
      </c>
      <c r="I21" s="3">
        <f>I4*J$16</f>
        <v>0.59451659451659455</v>
      </c>
      <c r="J21" s="3">
        <f>J4*J$17</f>
        <v>0.4913419913419913</v>
      </c>
      <c r="M21" s="3">
        <f>M4*O$15</f>
        <v>0.33333333333333331</v>
      </c>
      <c r="N21" s="3">
        <f>N4*O$16</f>
        <v>0</v>
      </c>
      <c r="O21" s="3">
        <f>O4*O$17</f>
        <v>0</v>
      </c>
      <c r="R21" s="3">
        <f>R4*T$15</f>
        <v>0.46916833067041769</v>
      </c>
      <c r="S21" s="3">
        <f>S4*T$16</f>
        <v>0.49234709907192059</v>
      </c>
      <c r="T21" s="3">
        <f>T4*T$17</f>
        <v>0.44749653861556932</v>
      </c>
    </row>
    <row r="22" spans="2:20" hidden="1" x14ac:dyDescent="0.3">
      <c r="C22" s="3">
        <f t="shared" ref="C22:C23" si="21">C5*E$15</f>
        <v>0.40000000000000008</v>
      </c>
      <c r="D22" s="3">
        <f t="shared" ref="D22:D23" si="22">D5*E$16</f>
        <v>0.40000000000000008</v>
      </c>
      <c r="E22" s="3">
        <f t="shared" ref="E22:E23" si="23">E5*E$17</f>
        <v>0.40000000000000008</v>
      </c>
      <c r="H22" s="3">
        <f t="shared" ref="H22:H23" si="24">H5*J$15</f>
        <v>0.26948051948051949</v>
      </c>
      <c r="I22" s="3">
        <f t="shared" ref="I22:I23" si="25">I5*J$16</f>
        <v>0.29725829725829728</v>
      </c>
      <c r="J22" s="3">
        <f t="shared" ref="J22:J23" si="26">J5*J$17</f>
        <v>0.32756132756132755</v>
      </c>
      <c r="M22" s="3">
        <f t="shared" ref="M22:M23" si="27">M5*O$15</f>
        <v>0</v>
      </c>
      <c r="N22" s="3">
        <f t="shared" ref="N22:N23" si="28">N5*O$16</f>
        <v>0.33333333333333331</v>
      </c>
      <c r="O22" s="3">
        <f t="shared" ref="O22:O23" si="29">O5*O$17</f>
        <v>0</v>
      </c>
      <c r="R22" s="3">
        <f t="shared" ref="R22:R23" si="30">R5*T$15</f>
        <v>0.33175210813502481</v>
      </c>
      <c r="S22" s="3">
        <f t="shared" ref="S22:S23" si="31">S5*T$16</f>
        <v>0.34814197245128004</v>
      </c>
      <c r="T22" s="3">
        <f t="shared" ref="T22:T23" si="32">T5*T$17</f>
        <v>0.3653793937566045</v>
      </c>
    </row>
    <row r="23" spans="2:20" hidden="1" x14ac:dyDescent="0.3">
      <c r="C23" s="3">
        <f t="shared" si="21"/>
        <v>0.20000000000000004</v>
      </c>
      <c r="D23" s="3">
        <f t="shared" si="22"/>
        <v>0.20000000000000004</v>
      </c>
      <c r="E23" s="3">
        <f t="shared" si="23"/>
        <v>0.20000000000000004</v>
      </c>
      <c r="H23" s="3">
        <f t="shared" si="24"/>
        <v>0.17965367965367965</v>
      </c>
      <c r="I23" s="3">
        <f t="shared" si="25"/>
        <v>0.14862914862914864</v>
      </c>
      <c r="J23" s="3">
        <f t="shared" si="26"/>
        <v>0.16378066378066378</v>
      </c>
      <c r="M23" s="3">
        <f t="shared" si="27"/>
        <v>0</v>
      </c>
      <c r="N23" s="3">
        <f t="shared" si="28"/>
        <v>0</v>
      </c>
      <c r="O23" s="3">
        <f t="shared" si="29"/>
        <v>0.33333333333333331</v>
      </c>
      <c r="R23" s="3">
        <f t="shared" si="30"/>
        <v>0.19153716893598241</v>
      </c>
      <c r="S23" s="3">
        <f t="shared" si="31"/>
        <v>0.17407098622564002</v>
      </c>
      <c r="T23" s="3">
        <f t="shared" si="32"/>
        <v>0.18268969687830225</v>
      </c>
    </row>
    <row r="24" spans="2:20" hidden="1" x14ac:dyDescent="0.3"/>
    <row r="25" spans="2:20" hidden="1" x14ac:dyDescent="0.3">
      <c r="C25" s="3">
        <f>SUM(C21:E21)</f>
        <v>1.2000000000000002</v>
      </c>
      <c r="D25" s="3">
        <f>SUM(C22:E22)</f>
        <v>1.2000000000000002</v>
      </c>
      <c r="E25" s="3">
        <f>SUM(C23:E23)</f>
        <v>0.60000000000000009</v>
      </c>
      <c r="H25" s="3">
        <f>SUM(H21:J21)</f>
        <v>1.6248196248196249</v>
      </c>
      <c r="I25" s="3">
        <f>SUM(H22:J22)</f>
        <v>0.89430014430014437</v>
      </c>
      <c r="J25" s="3">
        <f>SUM(H23:J23)</f>
        <v>0.49206349206349209</v>
      </c>
      <c r="M25" s="3">
        <f>SUM(M21:O21)</f>
        <v>0.33333333333333331</v>
      </c>
      <c r="N25" s="3">
        <f>SUM(M22:O22)</f>
        <v>0.33333333333333331</v>
      </c>
      <c r="O25" s="3">
        <f>SUM(M23:O23)</f>
        <v>0.33333333333333331</v>
      </c>
      <c r="R25" s="3">
        <f>SUM(R21:T21)</f>
        <v>1.4090119683579077</v>
      </c>
      <c r="S25" s="3">
        <f>SUM(R22:T22)</f>
        <v>1.0452734743429093</v>
      </c>
      <c r="T25" s="3">
        <f>SUM(R23:T23)</f>
        <v>0.54829785203992465</v>
      </c>
    </row>
    <row r="26" spans="2:20" hidden="1" x14ac:dyDescent="0.3"/>
    <row r="27" spans="2:20" hidden="1" x14ac:dyDescent="0.3">
      <c r="C27" s="3">
        <f>E15</f>
        <v>0.40000000000000008</v>
      </c>
      <c r="D27" s="3">
        <f>E16</f>
        <v>0.40000000000000008</v>
      </c>
      <c r="E27" s="3">
        <f>E17</f>
        <v>0.20000000000000004</v>
      </c>
      <c r="H27" s="3">
        <f>J15</f>
        <v>0.53896103896103897</v>
      </c>
      <c r="I27" s="3">
        <f>J16</f>
        <v>0.29725829725829728</v>
      </c>
      <c r="J27" s="3">
        <f>J17</f>
        <v>0.16378066378066378</v>
      </c>
      <c r="M27" s="3">
        <f>O15</f>
        <v>0.33333333333333331</v>
      </c>
      <c r="N27" s="3">
        <f>O16</f>
        <v>0.33333333333333331</v>
      </c>
      <c r="O27" s="3">
        <f>O17</f>
        <v>0.33333333333333331</v>
      </c>
      <c r="R27" s="3">
        <f>T15</f>
        <v>0.46916833067041769</v>
      </c>
      <c r="S27" s="3">
        <f>T16</f>
        <v>0.34814197245128004</v>
      </c>
      <c r="T27" s="3">
        <f>T17</f>
        <v>0.18268969687830225</v>
      </c>
    </row>
    <row r="28" spans="2:20" hidden="1" x14ac:dyDescent="0.3"/>
    <row r="29" spans="2:20" hidden="1" x14ac:dyDescent="0.3">
      <c r="C29" s="3">
        <f>C25/C27</f>
        <v>3</v>
      </c>
      <c r="D29" s="3">
        <f t="shared" ref="D29:E29" si="33">D25/D27</f>
        <v>3</v>
      </c>
      <c r="E29" s="3">
        <f t="shared" si="33"/>
        <v>3</v>
      </c>
      <c r="H29" s="3">
        <f>H25/H27</f>
        <v>3.0147255689424366</v>
      </c>
      <c r="I29" s="3">
        <f t="shared" ref="I29:J29" si="34">I25/I27</f>
        <v>3.008495145631068</v>
      </c>
      <c r="J29" s="3">
        <f t="shared" si="34"/>
        <v>3.0044052863436126</v>
      </c>
      <c r="M29" s="3">
        <f>M25/M27</f>
        <v>1</v>
      </c>
      <c r="N29" s="3">
        <f t="shared" ref="N29:O29" si="35">N25/N27</f>
        <v>1</v>
      </c>
      <c r="O29" s="3">
        <f t="shared" si="35"/>
        <v>1</v>
      </c>
      <c r="R29" s="3">
        <f>R25/R27</f>
        <v>3.0032120163449676</v>
      </c>
      <c r="S29" s="3">
        <f t="shared" ref="S29:T29" si="36">S25/S27</f>
        <v>3.0024345153877929</v>
      </c>
      <c r="T29" s="3">
        <f t="shared" si="36"/>
        <v>3.0012521855853223</v>
      </c>
    </row>
    <row r="30" spans="2:20" hidden="1" x14ac:dyDescent="0.3"/>
    <row r="31" spans="2:20" hidden="1" x14ac:dyDescent="0.3">
      <c r="D31" s="3" t="s">
        <v>5</v>
      </c>
      <c r="E31" s="3">
        <f>AVERAGE(C29:E29)</f>
        <v>3</v>
      </c>
      <c r="I31" s="3" t="s">
        <v>5</v>
      </c>
      <c r="J31" s="3">
        <f>AVERAGE(H29:J29)</f>
        <v>3.0092086669723721</v>
      </c>
      <c r="N31" s="3" t="s">
        <v>5</v>
      </c>
      <c r="O31" s="3">
        <f>AVERAGE(M29:O29)</f>
        <v>1</v>
      </c>
      <c r="S31" s="3" t="s">
        <v>5</v>
      </c>
      <c r="T31" s="3">
        <f>AVERAGE(R29:T29)</f>
        <v>3.0022995724393611</v>
      </c>
    </row>
    <row r="32" spans="2:20" hidden="1" x14ac:dyDescent="0.3">
      <c r="D32" s="3" t="s">
        <v>6</v>
      </c>
      <c r="E32" s="3">
        <f>(E31-3)/2</f>
        <v>0</v>
      </c>
      <c r="I32" s="3" t="s">
        <v>6</v>
      </c>
      <c r="J32" s="3">
        <f>(J31-3)/2</f>
        <v>4.6043334861860519E-3</v>
      </c>
      <c r="N32" s="3" t="s">
        <v>6</v>
      </c>
      <c r="O32" s="3">
        <f>(O31-3)/2</f>
        <v>-1</v>
      </c>
      <c r="S32" s="3" t="s">
        <v>6</v>
      </c>
      <c r="T32" s="3">
        <f>(T31-3)/2</f>
        <v>1.1497862196805375E-3</v>
      </c>
    </row>
    <row r="33" spans="4:20" x14ac:dyDescent="0.3">
      <c r="D33" s="3" t="s">
        <v>7</v>
      </c>
      <c r="E33" s="3">
        <f>E32/0.52</f>
        <v>0</v>
      </c>
      <c r="I33" s="3" t="s">
        <v>7</v>
      </c>
      <c r="J33" s="3">
        <f>J32/0.52</f>
        <v>8.8544874734347145E-3</v>
      </c>
      <c r="N33" s="3" t="s">
        <v>7</v>
      </c>
      <c r="O33" s="3">
        <f>O32/0.52</f>
        <v>-1.9230769230769229</v>
      </c>
      <c r="S33" s="3" t="s">
        <v>7</v>
      </c>
      <c r="T33" s="3">
        <f>T32/0.52</f>
        <v>2.2111273455394953E-3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087F7-5F28-4182-BE31-50271019F9E0}">
  <dimension ref="B3:T33"/>
  <sheetViews>
    <sheetView workbookViewId="0">
      <selection activeCell="J6" sqref="J6"/>
    </sheetView>
  </sheetViews>
  <sheetFormatPr defaultRowHeight="14.4" x14ac:dyDescent="0.3"/>
  <sheetData>
    <row r="3" spans="2:20" x14ac:dyDescent="0.3">
      <c r="B3" s="3" t="s">
        <v>86</v>
      </c>
      <c r="C3" s="3" t="str">
        <f>B4</f>
        <v>k14</v>
      </c>
      <c r="D3" s="3" t="str">
        <f>B5</f>
        <v>k15</v>
      </c>
      <c r="E3" s="3" t="str">
        <f>B6</f>
        <v>k16</v>
      </c>
      <c r="G3" s="3" t="s">
        <v>86</v>
      </c>
      <c r="H3" s="3" t="str">
        <f>G4</f>
        <v>k14</v>
      </c>
      <c r="I3" s="3" t="str">
        <f>G5</f>
        <v>k15</v>
      </c>
      <c r="J3" s="3" t="str">
        <f>G6</f>
        <v>k16</v>
      </c>
      <c r="L3" s="3"/>
      <c r="M3" s="3" t="str">
        <f>L4</f>
        <v>k14</v>
      </c>
      <c r="N3" s="3" t="str">
        <f>L5</f>
        <v>k15</v>
      </c>
      <c r="O3" s="3" t="str">
        <f>L6</f>
        <v>k16</v>
      </c>
      <c r="Q3" s="3"/>
      <c r="R3" s="3" t="str">
        <f>Q4</f>
        <v>k14</v>
      </c>
      <c r="S3" s="3" t="str">
        <f>Q5</f>
        <v>k15</v>
      </c>
      <c r="T3" s="3" t="str">
        <f>Q6</f>
        <v>k16</v>
      </c>
    </row>
    <row r="4" spans="2:20" x14ac:dyDescent="0.3">
      <c r="B4" s="4" t="s">
        <v>79</v>
      </c>
      <c r="C4" s="3">
        <v>1</v>
      </c>
      <c r="D4" s="3">
        <v>3</v>
      </c>
      <c r="E4" s="3">
        <v>1</v>
      </c>
      <c r="G4" s="42" t="str">
        <f>B4</f>
        <v>k14</v>
      </c>
      <c r="H4" s="3">
        <v>1</v>
      </c>
      <c r="I4" s="3">
        <v>2</v>
      </c>
      <c r="J4" s="3">
        <f>1/2</f>
        <v>0.5</v>
      </c>
      <c r="L4" s="3" t="str">
        <f>G4</f>
        <v>k14</v>
      </c>
      <c r="M4" s="3">
        <v>1</v>
      </c>
      <c r="N4" s="3"/>
      <c r="O4" s="3"/>
      <c r="Q4" s="3" t="str">
        <f>L4</f>
        <v>k14</v>
      </c>
      <c r="R4" s="3">
        <f>GEOMEAN(C4,H4,M4)</f>
        <v>1</v>
      </c>
      <c r="S4" s="3">
        <f t="shared" ref="S4:T6" si="0">GEOMEAN(D4,I4,N4)</f>
        <v>2.4494897427831779</v>
      </c>
      <c r="T4" s="3">
        <f t="shared" si="0"/>
        <v>0.70710678118654757</v>
      </c>
    </row>
    <row r="5" spans="2:20" x14ac:dyDescent="0.3">
      <c r="B5" s="4" t="s">
        <v>90</v>
      </c>
      <c r="C5" s="3">
        <f>1/3</f>
        <v>0.33333333333333331</v>
      </c>
      <c r="D5" s="3">
        <v>1</v>
      </c>
      <c r="E5" s="3">
        <f>1/2</f>
        <v>0.5</v>
      </c>
      <c r="G5" s="42" t="str">
        <f t="shared" ref="G5:G6" si="1">B5</f>
        <v>k15</v>
      </c>
      <c r="H5" s="3">
        <f>1/2</f>
        <v>0.5</v>
      </c>
      <c r="I5" s="3">
        <v>1</v>
      </c>
      <c r="J5" s="3">
        <f>1/2</f>
        <v>0.5</v>
      </c>
      <c r="L5" s="3" t="str">
        <f t="shared" ref="L5:L6" si="2">G5</f>
        <v>k15</v>
      </c>
      <c r="M5" s="3"/>
      <c r="N5" s="3">
        <v>1</v>
      </c>
      <c r="O5" s="3"/>
      <c r="Q5" s="3" t="str">
        <f t="shared" ref="Q5:Q6" si="3">L5</f>
        <v>k15</v>
      </c>
      <c r="R5" s="3">
        <f t="shared" ref="R5:R6" si="4">GEOMEAN(C5,H5,M5)</f>
        <v>0.40824829046386302</v>
      </c>
      <c r="S5" s="3">
        <f t="shared" si="0"/>
        <v>1</v>
      </c>
      <c r="T5" s="3">
        <f t="shared" si="0"/>
        <v>0.5</v>
      </c>
    </row>
    <row r="6" spans="2:20" x14ac:dyDescent="0.3">
      <c r="B6" s="4" t="s">
        <v>91</v>
      </c>
      <c r="C6" s="3">
        <v>1</v>
      </c>
      <c r="D6" s="3">
        <v>2</v>
      </c>
      <c r="E6" s="3">
        <v>1</v>
      </c>
      <c r="G6" s="42" t="str">
        <f t="shared" si="1"/>
        <v>k16</v>
      </c>
      <c r="H6" s="3">
        <v>2</v>
      </c>
      <c r="I6" s="3">
        <v>2</v>
      </c>
      <c r="J6" s="3">
        <v>1</v>
      </c>
      <c r="L6" s="3" t="str">
        <f t="shared" si="2"/>
        <v>k16</v>
      </c>
      <c r="M6" s="3"/>
      <c r="N6" s="3"/>
      <c r="O6" s="3">
        <v>1</v>
      </c>
      <c r="Q6" s="3" t="str">
        <f t="shared" si="3"/>
        <v>k16</v>
      </c>
      <c r="R6" s="3">
        <f t="shared" si="4"/>
        <v>1.4142135623730949</v>
      </c>
      <c r="S6" s="3">
        <f t="shared" si="0"/>
        <v>2</v>
      </c>
      <c r="T6" s="3">
        <f t="shared" si="0"/>
        <v>1</v>
      </c>
    </row>
    <row r="8" spans="2:20" hidden="1" x14ac:dyDescent="0.3">
      <c r="C8" s="3">
        <f>SUM(C4:C6)</f>
        <v>2.333333333333333</v>
      </c>
      <c r="D8" s="3">
        <f t="shared" ref="D8:E8" si="5">SUM(D4:D6)</f>
        <v>6</v>
      </c>
      <c r="E8" s="3">
        <f t="shared" si="5"/>
        <v>2.5</v>
      </c>
      <c r="H8" s="3">
        <f>SUM(H4:H6)</f>
        <v>3.5</v>
      </c>
      <c r="I8" s="3">
        <f t="shared" ref="I8:J8" si="6">SUM(I4:I6)</f>
        <v>5</v>
      </c>
      <c r="J8" s="3">
        <f t="shared" si="6"/>
        <v>2</v>
      </c>
      <c r="M8" s="3">
        <f>SUM(M4:M6)</f>
        <v>1</v>
      </c>
      <c r="N8" s="3">
        <f t="shared" ref="N8:O8" si="7">SUM(N4:N6)</f>
        <v>1</v>
      </c>
      <c r="O8" s="3">
        <f t="shared" si="7"/>
        <v>1</v>
      </c>
      <c r="R8" s="3">
        <f>SUM(R4:R6)</f>
        <v>2.8224618528369581</v>
      </c>
      <c r="S8" s="3">
        <f t="shared" ref="S8:T8" si="8">SUM(S4:S6)</f>
        <v>5.4494897427831779</v>
      </c>
      <c r="T8" s="3">
        <f t="shared" si="8"/>
        <v>2.2071067811865475</v>
      </c>
    </row>
    <row r="9" spans="2:20" hidden="1" x14ac:dyDescent="0.3"/>
    <row r="10" spans="2:20" hidden="1" x14ac:dyDescent="0.3"/>
    <row r="11" spans="2:20" hidden="1" x14ac:dyDescent="0.3">
      <c r="C11" s="3">
        <f>C4/C$8</f>
        <v>0.4285714285714286</v>
      </c>
      <c r="D11" s="3">
        <f>D4/D$8</f>
        <v>0.5</v>
      </c>
      <c r="E11" s="3">
        <f>E4/E$8</f>
        <v>0.4</v>
      </c>
      <c r="H11" s="3">
        <f>H4/H$8</f>
        <v>0.2857142857142857</v>
      </c>
      <c r="I11" s="3">
        <f>I4/I$8</f>
        <v>0.4</v>
      </c>
      <c r="J11" s="3">
        <f>J4/J$8</f>
        <v>0.25</v>
      </c>
      <c r="M11" s="3">
        <f>M4/M$8</f>
        <v>1</v>
      </c>
      <c r="N11" s="3">
        <f>N4/N$8</f>
        <v>0</v>
      </c>
      <c r="O11" s="3">
        <f>O4/O$8</f>
        <v>0</v>
      </c>
      <c r="R11" s="3">
        <f>R4/R$8</f>
        <v>0.35430062553187885</v>
      </c>
      <c r="S11" s="3">
        <f>S4/S$8</f>
        <v>0.4494897427831781</v>
      </c>
      <c r="T11" s="3">
        <f>T4/T$8</f>
        <v>0.32037724101704079</v>
      </c>
    </row>
    <row r="12" spans="2:20" hidden="1" x14ac:dyDescent="0.3">
      <c r="C12" s="3">
        <f t="shared" ref="C12:E13" si="9">C5/C$8</f>
        <v>0.14285714285714288</v>
      </c>
      <c r="D12" s="3">
        <f t="shared" si="9"/>
        <v>0.16666666666666666</v>
      </c>
      <c r="E12" s="3">
        <f t="shared" si="9"/>
        <v>0.2</v>
      </c>
      <c r="H12" s="3">
        <f t="shared" ref="H12:J13" si="10">H5/H$8</f>
        <v>0.14285714285714285</v>
      </c>
      <c r="I12" s="3">
        <f t="shared" si="10"/>
        <v>0.2</v>
      </c>
      <c r="J12" s="3">
        <f t="shared" si="10"/>
        <v>0.25</v>
      </c>
      <c r="M12" s="3">
        <f t="shared" ref="M12:O13" si="11">M5/M$8</f>
        <v>0</v>
      </c>
      <c r="N12" s="3">
        <f t="shared" si="11"/>
        <v>1</v>
      </c>
      <c r="O12" s="3">
        <f t="shared" si="11"/>
        <v>0</v>
      </c>
      <c r="R12" s="3">
        <f t="shared" ref="R12:T13" si="12">R5/R$8</f>
        <v>0.14464262468366684</v>
      </c>
      <c r="S12" s="3">
        <f t="shared" si="12"/>
        <v>0.18350341907227397</v>
      </c>
      <c r="T12" s="3">
        <f t="shared" si="12"/>
        <v>0.22654091966098644</v>
      </c>
    </row>
    <row r="13" spans="2:20" hidden="1" x14ac:dyDescent="0.3">
      <c r="C13" s="3">
        <f t="shared" si="9"/>
        <v>0.4285714285714286</v>
      </c>
      <c r="D13" s="3">
        <f t="shared" si="9"/>
        <v>0.33333333333333331</v>
      </c>
      <c r="E13" s="3">
        <f t="shared" si="9"/>
        <v>0.4</v>
      </c>
      <c r="H13" s="3">
        <f t="shared" si="10"/>
        <v>0.5714285714285714</v>
      </c>
      <c r="I13" s="3">
        <f t="shared" si="10"/>
        <v>0.4</v>
      </c>
      <c r="J13" s="3">
        <f t="shared" si="10"/>
        <v>0.5</v>
      </c>
      <c r="M13" s="3">
        <f t="shared" si="11"/>
        <v>0</v>
      </c>
      <c r="N13" s="3">
        <f t="shared" si="11"/>
        <v>0</v>
      </c>
      <c r="O13" s="3">
        <f t="shared" si="11"/>
        <v>1</v>
      </c>
      <c r="R13" s="3">
        <f t="shared" si="12"/>
        <v>0.50105674978445425</v>
      </c>
      <c r="S13" s="3">
        <f t="shared" si="12"/>
        <v>0.36700683814454793</v>
      </c>
      <c r="T13" s="3">
        <f t="shared" si="12"/>
        <v>0.45308183932197288</v>
      </c>
    </row>
    <row r="14" spans="2:20" hidden="1" x14ac:dyDescent="0.3"/>
    <row r="15" spans="2:20" x14ac:dyDescent="0.3">
      <c r="D15" s="3" t="str">
        <f>B4</f>
        <v>k14</v>
      </c>
      <c r="E15" s="3">
        <f>AVERAGE(C11:E11)</f>
        <v>0.44285714285714289</v>
      </c>
      <c r="I15" s="3" t="str">
        <f>G4</f>
        <v>k14</v>
      </c>
      <c r="J15" s="3">
        <f>AVERAGE(H11:J11)</f>
        <v>0.31190476190476191</v>
      </c>
      <c r="N15" s="3" t="str">
        <f>L4</f>
        <v>k14</v>
      </c>
      <c r="O15" s="3">
        <f>AVERAGE(M11:O11)</f>
        <v>0.33333333333333331</v>
      </c>
      <c r="S15" s="3" t="str">
        <f>Q4</f>
        <v>k14</v>
      </c>
      <c r="T15" s="3">
        <f>AVERAGE(R11:T11)</f>
        <v>0.37472253644403253</v>
      </c>
    </row>
    <row r="16" spans="2:20" x14ac:dyDescent="0.3">
      <c r="D16" s="3" t="str">
        <f t="shared" ref="D16:D17" si="13">B5</f>
        <v>k15</v>
      </c>
      <c r="E16" s="3">
        <f t="shared" ref="E16:E17" si="14">AVERAGE(C12:E12)</f>
        <v>0.16984126984126982</v>
      </c>
      <c r="I16" s="3" t="str">
        <f t="shared" ref="I16:I17" si="15">G5</f>
        <v>k15</v>
      </c>
      <c r="J16" s="3">
        <f t="shared" ref="J16:J17" si="16">AVERAGE(H12:J12)</f>
        <v>0.19761904761904761</v>
      </c>
      <c r="N16" s="3" t="str">
        <f t="shared" ref="N16:N17" si="17">L5</f>
        <v>k15</v>
      </c>
      <c r="O16" s="3">
        <f t="shared" ref="O16:O17" si="18">AVERAGE(M12:O12)</f>
        <v>0.33333333333333331</v>
      </c>
      <c r="S16" s="3" t="str">
        <f t="shared" ref="S16:S17" si="19">Q5</f>
        <v>k15</v>
      </c>
      <c r="T16" s="3">
        <f t="shared" ref="T16:T17" si="20">AVERAGE(R12:T12)</f>
        <v>0.18489565447230907</v>
      </c>
    </row>
    <row r="17" spans="2:20" x14ac:dyDescent="0.3">
      <c r="D17" s="3" t="str">
        <f t="shared" si="13"/>
        <v>k16</v>
      </c>
      <c r="E17" s="3">
        <f t="shared" si="14"/>
        <v>0.38730158730158726</v>
      </c>
      <c r="I17" s="3" t="str">
        <f t="shared" si="15"/>
        <v>k16</v>
      </c>
      <c r="J17" s="3">
        <f t="shared" si="16"/>
        <v>0.49047619047619051</v>
      </c>
      <c r="N17" s="3" t="str">
        <f t="shared" si="17"/>
        <v>k16</v>
      </c>
      <c r="O17" s="3">
        <f t="shared" si="18"/>
        <v>0.33333333333333331</v>
      </c>
      <c r="S17" s="3" t="str">
        <f t="shared" si="19"/>
        <v>k16</v>
      </c>
      <c r="T17" s="3">
        <f t="shared" si="20"/>
        <v>0.44038180908365837</v>
      </c>
    </row>
    <row r="19" spans="2:20" x14ac:dyDescent="0.3">
      <c r="B19" t="s">
        <v>4</v>
      </c>
      <c r="G19" t="s">
        <v>4</v>
      </c>
      <c r="L19" t="s">
        <v>4</v>
      </c>
      <c r="Q19" t="s">
        <v>4</v>
      </c>
    </row>
    <row r="21" spans="2:20" hidden="1" x14ac:dyDescent="0.3">
      <c r="C21" s="3">
        <f>C4*E$15</f>
        <v>0.44285714285714289</v>
      </c>
      <c r="D21" s="3">
        <f>D4*E$16</f>
        <v>0.50952380952380949</v>
      </c>
      <c r="E21" s="3">
        <f>E4*E$17</f>
        <v>0.38730158730158726</v>
      </c>
      <c r="H21" s="3">
        <f>H4*J$15</f>
        <v>0.31190476190476191</v>
      </c>
      <c r="I21" s="3">
        <f>I4*J$16</f>
        <v>0.39523809523809522</v>
      </c>
      <c r="J21" s="3">
        <f>J4*J$17</f>
        <v>0.24523809523809526</v>
      </c>
      <c r="M21" s="3">
        <f>M4*O$15</f>
        <v>0.33333333333333331</v>
      </c>
      <c r="N21" s="3">
        <f>N4*O$16</f>
        <v>0</v>
      </c>
      <c r="O21" s="3">
        <f>O4*O$17</f>
        <v>0</v>
      </c>
      <c r="R21" s="3">
        <f>R4*T$15</f>
        <v>0.37472253644403253</v>
      </c>
      <c r="S21" s="3">
        <f>S4*T$16</f>
        <v>0.4529000091151037</v>
      </c>
      <c r="T21" s="3">
        <f>T4*T$17</f>
        <v>0.31139696351425439</v>
      </c>
    </row>
    <row r="22" spans="2:20" hidden="1" x14ac:dyDescent="0.3">
      <c r="C22" s="3">
        <f t="shared" ref="C22:C23" si="21">C5*E$15</f>
        <v>0.14761904761904762</v>
      </c>
      <c r="D22" s="3">
        <f t="shared" ref="D22:D23" si="22">D5*E$16</f>
        <v>0.16984126984126982</v>
      </c>
      <c r="E22" s="3">
        <f t="shared" ref="E22:E23" si="23">E5*E$17</f>
        <v>0.19365079365079363</v>
      </c>
      <c r="H22" s="3">
        <f t="shared" ref="H22:H23" si="24">H5*J$15</f>
        <v>0.15595238095238095</v>
      </c>
      <c r="I22" s="3">
        <f t="shared" ref="I22:I23" si="25">I5*J$16</f>
        <v>0.19761904761904761</v>
      </c>
      <c r="J22" s="3">
        <f t="shared" ref="J22:J23" si="26">J5*J$17</f>
        <v>0.24523809523809526</v>
      </c>
      <c r="M22" s="3">
        <f t="shared" ref="M22:M23" si="27">M5*O$15</f>
        <v>0</v>
      </c>
      <c r="N22" s="3">
        <f t="shared" ref="N22:N23" si="28">N5*O$16</f>
        <v>0.33333333333333331</v>
      </c>
      <c r="O22" s="3">
        <f t="shared" ref="O22:O23" si="29">O5*O$17</f>
        <v>0</v>
      </c>
      <c r="R22" s="3">
        <f t="shared" ref="R22:R23" si="30">R5*T$15</f>
        <v>0.15297983490155889</v>
      </c>
      <c r="S22" s="3">
        <f t="shared" ref="S22:S23" si="31">S5*T$16</f>
        <v>0.18489565447230907</v>
      </c>
      <c r="T22" s="3">
        <f t="shared" ref="T22:T23" si="32">T5*T$17</f>
        <v>0.22019090454182919</v>
      </c>
    </row>
    <row r="23" spans="2:20" hidden="1" x14ac:dyDescent="0.3">
      <c r="C23" s="3">
        <f t="shared" si="21"/>
        <v>0.44285714285714289</v>
      </c>
      <c r="D23" s="3">
        <f t="shared" si="22"/>
        <v>0.33968253968253964</v>
      </c>
      <c r="E23" s="3">
        <f t="shared" si="23"/>
        <v>0.38730158730158726</v>
      </c>
      <c r="H23" s="3">
        <f t="shared" si="24"/>
        <v>0.62380952380952381</v>
      </c>
      <c r="I23" s="3">
        <f t="shared" si="25"/>
        <v>0.39523809523809522</v>
      </c>
      <c r="J23" s="3">
        <f t="shared" si="26"/>
        <v>0.49047619047619051</v>
      </c>
      <c r="M23" s="3">
        <f t="shared" si="27"/>
        <v>0</v>
      </c>
      <c r="N23" s="3">
        <f t="shared" si="28"/>
        <v>0</v>
      </c>
      <c r="O23" s="3">
        <f t="shared" si="29"/>
        <v>0.33333333333333331</v>
      </c>
      <c r="R23" s="3">
        <f t="shared" si="30"/>
        <v>0.52993769316599715</v>
      </c>
      <c r="S23" s="3">
        <f t="shared" si="31"/>
        <v>0.36979130894461815</v>
      </c>
      <c r="T23" s="3">
        <f t="shared" si="32"/>
        <v>0.44038180908365837</v>
      </c>
    </row>
    <row r="24" spans="2:20" hidden="1" x14ac:dyDescent="0.3"/>
    <row r="25" spans="2:20" hidden="1" x14ac:dyDescent="0.3">
      <c r="C25" s="3">
        <f>SUM(C21:E21)</f>
        <v>1.3396825396825396</v>
      </c>
      <c r="D25" s="3">
        <f>SUM(C22:E22)</f>
        <v>0.51111111111111107</v>
      </c>
      <c r="E25" s="3">
        <f>SUM(C23:E23)</f>
        <v>1.1698412698412697</v>
      </c>
      <c r="H25" s="3">
        <f>SUM(H21:J21)</f>
        <v>0.95238095238095233</v>
      </c>
      <c r="I25" s="3">
        <f>SUM(H22:J22)</f>
        <v>0.59880952380952379</v>
      </c>
      <c r="J25" s="3">
        <f>SUM(H23:J23)</f>
        <v>1.5095238095238095</v>
      </c>
      <c r="M25" s="3">
        <f>SUM(M21:O21)</f>
        <v>0.33333333333333331</v>
      </c>
      <c r="N25" s="3">
        <f>SUM(M22:O22)</f>
        <v>0.33333333333333331</v>
      </c>
      <c r="O25" s="3">
        <f>SUM(M23:O23)</f>
        <v>0.33333333333333331</v>
      </c>
      <c r="R25" s="3">
        <f>SUM(R21:T21)</f>
        <v>1.1390195090733906</v>
      </c>
      <c r="S25" s="3">
        <f>SUM(R22:T22)</f>
        <v>0.55806639391569712</v>
      </c>
      <c r="T25" s="3">
        <f>SUM(R23:T23)</f>
        <v>1.3401108111942737</v>
      </c>
    </row>
    <row r="26" spans="2:20" hidden="1" x14ac:dyDescent="0.3"/>
    <row r="27" spans="2:20" hidden="1" x14ac:dyDescent="0.3">
      <c r="C27" s="3">
        <f>E15</f>
        <v>0.44285714285714289</v>
      </c>
      <c r="D27" s="3">
        <f>E16</f>
        <v>0.16984126984126982</v>
      </c>
      <c r="E27" s="3">
        <f>E17</f>
        <v>0.38730158730158726</v>
      </c>
      <c r="H27" s="3">
        <f>J15</f>
        <v>0.31190476190476191</v>
      </c>
      <c r="I27" s="3">
        <f>J16</f>
        <v>0.19761904761904761</v>
      </c>
      <c r="J27" s="3">
        <f>J17</f>
        <v>0.49047619047619051</v>
      </c>
      <c r="M27" s="3">
        <f>O15</f>
        <v>0.33333333333333331</v>
      </c>
      <c r="N27" s="3">
        <f>O16</f>
        <v>0.33333333333333331</v>
      </c>
      <c r="O27" s="3">
        <f>O17</f>
        <v>0.33333333333333331</v>
      </c>
      <c r="R27" s="3">
        <f>T15</f>
        <v>0.37472253644403253</v>
      </c>
      <c r="S27" s="3">
        <f>T16</f>
        <v>0.18489565447230907</v>
      </c>
      <c r="T27" s="3">
        <f>T17</f>
        <v>0.44038180908365837</v>
      </c>
    </row>
    <row r="28" spans="2:20" hidden="1" x14ac:dyDescent="0.3"/>
    <row r="29" spans="2:20" hidden="1" x14ac:dyDescent="0.3">
      <c r="C29" s="3">
        <f>C25/C27</f>
        <v>3.0250896057347667</v>
      </c>
      <c r="D29" s="3">
        <f t="shared" ref="D29:E29" si="33">D25/D27</f>
        <v>3.0093457943925235</v>
      </c>
      <c r="E29" s="3">
        <f t="shared" si="33"/>
        <v>3.0204918032786883</v>
      </c>
      <c r="H29" s="3">
        <f>H25/H27</f>
        <v>3.0534351145038165</v>
      </c>
      <c r="I29" s="3">
        <f t="shared" ref="I29:J29" si="34">I25/I27</f>
        <v>3.0301204819277108</v>
      </c>
      <c r="J29" s="3">
        <f t="shared" si="34"/>
        <v>3.0776699029126209</v>
      </c>
      <c r="M29" s="3">
        <f>M25/M27</f>
        <v>1</v>
      </c>
      <c r="N29" s="3">
        <f t="shared" ref="N29:O29" si="35">N25/N27</f>
        <v>1</v>
      </c>
      <c r="O29" s="3">
        <f t="shared" si="35"/>
        <v>1</v>
      </c>
      <c r="R29" s="3">
        <f>R25/R27</f>
        <v>3.0396343915747144</v>
      </c>
      <c r="S29" s="3">
        <f t="shared" ref="S29:T29" si="36">S25/S27</f>
        <v>3.018277500941895</v>
      </c>
      <c r="T29" s="3">
        <f t="shared" si="36"/>
        <v>3.0430657750890338</v>
      </c>
    </row>
    <row r="30" spans="2:20" hidden="1" x14ac:dyDescent="0.3"/>
    <row r="31" spans="2:20" hidden="1" x14ac:dyDescent="0.3">
      <c r="D31" s="3" t="s">
        <v>5</v>
      </c>
      <c r="E31" s="3">
        <f>AVERAGE(C29:E29)</f>
        <v>3.0183090678019924</v>
      </c>
      <c r="I31" s="3" t="s">
        <v>5</v>
      </c>
      <c r="J31" s="3">
        <f>AVERAGE(H29:J29)</f>
        <v>3.0537418331147159</v>
      </c>
      <c r="N31" s="3" t="s">
        <v>5</v>
      </c>
      <c r="O31" s="3">
        <f>AVERAGE(M29:O29)</f>
        <v>1</v>
      </c>
      <c r="S31" s="3" t="s">
        <v>5</v>
      </c>
      <c r="T31" s="3">
        <f>AVERAGE(R29:T29)</f>
        <v>3.0336592225352139</v>
      </c>
    </row>
    <row r="32" spans="2:20" hidden="1" x14ac:dyDescent="0.3">
      <c r="D32" s="3" t="s">
        <v>6</v>
      </c>
      <c r="E32" s="3">
        <f>(E31-3)/2</f>
        <v>9.1545339009961868E-3</v>
      </c>
      <c r="I32" s="3" t="s">
        <v>6</v>
      </c>
      <c r="J32" s="3">
        <f>(J31-3)/2</f>
        <v>2.687091655735796E-2</v>
      </c>
      <c r="N32" s="3" t="s">
        <v>6</v>
      </c>
      <c r="O32" s="3">
        <f>(O31-3)/2</f>
        <v>-1</v>
      </c>
      <c r="S32" s="3" t="s">
        <v>6</v>
      </c>
      <c r="T32" s="3">
        <f>(T31-3)/2</f>
        <v>1.6829611267606959E-2</v>
      </c>
    </row>
    <row r="33" spans="4:20" x14ac:dyDescent="0.3">
      <c r="D33" s="3" t="s">
        <v>7</v>
      </c>
      <c r="E33" s="3">
        <f>E32/0.52</f>
        <v>1.7604872886531127E-2</v>
      </c>
      <c r="I33" s="3" t="s">
        <v>7</v>
      </c>
      <c r="J33" s="3">
        <f>J32/0.52</f>
        <v>5.1674839533380694E-2</v>
      </c>
      <c r="N33" s="3" t="s">
        <v>7</v>
      </c>
      <c r="O33" s="3">
        <f>O32/0.52</f>
        <v>-1.9230769230769229</v>
      </c>
      <c r="S33" s="3" t="s">
        <v>7</v>
      </c>
      <c r="T33" s="3">
        <f>T32/0.52</f>
        <v>3.2364637053090305E-2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B71C-8C3E-4952-BB3E-1B1CF59D3D9C}">
  <dimension ref="B3:T33"/>
  <sheetViews>
    <sheetView workbookViewId="0">
      <selection activeCell="I7" sqref="I7"/>
    </sheetView>
  </sheetViews>
  <sheetFormatPr defaultRowHeight="14.4" x14ac:dyDescent="0.3"/>
  <sheetData>
    <row r="3" spans="2:20" x14ac:dyDescent="0.3">
      <c r="B3" s="3" t="s">
        <v>86</v>
      </c>
      <c r="C3" s="3" t="str">
        <f>B4</f>
        <v>a1</v>
      </c>
      <c r="D3" s="3" t="str">
        <f>B5</f>
        <v>a2</v>
      </c>
      <c r="E3" s="3" t="str">
        <f>B6</f>
        <v>a3</v>
      </c>
      <c r="G3" s="3" t="s">
        <v>86</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2</v>
      </c>
      <c r="E4" s="3">
        <v>3</v>
      </c>
      <c r="G4" s="42" t="str">
        <f>B4</f>
        <v>a1</v>
      </c>
      <c r="H4" s="3">
        <v>1</v>
      </c>
      <c r="I4" s="3">
        <v>2</v>
      </c>
      <c r="J4" s="3">
        <v>2</v>
      </c>
      <c r="L4" s="3" t="str">
        <f>G4</f>
        <v>a1</v>
      </c>
      <c r="M4" s="3">
        <v>1</v>
      </c>
      <c r="N4" s="3"/>
      <c r="O4" s="3"/>
      <c r="Q4" s="3" t="str">
        <f>L4</f>
        <v>a1</v>
      </c>
      <c r="R4" s="3">
        <f>GEOMEAN(C4,H4,M4)</f>
        <v>1</v>
      </c>
      <c r="S4" s="3">
        <f t="shared" ref="S4:T6" si="0">GEOMEAN(D4,I4,N4)</f>
        <v>2</v>
      </c>
      <c r="T4" s="3">
        <f t="shared" si="0"/>
        <v>2.4494897427831779</v>
      </c>
    </row>
    <row r="5" spans="2:20" x14ac:dyDescent="0.3">
      <c r="B5" s="4" t="s">
        <v>93</v>
      </c>
      <c r="C5" s="3">
        <f>1/2</f>
        <v>0.5</v>
      </c>
      <c r="D5" s="3">
        <v>1</v>
      </c>
      <c r="E5" s="3">
        <v>1</v>
      </c>
      <c r="G5" s="42" t="str">
        <f t="shared" ref="G5:G6" si="1">B5</f>
        <v>a2</v>
      </c>
      <c r="H5" s="3">
        <f>1/2</f>
        <v>0.5</v>
      </c>
      <c r="I5" s="3">
        <v>1</v>
      </c>
      <c r="J5" s="3">
        <v>2</v>
      </c>
      <c r="L5" s="3" t="str">
        <f t="shared" ref="L5:L6" si="2">G5</f>
        <v>a2</v>
      </c>
      <c r="M5" s="3"/>
      <c r="N5" s="3">
        <v>1</v>
      </c>
      <c r="O5" s="3"/>
      <c r="Q5" s="3" t="str">
        <f t="shared" ref="Q5:Q6" si="3">L5</f>
        <v>a2</v>
      </c>
      <c r="R5" s="3">
        <f t="shared" ref="R5:R6" si="4">GEOMEAN(C5,H5,M5)</f>
        <v>0.5</v>
      </c>
      <c r="S5" s="3">
        <f t="shared" si="0"/>
        <v>1</v>
      </c>
      <c r="T5" s="3">
        <f t="shared" si="0"/>
        <v>1.4142135623730949</v>
      </c>
    </row>
    <row r="6" spans="2:20" x14ac:dyDescent="0.3">
      <c r="B6" s="4" t="s">
        <v>94</v>
      </c>
      <c r="C6" s="3">
        <f>1/3</f>
        <v>0.33333333333333331</v>
      </c>
      <c r="D6" s="3">
        <v>1</v>
      </c>
      <c r="E6" s="3">
        <v>1</v>
      </c>
      <c r="G6" s="42" t="str">
        <f t="shared" si="1"/>
        <v>a3</v>
      </c>
      <c r="H6" s="3">
        <f>1/2</f>
        <v>0.5</v>
      </c>
      <c r="I6" s="3">
        <f>1/2</f>
        <v>0.5</v>
      </c>
      <c r="J6" s="3">
        <v>1</v>
      </c>
      <c r="L6" s="3" t="str">
        <f t="shared" si="2"/>
        <v>a3</v>
      </c>
      <c r="M6" s="3"/>
      <c r="N6" s="3"/>
      <c r="O6" s="3">
        <v>1</v>
      </c>
      <c r="Q6" s="3" t="str">
        <f t="shared" si="3"/>
        <v>a3</v>
      </c>
      <c r="R6" s="3">
        <f t="shared" si="4"/>
        <v>0.40824829046386302</v>
      </c>
      <c r="S6" s="3">
        <f t="shared" si="0"/>
        <v>0.70710678118654757</v>
      </c>
      <c r="T6" s="3">
        <f t="shared" si="0"/>
        <v>1</v>
      </c>
    </row>
    <row r="8" spans="2:20" hidden="1" x14ac:dyDescent="0.3">
      <c r="C8" s="3">
        <f>SUM(C4:C6)</f>
        <v>1.8333333333333333</v>
      </c>
      <c r="D8" s="3">
        <f t="shared" ref="D8:E8" si="5">SUM(D4:D6)</f>
        <v>4</v>
      </c>
      <c r="E8" s="3">
        <f t="shared" si="5"/>
        <v>5</v>
      </c>
      <c r="H8" s="3">
        <f>SUM(H4:H6)</f>
        <v>2</v>
      </c>
      <c r="I8" s="3">
        <f t="shared" ref="I8:J8" si="6">SUM(I4:I6)</f>
        <v>3.5</v>
      </c>
      <c r="J8" s="3">
        <f t="shared" si="6"/>
        <v>5</v>
      </c>
      <c r="M8" s="3">
        <f>SUM(M4:M6)</f>
        <v>1</v>
      </c>
      <c r="N8" s="3">
        <f t="shared" ref="N8:O8" si="7">SUM(N4:N6)</f>
        <v>1</v>
      </c>
      <c r="O8" s="3">
        <f t="shared" si="7"/>
        <v>1</v>
      </c>
      <c r="R8" s="3">
        <f>SUM(R4:R6)</f>
        <v>1.9082482904638631</v>
      </c>
      <c r="S8" s="3">
        <f t="shared" ref="S8:T8" si="8">SUM(S4:S6)</f>
        <v>3.7071067811865475</v>
      </c>
      <c r="T8" s="3">
        <f t="shared" si="8"/>
        <v>4.8637033051562728</v>
      </c>
    </row>
    <row r="9" spans="2:20" hidden="1" x14ac:dyDescent="0.3"/>
    <row r="10" spans="2:20" hidden="1" x14ac:dyDescent="0.3"/>
    <row r="11" spans="2:20" hidden="1" x14ac:dyDescent="0.3">
      <c r="C11" s="3">
        <f>C4/C$8</f>
        <v>0.54545454545454553</v>
      </c>
      <c r="D11" s="3">
        <f>D4/D$8</f>
        <v>0.5</v>
      </c>
      <c r="E11" s="3">
        <f>E4/E$8</f>
        <v>0.6</v>
      </c>
      <c r="H11" s="3">
        <f>H4/H$8</f>
        <v>0.5</v>
      </c>
      <c r="I11" s="3">
        <f>I4/I$8</f>
        <v>0.5714285714285714</v>
      </c>
      <c r="J11" s="3">
        <f>J4/J$8</f>
        <v>0.4</v>
      </c>
      <c r="M11" s="3">
        <f>M4/M$8</f>
        <v>1</v>
      </c>
      <c r="N11" s="3">
        <f>N4/N$8</f>
        <v>0</v>
      </c>
      <c r="O11" s="3">
        <f>O4/O$8</f>
        <v>0</v>
      </c>
      <c r="R11" s="3">
        <f>R4/R$8</f>
        <v>0.52404082057734569</v>
      </c>
      <c r="S11" s="3">
        <f>S4/S$8</f>
        <v>0.53950428677963591</v>
      </c>
      <c r="T11" s="3">
        <f>T4/T$8</f>
        <v>0.50362647330612098</v>
      </c>
    </row>
    <row r="12" spans="2:20" hidden="1" x14ac:dyDescent="0.3">
      <c r="C12" s="3">
        <f t="shared" ref="C12:E13" si="9">C5/C$8</f>
        <v>0.27272727272727276</v>
      </c>
      <c r="D12" s="3">
        <f t="shared" si="9"/>
        <v>0.25</v>
      </c>
      <c r="E12" s="3">
        <f t="shared" si="9"/>
        <v>0.2</v>
      </c>
      <c r="H12" s="3">
        <f t="shared" ref="H12:J13" si="10">H5/H$8</f>
        <v>0.25</v>
      </c>
      <c r="I12" s="3">
        <f t="shared" si="10"/>
        <v>0.2857142857142857</v>
      </c>
      <c r="J12" s="3">
        <f t="shared" si="10"/>
        <v>0.4</v>
      </c>
      <c r="M12" s="3">
        <f t="shared" ref="M12:O13" si="11">M5/M$8</f>
        <v>0</v>
      </c>
      <c r="N12" s="3">
        <f t="shared" si="11"/>
        <v>1</v>
      </c>
      <c r="O12" s="3">
        <f t="shared" si="11"/>
        <v>0</v>
      </c>
      <c r="R12" s="3">
        <f t="shared" ref="R12:T13" si="12">R5/R$8</f>
        <v>0.26202041028867284</v>
      </c>
      <c r="S12" s="3">
        <f t="shared" si="12"/>
        <v>0.26975214338981796</v>
      </c>
      <c r="T12" s="3">
        <f t="shared" si="12"/>
        <v>0.29076887993431083</v>
      </c>
    </row>
    <row r="13" spans="2:20" hidden="1" x14ac:dyDescent="0.3">
      <c r="C13" s="3">
        <f t="shared" si="9"/>
        <v>0.18181818181818182</v>
      </c>
      <c r="D13" s="3">
        <f t="shared" si="9"/>
        <v>0.25</v>
      </c>
      <c r="E13" s="3">
        <f t="shared" si="9"/>
        <v>0.2</v>
      </c>
      <c r="H13" s="3">
        <f t="shared" si="10"/>
        <v>0.25</v>
      </c>
      <c r="I13" s="3">
        <f t="shared" si="10"/>
        <v>0.14285714285714285</v>
      </c>
      <c r="J13" s="3">
        <f t="shared" si="10"/>
        <v>0.2</v>
      </c>
      <c r="M13" s="3">
        <f t="shared" si="11"/>
        <v>0</v>
      </c>
      <c r="N13" s="3">
        <f t="shared" si="11"/>
        <v>0</v>
      </c>
      <c r="O13" s="3">
        <f t="shared" si="11"/>
        <v>1</v>
      </c>
      <c r="R13" s="3">
        <f t="shared" si="12"/>
        <v>0.21393876913398135</v>
      </c>
      <c r="S13" s="3">
        <f t="shared" si="12"/>
        <v>0.19074356983054619</v>
      </c>
      <c r="T13" s="3">
        <f t="shared" si="12"/>
        <v>0.20560464675956824</v>
      </c>
    </row>
    <row r="14" spans="2:20" hidden="1" x14ac:dyDescent="0.3"/>
    <row r="15" spans="2:20" x14ac:dyDescent="0.3">
      <c r="D15" s="3" t="str">
        <f>B4</f>
        <v>a1</v>
      </c>
      <c r="E15" s="3">
        <f>AVERAGE(C11:E11)</f>
        <v>0.54848484848484846</v>
      </c>
      <c r="I15" s="3" t="str">
        <f>G4</f>
        <v>a1</v>
      </c>
      <c r="J15" s="3">
        <f>AVERAGE(H11:J11)</f>
        <v>0.49047619047619051</v>
      </c>
      <c r="N15" s="3" t="str">
        <f>L4</f>
        <v>a1</v>
      </c>
      <c r="O15" s="3">
        <f>AVERAGE(M11:O11)</f>
        <v>0.33333333333333331</v>
      </c>
      <c r="S15" s="3" t="str">
        <f>Q4</f>
        <v>a1</v>
      </c>
      <c r="T15" s="3">
        <f>AVERAGE(R11:T11)</f>
        <v>0.52239052688770082</v>
      </c>
    </row>
    <row r="16" spans="2:20" x14ac:dyDescent="0.3">
      <c r="D16" s="3" t="str">
        <f t="shared" ref="D16:D17" si="13">B5</f>
        <v>a2</v>
      </c>
      <c r="E16" s="3">
        <f t="shared" ref="E16:E17" si="14">AVERAGE(C12:E12)</f>
        <v>0.24090909090909088</v>
      </c>
      <c r="I16" s="3" t="str">
        <f t="shared" ref="I16:I17" si="15">G5</f>
        <v>a2</v>
      </c>
      <c r="J16" s="3">
        <f t="shared" ref="J16:J17" si="16">AVERAGE(H12:J12)</f>
        <v>0.31190476190476191</v>
      </c>
      <c r="N16" s="3" t="str">
        <f t="shared" ref="N16:N17" si="17">L5</f>
        <v>a2</v>
      </c>
      <c r="O16" s="3">
        <f t="shared" ref="O16:O17" si="18">AVERAGE(M12:O12)</f>
        <v>0.33333333333333331</v>
      </c>
      <c r="S16" s="3" t="str">
        <f t="shared" ref="S16:S17" si="19">Q5</f>
        <v>a2</v>
      </c>
      <c r="T16" s="3">
        <f t="shared" ref="T16:T17" si="20">AVERAGE(R12:T12)</f>
        <v>0.27418047787093386</v>
      </c>
    </row>
    <row r="17" spans="2:20" x14ac:dyDescent="0.3">
      <c r="D17" s="3" t="str">
        <f t="shared" si="13"/>
        <v>a3</v>
      </c>
      <c r="E17" s="3">
        <f t="shared" si="14"/>
        <v>0.2106060606060606</v>
      </c>
      <c r="I17" s="3" t="str">
        <f t="shared" si="15"/>
        <v>a3</v>
      </c>
      <c r="J17" s="3">
        <f t="shared" si="16"/>
        <v>0.19761904761904761</v>
      </c>
      <c r="N17" s="3" t="str">
        <f t="shared" si="17"/>
        <v>a3</v>
      </c>
      <c r="O17" s="3">
        <f t="shared" si="18"/>
        <v>0.33333333333333331</v>
      </c>
      <c r="S17" s="3" t="str">
        <f t="shared" si="19"/>
        <v>a3</v>
      </c>
      <c r="T17" s="3">
        <f t="shared" si="20"/>
        <v>0.20342899524136526</v>
      </c>
    </row>
    <row r="19" spans="2:20" x14ac:dyDescent="0.3">
      <c r="B19" t="s">
        <v>4</v>
      </c>
      <c r="G19" t="s">
        <v>4</v>
      </c>
      <c r="L19" t="s">
        <v>4</v>
      </c>
      <c r="Q19" t="s">
        <v>4</v>
      </c>
    </row>
    <row r="21" spans="2:20" hidden="1" x14ac:dyDescent="0.3">
      <c r="C21" s="3">
        <f>C4*E$15</f>
        <v>0.54848484848484846</v>
      </c>
      <c r="D21" s="3">
        <f>D4*E$16</f>
        <v>0.48181818181818176</v>
      </c>
      <c r="E21" s="3">
        <f>E4*E$17</f>
        <v>0.63181818181818183</v>
      </c>
      <c r="H21" s="3">
        <f>H4*J$15</f>
        <v>0.49047619047619051</v>
      </c>
      <c r="I21" s="3">
        <f>I4*J$16</f>
        <v>0.62380952380952381</v>
      </c>
      <c r="J21" s="3">
        <f>J4*J$17</f>
        <v>0.39523809523809522</v>
      </c>
      <c r="M21" s="3">
        <f>M4*O$15</f>
        <v>0.33333333333333331</v>
      </c>
      <c r="N21" s="3">
        <f>N4*O$16</f>
        <v>0</v>
      </c>
      <c r="O21" s="3">
        <f>O4*O$17</f>
        <v>0</v>
      </c>
      <c r="R21" s="3">
        <f>R4*T$15</f>
        <v>0.52239052688770082</v>
      </c>
      <c r="S21" s="3">
        <f>S4*T$16</f>
        <v>0.54836095574186772</v>
      </c>
      <c r="T21" s="3">
        <f>T4*T$17</f>
        <v>0.49829723722841213</v>
      </c>
    </row>
    <row r="22" spans="2:20" hidden="1" x14ac:dyDescent="0.3">
      <c r="C22" s="3">
        <f t="shared" ref="C22:C23" si="21">C5*E$15</f>
        <v>0.27424242424242423</v>
      </c>
      <c r="D22" s="3">
        <f t="shared" ref="D22:D23" si="22">D5*E$16</f>
        <v>0.24090909090909088</v>
      </c>
      <c r="E22" s="3">
        <f t="shared" ref="E22:E23" si="23">E5*E$17</f>
        <v>0.2106060606060606</v>
      </c>
      <c r="H22" s="3">
        <f t="shared" ref="H22:H23" si="24">H5*J$15</f>
        <v>0.24523809523809526</v>
      </c>
      <c r="I22" s="3">
        <f t="shared" ref="I22:I23" si="25">I5*J$16</f>
        <v>0.31190476190476191</v>
      </c>
      <c r="J22" s="3">
        <f t="shared" ref="J22:J23" si="26">J5*J$17</f>
        <v>0.39523809523809522</v>
      </c>
      <c r="M22" s="3">
        <f t="shared" ref="M22:M23" si="27">M5*O$15</f>
        <v>0</v>
      </c>
      <c r="N22" s="3">
        <f t="shared" ref="N22:N23" si="28">N5*O$16</f>
        <v>0.33333333333333331</v>
      </c>
      <c r="O22" s="3">
        <f t="shared" ref="O22:O23" si="29">O5*O$17</f>
        <v>0</v>
      </c>
      <c r="R22" s="3">
        <f t="shared" ref="R22:R23" si="30">R5*T$15</f>
        <v>0.26119526344385041</v>
      </c>
      <c r="S22" s="3">
        <f t="shared" ref="S22:S23" si="31">S5*T$16</f>
        <v>0.27418047787093386</v>
      </c>
      <c r="T22" s="3">
        <f t="shared" ref="T22:T23" si="32">T5*T$17</f>
        <v>0.28769204405027055</v>
      </c>
    </row>
    <row r="23" spans="2:20" hidden="1" x14ac:dyDescent="0.3">
      <c r="C23" s="3">
        <f t="shared" si="21"/>
        <v>0.18282828282828281</v>
      </c>
      <c r="D23" s="3">
        <f t="shared" si="22"/>
        <v>0.24090909090909088</v>
      </c>
      <c r="E23" s="3">
        <f t="shared" si="23"/>
        <v>0.2106060606060606</v>
      </c>
      <c r="H23" s="3">
        <f t="shared" si="24"/>
        <v>0.24523809523809526</v>
      </c>
      <c r="I23" s="3">
        <f t="shared" si="25"/>
        <v>0.15595238095238095</v>
      </c>
      <c r="J23" s="3">
        <f t="shared" si="26"/>
        <v>0.19761904761904761</v>
      </c>
      <c r="M23" s="3">
        <f t="shared" si="27"/>
        <v>0</v>
      </c>
      <c r="N23" s="3">
        <f t="shared" si="28"/>
        <v>0</v>
      </c>
      <c r="O23" s="3">
        <f t="shared" si="29"/>
        <v>0.33333333333333331</v>
      </c>
      <c r="R23" s="3">
        <f t="shared" si="30"/>
        <v>0.21326503955642054</v>
      </c>
      <c r="S23" s="3">
        <f t="shared" si="31"/>
        <v>0.19387487517150548</v>
      </c>
      <c r="T23" s="3">
        <f t="shared" si="32"/>
        <v>0.20342899524136526</v>
      </c>
    </row>
    <row r="24" spans="2:20" hidden="1" x14ac:dyDescent="0.3"/>
    <row r="25" spans="2:20" hidden="1" x14ac:dyDescent="0.3">
      <c r="C25" s="3">
        <f>SUM(C21:E21)</f>
        <v>1.6621212121212121</v>
      </c>
      <c r="D25" s="3">
        <f>SUM(C22:E22)</f>
        <v>0.72575757575757571</v>
      </c>
      <c r="E25" s="3">
        <f>SUM(C23:E23)</f>
        <v>0.63434343434343432</v>
      </c>
      <c r="H25" s="3">
        <f>SUM(H21:J21)</f>
        <v>1.5095238095238095</v>
      </c>
      <c r="I25" s="3">
        <f>SUM(H22:J22)</f>
        <v>0.95238095238095233</v>
      </c>
      <c r="J25" s="3">
        <f>SUM(H23:J23)</f>
        <v>0.59880952380952379</v>
      </c>
      <c r="M25" s="3">
        <f>SUM(M21:O21)</f>
        <v>0.33333333333333331</v>
      </c>
      <c r="N25" s="3">
        <f>SUM(M22:O22)</f>
        <v>0.33333333333333331</v>
      </c>
      <c r="O25" s="3">
        <f>SUM(M23:O23)</f>
        <v>0.33333333333333331</v>
      </c>
      <c r="R25" s="3">
        <f>SUM(R21:T21)</f>
        <v>1.5690487198579808</v>
      </c>
      <c r="S25" s="3">
        <f>SUM(R22:T22)</f>
        <v>0.82306778536505476</v>
      </c>
      <c r="T25" s="3">
        <f>SUM(R23:T23)</f>
        <v>0.61056890996929125</v>
      </c>
    </row>
    <row r="26" spans="2:20" hidden="1" x14ac:dyDescent="0.3"/>
    <row r="27" spans="2:20" hidden="1" x14ac:dyDescent="0.3">
      <c r="C27" s="3">
        <f>E15</f>
        <v>0.54848484848484846</v>
      </c>
      <c r="D27" s="3">
        <f>E16</f>
        <v>0.24090909090909088</v>
      </c>
      <c r="E27" s="3">
        <f>E17</f>
        <v>0.2106060606060606</v>
      </c>
      <c r="H27" s="3">
        <f>J15</f>
        <v>0.49047619047619051</v>
      </c>
      <c r="I27" s="3">
        <f>J16</f>
        <v>0.31190476190476191</v>
      </c>
      <c r="J27" s="3">
        <f>J17</f>
        <v>0.19761904761904761</v>
      </c>
      <c r="M27" s="3">
        <f>O15</f>
        <v>0.33333333333333331</v>
      </c>
      <c r="N27" s="3">
        <f>O16</f>
        <v>0.33333333333333331</v>
      </c>
      <c r="O27" s="3">
        <f>O17</f>
        <v>0.33333333333333331</v>
      </c>
      <c r="R27" s="3">
        <f>T15</f>
        <v>0.52239052688770082</v>
      </c>
      <c r="S27" s="3">
        <f>T16</f>
        <v>0.27418047787093386</v>
      </c>
      <c r="T27" s="3">
        <f>T17</f>
        <v>0.20342899524136526</v>
      </c>
    </row>
    <row r="28" spans="2:20" hidden="1" x14ac:dyDescent="0.3"/>
    <row r="29" spans="2:20" hidden="1" x14ac:dyDescent="0.3">
      <c r="C29" s="3">
        <f>C25/C27</f>
        <v>3.0303867403314917</v>
      </c>
      <c r="D29" s="3">
        <f t="shared" ref="D29:E29" si="33">D25/D27</f>
        <v>3.0125786163522013</v>
      </c>
      <c r="E29" s="3">
        <f t="shared" si="33"/>
        <v>3.0119904076738608</v>
      </c>
      <c r="H29" s="3">
        <f>H25/H27</f>
        <v>3.0776699029126209</v>
      </c>
      <c r="I29" s="3">
        <f t="shared" ref="I29:J29" si="34">I25/I27</f>
        <v>3.0534351145038165</v>
      </c>
      <c r="J29" s="3">
        <f t="shared" si="34"/>
        <v>3.0301204819277108</v>
      </c>
      <c r="M29" s="3">
        <f>M25/M27</f>
        <v>1</v>
      </c>
      <c r="N29" s="3">
        <f t="shared" ref="N29:O29" si="35">N25/N27</f>
        <v>1</v>
      </c>
      <c r="O29" s="3">
        <f t="shared" si="35"/>
        <v>1</v>
      </c>
      <c r="R29" s="3">
        <f>R25/R27</f>
        <v>3.003593363773386</v>
      </c>
      <c r="S29" s="3">
        <f t="shared" ref="S29:T29" si="36">S25/S27</f>
        <v>3.0019197273137039</v>
      </c>
      <c r="T29" s="3">
        <f t="shared" si="36"/>
        <v>3.0013858606776331</v>
      </c>
    </row>
    <row r="30" spans="2:20" hidden="1" x14ac:dyDescent="0.3"/>
    <row r="31" spans="2:20" hidden="1" x14ac:dyDescent="0.3">
      <c r="D31" s="3" t="s">
        <v>5</v>
      </c>
      <c r="E31" s="3">
        <f>AVERAGE(C29:E29)</f>
        <v>3.0183185881191847</v>
      </c>
      <c r="I31" s="3" t="s">
        <v>5</v>
      </c>
      <c r="J31" s="3">
        <f>AVERAGE(H29:J29)</f>
        <v>3.0537418331147159</v>
      </c>
      <c r="N31" s="3" t="s">
        <v>5</v>
      </c>
      <c r="O31" s="3">
        <f>AVERAGE(M29:O29)</f>
        <v>1</v>
      </c>
      <c r="S31" s="3" t="s">
        <v>5</v>
      </c>
      <c r="T31" s="3">
        <f>AVERAGE(R29:T29)</f>
        <v>3.0022996505882413</v>
      </c>
    </row>
    <row r="32" spans="2:20" hidden="1" x14ac:dyDescent="0.3">
      <c r="D32" s="3" t="s">
        <v>6</v>
      </c>
      <c r="E32" s="3">
        <f>(E31-3)/2</f>
        <v>9.1592940595923711E-3</v>
      </c>
      <c r="I32" s="3" t="s">
        <v>6</v>
      </c>
      <c r="J32" s="3">
        <f>(J31-3)/2</f>
        <v>2.687091655735796E-2</v>
      </c>
      <c r="N32" s="3" t="s">
        <v>6</v>
      </c>
      <c r="O32" s="3">
        <f>(O31-3)/2</f>
        <v>-1</v>
      </c>
      <c r="S32" s="3" t="s">
        <v>6</v>
      </c>
      <c r="T32" s="3">
        <f>(T31-3)/2</f>
        <v>1.1498252941206655E-3</v>
      </c>
    </row>
    <row r="33" spans="4:20" x14ac:dyDescent="0.3">
      <c r="D33" s="3" t="s">
        <v>7</v>
      </c>
      <c r="E33" s="3">
        <f>E32/0.52</f>
        <v>1.7614027037677636E-2</v>
      </c>
      <c r="I33" s="3" t="s">
        <v>7</v>
      </c>
      <c r="J33" s="3">
        <f>J32/0.52</f>
        <v>5.1674839533380694E-2</v>
      </c>
      <c r="N33" s="3" t="s">
        <v>7</v>
      </c>
      <c r="O33" s="3">
        <f>O32/0.52</f>
        <v>-1.9230769230769229</v>
      </c>
      <c r="S33" s="3" t="s">
        <v>7</v>
      </c>
      <c r="T33" s="3">
        <f>T32/0.52</f>
        <v>2.2112024886935876E-3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5BD3D-A061-445D-980D-6D21AA5C7BFA}">
  <dimension ref="B3:T33"/>
  <sheetViews>
    <sheetView workbookViewId="0">
      <selection activeCell="H6" sqref="H6"/>
    </sheetView>
  </sheetViews>
  <sheetFormatPr defaultRowHeight="14.4" x14ac:dyDescent="0.3"/>
  <sheetData>
    <row r="3" spans="2:20" x14ac:dyDescent="0.3">
      <c r="B3" s="3" t="s">
        <v>87</v>
      </c>
      <c r="C3" s="3" t="str">
        <f>B4</f>
        <v>a1</v>
      </c>
      <c r="D3" s="3" t="str">
        <f>B5</f>
        <v>a2</v>
      </c>
      <c r="E3" s="3" t="str">
        <f>B6</f>
        <v>a3</v>
      </c>
      <c r="G3" s="3" t="s">
        <v>87</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2</v>
      </c>
      <c r="E4" s="3">
        <v>2</v>
      </c>
      <c r="G4" s="42" t="str">
        <f>B4</f>
        <v>a1</v>
      </c>
      <c r="H4" s="3">
        <v>1</v>
      </c>
      <c r="I4" s="3">
        <v>2</v>
      </c>
      <c r="J4" s="3">
        <v>2</v>
      </c>
      <c r="L4" s="3" t="str">
        <f>G4</f>
        <v>a1</v>
      </c>
      <c r="M4" s="3">
        <v>1</v>
      </c>
      <c r="N4" s="3"/>
      <c r="O4" s="3"/>
      <c r="Q4" s="3" t="str">
        <f>L4</f>
        <v>a1</v>
      </c>
      <c r="R4" s="3">
        <f>GEOMEAN(C4,H4,M4)</f>
        <v>1</v>
      </c>
      <c r="S4" s="3">
        <f t="shared" ref="S4:T6" si="0">GEOMEAN(D4,I4,N4)</f>
        <v>2</v>
      </c>
      <c r="T4" s="3">
        <f t="shared" si="0"/>
        <v>2</v>
      </c>
    </row>
    <row r="5" spans="2:20" x14ac:dyDescent="0.3">
      <c r="B5" s="4" t="s">
        <v>93</v>
      </c>
      <c r="C5" s="3">
        <f>1/2</f>
        <v>0.5</v>
      </c>
      <c r="D5" s="3">
        <v>1</v>
      </c>
      <c r="E5" s="3">
        <v>1</v>
      </c>
      <c r="G5" s="42" t="str">
        <f t="shared" ref="G5:G6" si="1">B5</f>
        <v>a2</v>
      </c>
      <c r="H5" s="3">
        <f>1/2</f>
        <v>0.5</v>
      </c>
      <c r="I5" s="3">
        <v>1</v>
      </c>
      <c r="J5" s="3">
        <v>1</v>
      </c>
      <c r="L5" s="3" t="str">
        <f t="shared" ref="L5:L6" si="2">G5</f>
        <v>a2</v>
      </c>
      <c r="M5" s="3"/>
      <c r="N5" s="3">
        <v>1</v>
      </c>
      <c r="O5" s="3"/>
      <c r="Q5" s="3" t="str">
        <f t="shared" ref="Q5:Q6" si="3">L5</f>
        <v>a2</v>
      </c>
      <c r="R5" s="3">
        <f t="shared" ref="R5:R6" si="4">GEOMEAN(C5,H5,M5)</f>
        <v>0.5</v>
      </c>
      <c r="S5" s="3">
        <f t="shared" si="0"/>
        <v>1</v>
      </c>
      <c r="T5" s="3">
        <f t="shared" si="0"/>
        <v>1</v>
      </c>
    </row>
    <row r="6" spans="2:20" x14ac:dyDescent="0.3">
      <c r="B6" s="4" t="s">
        <v>94</v>
      </c>
      <c r="C6" s="3">
        <f>1/2</f>
        <v>0.5</v>
      </c>
      <c r="D6" s="3">
        <v>1</v>
      </c>
      <c r="E6" s="3">
        <v>1</v>
      </c>
      <c r="G6" s="42" t="str">
        <f t="shared" si="1"/>
        <v>a3</v>
      </c>
      <c r="H6" s="3">
        <f>1/2</f>
        <v>0.5</v>
      </c>
      <c r="I6" s="3">
        <v>1</v>
      </c>
      <c r="J6" s="3">
        <v>1</v>
      </c>
      <c r="L6" s="3" t="str">
        <f t="shared" si="2"/>
        <v>a3</v>
      </c>
      <c r="M6" s="3"/>
      <c r="N6" s="3"/>
      <c r="O6" s="3">
        <v>1</v>
      </c>
      <c r="Q6" s="3" t="str">
        <f t="shared" si="3"/>
        <v>a3</v>
      </c>
      <c r="R6" s="3">
        <f t="shared" si="4"/>
        <v>0.5</v>
      </c>
      <c r="S6" s="3">
        <f t="shared" si="0"/>
        <v>1</v>
      </c>
      <c r="T6" s="3">
        <f t="shared" si="0"/>
        <v>1</v>
      </c>
    </row>
    <row r="8" spans="2:20" hidden="1" x14ac:dyDescent="0.3">
      <c r="C8" s="3">
        <f>SUM(C4:C6)</f>
        <v>2</v>
      </c>
      <c r="D8" s="3">
        <f t="shared" ref="D8:E8" si="5">SUM(D4:D6)</f>
        <v>4</v>
      </c>
      <c r="E8" s="3">
        <f t="shared" si="5"/>
        <v>4</v>
      </c>
      <c r="H8" s="3">
        <f>SUM(H4:H6)</f>
        <v>2</v>
      </c>
      <c r="I8" s="3">
        <f t="shared" ref="I8:J8" si="6">SUM(I4:I6)</f>
        <v>4</v>
      </c>
      <c r="J8" s="3">
        <f t="shared" si="6"/>
        <v>4</v>
      </c>
      <c r="M8" s="3">
        <f>SUM(M4:M6)</f>
        <v>1</v>
      </c>
      <c r="N8" s="3">
        <f t="shared" ref="N8:O8" si="7">SUM(N4:N6)</f>
        <v>1</v>
      </c>
      <c r="O8" s="3">
        <f t="shared" si="7"/>
        <v>1</v>
      </c>
      <c r="R8" s="3">
        <f>SUM(R4:R6)</f>
        <v>2</v>
      </c>
      <c r="S8" s="3">
        <f t="shared" ref="S8:T8" si="8">SUM(S4:S6)</f>
        <v>4</v>
      </c>
      <c r="T8" s="3">
        <f t="shared" si="8"/>
        <v>4</v>
      </c>
    </row>
    <row r="9" spans="2:20" hidden="1" x14ac:dyDescent="0.3"/>
    <row r="10" spans="2:20" hidden="1" x14ac:dyDescent="0.3"/>
    <row r="11" spans="2:20" hidden="1" x14ac:dyDescent="0.3">
      <c r="C11" s="3">
        <f>C4/C$8</f>
        <v>0.5</v>
      </c>
      <c r="D11" s="3">
        <f>D4/D$8</f>
        <v>0.5</v>
      </c>
      <c r="E11" s="3">
        <f>E4/E$8</f>
        <v>0.5</v>
      </c>
      <c r="H11" s="3">
        <f>H4/H$8</f>
        <v>0.5</v>
      </c>
      <c r="I11" s="3">
        <f>I4/I$8</f>
        <v>0.5</v>
      </c>
      <c r="J11" s="3">
        <f>J4/J$8</f>
        <v>0.5</v>
      </c>
      <c r="M11" s="3">
        <f>M4/M$8</f>
        <v>1</v>
      </c>
      <c r="N11" s="3">
        <f>N4/N$8</f>
        <v>0</v>
      </c>
      <c r="O11" s="3">
        <f>O4/O$8</f>
        <v>0</v>
      </c>
      <c r="R11" s="3">
        <f>R4/R$8</f>
        <v>0.5</v>
      </c>
      <c r="S11" s="3">
        <f>S4/S$8</f>
        <v>0.5</v>
      </c>
      <c r="T11" s="3">
        <f>T4/T$8</f>
        <v>0.5</v>
      </c>
    </row>
    <row r="12" spans="2:20" hidden="1" x14ac:dyDescent="0.3">
      <c r="C12" s="3">
        <f t="shared" ref="C12:E13" si="9">C5/C$8</f>
        <v>0.25</v>
      </c>
      <c r="D12" s="3">
        <f t="shared" si="9"/>
        <v>0.25</v>
      </c>
      <c r="E12" s="3">
        <f t="shared" si="9"/>
        <v>0.25</v>
      </c>
      <c r="H12" s="3">
        <f t="shared" ref="H12:J13" si="10">H5/H$8</f>
        <v>0.25</v>
      </c>
      <c r="I12" s="3">
        <f t="shared" si="10"/>
        <v>0.25</v>
      </c>
      <c r="J12" s="3">
        <f t="shared" si="10"/>
        <v>0.25</v>
      </c>
      <c r="M12" s="3">
        <f t="shared" ref="M12:O13" si="11">M5/M$8</f>
        <v>0</v>
      </c>
      <c r="N12" s="3">
        <f t="shared" si="11"/>
        <v>1</v>
      </c>
      <c r="O12" s="3">
        <f t="shared" si="11"/>
        <v>0</v>
      </c>
      <c r="R12" s="3">
        <f t="shared" ref="R12:T13" si="12">R5/R$8</f>
        <v>0.25</v>
      </c>
      <c r="S12" s="3">
        <f t="shared" si="12"/>
        <v>0.25</v>
      </c>
      <c r="T12" s="3">
        <f t="shared" si="12"/>
        <v>0.25</v>
      </c>
    </row>
    <row r="13" spans="2:20" hidden="1" x14ac:dyDescent="0.3">
      <c r="C13" s="3">
        <f t="shared" si="9"/>
        <v>0.25</v>
      </c>
      <c r="D13" s="3">
        <f t="shared" si="9"/>
        <v>0.25</v>
      </c>
      <c r="E13" s="3">
        <f t="shared" si="9"/>
        <v>0.25</v>
      </c>
      <c r="H13" s="3">
        <f t="shared" si="10"/>
        <v>0.25</v>
      </c>
      <c r="I13" s="3">
        <f t="shared" si="10"/>
        <v>0.25</v>
      </c>
      <c r="J13" s="3">
        <f t="shared" si="10"/>
        <v>0.25</v>
      </c>
      <c r="M13" s="3">
        <f t="shared" si="11"/>
        <v>0</v>
      </c>
      <c r="N13" s="3">
        <f t="shared" si="11"/>
        <v>0</v>
      </c>
      <c r="O13" s="3">
        <f t="shared" si="11"/>
        <v>1</v>
      </c>
      <c r="R13" s="3">
        <f t="shared" si="12"/>
        <v>0.25</v>
      </c>
      <c r="S13" s="3">
        <f t="shared" si="12"/>
        <v>0.25</v>
      </c>
      <c r="T13" s="3">
        <f t="shared" si="12"/>
        <v>0.25</v>
      </c>
    </row>
    <row r="14" spans="2:20" hidden="1" x14ac:dyDescent="0.3"/>
    <row r="15" spans="2:20" x14ac:dyDescent="0.3">
      <c r="D15" s="3" t="str">
        <f>B4</f>
        <v>a1</v>
      </c>
      <c r="E15" s="3">
        <f>AVERAGE(C11:E11)</f>
        <v>0.5</v>
      </c>
      <c r="I15" s="3" t="str">
        <f>G4</f>
        <v>a1</v>
      </c>
      <c r="J15" s="3">
        <f>AVERAGE(H11:J11)</f>
        <v>0.5</v>
      </c>
      <c r="N15" s="3" t="str">
        <f>L4</f>
        <v>a1</v>
      </c>
      <c r="O15" s="3">
        <f>AVERAGE(M11:O11)</f>
        <v>0.33333333333333331</v>
      </c>
      <c r="S15" s="3" t="str">
        <f>Q4</f>
        <v>a1</v>
      </c>
      <c r="T15" s="3">
        <f>AVERAGE(R11:T11)</f>
        <v>0.5</v>
      </c>
    </row>
    <row r="16" spans="2:20" x14ac:dyDescent="0.3">
      <c r="D16" s="3" t="str">
        <f t="shared" ref="D16:D17" si="13">B5</f>
        <v>a2</v>
      </c>
      <c r="E16" s="3">
        <f t="shared" ref="E16:E17" si="14">AVERAGE(C12:E12)</f>
        <v>0.25</v>
      </c>
      <c r="I16" s="3" t="str">
        <f t="shared" ref="I16:I17" si="15">G5</f>
        <v>a2</v>
      </c>
      <c r="J16" s="3">
        <f t="shared" ref="J16:J17" si="16">AVERAGE(H12:J12)</f>
        <v>0.25</v>
      </c>
      <c r="N16" s="3" t="str">
        <f t="shared" ref="N16:N17" si="17">L5</f>
        <v>a2</v>
      </c>
      <c r="O16" s="3">
        <f t="shared" ref="O16:O17" si="18">AVERAGE(M12:O12)</f>
        <v>0.33333333333333331</v>
      </c>
      <c r="S16" s="3" t="str">
        <f t="shared" ref="S16:S17" si="19">Q5</f>
        <v>a2</v>
      </c>
      <c r="T16" s="3">
        <f t="shared" ref="T16:T17" si="20">AVERAGE(R12:T12)</f>
        <v>0.25</v>
      </c>
    </row>
    <row r="17" spans="2:20" x14ac:dyDescent="0.3">
      <c r="D17" s="3" t="str">
        <f t="shared" si="13"/>
        <v>a3</v>
      </c>
      <c r="E17" s="3">
        <f t="shared" si="14"/>
        <v>0.25</v>
      </c>
      <c r="I17" s="3" t="str">
        <f t="shared" si="15"/>
        <v>a3</v>
      </c>
      <c r="J17" s="3">
        <f t="shared" si="16"/>
        <v>0.25</v>
      </c>
      <c r="N17" s="3" t="str">
        <f t="shared" si="17"/>
        <v>a3</v>
      </c>
      <c r="O17" s="3">
        <f t="shared" si="18"/>
        <v>0.33333333333333331</v>
      </c>
      <c r="S17" s="3" t="str">
        <f t="shared" si="19"/>
        <v>a3</v>
      </c>
      <c r="T17" s="3">
        <f t="shared" si="20"/>
        <v>0.25</v>
      </c>
    </row>
    <row r="19" spans="2:20" x14ac:dyDescent="0.3">
      <c r="B19" t="s">
        <v>4</v>
      </c>
      <c r="G19" t="s">
        <v>4</v>
      </c>
      <c r="L19" t="s">
        <v>4</v>
      </c>
      <c r="Q19" t="s">
        <v>4</v>
      </c>
    </row>
    <row r="21" spans="2:20" hidden="1" x14ac:dyDescent="0.3">
      <c r="C21" s="3">
        <f>C4*E$15</f>
        <v>0.5</v>
      </c>
      <c r="D21" s="3">
        <f>D4*E$16</f>
        <v>0.5</v>
      </c>
      <c r="E21" s="3">
        <f>E4*E$17</f>
        <v>0.5</v>
      </c>
      <c r="H21" s="3">
        <f>H4*J$15</f>
        <v>0.5</v>
      </c>
      <c r="I21" s="3">
        <f>I4*J$16</f>
        <v>0.5</v>
      </c>
      <c r="J21" s="3">
        <f>J4*J$17</f>
        <v>0.5</v>
      </c>
      <c r="M21" s="3">
        <f>M4*O$15</f>
        <v>0.33333333333333331</v>
      </c>
      <c r="N21" s="3">
        <f>N4*O$16</f>
        <v>0</v>
      </c>
      <c r="O21" s="3">
        <f>O4*O$17</f>
        <v>0</v>
      </c>
      <c r="R21" s="3">
        <f>R4*T$15</f>
        <v>0.5</v>
      </c>
      <c r="S21" s="3">
        <f>S4*T$16</f>
        <v>0.5</v>
      </c>
      <c r="T21" s="3">
        <f>T4*T$17</f>
        <v>0.5</v>
      </c>
    </row>
    <row r="22" spans="2:20" hidden="1" x14ac:dyDescent="0.3">
      <c r="C22" s="3">
        <f t="shared" ref="C22:C23" si="21">C5*E$15</f>
        <v>0.25</v>
      </c>
      <c r="D22" s="3">
        <f t="shared" ref="D22:D23" si="22">D5*E$16</f>
        <v>0.25</v>
      </c>
      <c r="E22" s="3">
        <f t="shared" ref="E22:E23" si="23">E5*E$17</f>
        <v>0.25</v>
      </c>
      <c r="H22" s="3">
        <f t="shared" ref="H22:H23" si="24">H5*J$15</f>
        <v>0.25</v>
      </c>
      <c r="I22" s="3">
        <f t="shared" ref="I22:I23" si="25">I5*J$16</f>
        <v>0.25</v>
      </c>
      <c r="J22" s="3">
        <f t="shared" ref="J22:J23" si="26">J5*J$17</f>
        <v>0.25</v>
      </c>
      <c r="M22" s="3">
        <f t="shared" ref="M22:M23" si="27">M5*O$15</f>
        <v>0</v>
      </c>
      <c r="N22" s="3">
        <f t="shared" ref="N22:N23" si="28">N5*O$16</f>
        <v>0.33333333333333331</v>
      </c>
      <c r="O22" s="3">
        <f t="shared" ref="O22:O23" si="29">O5*O$17</f>
        <v>0</v>
      </c>
      <c r="R22" s="3">
        <f t="shared" ref="R22:R23" si="30">R5*T$15</f>
        <v>0.25</v>
      </c>
      <c r="S22" s="3">
        <f t="shared" ref="S22:S23" si="31">S5*T$16</f>
        <v>0.25</v>
      </c>
      <c r="T22" s="3">
        <f t="shared" ref="T22:T23" si="32">T5*T$17</f>
        <v>0.25</v>
      </c>
    </row>
    <row r="23" spans="2:20" hidden="1" x14ac:dyDescent="0.3">
      <c r="C23" s="3">
        <f t="shared" si="21"/>
        <v>0.25</v>
      </c>
      <c r="D23" s="3">
        <f t="shared" si="22"/>
        <v>0.25</v>
      </c>
      <c r="E23" s="3">
        <f t="shared" si="23"/>
        <v>0.25</v>
      </c>
      <c r="H23" s="3">
        <f t="shared" si="24"/>
        <v>0.25</v>
      </c>
      <c r="I23" s="3">
        <f t="shared" si="25"/>
        <v>0.25</v>
      </c>
      <c r="J23" s="3">
        <f t="shared" si="26"/>
        <v>0.25</v>
      </c>
      <c r="M23" s="3">
        <f t="shared" si="27"/>
        <v>0</v>
      </c>
      <c r="N23" s="3">
        <f t="shared" si="28"/>
        <v>0</v>
      </c>
      <c r="O23" s="3">
        <f t="shared" si="29"/>
        <v>0.33333333333333331</v>
      </c>
      <c r="R23" s="3">
        <f t="shared" si="30"/>
        <v>0.25</v>
      </c>
      <c r="S23" s="3">
        <f t="shared" si="31"/>
        <v>0.25</v>
      </c>
      <c r="T23" s="3">
        <f t="shared" si="32"/>
        <v>0.25</v>
      </c>
    </row>
    <row r="24" spans="2:20" hidden="1" x14ac:dyDescent="0.3"/>
    <row r="25" spans="2:20" hidden="1" x14ac:dyDescent="0.3">
      <c r="C25" s="3">
        <f>SUM(C21:E21)</f>
        <v>1.5</v>
      </c>
      <c r="D25" s="3">
        <f>SUM(C22:E22)</f>
        <v>0.75</v>
      </c>
      <c r="E25" s="3">
        <f>SUM(C23:E23)</f>
        <v>0.75</v>
      </c>
      <c r="H25" s="3">
        <f>SUM(H21:J21)</f>
        <v>1.5</v>
      </c>
      <c r="I25" s="3">
        <f>SUM(H22:J22)</f>
        <v>0.75</v>
      </c>
      <c r="J25" s="3">
        <f>SUM(H23:J23)</f>
        <v>0.75</v>
      </c>
      <c r="M25" s="3">
        <f>SUM(M21:O21)</f>
        <v>0.33333333333333331</v>
      </c>
      <c r="N25" s="3">
        <f>SUM(M22:O22)</f>
        <v>0.33333333333333331</v>
      </c>
      <c r="O25" s="3">
        <f>SUM(M23:O23)</f>
        <v>0.33333333333333331</v>
      </c>
      <c r="R25" s="3">
        <f>SUM(R21:T21)</f>
        <v>1.5</v>
      </c>
      <c r="S25" s="3">
        <f>SUM(R22:T22)</f>
        <v>0.75</v>
      </c>
      <c r="T25" s="3">
        <f>SUM(R23:T23)</f>
        <v>0.75</v>
      </c>
    </row>
    <row r="26" spans="2:20" hidden="1" x14ac:dyDescent="0.3"/>
    <row r="27" spans="2:20" hidden="1" x14ac:dyDescent="0.3">
      <c r="C27" s="3">
        <f>E15</f>
        <v>0.5</v>
      </c>
      <c r="D27" s="3">
        <f>E16</f>
        <v>0.25</v>
      </c>
      <c r="E27" s="3">
        <f>E17</f>
        <v>0.25</v>
      </c>
      <c r="H27" s="3">
        <f>J15</f>
        <v>0.5</v>
      </c>
      <c r="I27" s="3">
        <f>J16</f>
        <v>0.25</v>
      </c>
      <c r="J27" s="3">
        <f>J17</f>
        <v>0.25</v>
      </c>
      <c r="M27" s="3">
        <f>O15</f>
        <v>0.33333333333333331</v>
      </c>
      <c r="N27" s="3">
        <f>O16</f>
        <v>0.33333333333333331</v>
      </c>
      <c r="O27" s="3">
        <f>O17</f>
        <v>0.33333333333333331</v>
      </c>
      <c r="R27" s="3">
        <f>T15</f>
        <v>0.5</v>
      </c>
      <c r="S27" s="3">
        <f>T16</f>
        <v>0.25</v>
      </c>
      <c r="T27" s="3">
        <f>T17</f>
        <v>0.25</v>
      </c>
    </row>
    <row r="28" spans="2:20" hidden="1" x14ac:dyDescent="0.3"/>
    <row r="29" spans="2:20" hidden="1" x14ac:dyDescent="0.3">
      <c r="C29" s="3">
        <f>C25/C27</f>
        <v>3</v>
      </c>
      <c r="D29" s="3">
        <f t="shared" ref="D29:E29" si="33">D25/D27</f>
        <v>3</v>
      </c>
      <c r="E29" s="3">
        <f t="shared" si="33"/>
        <v>3</v>
      </c>
      <c r="H29" s="3">
        <f>H25/H27</f>
        <v>3</v>
      </c>
      <c r="I29" s="3">
        <f t="shared" ref="I29:J29" si="34">I25/I27</f>
        <v>3</v>
      </c>
      <c r="J29" s="3">
        <f t="shared" si="34"/>
        <v>3</v>
      </c>
      <c r="M29" s="3">
        <f>M25/M27</f>
        <v>1</v>
      </c>
      <c r="N29" s="3">
        <f t="shared" ref="N29:O29" si="35">N25/N27</f>
        <v>1</v>
      </c>
      <c r="O29" s="3">
        <f t="shared" si="35"/>
        <v>1</v>
      </c>
      <c r="R29" s="3">
        <f>R25/R27</f>
        <v>3</v>
      </c>
      <c r="S29" s="3">
        <f t="shared" ref="S29:T29" si="36">S25/S27</f>
        <v>3</v>
      </c>
      <c r="T29" s="3">
        <f t="shared" si="36"/>
        <v>3</v>
      </c>
    </row>
    <row r="30" spans="2:20" hidden="1" x14ac:dyDescent="0.3"/>
    <row r="31" spans="2:20" hidden="1" x14ac:dyDescent="0.3">
      <c r="D31" s="3" t="s">
        <v>5</v>
      </c>
      <c r="E31" s="3">
        <f>AVERAGE(C29:E29)</f>
        <v>3</v>
      </c>
      <c r="I31" s="3" t="s">
        <v>5</v>
      </c>
      <c r="J31" s="3">
        <f>AVERAGE(H29:J29)</f>
        <v>3</v>
      </c>
      <c r="N31" s="3" t="s">
        <v>5</v>
      </c>
      <c r="O31" s="3">
        <f>AVERAGE(M29:O29)</f>
        <v>1</v>
      </c>
      <c r="S31" s="3" t="s">
        <v>5</v>
      </c>
      <c r="T31" s="3">
        <f>AVERAGE(R29:T29)</f>
        <v>3</v>
      </c>
    </row>
    <row r="32" spans="2:20" hidden="1" x14ac:dyDescent="0.3">
      <c r="D32" s="3" t="s">
        <v>6</v>
      </c>
      <c r="E32" s="3">
        <f>(E31-3)/2</f>
        <v>0</v>
      </c>
      <c r="I32" s="3" t="s">
        <v>6</v>
      </c>
      <c r="J32" s="3">
        <f>(J31-3)/2</f>
        <v>0</v>
      </c>
      <c r="N32" s="3" t="s">
        <v>6</v>
      </c>
      <c r="O32" s="3">
        <f>(O31-3)/2</f>
        <v>-1</v>
      </c>
      <c r="S32" s="3" t="s">
        <v>6</v>
      </c>
      <c r="T32" s="3">
        <f>(T31-3)/2</f>
        <v>0</v>
      </c>
    </row>
    <row r="33" spans="4:20" x14ac:dyDescent="0.3">
      <c r="D33" s="3" t="s">
        <v>7</v>
      </c>
      <c r="E33" s="3">
        <f>E32/0.52</f>
        <v>0</v>
      </c>
      <c r="I33" s="3" t="s">
        <v>7</v>
      </c>
      <c r="J33" s="3">
        <f>J32/0.52</f>
        <v>0</v>
      </c>
      <c r="N33" s="3" t="s">
        <v>7</v>
      </c>
      <c r="O33" s="3">
        <f>O32/0.52</f>
        <v>-1.9230769230769229</v>
      </c>
      <c r="S33" s="3" t="s">
        <v>7</v>
      </c>
      <c r="T33" s="3">
        <f>T32/0.52</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F786A-5291-46DD-838D-F42B2DD3AEC4}">
  <dimension ref="B3:T33"/>
  <sheetViews>
    <sheetView workbookViewId="0">
      <selection activeCell="J6" sqref="J6"/>
    </sheetView>
  </sheetViews>
  <sheetFormatPr defaultRowHeight="14.4" x14ac:dyDescent="0.3"/>
  <sheetData>
    <row r="3" spans="2:20" x14ac:dyDescent="0.3">
      <c r="B3" s="3" t="s">
        <v>88</v>
      </c>
      <c r="C3" s="3" t="str">
        <f>B4</f>
        <v>a1</v>
      </c>
      <c r="D3" s="3" t="str">
        <f>B5</f>
        <v>a2</v>
      </c>
      <c r="E3" s="3" t="str">
        <f>B6</f>
        <v>a3</v>
      </c>
      <c r="G3" s="3" t="s">
        <v>88</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f>1/2</f>
        <v>0.5</v>
      </c>
      <c r="E4" s="3">
        <f>1/3</f>
        <v>0.33333333333333331</v>
      </c>
      <c r="G4" s="42" t="str">
        <f>B4</f>
        <v>a1</v>
      </c>
      <c r="H4" s="3">
        <v>1</v>
      </c>
      <c r="I4" s="3">
        <f>1/2</f>
        <v>0.5</v>
      </c>
      <c r="J4" s="3">
        <f>1/2</f>
        <v>0.5</v>
      </c>
      <c r="L4" s="3" t="str">
        <f>G4</f>
        <v>a1</v>
      </c>
      <c r="M4" s="3">
        <v>1</v>
      </c>
      <c r="N4" s="3"/>
      <c r="O4" s="3"/>
      <c r="Q4" s="3" t="str">
        <f>L4</f>
        <v>a1</v>
      </c>
      <c r="R4" s="3">
        <f>GEOMEAN(C4,H4,M4)</f>
        <v>1</v>
      </c>
      <c r="S4" s="3">
        <f t="shared" ref="S4:T6" si="0">GEOMEAN(D4,I4,N4)</f>
        <v>0.5</v>
      </c>
      <c r="T4" s="3">
        <f t="shared" si="0"/>
        <v>0.40824829046386302</v>
      </c>
    </row>
    <row r="5" spans="2:20" x14ac:dyDescent="0.3">
      <c r="B5" s="4" t="s">
        <v>93</v>
      </c>
      <c r="C5" s="3">
        <v>2</v>
      </c>
      <c r="D5" s="3">
        <v>1</v>
      </c>
      <c r="E5" s="3">
        <f>1/2</f>
        <v>0.5</v>
      </c>
      <c r="G5" s="42" t="str">
        <f t="shared" ref="G5:G6" si="1">B5</f>
        <v>a2</v>
      </c>
      <c r="H5" s="3">
        <v>2</v>
      </c>
      <c r="I5" s="3">
        <v>1</v>
      </c>
      <c r="J5" s="3">
        <f>1/2</f>
        <v>0.5</v>
      </c>
      <c r="L5" s="3" t="str">
        <f t="shared" ref="L5:L6" si="2">G5</f>
        <v>a2</v>
      </c>
      <c r="M5" s="3"/>
      <c r="N5" s="3">
        <v>1</v>
      </c>
      <c r="O5" s="3"/>
      <c r="Q5" s="3" t="str">
        <f t="shared" ref="Q5:Q6" si="3">L5</f>
        <v>a2</v>
      </c>
      <c r="R5" s="3">
        <f t="shared" ref="R5:R6" si="4">GEOMEAN(C5,H5,M5)</f>
        <v>2</v>
      </c>
      <c r="S5" s="3">
        <f t="shared" si="0"/>
        <v>1</v>
      </c>
      <c r="T5" s="3">
        <f t="shared" si="0"/>
        <v>0.5</v>
      </c>
    </row>
    <row r="6" spans="2:20" x14ac:dyDescent="0.3">
      <c r="B6" s="4" t="s">
        <v>94</v>
      </c>
      <c r="C6" s="3">
        <v>3</v>
      </c>
      <c r="D6" s="3">
        <v>2</v>
      </c>
      <c r="E6" s="3">
        <v>1</v>
      </c>
      <c r="G6" s="42" t="str">
        <f t="shared" si="1"/>
        <v>a3</v>
      </c>
      <c r="H6" s="3">
        <v>2</v>
      </c>
      <c r="I6" s="3">
        <v>2</v>
      </c>
      <c r="J6" s="3">
        <v>1</v>
      </c>
      <c r="L6" s="3" t="str">
        <f t="shared" si="2"/>
        <v>a3</v>
      </c>
      <c r="M6" s="3"/>
      <c r="N6" s="3"/>
      <c r="O6" s="3">
        <v>1</v>
      </c>
      <c r="Q6" s="3" t="str">
        <f t="shared" si="3"/>
        <v>a3</v>
      </c>
      <c r="R6" s="3">
        <f t="shared" si="4"/>
        <v>2.4494897427831779</v>
      </c>
      <c r="S6" s="3">
        <f t="shared" si="0"/>
        <v>2</v>
      </c>
      <c r="T6" s="3">
        <f t="shared" si="0"/>
        <v>1</v>
      </c>
    </row>
    <row r="8" spans="2:20" hidden="1" x14ac:dyDescent="0.3">
      <c r="C8" s="3">
        <f>SUM(C4:C6)</f>
        <v>6</v>
      </c>
      <c r="D8" s="3">
        <f t="shared" ref="D8:E8" si="5">SUM(D4:D6)</f>
        <v>3.5</v>
      </c>
      <c r="E8" s="3">
        <f t="shared" si="5"/>
        <v>1.8333333333333333</v>
      </c>
      <c r="H8" s="3">
        <f>SUM(H4:H6)</f>
        <v>5</v>
      </c>
      <c r="I8" s="3">
        <f t="shared" ref="I8:J8" si="6">SUM(I4:I6)</f>
        <v>3.5</v>
      </c>
      <c r="J8" s="3">
        <f t="shared" si="6"/>
        <v>2</v>
      </c>
      <c r="M8" s="3">
        <f>SUM(M4:M6)</f>
        <v>1</v>
      </c>
      <c r="N8" s="3">
        <f t="shared" ref="N8:O8" si="7">SUM(N4:N6)</f>
        <v>1</v>
      </c>
      <c r="O8" s="3">
        <f t="shared" si="7"/>
        <v>1</v>
      </c>
      <c r="R8" s="3">
        <f>SUM(R4:R6)</f>
        <v>5.4494897427831779</v>
      </c>
      <c r="S8" s="3">
        <f t="shared" ref="S8:T8" si="8">SUM(S4:S6)</f>
        <v>3.5</v>
      </c>
      <c r="T8" s="3">
        <f t="shared" si="8"/>
        <v>1.9082482904638631</v>
      </c>
    </row>
    <row r="9" spans="2:20" hidden="1" x14ac:dyDescent="0.3"/>
    <row r="10" spans="2:20" hidden="1" x14ac:dyDescent="0.3"/>
    <row r="11" spans="2:20" hidden="1" x14ac:dyDescent="0.3">
      <c r="C11" s="3">
        <f>C4/C$8</f>
        <v>0.16666666666666666</v>
      </c>
      <c r="D11" s="3">
        <f>D4/D$8</f>
        <v>0.14285714285714285</v>
      </c>
      <c r="E11" s="3">
        <f>E4/E$8</f>
        <v>0.18181818181818182</v>
      </c>
      <c r="H11" s="3">
        <f>H4/H$8</f>
        <v>0.2</v>
      </c>
      <c r="I11" s="3">
        <f>I4/I$8</f>
        <v>0.14285714285714285</v>
      </c>
      <c r="J11" s="3">
        <f>J4/J$8</f>
        <v>0.25</v>
      </c>
      <c r="M11" s="3">
        <f>M4/M$8</f>
        <v>1</v>
      </c>
      <c r="N11" s="3">
        <f>N4/N$8</f>
        <v>0</v>
      </c>
      <c r="O11" s="3">
        <f>O4/O$8</f>
        <v>0</v>
      </c>
      <c r="R11" s="3">
        <f>R4/R$8</f>
        <v>0.18350341907227397</v>
      </c>
      <c r="S11" s="3">
        <f>S4/S$8</f>
        <v>0.14285714285714285</v>
      </c>
      <c r="T11" s="3">
        <f>T4/T$8</f>
        <v>0.21393876913398135</v>
      </c>
    </row>
    <row r="12" spans="2:20" hidden="1" x14ac:dyDescent="0.3">
      <c r="C12" s="3">
        <f t="shared" ref="C12:E13" si="9">C5/C$8</f>
        <v>0.33333333333333331</v>
      </c>
      <c r="D12" s="3">
        <f t="shared" si="9"/>
        <v>0.2857142857142857</v>
      </c>
      <c r="E12" s="3">
        <f t="shared" si="9"/>
        <v>0.27272727272727276</v>
      </c>
      <c r="H12" s="3">
        <f t="shared" ref="H12:J13" si="10">H5/H$8</f>
        <v>0.4</v>
      </c>
      <c r="I12" s="3">
        <f t="shared" si="10"/>
        <v>0.2857142857142857</v>
      </c>
      <c r="J12" s="3">
        <f t="shared" si="10"/>
        <v>0.25</v>
      </c>
      <c r="M12" s="3">
        <f t="shared" ref="M12:O13" si="11">M5/M$8</f>
        <v>0</v>
      </c>
      <c r="N12" s="3">
        <f t="shared" si="11"/>
        <v>1</v>
      </c>
      <c r="O12" s="3">
        <f t="shared" si="11"/>
        <v>0</v>
      </c>
      <c r="R12" s="3">
        <f t="shared" ref="R12:T13" si="12">R5/R$8</f>
        <v>0.36700683814454793</v>
      </c>
      <c r="S12" s="3">
        <f t="shared" si="12"/>
        <v>0.2857142857142857</v>
      </c>
      <c r="T12" s="3">
        <f t="shared" si="12"/>
        <v>0.26202041028867284</v>
      </c>
    </row>
    <row r="13" spans="2:20" hidden="1" x14ac:dyDescent="0.3">
      <c r="C13" s="3">
        <f t="shared" si="9"/>
        <v>0.5</v>
      </c>
      <c r="D13" s="3">
        <f t="shared" si="9"/>
        <v>0.5714285714285714</v>
      </c>
      <c r="E13" s="3">
        <f t="shared" si="9"/>
        <v>0.54545454545454553</v>
      </c>
      <c r="H13" s="3">
        <f t="shared" si="10"/>
        <v>0.4</v>
      </c>
      <c r="I13" s="3">
        <f t="shared" si="10"/>
        <v>0.5714285714285714</v>
      </c>
      <c r="J13" s="3">
        <f t="shared" si="10"/>
        <v>0.5</v>
      </c>
      <c r="M13" s="3">
        <f t="shared" si="11"/>
        <v>0</v>
      </c>
      <c r="N13" s="3">
        <f t="shared" si="11"/>
        <v>0</v>
      </c>
      <c r="O13" s="3">
        <f t="shared" si="11"/>
        <v>1</v>
      </c>
      <c r="R13" s="3">
        <f t="shared" si="12"/>
        <v>0.4494897427831781</v>
      </c>
      <c r="S13" s="3">
        <f t="shared" si="12"/>
        <v>0.5714285714285714</v>
      </c>
      <c r="T13" s="3">
        <f t="shared" si="12"/>
        <v>0.52404082057734569</v>
      </c>
    </row>
    <row r="14" spans="2:20" hidden="1" x14ac:dyDescent="0.3"/>
    <row r="15" spans="2:20" x14ac:dyDescent="0.3">
      <c r="D15" s="3" t="str">
        <f>B4</f>
        <v>a1</v>
      </c>
      <c r="E15" s="3">
        <f>AVERAGE(C11:E11)</f>
        <v>0.16378066378066378</v>
      </c>
      <c r="I15" s="3" t="str">
        <f>G4</f>
        <v>a1</v>
      </c>
      <c r="J15" s="3">
        <f>AVERAGE(H11:J11)</f>
        <v>0.19761904761904761</v>
      </c>
      <c r="N15" s="3" t="str">
        <f>L4</f>
        <v>a1</v>
      </c>
      <c r="O15" s="3">
        <f>AVERAGE(M11:O11)</f>
        <v>0.33333333333333331</v>
      </c>
      <c r="S15" s="3" t="str">
        <f>Q4</f>
        <v>a1</v>
      </c>
      <c r="T15" s="3">
        <f>AVERAGE(R11:T11)</f>
        <v>0.1800997770211327</v>
      </c>
    </row>
    <row r="16" spans="2:20" x14ac:dyDescent="0.3">
      <c r="D16" s="3" t="str">
        <f t="shared" ref="D16:D17" si="13">B5</f>
        <v>a2</v>
      </c>
      <c r="E16" s="3">
        <f t="shared" ref="E16:E17" si="14">AVERAGE(C12:E12)</f>
        <v>0.29725829725829728</v>
      </c>
      <c r="I16" s="3" t="str">
        <f t="shared" ref="I16:I17" si="15">G5</f>
        <v>a2</v>
      </c>
      <c r="J16" s="3">
        <f t="shared" ref="J16:J17" si="16">AVERAGE(H12:J12)</f>
        <v>0.31190476190476191</v>
      </c>
      <c r="N16" s="3" t="str">
        <f t="shared" ref="N16:N17" si="17">L5</f>
        <v>a2</v>
      </c>
      <c r="O16" s="3">
        <f t="shared" ref="O16:O17" si="18">AVERAGE(M12:O12)</f>
        <v>0.33333333333333331</v>
      </c>
      <c r="S16" s="3" t="str">
        <f t="shared" ref="S16:S17" si="19">Q5</f>
        <v>a2</v>
      </c>
      <c r="T16" s="3">
        <f t="shared" ref="T16:T17" si="20">AVERAGE(R12:T12)</f>
        <v>0.30491384471583549</v>
      </c>
    </row>
    <row r="17" spans="2:20" x14ac:dyDescent="0.3">
      <c r="D17" s="3" t="str">
        <f t="shared" si="13"/>
        <v>a3</v>
      </c>
      <c r="E17" s="3">
        <f t="shared" si="14"/>
        <v>0.53896103896103897</v>
      </c>
      <c r="I17" s="3" t="str">
        <f t="shared" si="15"/>
        <v>a3</v>
      </c>
      <c r="J17" s="3">
        <f t="shared" si="16"/>
        <v>0.49047619047619051</v>
      </c>
      <c r="N17" s="3" t="str">
        <f t="shared" si="17"/>
        <v>a3</v>
      </c>
      <c r="O17" s="3">
        <f t="shared" si="18"/>
        <v>0.33333333333333331</v>
      </c>
      <c r="S17" s="3" t="str">
        <f t="shared" si="19"/>
        <v>a3</v>
      </c>
      <c r="T17" s="3">
        <f t="shared" si="20"/>
        <v>0.51498637826303173</v>
      </c>
    </row>
    <row r="19" spans="2:20" x14ac:dyDescent="0.3">
      <c r="B19" t="s">
        <v>4</v>
      </c>
      <c r="G19" t="s">
        <v>4</v>
      </c>
      <c r="L19" t="s">
        <v>4</v>
      </c>
      <c r="Q19" t="s">
        <v>4</v>
      </c>
    </row>
    <row r="21" spans="2:20" hidden="1" x14ac:dyDescent="0.3">
      <c r="C21" s="3">
        <f>C4*E$15</f>
        <v>0.16378066378066378</v>
      </c>
      <c r="D21" s="3">
        <f>D4*E$16</f>
        <v>0.14862914862914864</v>
      </c>
      <c r="E21" s="3">
        <f>E4*E$17</f>
        <v>0.17965367965367965</v>
      </c>
      <c r="H21" s="3">
        <f>H4*J$15</f>
        <v>0.19761904761904761</v>
      </c>
      <c r="I21" s="3">
        <f>I4*J$16</f>
        <v>0.15595238095238095</v>
      </c>
      <c r="J21" s="3">
        <f>J4*J$17</f>
        <v>0.24523809523809526</v>
      </c>
      <c r="M21" s="3">
        <f>M4*O$15</f>
        <v>0.33333333333333331</v>
      </c>
      <c r="N21" s="3">
        <f>N4*O$16</f>
        <v>0</v>
      </c>
      <c r="O21" s="3">
        <f>O4*O$17</f>
        <v>0</v>
      </c>
      <c r="R21" s="3">
        <f>R4*T$15</f>
        <v>0.1800997770211327</v>
      </c>
      <c r="S21" s="3">
        <f>S4*T$16</f>
        <v>0.15245692235791775</v>
      </c>
      <c r="T21" s="3">
        <f>T4*T$17</f>
        <v>0.210242308538059</v>
      </c>
    </row>
    <row r="22" spans="2:20" hidden="1" x14ac:dyDescent="0.3">
      <c r="C22" s="3">
        <f t="shared" ref="C22:C23" si="21">C5*E$15</f>
        <v>0.32756132756132755</v>
      </c>
      <c r="D22" s="3">
        <f t="shared" ref="D22:D23" si="22">D5*E$16</f>
        <v>0.29725829725829728</v>
      </c>
      <c r="E22" s="3">
        <f t="shared" ref="E22:E23" si="23">E5*E$17</f>
        <v>0.26948051948051949</v>
      </c>
      <c r="H22" s="3">
        <f t="shared" ref="H22:H23" si="24">H5*J$15</f>
        <v>0.39523809523809522</v>
      </c>
      <c r="I22" s="3">
        <f t="shared" ref="I22:I23" si="25">I5*J$16</f>
        <v>0.31190476190476191</v>
      </c>
      <c r="J22" s="3">
        <f t="shared" ref="J22:J23" si="26">J5*J$17</f>
        <v>0.24523809523809526</v>
      </c>
      <c r="M22" s="3">
        <f t="shared" ref="M22:M23" si="27">M5*O$15</f>
        <v>0</v>
      </c>
      <c r="N22" s="3">
        <f t="shared" ref="N22:N23" si="28">N5*O$16</f>
        <v>0.33333333333333331</v>
      </c>
      <c r="O22" s="3">
        <f t="shared" ref="O22:O23" si="29">O5*O$17</f>
        <v>0</v>
      </c>
      <c r="R22" s="3">
        <f t="shared" ref="R22:R23" si="30">R5*T$15</f>
        <v>0.36019955404226539</v>
      </c>
      <c r="S22" s="3">
        <f t="shared" ref="S22:S23" si="31">S5*T$16</f>
        <v>0.30491384471583549</v>
      </c>
      <c r="T22" s="3">
        <f t="shared" ref="T22:T23" si="32">T5*T$17</f>
        <v>0.25749318913151586</v>
      </c>
    </row>
    <row r="23" spans="2:20" hidden="1" x14ac:dyDescent="0.3">
      <c r="C23" s="3">
        <f t="shared" si="21"/>
        <v>0.4913419913419913</v>
      </c>
      <c r="D23" s="3">
        <f t="shared" si="22"/>
        <v>0.59451659451659455</v>
      </c>
      <c r="E23" s="3">
        <f t="shared" si="23"/>
        <v>0.53896103896103897</v>
      </c>
      <c r="H23" s="3">
        <f t="shared" si="24"/>
        <v>0.39523809523809522</v>
      </c>
      <c r="I23" s="3">
        <f t="shared" si="25"/>
        <v>0.62380952380952381</v>
      </c>
      <c r="J23" s="3">
        <f t="shared" si="26"/>
        <v>0.49047619047619051</v>
      </c>
      <c r="M23" s="3">
        <f t="shared" si="27"/>
        <v>0</v>
      </c>
      <c r="N23" s="3">
        <f t="shared" si="28"/>
        <v>0</v>
      </c>
      <c r="O23" s="3">
        <f t="shared" si="29"/>
        <v>0.33333333333333331</v>
      </c>
      <c r="R23" s="3">
        <f t="shared" si="30"/>
        <v>0.44115255649080204</v>
      </c>
      <c r="S23" s="3">
        <f t="shared" si="31"/>
        <v>0.60982768943167098</v>
      </c>
      <c r="T23" s="3">
        <f t="shared" si="32"/>
        <v>0.51498637826303173</v>
      </c>
    </row>
    <row r="24" spans="2:20" hidden="1" x14ac:dyDescent="0.3"/>
    <row r="25" spans="2:20" hidden="1" x14ac:dyDescent="0.3">
      <c r="C25" s="3">
        <f>SUM(C21:E21)</f>
        <v>0.49206349206349209</v>
      </c>
      <c r="D25" s="3">
        <f>SUM(C22:E22)</f>
        <v>0.89430014430014437</v>
      </c>
      <c r="E25" s="3">
        <f>SUM(C23:E23)</f>
        <v>1.6248196248196249</v>
      </c>
      <c r="H25" s="3">
        <f>SUM(H21:J21)</f>
        <v>0.59880952380952379</v>
      </c>
      <c r="I25" s="3">
        <f>SUM(H22:J22)</f>
        <v>0.95238095238095233</v>
      </c>
      <c r="J25" s="3">
        <f>SUM(H23:J23)</f>
        <v>1.5095238095238095</v>
      </c>
      <c r="M25" s="3">
        <f>SUM(M21:O21)</f>
        <v>0.33333333333333331</v>
      </c>
      <c r="N25" s="3">
        <f>SUM(M22:O22)</f>
        <v>0.33333333333333331</v>
      </c>
      <c r="O25" s="3">
        <f>SUM(M23:O23)</f>
        <v>0.33333333333333331</v>
      </c>
      <c r="R25" s="3">
        <f>SUM(R21:T21)</f>
        <v>0.54279900791710944</v>
      </c>
      <c r="S25" s="3">
        <f>SUM(R22:T22)</f>
        <v>0.92260658788961669</v>
      </c>
      <c r="T25" s="3">
        <f>SUM(R23:T23)</f>
        <v>1.5659666241855048</v>
      </c>
    </row>
    <row r="26" spans="2:20" hidden="1" x14ac:dyDescent="0.3"/>
    <row r="27" spans="2:20" hidden="1" x14ac:dyDescent="0.3">
      <c r="C27" s="3">
        <f>E15</f>
        <v>0.16378066378066378</v>
      </c>
      <c r="D27" s="3">
        <f>E16</f>
        <v>0.29725829725829728</v>
      </c>
      <c r="E27" s="3">
        <f>E17</f>
        <v>0.53896103896103897</v>
      </c>
      <c r="H27" s="3">
        <f>J15</f>
        <v>0.19761904761904761</v>
      </c>
      <c r="I27" s="3">
        <f>J16</f>
        <v>0.31190476190476191</v>
      </c>
      <c r="J27" s="3">
        <f>J17</f>
        <v>0.49047619047619051</v>
      </c>
      <c r="M27" s="3">
        <f>O15</f>
        <v>0.33333333333333331</v>
      </c>
      <c r="N27" s="3">
        <f>O16</f>
        <v>0.33333333333333331</v>
      </c>
      <c r="O27" s="3">
        <f>O17</f>
        <v>0.33333333333333331</v>
      </c>
      <c r="R27" s="3">
        <f>T15</f>
        <v>0.1800997770211327</v>
      </c>
      <c r="S27" s="3">
        <f>T16</f>
        <v>0.30491384471583549</v>
      </c>
      <c r="T27" s="3">
        <f>T17</f>
        <v>0.51498637826303173</v>
      </c>
    </row>
    <row r="28" spans="2:20" hidden="1" x14ac:dyDescent="0.3"/>
    <row r="29" spans="2:20" hidden="1" x14ac:dyDescent="0.3">
      <c r="C29" s="3">
        <f>C25/C27</f>
        <v>3.0044052863436126</v>
      </c>
      <c r="D29" s="3">
        <f t="shared" ref="D29:E29" si="33">D25/D27</f>
        <v>3.008495145631068</v>
      </c>
      <c r="E29" s="3">
        <f t="shared" si="33"/>
        <v>3.0147255689424366</v>
      </c>
      <c r="H29" s="3">
        <f>H25/H27</f>
        <v>3.0301204819277108</v>
      </c>
      <c r="I29" s="3">
        <f t="shared" ref="I29:J29" si="34">I25/I27</f>
        <v>3.0534351145038165</v>
      </c>
      <c r="J29" s="3">
        <f t="shared" si="34"/>
        <v>3.0776699029126209</v>
      </c>
      <c r="M29" s="3">
        <f>M25/M27</f>
        <v>1</v>
      </c>
      <c r="N29" s="3">
        <f t="shared" ref="N29:O29" si="35">N25/N27</f>
        <v>1</v>
      </c>
      <c r="O29" s="3">
        <f t="shared" si="35"/>
        <v>1</v>
      </c>
      <c r="R29" s="3">
        <f>R25/R27</f>
        <v>3.0138794000473306</v>
      </c>
      <c r="S29" s="3">
        <f t="shared" ref="S29:T29" si="36">S25/S27</f>
        <v>3.025794347742524</v>
      </c>
      <c r="T29" s="3">
        <f t="shared" si="36"/>
        <v>3.0407923205022716</v>
      </c>
    </row>
    <row r="30" spans="2:20" hidden="1" x14ac:dyDescent="0.3"/>
    <row r="31" spans="2:20" hidden="1" x14ac:dyDescent="0.3">
      <c r="D31" s="3" t="s">
        <v>5</v>
      </c>
      <c r="E31" s="3">
        <f>AVERAGE(C29:E29)</f>
        <v>3.0092086669723721</v>
      </c>
      <c r="I31" s="3" t="s">
        <v>5</v>
      </c>
      <c r="J31" s="3">
        <f>AVERAGE(H29:J29)</f>
        <v>3.0537418331147159</v>
      </c>
      <c r="N31" s="3" t="s">
        <v>5</v>
      </c>
      <c r="O31" s="3">
        <f>AVERAGE(M29:O29)</f>
        <v>1</v>
      </c>
      <c r="S31" s="3" t="s">
        <v>5</v>
      </c>
      <c r="T31" s="3">
        <f>AVERAGE(R29:T29)</f>
        <v>3.0268220227640419</v>
      </c>
    </row>
    <row r="32" spans="2:20" hidden="1" x14ac:dyDescent="0.3">
      <c r="D32" s="3" t="s">
        <v>6</v>
      </c>
      <c r="E32" s="3">
        <f>(E31-3)/2</f>
        <v>4.6043334861860519E-3</v>
      </c>
      <c r="I32" s="3" t="s">
        <v>6</v>
      </c>
      <c r="J32" s="3">
        <f>(J31-3)/2</f>
        <v>2.687091655735796E-2</v>
      </c>
      <c r="N32" s="3" t="s">
        <v>6</v>
      </c>
      <c r="O32" s="3">
        <f>(O31-3)/2</f>
        <v>-1</v>
      </c>
      <c r="S32" s="3" t="s">
        <v>6</v>
      </c>
      <c r="T32" s="3">
        <f>(T31-3)/2</f>
        <v>1.3411011382020943E-2</v>
      </c>
    </row>
    <row r="33" spans="4:20" x14ac:dyDescent="0.3">
      <c r="D33" s="3" t="s">
        <v>7</v>
      </c>
      <c r="E33" s="3">
        <f>E32/0.52</f>
        <v>8.8544874734347145E-3</v>
      </c>
      <c r="I33" s="3" t="s">
        <v>7</v>
      </c>
      <c r="J33" s="3">
        <f>J32/0.52</f>
        <v>5.1674839533380694E-2</v>
      </c>
      <c r="N33" s="3" t="s">
        <v>7</v>
      </c>
      <c r="O33" s="3">
        <f>O32/0.52</f>
        <v>-1.9230769230769229</v>
      </c>
      <c r="S33" s="3" t="s">
        <v>7</v>
      </c>
      <c r="T33" s="3">
        <f>T32/0.52</f>
        <v>2.5790406503886427E-2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3D8D-4841-43E8-9E96-77462EC47B7A}">
  <dimension ref="B3:T33"/>
  <sheetViews>
    <sheetView workbookViewId="0">
      <selection activeCell="J6" sqref="J6"/>
    </sheetView>
  </sheetViews>
  <sheetFormatPr defaultRowHeight="14.4" x14ac:dyDescent="0.3"/>
  <sheetData>
    <row r="3" spans="2:20" x14ac:dyDescent="0.3">
      <c r="B3" s="3" t="s">
        <v>89</v>
      </c>
      <c r="C3" s="3" t="str">
        <f>B4</f>
        <v>a1</v>
      </c>
      <c r="D3" s="3" t="str">
        <f>B5</f>
        <v>a2</v>
      </c>
      <c r="E3" s="3" t="str">
        <f>B6</f>
        <v>a3</v>
      </c>
      <c r="G3" s="3" t="s">
        <v>89</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f>1/2</f>
        <v>0.5</v>
      </c>
      <c r="E4" s="3">
        <f>1/3</f>
        <v>0.33333333333333331</v>
      </c>
      <c r="G4" s="42" t="str">
        <f>B4</f>
        <v>a1</v>
      </c>
      <c r="H4" s="3">
        <v>1</v>
      </c>
      <c r="I4" s="3">
        <f>1/2</f>
        <v>0.5</v>
      </c>
      <c r="J4" s="3">
        <f>1/2</f>
        <v>0.5</v>
      </c>
      <c r="L4" s="3" t="str">
        <f>G4</f>
        <v>a1</v>
      </c>
      <c r="M4" s="3">
        <v>1</v>
      </c>
      <c r="N4" s="3"/>
      <c r="O4" s="3"/>
      <c r="Q4" s="3" t="str">
        <f>L4</f>
        <v>a1</v>
      </c>
      <c r="R4" s="3">
        <f>GEOMEAN(C4,H4,M4)</f>
        <v>1</v>
      </c>
      <c r="S4" s="3">
        <f t="shared" ref="S4:T6" si="0">GEOMEAN(D4,I4,N4)</f>
        <v>0.5</v>
      </c>
      <c r="T4" s="3">
        <f t="shared" si="0"/>
        <v>0.40824829046386302</v>
      </c>
    </row>
    <row r="5" spans="2:20" x14ac:dyDescent="0.3">
      <c r="B5" s="4" t="s">
        <v>93</v>
      </c>
      <c r="C5" s="3">
        <v>2</v>
      </c>
      <c r="D5" s="3">
        <v>1</v>
      </c>
      <c r="E5" s="3">
        <f>1/2</f>
        <v>0.5</v>
      </c>
      <c r="G5" s="42" t="str">
        <f t="shared" ref="G5:G6" si="1">B5</f>
        <v>a2</v>
      </c>
      <c r="H5" s="3">
        <v>2</v>
      </c>
      <c r="I5" s="3">
        <v>1</v>
      </c>
      <c r="J5" s="3">
        <v>1</v>
      </c>
      <c r="L5" s="3" t="str">
        <f t="shared" ref="L5:L6" si="2">G5</f>
        <v>a2</v>
      </c>
      <c r="M5" s="3"/>
      <c r="N5" s="3">
        <v>1</v>
      </c>
      <c r="O5" s="3"/>
      <c r="Q5" s="3" t="str">
        <f t="shared" ref="Q5:Q6" si="3">L5</f>
        <v>a2</v>
      </c>
      <c r="R5" s="3">
        <f t="shared" ref="R5:R6" si="4">GEOMEAN(C5,H5,M5)</f>
        <v>2</v>
      </c>
      <c r="S5" s="3">
        <f t="shared" si="0"/>
        <v>1</v>
      </c>
      <c r="T5" s="3">
        <f t="shared" si="0"/>
        <v>0.70710678118654757</v>
      </c>
    </row>
    <row r="6" spans="2:20" x14ac:dyDescent="0.3">
      <c r="B6" s="4" t="s">
        <v>94</v>
      </c>
      <c r="C6" s="3">
        <v>3</v>
      </c>
      <c r="D6" s="3">
        <v>2</v>
      </c>
      <c r="E6" s="3">
        <v>1</v>
      </c>
      <c r="G6" s="42" t="str">
        <f t="shared" si="1"/>
        <v>a3</v>
      </c>
      <c r="H6" s="3">
        <v>2</v>
      </c>
      <c r="I6" s="3">
        <v>1</v>
      </c>
      <c r="J6" s="3">
        <v>1</v>
      </c>
      <c r="L6" s="3" t="str">
        <f t="shared" si="2"/>
        <v>a3</v>
      </c>
      <c r="M6" s="3"/>
      <c r="N6" s="3"/>
      <c r="O6" s="3">
        <v>1</v>
      </c>
      <c r="Q6" s="3" t="str">
        <f t="shared" si="3"/>
        <v>a3</v>
      </c>
      <c r="R6" s="3">
        <f t="shared" si="4"/>
        <v>2.4494897427831779</v>
      </c>
      <c r="S6" s="3">
        <f t="shared" si="0"/>
        <v>1.4142135623730949</v>
      </c>
      <c r="T6" s="3">
        <f t="shared" si="0"/>
        <v>1</v>
      </c>
    </row>
    <row r="8" spans="2:20" hidden="1" x14ac:dyDescent="0.3">
      <c r="C8" s="3">
        <f>SUM(C4:C6)</f>
        <v>6</v>
      </c>
      <c r="D8" s="3">
        <f t="shared" ref="D8:E8" si="5">SUM(D4:D6)</f>
        <v>3.5</v>
      </c>
      <c r="E8" s="3">
        <f t="shared" si="5"/>
        <v>1.8333333333333333</v>
      </c>
      <c r="H8" s="3">
        <f>SUM(H4:H6)</f>
        <v>5</v>
      </c>
      <c r="I8" s="3">
        <f t="shared" ref="I8:J8" si="6">SUM(I4:I6)</f>
        <v>2.5</v>
      </c>
      <c r="J8" s="3">
        <f t="shared" si="6"/>
        <v>2.5</v>
      </c>
      <c r="M8" s="3">
        <f>SUM(M4:M6)</f>
        <v>1</v>
      </c>
      <c r="N8" s="3">
        <f t="shared" ref="N8:O8" si="7">SUM(N4:N6)</f>
        <v>1</v>
      </c>
      <c r="O8" s="3">
        <f t="shared" si="7"/>
        <v>1</v>
      </c>
      <c r="R8" s="3">
        <f>SUM(R4:R6)</f>
        <v>5.4494897427831779</v>
      </c>
      <c r="S8" s="3">
        <f t="shared" ref="S8:T8" si="8">SUM(S4:S6)</f>
        <v>2.9142135623730949</v>
      </c>
      <c r="T8" s="3">
        <f t="shared" si="8"/>
        <v>2.1153550716504106</v>
      </c>
    </row>
    <row r="9" spans="2:20" hidden="1" x14ac:dyDescent="0.3"/>
    <row r="10" spans="2:20" hidden="1" x14ac:dyDescent="0.3"/>
    <row r="11" spans="2:20" hidden="1" x14ac:dyDescent="0.3">
      <c r="C11" s="3">
        <f>C4/C$8</f>
        <v>0.16666666666666666</v>
      </c>
      <c r="D11" s="3">
        <f>D4/D$8</f>
        <v>0.14285714285714285</v>
      </c>
      <c r="E11" s="3">
        <f>E4/E$8</f>
        <v>0.18181818181818182</v>
      </c>
      <c r="H11" s="3">
        <f>H4/H$8</f>
        <v>0.2</v>
      </c>
      <c r="I11" s="3">
        <f>I4/I$8</f>
        <v>0.2</v>
      </c>
      <c r="J11" s="3">
        <f>J4/J$8</f>
        <v>0.2</v>
      </c>
      <c r="M11" s="3">
        <f>M4/M$8</f>
        <v>1</v>
      </c>
      <c r="N11" s="3">
        <f>N4/N$8</f>
        <v>0</v>
      </c>
      <c r="O11" s="3">
        <f>O4/O$8</f>
        <v>0</v>
      </c>
      <c r="R11" s="3">
        <f>R4/R$8</f>
        <v>0.18350341907227397</v>
      </c>
      <c r="S11" s="3">
        <f>S4/S$8</f>
        <v>0.1715728752538099</v>
      </c>
      <c r="T11" s="3">
        <f>T4/T$8</f>
        <v>0.19299279630882282</v>
      </c>
    </row>
    <row r="12" spans="2:20" hidden="1" x14ac:dyDescent="0.3">
      <c r="C12" s="3">
        <f t="shared" ref="C12:E13" si="9">C5/C$8</f>
        <v>0.33333333333333331</v>
      </c>
      <c r="D12" s="3">
        <f t="shared" si="9"/>
        <v>0.2857142857142857</v>
      </c>
      <c r="E12" s="3">
        <f t="shared" si="9"/>
        <v>0.27272727272727276</v>
      </c>
      <c r="H12" s="3">
        <f t="shared" ref="H12:J13" si="10">H5/H$8</f>
        <v>0.4</v>
      </c>
      <c r="I12" s="3">
        <f t="shared" si="10"/>
        <v>0.4</v>
      </c>
      <c r="J12" s="3">
        <f t="shared" si="10"/>
        <v>0.4</v>
      </c>
      <c r="M12" s="3">
        <f t="shared" ref="M12:O13" si="11">M5/M$8</f>
        <v>0</v>
      </c>
      <c r="N12" s="3">
        <f t="shared" si="11"/>
        <v>1</v>
      </c>
      <c r="O12" s="3">
        <f t="shared" si="11"/>
        <v>0</v>
      </c>
      <c r="R12" s="3">
        <f t="shared" ref="R12:T13" si="12">R5/R$8</f>
        <v>0.36700683814454793</v>
      </c>
      <c r="S12" s="3">
        <f t="shared" si="12"/>
        <v>0.34314575050761981</v>
      </c>
      <c r="T12" s="3">
        <f t="shared" si="12"/>
        <v>0.33427332870167242</v>
      </c>
    </row>
    <row r="13" spans="2:20" hidden="1" x14ac:dyDescent="0.3">
      <c r="C13" s="3">
        <f t="shared" si="9"/>
        <v>0.5</v>
      </c>
      <c r="D13" s="3">
        <f t="shared" si="9"/>
        <v>0.5714285714285714</v>
      </c>
      <c r="E13" s="3">
        <f t="shared" si="9"/>
        <v>0.54545454545454553</v>
      </c>
      <c r="H13" s="3">
        <f t="shared" si="10"/>
        <v>0.4</v>
      </c>
      <c r="I13" s="3">
        <f t="shared" si="10"/>
        <v>0.4</v>
      </c>
      <c r="J13" s="3">
        <f t="shared" si="10"/>
        <v>0.4</v>
      </c>
      <c r="M13" s="3">
        <f t="shared" si="11"/>
        <v>0</v>
      </c>
      <c r="N13" s="3">
        <f t="shared" si="11"/>
        <v>0</v>
      </c>
      <c r="O13" s="3">
        <f t="shared" si="11"/>
        <v>1</v>
      </c>
      <c r="R13" s="3">
        <f t="shared" si="12"/>
        <v>0.4494897427831781</v>
      </c>
      <c r="S13" s="3">
        <f t="shared" si="12"/>
        <v>0.48528137423857026</v>
      </c>
      <c r="T13" s="3">
        <f t="shared" si="12"/>
        <v>0.4727338749895047</v>
      </c>
    </row>
    <row r="14" spans="2:20" hidden="1" x14ac:dyDescent="0.3"/>
    <row r="15" spans="2:20" x14ac:dyDescent="0.3">
      <c r="D15" s="3" t="str">
        <f>B4</f>
        <v>a1</v>
      </c>
      <c r="E15" s="3">
        <f>AVERAGE(C11:E11)</f>
        <v>0.16378066378066378</v>
      </c>
      <c r="I15" s="3" t="str">
        <f>G4</f>
        <v>a1</v>
      </c>
      <c r="J15" s="3">
        <f>AVERAGE(H11:J11)</f>
        <v>0.20000000000000004</v>
      </c>
      <c r="N15" s="3" t="str">
        <f>L4</f>
        <v>a1</v>
      </c>
      <c r="O15" s="3">
        <f>AVERAGE(M11:O11)</f>
        <v>0.33333333333333331</v>
      </c>
      <c r="S15" s="3" t="str">
        <f>Q4</f>
        <v>a1</v>
      </c>
      <c r="T15" s="3">
        <f>AVERAGE(R11:T11)</f>
        <v>0.18268969687830225</v>
      </c>
    </row>
    <row r="16" spans="2:20" x14ac:dyDescent="0.3">
      <c r="D16" s="3" t="str">
        <f t="shared" ref="D16:D17" si="13">B5</f>
        <v>a2</v>
      </c>
      <c r="E16" s="3">
        <f t="shared" ref="E16:E17" si="14">AVERAGE(C12:E12)</f>
        <v>0.29725829725829728</v>
      </c>
      <c r="I16" s="3" t="str">
        <f t="shared" ref="I16:I17" si="15">G5</f>
        <v>a2</v>
      </c>
      <c r="J16" s="3">
        <f t="shared" ref="J16:J17" si="16">AVERAGE(H12:J12)</f>
        <v>0.40000000000000008</v>
      </c>
      <c r="N16" s="3" t="str">
        <f t="shared" ref="N16:N17" si="17">L5</f>
        <v>a2</v>
      </c>
      <c r="O16" s="3">
        <f t="shared" ref="O16:O17" si="18">AVERAGE(M12:O12)</f>
        <v>0.33333333333333331</v>
      </c>
      <c r="S16" s="3" t="str">
        <f t="shared" ref="S16:S17" si="19">Q5</f>
        <v>a2</v>
      </c>
      <c r="T16" s="3">
        <f t="shared" ref="T16:T17" si="20">AVERAGE(R12:T12)</f>
        <v>0.34814197245128004</v>
      </c>
    </row>
    <row r="17" spans="2:20" x14ac:dyDescent="0.3">
      <c r="D17" s="3" t="str">
        <f t="shared" si="13"/>
        <v>a3</v>
      </c>
      <c r="E17" s="3">
        <f t="shared" si="14"/>
        <v>0.53896103896103897</v>
      </c>
      <c r="I17" s="3" t="str">
        <f t="shared" si="15"/>
        <v>a3</v>
      </c>
      <c r="J17" s="3">
        <f t="shared" si="16"/>
        <v>0.40000000000000008</v>
      </c>
      <c r="N17" s="3" t="str">
        <f t="shared" si="17"/>
        <v>a3</v>
      </c>
      <c r="O17" s="3">
        <f t="shared" si="18"/>
        <v>0.33333333333333331</v>
      </c>
      <c r="S17" s="3" t="str">
        <f t="shared" si="19"/>
        <v>a3</v>
      </c>
      <c r="T17" s="3">
        <f t="shared" si="20"/>
        <v>0.46916833067041769</v>
      </c>
    </row>
    <row r="19" spans="2:20" x14ac:dyDescent="0.3">
      <c r="B19" t="s">
        <v>4</v>
      </c>
      <c r="G19" t="s">
        <v>4</v>
      </c>
      <c r="L19" t="s">
        <v>4</v>
      </c>
      <c r="Q19" t="s">
        <v>4</v>
      </c>
    </row>
    <row r="21" spans="2:20" hidden="1" x14ac:dyDescent="0.3">
      <c r="C21" s="3">
        <f>C4*E$15</f>
        <v>0.16378066378066378</v>
      </c>
      <c r="D21" s="3">
        <f>D4*E$16</f>
        <v>0.14862914862914864</v>
      </c>
      <c r="E21" s="3">
        <f>E4*E$17</f>
        <v>0.17965367965367965</v>
      </c>
      <c r="H21" s="3">
        <f>H4*J$15</f>
        <v>0.20000000000000004</v>
      </c>
      <c r="I21" s="3">
        <f>I4*J$16</f>
        <v>0.20000000000000004</v>
      </c>
      <c r="J21" s="3">
        <f>J4*J$17</f>
        <v>0.20000000000000004</v>
      </c>
      <c r="M21" s="3">
        <f>M4*O$15</f>
        <v>0.33333333333333331</v>
      </c>
      <c r="N21" s="3">
        <f>N4*O$16</f>
        <v>0</v>
      </c>
      <c r="O21" s="3">
        <f>O4*O$17</f>
        <v>0</v>
      </c>
      <c r="R21" s="3">
        <f>R4*T$15</f>
        <v>0.18268969687830225</v>
      </c>
      <c r="S21" s="3">
        <f>S4*T$16</f>
        <v>0.17407098622564002</v>
      </c>
      <c r="T21" s="3">
        <f>T4*T$17</f>
        <v>0.19153716893598241</v>
      </c>
    </row>
    <row r="22" spans="2:20" hidden="1" x14ac:dyDescent="0.3">
      <c r="C22" s="3">
        <f t="shared" ref="C22:C23" si="21">C5*E$15</f>
        <v>0.32756132756132755</v>
      </c>
      <c r="D22" s="3">
        <f t="shared" ref="D22:D23" si="22">D5*E$16</f>
        <v>0.29725829725829728</v>
      </c>
      <c r="E22" s="3">
        <f t="shared" ref="E22:E23" si="23">E5*E$17</f>
        <v>0.26948051948051949</v>
      </c>
      <c r="H22" s="3">
        <f t="shared" ref="H22:H23" si="24">H5*J$15</f>
        <v>0.40000000000000008</v>
      </c>
      <c r="I22" s="3">
        <f t="shared" ref="I22:I23" si="25">I5*J$16</f>
        <v>0.40000000000000008</v>
      </c>
      <c r="J22" s="3">
        <f t="shared" ref="J22:J23" si="26">J5*J$17</f>
        <v>0.40000000000000008</v>
      </c>
      <c r="M22" s="3">
        <f t="shared" ref="M22:M23" si="27">M5*O$15</f>
        <v>0</v>
      </c>
      <c r="N22" s="3">
        <f t="shared" ref="N22:N23" si="28">N5*O$16</f>
        <v>0.33333333333333331</v>
      </c>
      <c r="O22" s="3">
        <f t="shared" ref="O22:O23" si="29">O5*O$17</f>
        <v>0</v>
      </c>
      <c r="R22" s="3">
        <f t="shared" ref="R22:R23" si="30">R5*T$15</f>
        <v>0.3653793937566045</v>
      </c>
      <c r="S22" s="3">
        <f t="shared" ref="S22:S23" si="31">S5*T$16</f>
        <v>0.34814197245128004</v>
      </c>
      <c r="T22" s="3">
        <f t="shared" ref="T22:T23" si="32">T5*T$17</f>
        <v>0.33175210813502481</v>
      </c>
    </row>
    <row r="23" spans="2:20" hidden="1" x14ac:dyDescent="0.3">
      <c r="C23" s="3">
        <f t="shared" si="21"/>
        <v>0.4913419913419913</v>
      </c>
      <c r="D23" s="3">
        <f t="shared" si="22"/>
        <v>0.59451659451659455</v>
      </c>
      <c r="E23" s="3">
        <f t="shared" si="23"/>
        <v>0.53896103896103897</v>
      </c>
      <c r="H23" s="3">
        <f t="shared" si="24"/>
        <v>0.40000000000000008</v>
      </c>
      <c r="I23" s="3">
        <f t="shared" si="25"/>
        <v>0.40000000000000008</v>
      </c>
      <c r="J23" s="3">
        <f t="shared" si="26"/>
        <v>0.40000000000000008</v>
      </c>
      <c r="M23" s="3">
        <f t="shared" si="27"/>
        <v>0</v>
      </c>
      <c r="N23" s="3">
        <f t="shared" si="28"/>
        <v>0</v>
      </c>
      <c r="O23" s="3">
        <f t="shared" si="29"/>
        <v>0.33333333333333331</v>
      </c>
      <c r="R23" s="3">
        <f t="shared" si="30"/>
        <v>0.44749653861556932</v>
      </c>
      <c r="S23" s="3">
        <f t="shared" si="31"/>
        <v>0.49234709907192059</v>
      </c>
      <c r="T23" s="3">
        <f t="shared" si="32"/>
        <v>0.46916833067041769</v>
      </c>
    </row>
    <row r="24" spans="2:20" hidden="1" x14ac:dyDescent="0.3"/>
    <row r="25" spans="2:20" hidden="1" x14ac:dyDescent="0.3">
      <c r="C25" s="3">
        <f>SUM(C21:E21)</f>
        <v>0.49206349206349209</v>
      </c>
      <c r="D25" s="3">
        <f>SUM(C22:E22)</f>
        <v>0.89430014430014437</v>
      </c>
      <c r="E25" s="3">
        <f>SUM(C23:E23)</f>
        <v>1.6248196248196249</v>
      </c>
      <c r="H25" s="3">
        <f>SUM(H21:J21)</f>
        <v>0.60000000000000009</v>
      </c>
      <c r="I25" s="3">
        <f>SUM(H22:J22)</f>
        <v>1.2000000000000002</v>
      </c>
      <c r="J25" s="3">
        <f>SUM(H23:J23)</f>
        <v>1.2000000000000002</v>
      </c>
      <c r="M25" s="3">
        <f>SUM(M21:O21)</f>
        <v>0.33333333333333331</v>
      </c>
      <c r="N25" s="3">
        <f>SUM(M22:O22)</f>
        <v>0.33333333333333331</v>
      </c>
      <c r="O25" s="3">
        <f>SUM(M23:O23)</f>
        <v>0.33333333333333331</v>
      </c>
      <c r="R25" s="3">
        <f>SUM(R21:T21)</f>
        <v>0.54829785203992465</v>
      </c>
      <c r="S25" s="3">
        <f>SUM(R22:T22)</f>
        <v>1.0452734743429093</v>
      </c>
      <c r="T25" s="3">
        <f>SUM(R23:T23)</f>
        <v>1.4090119683579077</v>
      </c>
    </row>
    <row r="26" spans="2:20" hidden="1" x14ac:dyDescent="0.3"/>
    <row r="27" spans="2:20" hidden="1" x14ac:dyDescent="0.3">
      <c r="C27" s="3">
        <f>E15</f>
        <v>0.16378066378066378</v>
      </c>
      <c r="D27" s="3">
        <f>E16</f>
        <v>0.29725829725829728</v>
      </c>
      <c r="E27" s="3">
        <f>E17</f>
        <v>0.53896103896103897</v>
      </c>
      <c r="H27" s="3">
        <f>J15</f>
        <v>0.20000000000000004</v>
      </c>
      <c r="I27" s="3">
        <f>J16</f>
        <v>0.40000000000000008</v>
      </c>
      <c r="J27" s="3">
        <f>J17</f>
        <v>0.40000000000000008</v>
      </c>
      <c r="M27" s="3">
        <f>O15</f>
        <v>0.33333333333333331</v>
      </c>
      <c r="N27" s="3">
        <f>O16</f>
        <v>0.33333333333333331</v>
      </c>
      <c r="O27" s="3">
        <f>O17</f>
        <v>0.33333333333333331</v>
      </c>
      <c r="R27" s="3">
        <f>T15</f>
        <v>0.18268969687830225</v>
      </c>
      <c r="S27" s="3">
        <f>T16</f>
        <v>0.34814197245128004</v>
      </c>
      <c r="T27" s="3">
        <f>T17</f>
        <v>0.46916833067041769</v>
      </c>
    </row>
    <row r="28" spans="2:20" hidden="1" x14ac:dyDescent="0.3"/>
    <row r="29" spans="2:20" hidden="1" x14ac:dyDescent="0.3">
      <c r="C29" s="3">
        <f>C25/C27</f>
        <v>3.0044052863436126</v>
      </c>
      <c r="D29" s="3">
        <f t="shared" ref="D29:E29" si="33">D25/D27</f>
        <v>3.008495145631068</v>
      </c>
      <c r="E29" s="3">
        <f t="shared" si="33"/>
        <v>3.0147255689424366</v>
      </c>
      <c r="H29" s="3">
        <f>H25/H27</f>
        <v>3</v>
      </c>
      <c r="I29" s="3">
        <f t="shared" ref="I29:J29" si="34">I25/I27</f>
        <v>3</v>
      </c>
      <c r="J29" s="3">
        <f t="shared" si="34"/>
        <v>3</v>
      </c>
      <c r="M29" s="3">
        <f>M25/M27</f>
        <v>1</v>
      </c>
      <c r="N29" s="3">
        <f t="shared" ref="N29:O29" si="35">N25/N27</f>
        <v>1</v>
      </c>
      <c r="O29" s="3">
        <f t="shared" si="35"/>
        <v>1</v>
      </c>
      <c r="R29" s="3">
        <f>R25/R27</f>
        <v>3.0012521855853223</v>
      </c>
      <c r="S29" s="3">
        <f t="shared" ref="S29:T29" si="36">S25/S27</f>
        <v>3.0024345153877929</v>
      </c>
      <c r="T29" s="3">
        <f t="shared" si="36"/>
        <v>3.0032120163449676</v>
      </c>
    </row>
    <row r="30" spans="2:20" hidden="1" x14ac:dyDescent="0.3"/>
    <row r="31" spans="2:20" hidden="1" x14ac:dyDescent="0.3">
      <c r="D31" s="3" t="s">
        <v>5</v>
      </c>
      <c r="E31" s="3">
        <f>AVERAGE(C29:E29)</f>
        <v>3.0092086669723721</v>
      </c>
      <c r="I31" s="3" t="s">
        <v>5</v>
      </c>
      <c r="J31" s="3">
        <f>AVERAGE(H29:J29)</f>
        <v>3</v>
      </c>
      <c r="N31" s="3" t="s">
        <v>5</v>
      </c>
      <c r="O31" s="3">
        <f>AVERAGE(M29:O29)</f>
        <v>1</v>
      </c>
      <c r="S31" s="3" t="s">
        <v>5</v>
      </c>
      <c r="T31" s="3">
        <f>AVERAGE(R29:T29)</f>
        <v>3.0022995724393611</v>
      </c>
    </row>
    <row r="32" spans="2:20" hidden="1" x14ac:dyDescent="0.3">
      <c r="D32" s="3" t="s">
        <v>6</v>
      </c>
      <c r="E32" s="3">
        <f>(E31-3)/2</f>
        <v>4.6043334861860519E-3</v>
      </c>
      <c r="I32" s="3" t="s">
        <v>6</v>
      </c>
      <c r="J32" s="3">
        <f>(J31-3)/2</f>
        <v>0</v>
      </c>
      <c r="N32" s="3" t="s">
        <v>6</v>
      </c>
      <c r="O32" s="3">
        <f>(O31-3)/2</f>
        <v>-1</v>
      </c>
      <c r="S32" s="3" t="s">
        <v>6</v>
      </c>
      <c r="T32" s="3">
        <f>(T31-3)/2</f>
        <v>1.1497862196805375E-3</v>
      </c>
    </row>
    <row r="33" spans="4:20" x14ac:dyDescent="0.3">
      <c r="D33" s="3" t="s">
        <v>7</v>
      </c>
      <c r="E33" s="3">
        <f>E32/0.52</f>
        <v>8.8544874734347145E-3</v>
      </c>
      <c r="I33" s="3" t="s">
        <v>7</v>
      </c>
      <c r="J33" s="3">
        <f>J32/0.52</f>
        <v>0</v>
      </c>
      <c r="N33" s="3" t="s">
        <v>7</v>
      </c>
      <c r="O33" s="3">
        <f>O32/0.52</f>
        <v>-1.9230769230769229</v>
      </c>
      <c r="S33" s="3" t="s">
        <v>7</v>
      </c>
      <c r="T33" s="3">
        <f>T32/0.52</f>
        <v>2.2111273455394953E-3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AAD8-7B37-4E56-AE16-6AE8B738E8F7}">
  <dimension ref="B2:P12"/>
  <sheetViews>
    <sheetView workbookViewId="0">
      <selection activeCell="G5" sqref="G5"/>
    </sheetView>
  </sheetViews>
  <sheetFormatPr defaultRowHeight="14.4" x14ac:dyDescent="0.3"/>
  <cols>
    <col min="16" max="16" width="10.5546875" customWidth="1"/>
  </cols>
  <sheetData>
    <row r="2" spans="2:16" x14ac:dyDescent="0.3">
      <c r="B2" s="3" t="s">
        <v>10</v>
      </c>
      <c r="C2" s="3" t="str">
        <f>B3</f>
        <v>k9</v>
      </c>
      <c r="D2" s="3" t="str">
        <f>B4</f>
        <v>k10</v>
      </c>
      <c r="F2" s="3" t="s">
        <v>10</v>
      </c>
      <c r="G2" s="3" t="str">
        <f>F3</f>
        <v>k9</v>
      </c>
      <c r="H2" s="3" t="str">
        <f>F4</f>
        <v>k10</v>
      </c>
      <c r="J2" s="3"/>
      <c r="K2" s="3" t="str">
        <f>J3</f>
        <v>k9</v>
      </c>
      <c r="L2" s="3" t="str">
        <f>J4</f>
        <v>k10</v>
      </c>
      <c r="N2" s="3"/>
      <c r="O2" s="3" t="str">
        <f>N3</f>
        <v>k9</v>
      </c>
      <c r="P2" s="3" t="str">
        <f>N4</f>
        <v>k10</v>
      </c>
    </row>
    <row r="3" spans="2:16" x14ac:dyDescent="0.3">
      <c r="B3" s="4" t="s">
        <v>88</v>
      </c>
      <c r="C3" s="3">
        <v>1</v>
      </c>
      <c r="D3" s="3">
        <v>2</v>
      </c>
      <c r="F3" s="42" t="str">
        <f>B3</f>
        <v>k9</v>
      </c>
      <c r="G3" s="3">
        <v>1</v>
      </c>
      <c r="H3" s="3">
        <v>1</v>
      </c>
      <c r="J3" s="3" t="str">
        <f>F3</f>
        <v>k9</v>
      </c>
      <c r="K3" s="3">
        <v>1</v>
      </c>
      <c r="L3" s="3"/>
      <c r="N3" s="3" t="str">
        <f>J3</f>
        <v>k9</v>
      </c>
      <c r="O3" s="3">
        <f>GEOMEAN(C3,G3,K3)</f>
        <v>1</v>
      </c>
      <c r="P3" s="3">
        <f>GEOMEAN(D3,H3,L3)</f>
        <v>1.4142135623730949</v>
      </c>
    </row>
    <row r="4" spans="2:16" x14ac:dyDescent="0.3">
      <c r="B4" s="4" t="s">
        <v>89</v>
      </c>
      <c r="C4" s="3">
        <f>1/2</f>
        <v>0.5</v>
      </c>
      <c r="D4" s="3">
        <v>1</v>
      </c>
      <c r="F4" s="42" t="str">
        <f>B4</f>
        <v>k10</v>
      </c>
      <c r="G4" s="3">
        <v>1</v>
      </c>
      <c r="H4" s="3">
        <v>1</v>
      </c>
      <c r="J4" s="3" t="str">
        <f>F4</f>
        <v>k10</v>
      </c>
      <c r="K4" s="3"/>
      <c r="L4" s="3">
        <v>1</v>
      </c>
      <c r="N4" s="3" t="str">
        <f>J4</f>
        <v>k10</v>
      </c>
      <c r="O4" s="3">
        <f>GEOMEAN(C4,G4,K4)</f>
        <v>0.70710678118654757</v>
      </c>
      <c r="P4" s="3">
        <f>GEOMEAN(D4,H4,L4)</f>
        <v>1</v>
      </c>
    </row>
    <row r="6" spans="2:16" hidden="1" x14ac:dyDescent="0.3">
      <c r="C6">
        <f>SUM(C3:C4)</f>
        <v>1.5</v>
      </c>
      <c r="D6">
        <f>SUM(D3:D4)</f>
        <v>3</v>
      </c>
      <c r="G6">
        <f>SUM(G3:G4)</f>
        <v>2</v>
      </c>
      <c r="H6">
        <f>SUM(H3:H4)</f>
        <v>2</v>
      </c>
      <c r="K6">
        <f>SUM(K3:K4)</f>
        <v>1</v>
      </c>
      <c r="L6">
        <f>SUM(L3:L4)</f>
        <v>1</v>
      </c>
      <c r="O6">
        <f>SUM(O3:O4)</f>
        <v>1.7071067811865475</v>
      </c>
      <c r="P6">
        <f>SUM(P3:P4)</f>
        <v>2.4142135623730949</v>
      </c>
    </row>
    <row r="7" spans="2:16" hidden="1" x14ac:dyDescent="0.3"/>
    <row r="8" spans="2:16" hidden="1" x14ac:dyDescent="0.3">
      <c r="C8" s="3">
        <f>C3/C$6</f>
        <v>0.66666666666666663</v>
      </c>
      <c r="D8" s="3">
        <f>D3/D$6</f>
        <v>0.66666666666666663</v>
      </c>
      <c r="G8" s="3">
        <f>G3/G$6</f>
        <v>0.5</v>
      </c>
      <c r="H8" s="3">
        <f>H3/H$6</f>
        <v>0.5</v>
      </c>
      <c r="K8" s="3">
        <f>K3/K$6</f>
        <v>1</v>
      </c>
      <c r="L8" s="3">
        <f>L3/L$6</f>
        <v>0</v>
      </c>
      <c r="O8" s="3">
        <f>O3/O$6</f>
        <v>0.58578643762690497</v>
      </c>
      <c r="P8" s="3">
        <f>P3/P$6</f>
        <v>0.58578643762690497</v>
      </c>
    </row>
    <row r="9" spans="2:16" hidden="1" x14ac:dyDescent="0.3">
      <c r="C9" s="3">
        <f>C4/C$6</f>
        <v>0.33333333333333331</v>
      </c>
      <c r="D9" s="3">
        <f>D4/D$6</f>
        <v>0.33333333333333331</v>
      </c>
      <c r="G9" s="3">
        <f>G4/G$6</f>
        <v>0.5</v>
      </c>
      <c r="H9" s="3">
        <f>H4/H$6</f>
        <v>0.5</v>
      </c>
      <c r="K9" s="3">
        <f>K4/K$6</f>
        <v>0</v>
      </c>
      <c r="L9" s="3">
        <f>L4/L$6</f>
        <v>1</v>
      </c>
      <c r="O9" s="3">
        <f>O4/O$6</f>
        <v>0.41421356237309509</v>
      </c>
      <c r="P9" s="3">
        <f>P4/P$6</f>
        <v>0.41421356237309509</v>
      </c>
    </row>
    <row r="10" spans="2:16" hidden="1" x14ac:dyDescent="0.3"/>
    <row r="11" spans="2:16" x14ac:dyDescent="0.3">
      <c r="C11" s="3" t="str">
        <f>B3</f>
        <v>k9</v>
      </c>
      <c r="D11" s="3">
        <f>AVERAGE(C8:D8)</f>
        <v>0.66666666666666663</v>
      </c>
      <c r="G11" s="3" t="str">
        <f>F3</f>
        <v>k9</v>
      </c>
      <c r="H11" s="3">
        <f>AVERAGE(G8:H8)</f>
        <v>0.5</v>
      </c>
      <c r="K11" s="3" t="str">
        <f>J3</f>
        <v>k9</v>
      </c>
      <c r="L11" s="3">
        <f>AVERAGE(K8:L8)</f>
        <v>0.5</v>
      </c>
      <c r="O11" s="3" t="str">
        <f>N3</f>
        <v>k9</v>
      </c>
      <c r="P11" s="3">
        <f>AVERAGE(O8:P8)</f>
        <v>0.58578643762690497</v>
      </c>
    </row>
    <row r="12" spans="2:16" x14ac:dyDescent="0.3">
      <c r="C12" s="3" t="str">
        <f>B4</f>
        <v>k10</v>
      </c>
      <c r="D12" s="3">
        <f>AVERAGE(C9:D9)</f>
        <v>0.33333333333333331</v>
      </c>
      <c r="G12" s="3" t="str">
        <f>F4</f>
        <v>k10</v>
      </c>
      <c r="H12" s="3">
        <f>AVERAGE(G9:H9)</f>
        <v>0.5</v>
      </c>
      <c r="K12" s="3" t="str">
        <f>J4</f>
        <v>k10</v>
      </c>
      <c r="L12" s="3">
        <f>AVERAGE(K9:L9)</f>
        <v>0.5</v>
      </c>
      <c r="O12" s="3" t="str">
        <f>N4</f>
        <v>k10</v>
      </c>
      <c r="P12" s="3">
        <f>AVERAGE(O9:P9)</f>
        <v>0.41421356237309509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9AB2E-1C6F-4B41-9EFE-811467CB7D39}">
  <dimension ref="B3:T33"/>
  <sheetViews>
    <sheetView workbookViewId="0">
      <selection activeCell="J6" sqref="J6"/>
    </sheetView>
  </sheetViews>
  <sheetFormatPr defaultRowHeight="14.4" x14ac:dyDescent="0.3"/>
  <sheetData>
    <row r="3" spans="2:20" x14ac:dyDescent="0.3">
      <c r="B3" s="3" t="s">
        <v>10</v>
      </c>
      <c r="C3" s="3" t="str">
        <f>B4</f>
        <v>a1</v>
      </c>
      <c r="D3" s="3" t="str">
        <f>B5</f>
        <v>a2</v>
      </c>
      <c r="E3" s="3" t="str">
        <f>B6</f>
        <v>a3</v>
      </c>
      <c r="G3" s="3" t="s">
        <v>10</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f>1/2</f>
        <v>0.5</v>
      </c>
      <c r="E4" s="3">
        <f>1/3</f>
        <v>0.33333333333333331</v>
      </c>
      <c r="G4" s="42" t="str">
        <f>B4</f>
        <v>a1</v>
      </c>
      <c r="H4" s="3">
        <v>1</v>
      </c>
      <c r="I4" s="3">
        <v>2</v>
      </c>
      <c r="J4" s="3">
        <v>2</v>
      </c>
      <c r="L4" s="3" t="str">
        <f>G4</f>
        <v>a1</v>
      </c>
      <c r="M4" s="3">
        <v>1</v>
      </c>
      <c r="N4" s="3"/>
      <c r="O4" s="3"/>
      <c r="Q4" s="3" t="str">
        <f>L4</f>
        <v>a1</v>
      </c>
      <c r="R4" s="3">
        <f>GEOMEAN(C4,H4,M4)</f>
        <v>1</v>
      </c>
      <c r="S4" s="3">
        <f t="shared" ref="S4:T6" si="0">GEOMEAN(D4,I4,N4)</f>
        <v>1</v>
      </c>
      <c r="T4" s="3">
        <f t="shared" si="0"/>
        <v>0.81649658092772603</v>
      </c>
    </row>
    <row r="5" spans="2:20" x14ac:dyDescent="0.3">
      <c r="B5" s="4" t="s">
        <v>93</v>
      </c>
      <c r="C5" s="3">
        <v>2</v>
      </c>
      <c r="D5" s="3">
        <v>1</v>
      </c>
      <c r="E5" s="3">
        <f>1/2</f>
        <v>0.5</v>
      </c>
      <c r="G5" s="42" t="str">
        <f t="shared" ref="G5:G6" si="1">B5</f>
        <v>a2</v>
      </c>
      <c r="H5" s="3">
        <f>1/2</f>
        <v>0.5</v>
      </c>
      <c r="I5" s="3">
        <v>1</v>
      </c>
      <c r="J5" s="3">
        <v>1</v>
      </c>
      <c r="L5" s="3" t="str">
        <f t="shared" ref="L5:L6" si="2">G5</f>
        <v>a2</v>
      </c>
      <c r="M5" s="3"/>
      <c r="N5" s="3">
        <v>1</v>
      </c>
      <c r="O5" s="3"/>
      <c r="Q5" s="3" t="str">
        <f t="shared" ref="Q5:Q6" si="3">L5</f>
        <v>a2</v>
      </c>
      <c r="R5" s="3">
        <f t="shared" ref="R5:R6" si="4">GEOMEAN(C5,H5,M5)</f>
        <v>1</v>
      </c>
      <c r="S5" s="3">
        <f t="shared" si="0"/>
        <v>1</v>
      </c>
      <c r="T5" s="3">
        <f t="shared" si="0"/>
        <v>0.70710678118654757</v>
      </c>
    </row>
    <row r="6" spans="2:20" x14ac:dyDescent="0.3">
      <c r="B6" s="4" t="s">
        <v>94</v>
      </c>
      <c r="C6" s="3">
        <v>3</v>
      </c>
      <c r="D6" s="3">
        <v>2</v>
      </c>
      <c r="E6" s="3">
        <v>1</v>
      </c>
      <c r="G6" s="42" t="str">
        <f t="shared" si="1"/>
        <v>a3</v>
      </c>
      <c r="H6" s="3">
        <f>1/2</f>
        <v>0.5</v>
      </c>
      <c r="I6" s="3">
        <v>1</v>
      </c>
      <c r="J6" s="3">
        <v>1</v>
      </c>
      <c r="L6" s="3" t="str">
        <f t="shared" si="2"/>
        <v>a3</v>
      </c>
      <c r="M6" s="3"/>
      <c r="N6" s="3"/>
      <c r="O6" s="3">
        <v>1</v>
      </c>
      <c r="Q6" s="3" t="str">
        <f t="shared" si="3"/>
        <v>a3</v>
      </c>
      <c r="R6" s="3">
        <f t="shared" si="4"/>
        <v>1.2247448713915889</v>
      </c>
      <c r="S6" s="3">
        <f t="shared" si="0"/>
        <v>1.4142135623730949</v>
      </c>
      <c r="T6" s="3">
        <f t="shared" si="0"/>
        <v>1</v>
      </c>
    </row>
    <row r="8" spans="2:20" hidden="1" x14ac:dyDescent="0.3">
      <c r="C8" s="3">
        <f>SUM(C4:C6)</f>
        <v>6</v>
      </c>
      <c r="D8" s="3">
        <f t="shared" ref="D8:E8" si="5">SUM(D4:D6)</f>
        <v>3.5</v>
      </c>
      <c r="E8" s="3">
        <f t="shared" si="5"/>
        <v>1.8333333333333333</v>
      </c>
      <c r="H8" s="3">
        <f>SUM(H4:H6)</f>
        <v>2</v>
      </c>
      <c r="I8" s="3">
        <f t="shared" ref="I8:J8" si="6">SUM(I4:I6)</f>
        <v>4</v>
      </c>
      <c r="J8" s="3">
        <f t="shared" si="6"/>
        <v>4</v>
      </c>
      <c r="M8" s="3">
        <f>SUM(M4:M6)</f>
        <v>1</v>
      </c>
      <c r="N8" s="3">
        <f t="shared" ref="N8:O8" si="7">SUM(N4:N6)</f>
        <v>1</v>
      </c>
      <c r="O8" s="3">
        <f t="shared" si="7"/>
        <v>1</v>
      </c>
      <c r="R8" s="3">
        <f>SUM(R4:R6)</f>
        <v>3.2247448713915889</v>
      </c>
      <c r="S8" s="3">
        <f t="shared" ref="S8:T8" si="8">SUM(S4:S6)</f>
        <v>3.4142135623730949</v>
      </c>
      <c r="T8" s="3">
        <f t="shared" si="8"/>
        <v>2.5236033621142737</v>
      </c>
    </row>
    <row r="9" spans="2:20" hidden="1" x14ac:dyDescent="0.3"/>
    <row r="10" spans="2:20" hidden="1" x14ac:dyDescent="0.3"/>
    <row r="11" spans="2:20" hidden="1" x14ac:dyDescent="0.3">
      <c r="C11" s="3">
        <f>C4/C$8</f>
        <v>0.16666666666666666</v>
      </c>
      <c r="D11" s="3">
        <f>D4/D$8</f>
        <v>0.14285714285714285</v>
      </c>
      <c r="E11" s="3">
        <f>E4/E$8</f>
        <v>0.18181818181818182</v>
      </c>
      <c r="H11" s="3">
        <f>H4/H$8</f>
        <v>0.5</v>
      </c>
      <c r="I11" s="3">
        <f>I4/I$8</f>
        <v>0.5</v>
      </c>
      <c r="J11" s="3">
        <f>J4/J$8</f>
        <v>0.5</v>
      </c>
      <c r="M11" s="3">
        <f>M4/M$8</f>
        <v>1</v>
      </c>
      <c r="N11" s="3">
        <f>N4/N$8</f>
        <v>0</v>
      </c>
      <c r="O11" s="3">
        <f>O4/O$8</f>
        <v>0</v>
      </c>
      <c r="R11" s="3">
        <f>R4/R$8</f>
        <v>0.31010205144336439</v>
      </c>
      <c r="S11" s="3">
        <f>S4/S$8</f>
        <v>0.29289321881345248</v>
      </c>
      <c r="T11" s="3">
        <f>T4/T$8</f>
        <v>0.32354394243779483</v>
      </c>
    </row>
    <row r="12" spans="2:20" hidden="1" x14ac:dyDescent="0.3">
      <c r="C12" s="3">
        <f t="shared" ref="C12:E13" si="9">C5/C$8</f>
        <v>0.33333333333333331</v>
      </c>
      <c r="D12" s="3">
        <f t="shared" si="9"/>
        <v>0.2857142857142857</v>
      </c>
      <c r="E12" s="3">
        <f t="shared" si="9"/>
        <v>0.27272727272727276</v>
      </c>
      <c r="H12" s="3">
        <f t="shared" ref="H12:J13" si="10">H5/H$8</f>
        <v>0.25</v>
      </c>
      <c r="I12" s="3">
        <f t="shared" si="10"/>
        <v>0.25</v>
      </c>
      <c r="J12" s="3">
        <f t="shared" si="10"/>
        <v>0.25</v>
      </c>
      <c r="M12" s="3">
        <f t="shared" ref="M12:O13" si="11">M5/M$8</f>
        <v>0</v>
      </c>
      <c r="N12" s="3">
        <f t="shared" si="11"/>
        <v>1</v>
      </c>
      <c r="O12" s="3">
        <f t="shared" si="11"/>
        <v>0</v>
      </c>
      <c r="R12" s="3">
        <f t="shared" ref="R12:T13" si="12">R5/R$8</f>
        <v>0.31010205144336439</v>
      </c>
      <c r="S12" s="3">
        <f t="shared" si="12"/>
        <v>0.29289321881345248</v>
      </c>
      <c r="T12" s="3">
        <f t="shared" si="12"/>
        <v>0.28019727339170042</v>
      </c>
    </row>
    <row r="13" spans="2:20" hidden="1" x14ac:dyDescent="0.3">
      <c r="C13" s="3">
        <f t="shared" si="9"/>
        <v>0.5</v>
      </c>
      <c r="D13" s="3">
        <f t="shared" si="9"/>
        <v>0.5714285714285714</v>
      </c>
      <c r="E13" s="3">
        <f t="shared" si="9"/>
        <v>0.54545454545454553</v>
      </c>
      <c r="H13" s="3">
        <f t="shared" si="10"/>
        <v>0.25</v>
      </c>
      <c r="I13" s="3">
        <f t="shared" si="10"/>
        <v>0.25</v>
      </c>
      <c r="J13" s="3">
        <f t="shared" si="10"/>
        <v>0.25</v>
      </c>
      <c r="M13" s="3">
        <f t="shared" si="11"/>
        <v>0</v>
      </c>
      <c r="N13" s="3">
        <f t="shared" si="11"/>
        <v>0</v>
      </c>
      <c r="O13" s="3">
        <f t="shared" si="11"/>
        <v>1</v>
      </c>
      <c r="R13" s="3">
        <f t="shared" si="12"/>
        <v>0.37979589711327122</v>
      </c>
      <c r="S13" s="3">
        <f t="shared" si="12"/>
        <v>0.41421356237309503</v>
      </c>
      <c r="T13" s="3">
        <f t="shared" si="12"/>
        <v>0.3962587841705047</v>
      </c>
    </row>
    <row r="14" spans="2:20" hidden="1" x14ac:dyDescent="0.3"/>
    <row r="15" spans="2:20" x14ac:dyDescent="0.3">
      <c r="D15" s="3" t="str">
        <f>B4</f>
        <v>a1</v>
      </c>
      <c r="E15" s="3">
        <f>AVERAGE(C11:E11)</f>
        <v>0.16378066378066378</v>
      </c>
      <c r="I15" s="3" t="str">
        <f>G4</f>
        <v>a1</v>
      </c>
      <c r="J15" s="3">
        <f>AVERAGE(H11:J11)</f>
        <v>0.5</v>
      </c>
      <c r="N15" s="3" t="str">
        <f>L4</f>
        <v>a1</v>
      </c>
      <c r="O15" s="3">
        <f>AVERAGE(M11:O11)</f>
        <v>0.33333333333333331</v>
      </c>
      <c r="S15" s="3" t="str">
        <f>Q4</f>
        <v>a1</v>
      </c>
      <c r="T15" s="3">
        <f>AVERAGE(R11:T11)</f>
        <v>0.30884640423153725</v>
      </c>
    </row>
    <row r="16" spans="2:20" x14ac:dyDescent="0.3">
      <c r="D16" s="3" t="str">
        <f t="shared" ref="D16:D17" si="13">B5</f>
        <v>a2</v>
      </c>
      <c r="E16" s="3">
        <f t="shared" ref="E16:E17" si="14">AVERAGE(C12:E12)</f>
        <v>0.29725829725829728</v>
      </c>
      <c r="I16" s="3" t="str">
        <f t="shared" ref="I16:I17" si="15">G5</f>
        <v>a2</v>
      </c>
      <c r="J16" s="3">
        <f t="shared" ref="J16:J17" si="16">AVERAGE(H12:J12)</f>
        <v>0.25</v>
      </c>
      <c r="N16" s="3" t="str">
        <f t="shared" ref="N16:N17" si="17">L5</f>
        <v>a2</v>
      </c>
      <c r="O16" s="3">
        <f t="shared" ref="O16:O17" si="18">AVERAGE(M12:O12)</f>
        <v>0.33333333333333331</v>
      </c>
      <c r="S16" s="3" t="str">
        <f t="shared" ref="S16:S17" si="19">Q5</f>
        <v>a2</v>
      </c>
      <c r="T16" s="3">
        <f t="shared" ref="T16:T17" si="20">AVERAGE(R12:T12)</f>
        <v>0.29439751454950575</v>
      </c>
    </row>
    <row r="17" spans="2:20" x14ac:dyDescent="0.3">
      <c r="D17" s="3" t="str">
        <f t="shared" si="13"/>
        <v>a3</v>
      </c>
      <c r="E17" s="3">
        <f t="shared" si="14"/>
        <v>0.53896103896103897</v>
      </c>
      <c r="I17" s="3" t="str">
        <f t="shared" si="15"/>
        <v>a3</v>
      </c>
      <c r="J17" s="3">
        <f t="shared" si="16"/>
        <v>0.25</v>
      </c>
      <c r="N17" s="3" t="str">
        <f t="shared" si="17"/>
        <v>a3</v>
      </c>
      <c r="O17" s="3">
        <f t="shared" si="18"/>
        <v>0.33333333333333331</v>
      </c>
      <c r="S17" s="3" t="str">
        <f t="shared" si="19"/>
        <v>a3</v>
      </c>
      <c r="T17" s="3">
        <f t="shared" si="20"/>
        <v>0.396756081218957</v>
      </c>
    </row>
    <row r="19" spans="2:20" x14ac:dyDescent="0.3">
      <c r="B19" t="s">
        <v>4</v>
      </c>
      <c r="G19" t="s">
        <v>4</v>
      </c>
      <c r="L19" t="s">
        <v>4</v>
      </c>
      <c r="Q19" t="s">
        <v>4</v>
      </c>
    </row>
    <row r="21" spans="2:20" hidden="1" x14ac:dyDescent="0.3">
      <c r="C21" s="3">
        <f>C4*E$15</f>
        <v>0.16378066378066378</v>
      </c>
      <c r="D21" s="3">
        <f>D4*E$16</f>
        <v>0.14862914862914864</v>
      </c>
      <c r="E21" s="3">
        <f>E4*E$17</f>
        <v>0.17965367965367965</v>
      </c>
      <c r="H21" s="3">
        <f>H4*J$15</f>
        <v>0.5</v>
      </c>
      <c r="I21" s="3">
        <f>I4*J$16</f>
        <v>0.5</v>
      </c>
      <c r="J21" s="3">
        <f>J4*J$17</f>
        <v>0.5</v>
      </c>
      <c r="M21" s="3">
        <f>M4*O$15</f>
        <v>0.33333333333333331</v>
      </c>
      <c r="N21" s="3">
        <f>N4*O$16</f>
        <v>0</v>
      </c>
      <c r="O21" s="3">
        <f>O4*O$17</f>
        <v>0</v>
      </c>
      <c r="R21" s="3">
        <f>R4*T$15</f>
        <v>0.30884640423153725</v>
      </c>
      <c r="S21" s="3">
        <f>S4*T$16</f>
        <v>0.29439751454950575</v>
      </c>
      <c r="T21" s="3">
        <f>T4*T$17</f>
        <v>0.32394998377756157</v>
      </c>
    </row>
    <row r="22" spans="2:20" hidden="1" x14ac:dyDescent="0.3">
      <c r="C22" s="3">
        <f t="shared" ref="C22:C23" si="21">C5*E$15</f>
        <v>0.32756132756132755</v>
      </c>
      <c r="D22" s="3">
        <f t="shared" ref="D22:D23" si="22">D5*E$16</f>
        <v>0.29725829725829728</v>
      </c>
      <c r="E22" s="3">
        <f t="shared" ref="E22:E23" si="23">E5*E$17</f>
        <v>0.26948051948051949</v>
      </c>
      <c r="H22" s="3">
        <f t="shared" ref="H22:H23" si="24">H5*J$15</f>
        <v>0.25</v>
      </c>
      <c r="I22" s="3">
        <f t="shared" ref="I22:I23" si="25">I5*J$16</f>
        <v>0.25</v>
      </c>
      <c r="J22" s="3">
        <f t="shared" ref="J22:J23" si="26">J5*J$17</f>
        <v>0.25</v>
      </c>
      <c r="M22" s="3">
        <f t="shared" ref="M22:M23" si="27">M5*O$15</f>
        <v>0</v>
      </c>
      <c r="N22" s="3">
        <f t="shared" ref="N22:N23" si="28">N5*O$16</f>
        <v>0.33333333333333331</v>
      </c>
      <c r="O22" s="3">
        <f t="shared" ref="O22:O23" si="29">O5*O$17</f>
        <v>0</v>
      </c>
      <c r="R22" s="3">
        <f t="shared" ref="R22:R23" si="30">R5*T$15</f>
        <v>0.30884640423153725</v>
      </c>
      <c r="S22" s="3">
        <f t="shared" ref="S22:S23" si="31">S5*T$16</f>
        <v>0.29439751454950575</v>
      </c>
      <c r="T22" s="3">
        <f t="shared" ref="T22:T23" si="32">T5*T$17</f>
        <v>0.28054891550692512</v>
      </c>
    </row>
    <row r="23" spans="2:20" hidden="1" x14ac:dyDescent="0.3">
      <c r="C23" s="3">
        <f t="shared" si="21"/>
        <v>0.4913419913419913</v>
      </c>
      <c r="D23" s="3">
        <f t="shared" si="22"/>
        <v>0.59451659451659455</v>
      </c>
      <c r="E23" s="3">
        <f t="shared" si="23"/>
        <v>0.53896103896103897</v>
      </c>
      <c r="H23" s="3">
        <f t="shared" si="24"/>
        <v>0.25</v>
      </c>
      <c r="I23" s="3">
        <f t="shared" si="25"/>
        <v>0.25</v>
      </c>
      <c r="J23" s="3">
        <f t="shared" si="26"/>
        <v>0.25</v>
      </c>
      <c r="M23" s="3">
        <f t="shared" si="27"/>
        <v>0</v>
      </c>
      <c r="N23" s="3">
        <f t="shared" si="28"/>
        <v>0</v>
      </c>
      <c r="O23" s="3">
        <f t="shared" si="29"/>
        <v>0.33333333333333331</v>
      </c>
      <c r="R23" s="3">
        <f t="shared" si="30"/>
        <v>0.37825804963030879</v>
      </c>
      <c r="S23" s="3">
        <f t="shared" si="31"/>
        <v>0.41634095780484154</v>
      </c>
      <c r="T23" s="3">
        <f t="shared" si="32"/>
        <v>0.396756081218957</v>
      </c>
    </row>
    <row r="24" spans="2:20" hidden="1" x14ac:dyDescent="0.3"/>
    <row r="25" spans="2:20" hidden="1" x14ac:dyDescent="0.3">
      <c r="C25" s="3">
        <f>SUM(C21:E21)</f>
        <v>0.49206349206349209</v>
      </c>
      <c r="D25" s="3">
        <f>SUM(C22:E22)</f>
        <v>0.89430014430014437</v>
      </c>
      <c r="E25" s="3">
        <f>SUM(C23:E23)</f>
        <v>1.6248196248196249</v>
      </c>
      <c r="H25" s="3">
        <f>SUM(H21:J21)</f>
        <v>1.5</v>
      </c>
      <c r="I25" s="3">
        <f>SUM(H22:J22)</f>
        <v>0.75</v>
      </c>
      <c r="J25" s="3">
        <f>SUM(H23:J23)</f>
        <v>0.75</v>
      </c>
      <c r="M25" s="3">
        <f>SUM(M21:O21)</f>
        <v>0.33333333333333331</v>
      </c>
      <c r="N25" s="3">
        <f>SUM(M22:O22)</f>
        <v>0.33333333333333331</v>
      </c>
      <c r="O25" s="3">
        <f>SUM(M23:O23)</f>
        <v>0.33333333333333331</v>
      </c>
      <c r="R25" s="3">
        <f>SUM(R21:T21)</f>
        <v>0.92719390255860457</v>
      </c>
      <c r="S25" s="3">
        <f>SUM(R22:T22)</f>
        <v>0.88379283428796818</v>
      </c>
      <c r="T25" s="3">
        <f>SUM(R23:T23)</f>
        <v>1.1913550886541073</v>
      </c>
    </row>
    <row r="26" spans="2:20" hidden="1" x14ac:dyDescent="0.3"/>
    <row r="27" spans="2:20" hidden="1" x14ac:dyDescent="0.3">
      <c r="C27" s="3">
        <f>E15</f>
        <v>0.16378066378066378</v>
      </c>
      <c r="D27" s="3">
        <f>E16</f>
        <v>0.29725829725829728</v>
      </c>
      <c r="E27" s="3">
        <f>E17</f>
        <v>0.53896103896103897</v>
      </c>
      <c r="H27" s="3">
        <f>J15</f>
        <v>0.5</v>
      </c>
      <c r="I27" s="3">
        <f>J16</f>
        <v>0.25</v>
      </c>
      <c r="J27" s="3">
        <f>J17</f>
        <v>0.25</v>
      </c>
      <c r="M27" s="3">
        <f>O15</f>
        <v>0.33333333333333331</v>
      </c>
      <c r="N27" s="3">
        <f>O16</f>
        <v>0.33333333333333331</v>
      </c>
      <c r="O27" s="3">
        <f>O17</f>
        <v>0.33333333333333331</v>
      </c>
      <c r="R27" s="3">
        <f>T15</f>
        <v>0.30884640423153725</v>
      </c>
      <c r="S27" s="3">
        <f>T16</f>
        <v>0.29439751454950575</v>
      </c>
      <c r="T27" s="3">
        <f>T17</f>
        <v>0.396756081218957</v>
      </c>
    </row>
    <row r="28" spans="2:20" hidden="1" x14ac:dyDescent="0.3"/>
    <row r="29" spans="2:20" hidden="1" x14ac:dyDescent="0.3">
      <c r="C29" s="3">
        <f>C25/C27</f>
        <v>3.0044052863436126</v>
      </c>
      <c r="D29" s="3">
        <f t="shared" ref="D29:E29" si="33">D25/D27</f>
        <v>3.008495145631068</v>
      </c>
      <c r="E29" s="3">
        <f t="shared" si="33"/>
        <v>3.0147255689424366</v>
      </c>
      <c r="H29" s="3">
        <f>H25/H27</f>
        <v>3</v>
      </c>
      <c r="I29" s="3">
        <f t="shared" ref="I29:J29" si="34">I25/I27</f>
        <v>3</v>
      </c>
      <c r="J29" s="3">
        <f t="shared" si="34"/>
        <v>3</v>
      </c>
      <c r="M29" s="3">
        <f>M25/M27</f>
        <v>1</v>
      </c>
      <c r="N29" s="3">
        <f t="shared" ref="N29:O29" si="35">N25/N27</f>
        <v>1</v>
      </c>
      <c r="O29" s="3">
        <f t="shared" si="35"/>
        <v>1</v>
      </c>
      <c r="R29" s="3">
        <f>R25/R27</f>
        <v>3.0021197911163053</v>
      </c>
      <c r="S29" s="3">
        <f t="shared" ref="S29:T29" si="36">S25/S27</f>
        <v>3.0020390479191699</v>
      </c>
      <c r="T29" s="3">
        <f t="shared" si="36"/>
        <v>3.002739327886033</v>
      </c>
    </row>
    <row r="30" spans="2:20" hidden="1" x14ac:dyDescent="0.3"/>
    <row r="31" spans="2:20" hidden="1" x14ac:dyDescent="0.3">
      <c r="D31" s="3" t="s">
        <v>5</v>
      </c>
      <c r="E31" s="3">
        <f>AVERAGE(C29:E29)</f>
        <v>3.0092086669723721</v>
      </c>
      <c r="I31" s="3" t="s">
        <v>5</v>
      </c>
      <c r="J31" s="3">
        <f>AVERAGE(H29:J29)</f>
        <v>3</v>
      </c>
      <c r="N31" s="3" t="s">
        <v>5</v>
      </c>
      <c r="O31" s="3">
        <f>AVERAGE(M29:O29)</f>
        <v>1</v>
      </c>
      <c r="S31" s="3" t="s">
        <v>5</v>
      </c>
      <c r="T31" s="3">
        <f>AVERAGE(R29:T29)</f>
        <v>3.0022993889738365</v>
      </c>
    </row>
    <row r="32" spans="2:20" hidden="1" x14ac:dyDescent="0.3">
      <c r="D32" s="3" t="s">
        <v>6</v>
      </c>
      <c r="E32" s="3">
        <f>(E31-3)/2</f>
        <v>4.6043334861860519E-3</v>
      </c>
      <c r="I32" s="3" t="s">
        <v>6</v>
      </c>
      <c r="J32" s="3">
        <f>(J31-3)/2</f>
        <v>0</v>
      </c>
      <c r="N32" s="3" t="s">
        <v>6</v>
      </c>
      <c r="O32" s="3">
        <f>(O31-3)/2</f>
        <v>-1</v>
      </c>
      <c r="S32" s="3" t="s">
        <v>6</v>
      </c>
      <c r="T32" s="3">
        <f>(T31-3)/2</f>
        <v>1.1496944869182624E-3</v>
      </c>
    </row>
    <row r="33" spans="4:20" x14ac:dyDescent="0.3">
      <c r="D33" s="3" t="s">
        <v>7</v>
      </c>
      <c r="E33" s="3">
        <f>E32/0.52</f>
        <v>8.8544874734347145E-3</v>
      </c>
      <c r="I33" s="3" t="s">
        <v>7</v>
      </c>
      <c r="J33" s="3">
        <f>J32/0.52</f>
        <v>0</v>
      </c>
      <c r="N33" s="3" t="s">
        <v>7</v>
      </c>
      <c r="O33" s="3">
        <f>O32/0.52</f>
        <v>-1.9230769230769229</v>
      </c>
      <c r="S33" s="3" t="s">
        <v>7</v>
      </c>
      <c r="T33" s="3">
        <f>T32/0.52</f>
        <v>2.2109509363812739E-3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BA60-0019-4436-9F74-29D1195CB9A4}">
  <dimension ref="B3:T33"/>
  <sheetViews>
    <sheetView workbookViewId="0">
      <selection activeCell="J6" sqref="J6"/>
    </sheetView>
  </sheetViews>
  <sheetFormatPr defaultRowHeight="14.4" x14ac:dyDescent="0.3"/>
  <sheetData>
    <row r="3" spans="2:20" x14ac:dyDescent="0.3">
      <c r="B3" s="3" t="s">
        <v>11</v>
      </c>
      <c r="C3" s="3" t="str">
        <f>B4</f>
        <v>a1</v>
      </c>
      <c r="D3" s="3" t="str">
        <f>B5</f>
        <v>a2</v>
      </c>
      <c r="E3" s="3" t="str">
        <f>B6</f>
        <v>a3</v>
      </c>
      <c r="G3" s="3" t="s">
        <v>11</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2</v>
      </c>
      <c r="E4" s="3">
        <v>3</v>
      </c>
      <c r="G4" s="42" t="str">
        <f>B4</f>
        <v>a1</v>
      </c>
      <c r="H4" s="3">
        <v>1</v>
      </c>
      <c r="I4" s="3">
        <v>2</v>
      </c>
      <c r="J4" s="3">
        <v>2</v>
      </c>
      <c r="L4" s="3" t="str">
        <f>G4</f>
        <v>a1</v>
      </c>
      <c r="M4" s="3">
        <v>1</v>
      </c>
      <c r="N4" s="3"/>
      <c r="O4" s="3"/>
      <c r="Q4" s="3" t="str">
        <f>L4</f>
        <v>a1</v>
      </c>
      <c r="R4" s="3">
        <f>GEOMEAN(C4,H4,M4)</f>
        <v>1</v>
      </c>
      <c r="S4" s="3">
        <f t="shared" ref="S4:T6" si="0">GEOMEAN(D4,I4,N4)</f>
        <v>2</v>
      </c>
      <c r="T4" s="3">
        <f t="shared" si="0"/>
        <v>2.4494897427831779</v>
      </c>
    </row>
    <row r="5" spans="2:20" x14ac:dyDescent="0.3">
      <c r="B5" s="4" t="s">
        <v>93</v>
      </c>
      <c r="C5" s="3">
        <f>1/2</f>
        <v>0.5</v>
      </c>
      <c r="D5" s="3">
        <v>1</v>
      </c>
      <c r="E5" s="3">
        <v>2</v>
      </c>
      <c r="G5" s="42" t="str">
        <f t="shared" ref="G5:G6" si="1">B5</f>
        <v>a2</v>
      </c>
      <c r="H5" s="3">
        <f>1/2</f>
        <v>0.5</v>
      </c>
      <c r="I5" s="3">
        <v>1</v>
      </c>
      <c r="J5" s="3">
        <v>1</v>
      </c>
      <c r="L5" s="3" t="str">
        <f t="shared" ref="L5:L6" si="2">G5</f>
        <v>a2</v>
      </c>
      <c r="M5" s="3"/>
      <c r="N5" s="3">
        <v>1</v>
      </c>
      <c r="O5" s="3"/>
      <c r="Q5" s="3" t="str">
        <f t="shared" ref="Q5:Q6" si="3">L5</f>
        <v>a2</v>
      </c>
      <c r="R5" s="3">
        <f t="shared" ref="R5:R6" si="4">GEOMEAN(C5,H5,M5)</f>
        <v>0.5</v>
      </c>
      <c r="S5" s="3">
        <f t="shared" si="0"/>
        <v>1</v>
      </c>
      <c r="T5" s="3">
        <f t="shared" si="0"/>
        <v>1.4142135623730949</v>
      </c>
    </row>
    <row r="6" spans="2:20" x14ac:dyDescent="0.3">
      <c r="B6" s="4" t="s">
        <v>94</v>
      </c>
      <c r="C6" s="3">
        <f>1/3</f>
        <v>0.33333333333333331</v>
      </c>
      <c r="D6" s="3">
        <f>1/2</f>
        <v>0.5</v>
      </c>
      <c r="E6" s="3">
        <v>1</v>
      </c>
      <c r="G6" s="42" t="str">
        <f t="shared" si="1"/>
        <v>a3</v>
      </c>
      <c r="H6" s="3">
        <f>1/2</f>
        <v>0.5</v>
      </c>
      <c r="I6" s="3">
        <v>1</v>
      </c>
      <c r="J6" s="3">
        <v>1</v>
      </c>
      <c r="L6" s="3" t="str">
        <f t="shared" si="2"/>
        <v>a3</v>
      </c>
      <c r="M6" s="3"/>
      <c r="N6" s="3"/>
      <c r="O6" s="3">
        <v>1</v>
      </c>
      <c r="Q6" s="3" t="str">
        <f t="shared" si="3"/>
        <v>a3</v>
      </c>
      <c r="R6" s="3">
        <f t="shared" si="4"/>
        <v>0.40824829046386302</v>
      </c>
      <c r="S6" s="3">
        <f t="shared" si="0"/>
        <v>0.70710678118654757</v>
      </c>
      <c r="T6" s="3">
        <f t="shared" si="0"/>
        <v>1</v>
      </c>
    </row>
    <row r="8" spans="2:20" hidden="1" x14ac:dyDescent="0.3">
      <c r="C8" s="3">
        <f>SUM(C4:C6)</f>
        <v>1.8333333333333333</v>
      </c>
      <c r="D8" s="3">
        <f t="shared" ref="D8:E8" si="5">SUM(D4:D6)</f>
        <v>3.5</v>
      </c>
      <c r="E8" s="3">
        <f t="shared" si="5"/>
        <v>6</v>
      </c>
      <c r="H8" s="3">
        <f>SUM(H4:H6)</f>
        <v>2</v>
      </c>
      <c r="I8" s="3">
        <f t="shared" ref="I8:J8" si="6">SUM(I4:I6)</f>
        <v>4</v>
      </c>
      <c r="J8" s="3">
        <f t="shared" si="6"/>
        <v>4</v>
      </c>
      <c r="M8" s="3">
        <f>SUM(M4:M6)</f>
        <v>1</v>
      </c>
      <c r="N8" s="3">
        <f t="shared" ref="N8:O8" si="7">SUM(N4:N6)</f>
        <v>1</v>
      </c>
      <c r="O8" s="3">
        <f t="shared" si="7"/>
        <v>1</v>
      </c>
      <c r="R8" s="3">
        <f>SUM(R4:R6)</f>
        <v>1.9082482904638631</v>
      </c>
      <c r="S8" s="3">
        <f t="shared" ref="S8:T8" si="8">SUM(S4:S6)</f>
        <v>3.7071067811865475</v>
      </c>
      <c r="T8" s="3">
        <f t="shared" si="8"/>
        <v>4.8637033051562728</v>
      </c>
    </row>
    <row r="9" spans="2:20" hidden="1" x14ac:dyDescent="0.3"/>
    <row r="10" spans="2:20" hidden="1" x14ac:dyDescent="0.3"/>
    <row r="11" spans="2:20" hidden="1" x14ac:dyDescent="0.3">
      <c r="C11" s="3">
        <f>C4/C$8</f>
        <v>0.54545454545454553</v>
      </c>
      <c r="D11" s="3">
        <f>D4/D$8</f>
        <v>0.5714285714285714</v>
      </c>
      <c r="E11" s="3">
        <f>E4/E$8</f>
        <v>0.5</v>
      </c>
      <c r="H11" s="3">
        <f>H4/H$8</f>
        <v>0.5</v>
      </c>
      <c r="I11" s="3">
        <f>I4/I$8</f>
        <v>0.5</v>
      </c>
      <c r="J11" s="3">
        <f>J4/J$8</f>
        <v>0.5</v>
      </c>
      <c r="M11" s="3">
        <f>M4/M$8</f>
        <v>1</v>
      </c>
      <c r="N11" s="3">
        <f>N4/N$8</f>
        <v>0</v>
      </c>
      <c r="O11" s="3">
        <f>O4/O$8</f>
        <v>0</v>
      </c>
      <c r="R11" s="3">
        <f>R4/R$8</f>
        <v>0.52404082057734569</v>
      </c>
      <c r="S11" s="3">
        <f>S4/S$8</f>
        <v>0.53950428677963591</v>
      </c>
      <c r="T11" s="3">
        <f>T4/T$8</f>
        <v>0.50362647330612098</v>
      </c>
    </row>
    <row r="12" spans="2:20" hidden="1" x14ac:dyDescent="0.3">
      <c r="C12" s="3">
        <f t="shared" ref="C12:E13" si="9">C5/C$8</f>
        <v>0.27272727272727276</v>
      </c>
      <c r="D12" s="3">
        <f t="shared" si="9"/>
        <v>0.2857142857142857</v>
      </c>
      <c r="E12" s="3">
        <f t="shared" si="9"/>
        <v>0.33333333333333331</v>
      </c>
      <c r="H12" s="3">
        <f t="shared" ref="H12:J13" si="10">H5/H$8</f>
        <v>0.25</v>
      </c>
      <c r="I12" s="3">
        <f t="shared" si="10"/>
        <v>0.25</v>
      </c>
      <c r="J12" s="3">
        <f t="shared" si="10"/>
        <v>0.25</v>
      </c>
      <c r="M12" s="3">
        <f t="shared" ref="M12:O13" si="11">M5/M$8</f>
        <v>0</v>
      </c>
      <c r="N12" s="3">
        <f t="shared" si="11"/>
        <v>1</v>
      </c>
      <c r="O12" s="3">
        <f t="shared" si="11"/>
        <v>0</v>
      </c>
      <c r="R12" s="3">
        <f t="shared" ref="R12:T13" si="12">R5/R$8</f>
        <v>0.26202041028867284</v>
      </c>
      <c r="S12" s="3">
        <f t="shared" si="12"/>
        <v>0.26975214338981796</v>
      </c>
      <c r="T12" s="3">
        <f t="shared" si="12"/>
        <v>0.29076887993431083</v>
      </c>
    </row>
    <row r="13" spans="2:20" hidden="1" x14ac:dyDescent="0.3">
      <c r="C13" s="3">
        <f t="shared" si="9"/>
        <v>0.18181818181818182</v>
      </c>
      <c r="D13" s="3">
        <f t="shared" si="9"/>
        <v>0.14285714285714285</v>
      </c>
      <c r="E13" s="3">
        <f t="shared" si="9"/>
        <v>0.16666666666666666</v>
      </c>
      <c r="H13" s="3">
        <f t="shared" si="10"/>
        <v>0.25</v>
      </c>
      <c r="I13" s="3">
        <f t="shared" si="10"/>
        <v>0.25</v>
      </c>
      <c r="J13" s="3">
        <f t="shared" si="10"/>
        <v>0.25</v>
      </c>
      <c r="M13" s="3">
        <f t="shared" si="11"/>
        <v>0</v>
      </c>
      <c r="N13" s="3">
        <f t="shared" si="11"/>
        <v>0</v>
      </c>
      <c r="O13" s="3">
        <f t="shared" si="11"/>
        <v>1</v>
      </c>
      <c r="R13" s="3">
        <f t="shared" si="12"/>
        <v>0.21393876913398135</v>
      </c>
      <c r="S13" s="3">
        <f t="shared" si="12"/>
        <v>0.19074356983054619</v>
      </c>
      <c r="T13" s="3">
        <f t="shared" si="12"/>
        <v>0.20560464675956824</v>
      </c>
    </row>
    <row r="14" spans="2:20" hidden="1" x14ac:dyDescent="0.3"/>
    <row r="15" spans="2:20" x14ac:dyDescent="0.3">
      <c r="D15" s="3" t="str">
        <f>B4</f>
        <v>a1</v>
      </c>
      <c r="E15" s="3">
        <f>AVERAGE(C11:E11)</f>
        <v>0.53896103896103897</v>
      </c>
      <c r="I15" s="3" t="str">
        <f>G4</f>
        <v>a1</v>
      </c>
      <c r="J15" s="3">
        <f>AVERAGE(H11:J11)</f>
        <v>0.5</v>
      </c>
      <c r="N15" s="3" t="str">
        <f>L4</f>
        <v>a1</v>
      </c>
      <c r="O15" s="3">
        <f>AVERAGE(M11:O11)</f>
        <v>0.33333333333333331</v>
      </c>
      <c r="S15" s="3" t="str">
        <f>Q4</f>
        <v>a1</v>
      </c>
      <c r="T15" s="3">
        <f>AVERAGE(R11:T11)</f>
        <v>0.52239052688770082</v>
      </c>
    </row>
    <row r="16" spans="2:20" x14ac:dyDescent="0.3">
      <c r="D16" s="3" t="str">
        <f t="shared" ref="D16:D17" si="13">B5</f>
        <v>a2</v>
      </c>
      <c r="E16" s="3">
        <f t="shared" ref="E16:E17" si="14">AVERAGE(C12:E12)</f>
        <v>0.29725829725829728</v>
      </c>
      <c r="I16" s="3" t="str">
        <f t="shared" ref="I16:I17" si="15">G5</f>
        <v>a2</v>
      </c>
      <c r="J16" s="3">
        <f t="shared" ref="J16:J17" si="16">AVERAGE(H12:J12)</f>
        <v>0.25</v>
      </c>
      <c r="N16" s="3" t="str">
        <f t="shared" ref="N16:N17" si="17">L5</f>
        <v>a2</v>
      </c>
      <c r="O16" s="3">
        <f t="shared" ref="O16:O17" si="18">AVERAGE(M12:O12)</f>
        <v>0.33333333333333331</v>
      </c>
      <c r="S16" s="3" t="str">
        <f t="shared" ref="S16:S17" si="19">Q5</f>
        <v>a2</v>
      </c>
      <c r="T16" s="3">
        <f t="shared" ref="T16:T17" si="20">AVERAGE(R12:T12)</f>
        <v>0.27418047787093386</v>
      </c>
    </row>
    <row r="17" spans="2:20" x14ac:dyDescent="0.3">
      <c r="D17" s="3" t="str">
        <f t="shared" si="13"/>
        <v>a3</v>
      </c>
      <c r="E17" s="3">
        <f t="shared" si="14"/>
        <v>0.16378066378066378</v>
      </c>
      <c r="I17" s="3" t="str">
        <f t="shared" si="15"/>
        <v>a3</v>
      </c>
      <c r="J17" s="3">
        <f t="shared" si="16"/>
        <v>0.25</v>
      </c>
      <c r="N17" s="3" t="str">
        <f t="shared" si="17"/>
        <v>a3</v>
      </c>
      <c r="O17" s="3">
        <f t="shared" si="18"/>
        <v>0.33333333333333331</v>
      </c>
      <c r="S17" s="3" t="str">
        <f t="shared" si="19"/>
        <v>a3</v>
      </c>
      <c r="T17" s="3">
        <f t="shared" si="20"/>
        <v>0.20342899524136526</v>
      </c>
    </row>
    <row r="19" spans="2:20" x14ac:dyDescent="0.3">
      <c r="B19" t="s">
        <v>4</v>
      </c>
      <c r="G19" t="s">
        <v>4</v>
      </c>
      <c r="L19" t="s">
        <v>4</v>
      </c>
      <c r="Q19" t="s">
        <v>4</v>
      </c>
    </row>
    <row r="21" spans="2:20" hidden="1" x14ac:dyDescent="0.3">
      <c r="C21" s="3">
        <f>C4*E$15</f>
        <v>0.53896103896103897</v>
      </c>
      <c r="D21" s="3">
        <f>D4*E$16</f>
        <v>0.59451659451659455</v>
      </c>
      <c r="E21" s="3">
        <f>E4*E$17</f>
        <v>0.4913419913419913</v>
      </c>
      <c r="H21" s="3">
        <f>H4*J$15</f>
        <v>0.5</v>
      </c>
      <c r="I21" s="3">
        <f>I4*J$16</f>
        <v>0.5</v>
      </c>
      <c r="J21" s="3">
        <f>J4*J$17</f>
        <v>0.5</v>
      </c>
      <c r="M21" s="3">
        <f>M4*O$15</f>
        <v>0.33333333333333331</v>
      </c>
      <c r="N21" s="3">
        <f>N4*O$16</f>
        <v>0</v>
      </c>
      <c r="O21" s="3">
        <f>O4*O$17</f>
        <v>0</v>
      </c>
      <c r="R21" s="3">
        <f>R4*T$15</f>
        <v>0.52239052688770082</v>
      </c>
      <c r="S21" s="3">
        <f>S4*T$16</f>
        <v>0.54836095574186772</v>
      </c>
      <c r="T21" s="3">
        <f>T4*T$17</f>
        <v>0.49829723722841213</v>
      </c>
    </row>
    <row r="22" spans="2:20" hidden="1" x14ac:dyDescent="0.3">
      <c r="C22" s="3">
        <f t="shared" ref="C22:C23" si="21">C5*E$15</f>
        <v>0.26948051948051949</v>
      </c>
      <c r="D22" s="3">
        <f t="shared" ref="D22:D23" si="22">D5*E$16</f>
        <v>0.29725829725829728</v>
      </c>
      <c r="E22" s="3">
        <f t="shared" ref="E22:E23" si="23">E5*E$17</f>
        <v>0.32756132756132755</v>
      </c>
      <c r="H22" s="3">
        <f t="shared" ref="H22:H23" si="24">H5*J$15</f>
        <v>0.25</v>
      </c>
      <c r="I22" s="3">
        <f t="shared" ref="I22:I23" si="25">I5*J$16</f>
        <v>0.25</v>
      </c>
      <c r="J22" s="3">
        <f t="shared" ref="J22:J23" si="26">J5*J$17</f>
        <v>0.25</v>
      </c>
      <c r="M22" s="3">
        <f t="shared" ref="M22:M23" si="27">M5*O$15</f>
        <v>0</v>
      </c>
      <c r="N22" s="3">
        <f t="shared" ref="N22:N23" si="28">N5*O$16</f>
        <v>0.33333333333333331</v>
      </c>
      <c r="O22" s="3">
        <f t="shared" ref="O22:O23" si="29">O5*O$17</f>
        <v>0</v>
      </c>
      <c r="R22" s="3">
        <f t="shared" ref="R22:R23" si="30">R5*T$15</f>
        <v>0.26119526344385041</v>
      </c>
      <c r="S22" s="3">
        <f t="shared" ref="S22:S23" si="31">S5*T$16</f>
        <v>0.27418047787093386</v>
      </c>
      <c r="T22" s="3">
        <f t="shared" ref="T22:T23" si="32">T5*T$17</f>
        <v>0.28769204405027055</v>
      </c>
    </row>
    <row r="23" spans="2:20" hidden="1" x14ac:dyDescent="0.3">
      <c r="C23" s="3">
        <f t="shared" si="21"/>
        <v>0.17965367965367965</v>
      </c>
      <c r="D23" s="3">
        <f t="shared" si="22"/>
        <v>0.14862914862914864</v>
      </c>
      <c r="E23" s="3">
        <f t="shared" si="23"/>
        <v>0.16378066378066378</v>
      </c>
      <c r="H23" s="3">
        <f t="shared" si="24"/>
        <v>0.25</v>
      </c>
      <c r="I23" s="3">
        <f t="shared" si="25"/>
        <v>0.25</v>
      </c>
      <c r="J23" s="3">
        <f t="shared" si="26"/>
        <v>0.25</v>
      </c>
      <c r="M23" s="3">
        <f t="shared" si="27"/>
        <v>0</v>
      </c>
      <c r="N23" s="3">
        <f t="shared" si="28"/>
        <v>0</v>
      </c>
      <c r="O23" s="3">
        <f t="shared" si="29"/>
        <v>0.33333333333333331</v>
      </c>
      <c r="R23" s="3">
        <f t="shared" si="30"/>
        <v>0.21326503955642054</v>
      </c>
      <c r="S23" s="3">
        <f t="shared" si="31"/>
        <v>0.19387487517150548</v>
      </c>
      <c r="T23" s="3">
        <f t="shared" si="32"/>
        <v>0.20342899524136526</v>
      </c>
    </row>
    <row r="24" spans="2:20" hidden="1" x14ac:dyDescent="0.3"/>
    <row r="25" spans="2:20" hidden="1" x14ac:dyDescent="0.3">
      <c r="C25" s="3">
        <f>SUM(C21:E21)</f>
        <v>1.6248196248196249</v>
      </c>
      <c r="D25" s="3">
        <f>SUM(C22:E22)</f>
        <v>0.89430014430014437</v>
      </c>
      <c r="E25" s="3">
        <f>SUM(C23:E23)</f>
        <v>0.49206349206349209</v>
      </c>
      <c r="H25" s="3">
        <f>SUM(H21:J21)</f>
        <v>1.5</v>
      </c>
      <c r="I25" s="3">
        <f>SUM(H22:J22)</f>
        <v>0.75</v>
      </c>
      <c r="J25" s="3">
        <f>SUM(H23:J23)</f>
        <v>0.75</v>
      </c>
      <c r="M25" s="3">
        <f>SUM(M21:O21)</f>
        <v>0.33333333333333331</v>
      </c>
      <c r="N25" s="3">
        <f>SUM(M22:O22)</f>
        <v>0.33333333333333331</v>
      </c>
      <c r="O25" s="3">
        <f>SUM(M23:O23)</f>
        <v>0.33333333333333331</v>
      </c>
      <c r="R25" s="3">
        <f>SUM(R21:T21)</f>
        <v>1.5690487198579808</v>
      </c>
      <c r="S25" s="3">
        <f>SUM(R22:T22)</f>
        <v>0.82306778536505476</v>
      </c>
      <c r="T25" s="3">
        <f>SUM(R23:T23)</f>
        <v>0.61056890996929125</v>
      </c>
    </row>
    <row r="26" spans="2:20" hidden="1" x14ac:dyDescent="0.3"/>
    <row r="27" spans="2:20" hidden="1" x14ac:dyDescent="0.3">
      <c r="C27" s="3">
        <f>E15</f>
        <v>0.53896103896103897</v>
      </c>
      <c r="D27" s="3">
        <f>E16</f>
        <v>0.29725829725829728</v>
      </c>
      <c r="E27" s="3">
        <f>E17</f>
        <v>0.16378066378066378</v>
      </c>
      <c r="H27" s="3">
        <f>J15</f>
        <v>0.5</v>
      </c>
      <c r="I27" s="3">
        <f>J16</f>
        <v>0.25</v>
      </c>
      <c r="J27" s="3">
        <f>J17</f>
        <v>0.25</v>
      </c>
      <c r="M27" s="3">
        <f>O15</f>
        <v>0.33333333333333331</v>
      </c>
      <c r="N27" s="3">
        <f>O16</f>
        <v>0.33333333333333331</v>
      </c>
      <c r="O27" s="3">
        <f>O17</f>
        <v>0.33333333333333331</v>
      </c>
      <c r="R27" s="3">
        <f>T15</f>
        <v>0.52239052688770082</v>
      </c>
      <c r="S27" s="3">
        <f>T16</f>
        <v>0.27418047787093386</v>
      </c>
      <c r="T27" s="3">
        <f>T17</f>
        <v>0.20342899524136526</v>
      </c>
    </row>
    <row r="28" spans="2:20" hidden="1" x14ac:dyDescent="0.3"/>
    <row r="29" spans="2:20" hidden="1" x14ac:dyDescent="0.3">
      <c r="C29" s="3">
        <f>C25/C27</f>
        <v>3.0147255689424366</v>
      </c>
      <c r="D29" s="3">
        <f t="shared" ref="D29:E29" si="33">D25/D27</f>
        <v>3.008495145631068</v>
      </c>
      <c r="E29" s="3">
        <f t="shared" si="33"/>
        <v>3.0044052863436126</v>
      </c>
      <c r="H29" s="3">
        <f>H25/H27</f>
        <v>3</v>
      </c>
      <c r="I29" s="3">
        <f t="shared" ref="I29:J29" si="34">I25/I27</f>
        <v>3</v>
      </c>
      <c r="J29" s="3">
        <f t="shared" si="34"/>
        <v>3</v>
      </c>
      <c r="M29" s="3">
        <f>M25/M27</f>
        <v>1</v>
      </c>
      <c r="N29" s="3">
        <f t="shared" ref="N29:O29" si="35">N25/N27</f>
        <v>1</v>
      </c>
      <c r="O29" s="3">
        <f t="shared" si="35"/>
        <v>1</v>
      </c>
      <c r="R29" s="3">
        <f>R25/R27</f>
        <v>3.003593363773386</v>
      </c>
      <c r="S29" s="3">
        <f t="shared" ref="S29:T29" si="36">S25/S27</f>
        <v>3.0019197273137039</v>
      </c>
      <c r="T29" s="3">
        <f t="shared" si="36"/>
        <v>3.0013858606776331</v>
      </c>
    </row>
    <row r="30" spans="2:20" hidden="1" x14ac:dyDescent="0.3"/>
    <row r="31" spans="2:20" hidden="1" x14ac:dyDescent="0.3">
      <c r="D31" s="3" t="s">
        <v>5</v>
      </c>
      <c r="E31" s="3">
        <f>AVERAGE(C29:E29)</f>
        <v>3.0092086669723721</v>
      </c>
      <c r="I31" s="3" t="s">
        <v>5</v>
      </c>
      <c r="J31" s="3">
        <f>AVERAGE(H29:J29)</f>
        <v>3</v>
      </c>
      <c r="N31" s="3" t="s">
        <v>5</v>
      </c>
      <c r="O31" s="3">
        <f>AVERAGE(M29:O29)</f>
        <v>1</v>
      </c>
      <c r="S31" s="3" t="s">
        <v>5</v>
      </c>
      <c r="T31" s="3">
        <f>AVERAGE(R29:T29)</f>
        <v>3.0022996505882413</v>
      </c>
    </row>
    <row r="32" spans="2:20" hidden="1" x14ac:dyDescent="0.3">
      <c r="D32" s="3" t="s">
        <v>6</v>
      </c>
      <c r="E32" s="3">
        <f>(E31-3)/2</f>
        <v>4.6043334861860519E-3</v>
      </c>
      <c r="I32" s="3" t="s">
        <v>6</v>
      </c>
      <c r="J32" s="3">
        <f>(J31-3)/2</f>
        <v>0</v>
      </c>
      <c r="N32" s="3" t="s">
        <v>6</v>
      </c>
      <c r="O32" s="3">
        <f>(O31-3)/2</f>
        <v>-1</v>
      </c>
      <c r="S32" s="3" t="s">
        <v>6</v>
      </c>
      <c r="T32" s="3">
        <f>(T31-3)/2</f>
        <v>1.1498252941206655E-3</v>
      </c>
    </row>
    <row r="33" spans="4:20" x14ac:dyDescent="0.3">
      <c r="D33" s="3" t="s">
        <v>7</v>
      </c>
      <c r="E33" s="3">
        <f>E32/0.52</f>
        <v>8.8544874734347145E-3</v>
      </c>
      <c r="I33" s="3" t="s">
        <v>7</v>
      </c>
      <c r="J33" s="3">
        <f>J32/0.52</f>
        <v>0</v>
      </c>
      <c r="N33" s="3" t="s">
        <v>7</v>
      </c>
      <c r="O33" s="3">
        <f>O32/0.52</f>
        <v>-1.9230769230769229</v>
      </c>
      <c r="S33" s="3" t="s">
        <v>7</v>
      </c>
      <c r="T33" s="3">
        <f>T32/0.52</f>
        <v>2.2112024886935876E-3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A2B8-14F5-4ABE-AA59-2D81163D7CFB}">
  <dimension ref="B3:X33"/>
  <sheetViews>
    <sheetView zoomScale="102" workbookViewId="0">
      <selection activeCell="G42" sqref="G42"/>
    </sheetView>
  </sheetViews>
  <sheetFormatPr defaultRowHeight="14.4" x14ac:dyDescent="0.3"/>
  <sheetData>
    <row r="3" spans="2:24" x14ac:dyDescent="0.3">
      <c r="B3" s="3" t="s">
        <v>95</v>
      </c>
      <c r="C3" s="3" t="str">
        <f>B4</f>
        <v>k5</v>
      </c>
      <c r="D3" s="3" t="str">
        <f>B5</f>
        <v>k6</v>
      </c>
      <c r="E3" s="3" t="str">
        <f>B6</f>
        <v>k7</v>
      </c>
      <c r="F3" s="3" t="str">
        <f>B7</f>
        <v>k8</v>
      </c>
      <c r="H3" s="3" t="s">
        <v>95</v>
      </c>
      <c r="I3" s="3" t="str">
        <f>H4</f>
        <v>k5</v>
      </c>
      <c r="J3" s="3" t="str">
        <f>H5</f>
        <v>k6</v>
      </c>
      <c r="K3" s="3" t="str">
        <f>H6</f>
        <v>k7</v>
      </c>
      <c r="L3" s="3" t="str">
        <f>H7</f>
        <v>k8</v>
      </c>
      <c r="N3" s="3"/>
      <c r="O3" s="3" t="str">
        <f>N4</f>
        <v>k5</v>
      </c>
      <c r="P3" s="3" t="str">
        <f>N5</f>
        <v>k6</v>
      </c>
      <c r="Q3" s="3" t="str">
        <f>N6</f>
        <v>k7</v>
      </c>
      <c r="R3" s="3" t="str">
        <f>N7</f>
        <v>k8</v>
      </c>
      <c r="T3" s="3"/>
      <c r="U3" s="3" t="str">
        <f>T4</f>
        <v>k5</v>
      </c>
      <c r="V3" s="3" t="str">
        <f>T5</f>
        <v>k6</v>
      </c>
      <c r="W3" s="3" t="str">
        <f>T6</f>
        <v>k7</v>
      </c>
      <c r="X3" s="3" t="str">
        <f>T7</f>
        <v>k8</v>
      </c>
    </row>
    <row r="4" spans="2:24" x14ac:dyDescent="0.3">
      <c r="B4" s="4" t="s">
        <v>84</v>
      </c>
      <c r="C4" s="3">
        <v>1</v>
      </c>
      <c r="D4" s="3">
        <v>1</v>
      </c>
      <c r="E4" s="3">
        <v>1</v>
      </c>
      <c r="F4" s="3">
        <v>2</v>
      </c>
      <c r="H4" s="42" t="str">
        <f>B4</f>
        <v>k5</v>
      </c>
      <c r="I4" s="3">
        <v>1</v>
      </c>
      <c r="J4" s="3">
        <v>2</v>
      </c>
      <c r="K4" s="3">
        <v>1</v>
      </c>
      <c r="L4" s="3">
        <v>1</v>
      </c>
      <c r="N4" s="3" t="str">
        <f>H4</f>
        <v>k5</v>
      </c>
      <c r="O4" s="3">
        <v>1</v>
      </c>
      <c r="P4" s="3"/>
      <c r="Q4" s="3"/>
      <c r="R4" s="3"/>
      <c r="T4" s="3" t="str">
        <f>N4</f>
        <v>k5</v>
      </c>
      <c r="U4" s="3">
        <f>GEOMEAN(C4,I4,O4)</f>
        <v>1</v>
      </c>
      <c r="V4" s="3">
        <f t="shared" ref="V4:X7" si="0">GEOMEAN(D4,J4,P4)</f>
        <v>1.4142135623730949</v>
      </c>
      <c r="W4" s="3">
        <f t="shared" si="0"/>
        <v>1</v>
      </c>
      <c r="X4" s="3">
        <f t="shared" si="0"/>
        <v>1.4142135623730949</v>
      </c>
    </row>
    <row r="5" spans="2:24" x14ac:dyDescent="0.3">
      <c r="B5" s="4" t="s">
        <v>85</v>
      </c>
      <c r="C5" s="3">
        <v>1</v>
      </c>
      <c r="D5" s="3">
        <v>1</v>
      </c>
      <c r="E5" s="3">
        <f>1/2</f>
        <v>0.5</v>
      </c>
      <c r="F5" s="3">
        <v>2</v>
      </c>
      <c r="H5" s="42" t="str">
        <f t="shared" ref="H5:H7" si="1">B5</f>
        <v>k6</v>
      </c>
      <c r="I5" s="3">
        <f>1/2</f>
        <v>0.5</v>
      </c>
      <c r="J5" s="3">
        <v>1</v>
      </c>
      <c r="K5" s="3">
        <f>1/2</f>
        <v>0.5</v>
      </c>
      <c r="L5" s="3">
        <v>2</v>
      </c>
      <c r="N5" s="3" t="str">
        <f t="shared" ref="N5:N7" si="2">H5</f>
        <v>k6</v>
      </c>
      <c r="O5" s="3"/>
      <c r="P5" s="3">
        <v>1</v>
      </c>
      <c r="Q5" s="3"/>
      <c r="R5" s="3"/>
      <c r="T5" s="3" t="str">
        <f t="shared" ref="T5:T7" si="3">N5</f>
        <v>k6</v>
      </c>
      <c r="U5" s="3">
        <f t="shared" ref="U5:U7" si="4">GEOMEAN(C5,I5,O5)</f>
        <v>0.70710678118654757</v>
      </c>
      <c r="V5" s="3">
        <f t="shared" si="0"/>
        <v>1</v>
      </c>
      <c r="W5" s="3">
        <f t="shared" si="0"/>
        <v>0.5</v>
      </c>
      <c r="X5" s="3">
        <f t="shared" si="0"/>
        <v>2</v>
      </c>
    </row>
    <row r="6" spans="2:24" x14ac:dyDescent="0.3">
      <c r="B6" s="4" t="s">
        <v>86</v>
      </c>
      <c r="C6" s="3">
        <v>1</v>
      </c>
      <c r="D6" s="3">
        <v>2</v>
      </c>
      <c r="E6" s="3">
        <v>1</v>
      </c>
      <c r="F6" s="3">
        <v>3</v>
      </c>
      <c r="H6" s="42" t="str">
        <f t="shared" si="1"/>
        <v>k7</v>
      </c>
      <c r="I6" s="3">
        <v>1</v>
      </c>
      <c r="J6" s="3">
        <v>2</v>
      </c>
      <c r="K6" s="3">
        <v>1</v>
      </c>
      <c r="L6" s="3">
        <v>2</v>
      </c>
      <c r="N6" s="3" t="str">
        <f t="shared" si="2"/>
        <v>k7</v>
      </c>
      <c r="O6" s="3"/>
      <c r="P6" s="3"/>
      <c r="Q6" s="3">
        <v>1</v>
      </c>
      <c r="R6" s="3"/>
      <c r="T6" s="3" t="str">
        <f t="shared" si="3"/>
        <v>k7</v>
      </c>
      <c r="U6" s="3">
        <f t="shared" si="4"/>
        <v>1</v>
      </c>
      <c r="V6" s="3">
        <f t="shared" si="0"/>
        <v>2</v>
      </c>
      <c r="W6" s="3">
        <f t="shared" si="0"/>
        <v>1</v>
      </c>
      <c r="X6" s="3">
        <f t="shared" si="0"/>
        <v>2.4494897427831779</v>
      </c>
    </row>
    <row r="7" spans="2:24" x14ac:dyDescent="0.3">
      <c r="B7" s="4" t="s">
        <v>87</v>
      </c>
      <c r="C7" s="3">
        <f>1/2</f>
        <v>0.5</v>
      </c>
      <c r="D7" s="3">
        <f>1/2</f>
        <v>0.5</v>
      </c>
      <c r="E7" s="3">
        <f>1/3</f>
        <v>0.33333333333333331</v>
      </c>
      <c r="F7" s="3">
        <v>1</v>
      </c>
      <c r="H7" s="42" t="str">
        <f t="shared" si="1"/>
        <v>k8</v>
      </c>
      <c r="I7" s="3">
        <v>1</v>
      </c>
      <c r="J7" s="3">
        <f>1/2</f>
        <v>0.5</v>
      </c>
      <c r="K7" s="3">
        <f>1/2</f>
        <v>0.5</v>
      </c>
      <c r="L7" s="3">
        <v>1</v>
      </c>
      <c r="N7" s="3" t="str">
        <f t="shared" si="2"/>
        <v>k8</v>
      </c>
      <c r="O7" s="3"/>
      <c r="P7" s="3"/>
      <c r="Q7" s="3"/>
      <c r="R7" s="3">
        <v>1</v>
      </c>
      <c r="T7" s="3" t="str">
        <f t="shared" si="3"/>
        <v>k8</v>
      </c>
      <c r="U7" s="3">
        <f t="shared" si="4"/>
        <v>0.70710678118654757</v>
      </c>
      <c r="V7" s="3">
        <f t="shared" si="0"/>
        <v>0.5</v>
      </c>
      <c r="W7" s="3">
        <f t="shared" si="0"/>
        <v>0.40824829046386302</v>
      </c>
      <c r="X7" s="3">
        <f t="shared" si="0"/>
        <v>1</v>
      </c>
    </row>
    <row r="9" spans="2:24" hidden="1" x14ac:dyDescent="0.3">
      <c r="C9" s="3">
        <f>SUM(C4:C7)</f>
        <v>3.5</v>
      </c>
      <c r="D9" s="3">
        <f t="shared" ref="D9:F9" si="5">SUM(D4:D7)</f>
        <v>4.5</v>
      </c>
      <c r="E9" s="3">
        <f t="shared" si="5"/>
        <v>2.8333333333333335</v>
      </c>
      <c r="F9" s="3">
        <f t="shared" si="5"/>
        <v>8</v>
      </c>
      <c r="I9" s="3">
        <f>SUM(I4:I7)</f>
        <v>3.5</v>
      </c>
      <c r="J9" s="3">
        <f t="shared" ref="J9:L9" si="6">SUM(J4:J7)</f>
        <v>5.5</v>
      </c>
      <c r="K9" s="3">
        <f t="shared" si="6"/>
        <v>3</v>
      </c>
      <c r="L9" s="3">
        <f t="shared" si="6"/>
        <v>6</v>
      </c>
      <c r="O9" s="3">
        <f>SUM(O4:O7)</f>
        <v>1</v>
      </c>
      <c r="P9" s="3">
        <f t="shared" ref="P9:R9" si="7">SUM(P4:P7)</f>
        <v>1</v>
      </c>
      <c r="Q9" s="3">
        <f t="shared" si="7"/>
        <v>1</v>
      </c>
      <c r="R9" s="3">
        <f t="shared" si="7"/>
        <v>1</v>
      </c>
      <c r="U9" s="3">
        <f>SUM(U4:U7)</f>
        <v>3.4142135623730949</v>
      </c>
      <c r="V9" s="3">
        <f t="shared" ref="V9:X9" si="8">SUM(V4:V7)</f>
        <v>4.9142135623730949</v>
      </c>
      <c r="W9" s="3">
        <f t="shared" si="8"/>
        <v>2.9082482904638631</v>
      </c>
      <c r="X9" s="3">
        <f t="shared" si="8"/>
        <v>6.8637033051562728</v>
      </c>
    </row>
    <row r="10" spans="2:24" hidden="1" x14ac:dyDescent="0.3"/>
    <row r="11" spans="2:24" hidden="1" x14ac:dyDescent="0.3">
      <c r="C11" s="3">
        <f>C4/C$9</f>
        <v>0.2857142857142857</v>
      </c>
      <c r="D11" s="3">
        <f t="shared" ref="D11:F11" si="9">D4/D$9</f>
        <v>0.22222222222222221</v>
      </c>
      <c r="E11" s="3">
        <f t="shared" si="9"/>
        <v>0.3529411764705882</v>
      </c>
      <c r="F11" s="3">
        <f t="shared" si="9"/>
        <v>0.25</v>
      </c>
      <c r="I11" s="3">
        <f>I4/I$9</f>
        <v>0.2857142857142857</v>
      </c>
      <c r="J11" s="3">
        <f t="shared" ref="J11:L11" si="10">J4/J$9</f>
        <v>0.36363636363636365</v>
      </c>
      <c r="K11" s="3">
        <f t="shared" si="10"/>
        <v>0.33333333333333331</v>
      </c>
      <c r="L11" s="3">
        <f t="shared" si="10"/>
        <v>0.16666666666666666</v>
      </c>
      <c r="O11" s="3">
        <f>O4/O$9</f>
        <v>1</v>
      </c>
      <c r="P11" s="3">
        <f t="shared" ref="P11:R11" si="11">P4/P$9</f>
        <v>0</v>
      </c>
      <c r="Q11" s="3">
        <f t="shared" si="11"/>
        <v>0</v>
      </c>
      <c r="R11" s="3">
        <f t="shared" si="11"/>
        <v>0</v>
      </c>
      <c r="U11" s="3">
        <f>U4/U$9</f>
        <v>0.29289321881345248</v>
      </c>
      <c r="V11" s="3">
        <f t="shared" ref="V11:X11" si="12">V4/V$9</f>
        <v>0.28778024081032511</v>
      </c>
      <c r="W11" s="3">
        <f t="shared" si="12"/>
        <v>0.34384959608813209</v>
      </c>
      <c r="X11" s="3">
        <f t="shared" si="12"/>
        <v>0.20604235053556064</v>
      </c>
    </row>
    <row r="12" spans="2:24" hidden="1" x14ac:dyDescent="0.3">
      <c r="C12" s="3">
        <f t="shared" ref="C12:F14" si="13">C5/C$9</f>
        <v>0.2857142857142857</v>
      </c>
      <c r="D12" s="3">
        <f t="shared" si="13"/>
        <v>0.22222222222222221</v>
      </c>
      <c r="E12" s="3">
        <f t="shared" si="13"/>
        <v>0.1764705882352941</v>
      </c>
      <c r="F12" s="3">
        <f t="shared" si="13"/>
        <v>0.25</v>
      </c>
      <c r="I12" s="3">
        <f t="shared" ref="I12:L14" si="14">I5/I$9</f>
        <v>0.14285714285714285</v>
      </c>
      <c r="J12" s="3">
        <f t="shared" si="14"/>
        <v>0.18181818181818182</v>
      </c>
      <c r="K12" s="3">
        <f t="shared" si="14"/>
        <v>0.16666666666666666</v>
      </c>
      <c r="L12" s="3">
        <f t="shared" si="14"/>
        <v>0.33333333333333331</v>
      </c>
      <c r="O12" s="3">
        <f t="shared" ref="O12:R14" si="15">O5/O$9</f>
        <v>0</v>
      </c>
      <c r="P12" s="3">
        <f t="shared" si="15"/>
        <v>1</v>
      </c>
      <c r="Q12" s="3">
        <f t="shared" si="15"/>
        <v>0</v>
      </c>
      <c r="R12" s="3">
        <f t="shared" si="15"/>
        <v>0</v>
      </c>
      <c r="U12" s="3">
        <f t="shared" ref="U12:X14" si="16">U5/U$9</f>
        <v>0.20710678118654754</v>
      </c>
      <c r="V12" s="3">
        <f t="shared" si="16"/>
        <v>0.20349135976847854</v>
      </c>
      <c r="W12" s="3">
        <f t="shared" si="16"/>
        <v>0.17192479804406605</v>
      </c>
      <c r="X12" s="3">
        <f t="shared" si="16"/>
        <v>0.29138788655062126</v>
      </c>
    </row>
    <row r="13" spans="2:24" hidden="1" x14ac:dyDescent="0.3">
      <c r="C13" s="3">
        <f t="shared" si="13"/>
        <v>0.2857142857142857</v>
      </c>
      <c r="D13" s="3">
        <f t="shared" si="13"/>
        <v>0.44444444444444442</v>
      </c>
      <c r="E13" s="3">
        <f t="shared" si="13"/>
        <v>0.3529411764705882</v>
      </c>
      <c r="F13" s="3">
        <f t="shared" si="13"/>
        <v>0.375</v>
      </c>
      <c r="I13" s="3">
        <f t="shared" si="14"/>
        <v>0.2857142857142857</v>
      </c>
      <c r="J13" s="3">
        <f t="shared" si="14"/>
        <v>0.36363636363636365</v>
      </c>
      <c r="K13" s="3">
        <f t="shared" si="14"/>
        <v>0.33333333333333331</v>
      </c>
      <c r="L13" s="3">
        <f t="shared" si="14"/>
        <v>0.33333333333333331</v>
      </c>
      <c r="O13" s="3">
        <f t="shared" si="15"/>
        <v>0</v>
      </c>
      <c r="P13" s="3">
        <f t="shared" si="15"/>
        <v>0</v>
      </c>
      <c r="Q13" s="3">
        <f t="shared" si="15"/>
        <v>1</v>
      </c>
      <c r="R13" s="3">
        <f t="shared" si="15"/>
        <v>0</v>
      </c>
      <c r="U13" s="3">
        <f t="shared" si="16"/>
        <v>0.29289321881345248</v>
      </c>
      <c r="V13" s="3">
        <f t="shared" si="16"/>
        <v>0.40698271953695708</v>
      </c>
      <c r="W13" s="3">
        <f t="shared" si="16"/>
        <v>0.34384959608813209</v>
      </c>
      <c r="X13" s="3">
        <f t="shared" si="16"/>
        <v>0.35687581963850751</v>
      </c>
    </row>
    <row r="14" spans="2:24" hidden="1" x14ac:dyDescent="0.3">
      <c r="C14" s="3">
        <f t="shared" si="13"/>
        <v>0.14285714285714285</v>
      </c>
      <c r="D14" s="3">
        <f t="shared" si="13"/>
        <v>0.1111111111111111</v>
      </c>
      <c r="E14" s="3">
        <f t="shared" si="13"/>
        <v>0.1176470588235294</v>
      </c>
      <c r="F14" s="3">
        <f t="shared" si="13"/>
        <v>0.125</v>
      </c>
      <c r="I14" s="3">
        <f t="shared" si="14"/>
        <v>0.2857142857142857</v>
      </c>
      <c r="J14" s="3">
        <f t="shared" si="14"/>
        <v>9.0909090909090912E-2</v>
      </c>
      <c r="K14" s="3">
        <f t="shared" si="14"/>
        <v>0.16666666666666666</v>
      </c>
      <c r="L14" s="3">
        <f t="shared" si="14"/>
        <v>0.16666666666666666</v>
      </c>
      <c r="O14" s="3">
        <f t="shared" si="15"/>
        <v>0</v>
      </c>
      <c r="P14" s="3">
        <f t="shared" si="15"/>
        <v>0</v>
      </c>
      <c r="Q14" s="3">
        <f t="shared" si="15"/>
        <v>0</v>
      </c>
      <c r="R14" s="3">
        <f t="shared" si="15"/>
        <v>1</v>
      </c>
      <c r="U14" s="3">
        <f t="shared" si="16"/>
        <v>0.20710678118654754</v>
      </c>
      <c r="V14" s="3">
        <f t="shared" si="16"/>
        <v>0.10174567988423927</v>
      </c>
      <c r="W14" s="3">
        <f t="shared" si="16"/>
        <v>0.14037600977966974</v>
      </c>
      <c r="X14" s="3">
        <f t="shared" si="16"/>
        <v>0.14569394327531063</v>
      </c>
    </row>
    <row r="15" spans="2:24" hidden="1" x14ac:dyDescent="0.3"/>
    <row r="16" spans="2:24" x14ac:dyDescent="0.3">
      <c r="E16" s="3" t="str">
        <f>B4</f>
        <v>k5</v>
      </c>
      <c r="F16" s="3">
        <f>AVERAGE(C11:F11)</f>
        <v>0.27771942110177406</v>
      </c>
      <c r="K16" s="3" t="str">
        <f>H4</f>
        <v>k5</v>
      </c>
      <c r="L16" s="3">
        <f>AVERAGE(I11:L11)</f>
        <v>0.28733766233766234</v>
      </c>
      <c r="Q16" s="3" t="str">
        <f>N4</f>
        <v>k5</v>
      </c>
      <c r="R16" s="3">
        <f>AVERAGE(O11:R11)</f>
        <v>0.25</v>
      </c>
      <c r="W16" s="3" t="str">
        <f>T4</f>
        <v>k5</v>
      </c>
      <c r="X16" s="3">
        <f>AVERAGE(U11:X11)</f>
        <v>0.28264135156186759</v>
      </c>
    </row>
    <row r="17" spans="3:24" x14ac:dyDescent="0.3">
      <c r="E17" s="3" t="str">
        <f t="shared" ref="E17:E19" si="17">B5</f>
        <v>k6</v>
      </c>
      <c r="F17" s="3">
        <f t="shared" ref="F17:F19" si="18">AVERAGE(C12:F12)</f>
        <v>0.23360177404295052</v>
      </c>
      <c r="K17" s="3" t="str">
        <f t="shared" ref="K17:K19" si="19">H5</f>
        <v>k6</v>
      </c>
      <c r="L17" s="3">
        <f t="shared" ref="L17:L19" si="20">AVERAGE(I12:L12)</f>
        <v>0.20616883116883117</v>
      </c>
      <c r="Q17" s="3" t="str">
        <f t="shared" ref="Q17:Q19" si="21">N5</f>
        <v>k6</v>
      </c>
      <c r="R17" s="3">
        <f t="shared" ref="R17:R19" si="22">AVERAGE(O12:R12)</f>
        <v>0.25</v>
      </c>
      <c r="W17" s="3" t="str">
        <f t="shared" ref="W17:W19" si="23">T5</f>
        <v>k6</v>
      </c>
      <c r="X17" s="3">
        <f t="shared" ref="X17:X19" si="24">AVERAGE(U12:X12)</f>
        <v>0.21847770638742836</v>
      </c>
    </row>
    <row r="18" spans="3:24" x14ac:dyDescent="0.3">
      <c r="E18" s="3" t="str">
        <f t="shared" si="17"/>
        <v>k7</v>
      </c>
      <c r="F18" s="3">
        <f t="shared" si="18"/>
        <v>0.36452497665732958</v>
      </c>
      <c r="K18" s="3" t="str">
        <f t="shared" si="19"/>
        <v>k7</v>
      </c>
      <c r="L18" s="3">
        <f t="shared" si="20"/>
        <v>0.32900432900432897</v>
      </c>
      <c r="Q18" s="3" t="str">
        <f t="shared" si="21"/>
        <v>k7</v>
      </c>
      <c r="R18" s="3">
        <f t="shared" si="22"/>
        <v>0.25</v>
      </c>
      <c r="W18" s="3" t="str">
        <f t="shared" si="23"/>
        <v>k7</v>
      </c>
      <c r="X18" s="3">
        <f t="shared" si="24"/>
        <v>0.35015033851926231</v>
      </c>
    </row>
    <row r="19" spans="3:24" x14ac:dyDescent="0.3">
      <c r="E19" s="3" t="str">
        <f t="shared" si="17"/>
        <v>k8</v>
      </c>
      <c r="F19" s="3">
        <f t="shared" si="18"/>
        <v>0.12415382819794583</v>
      </c>
      <c r="K19" s="3" t="str">
        <f t="shared" si="19"/>
        <v>k8</v>
      </c>
      <c r="L19" s="3">
        <f t="shared" si="20"/>
        <v>0.17748917748917747</v>
      </c>
      <c r="Q19" s="3" t="str">
        <f t="shared" si="21"/>
        <v>k8</v>
      </c>
      <c r="R19" s="3">
        <f t="shared" si="22"/>
        <v>0.25</v>
      </c>
      <c r="W19" s="3" t="str">
        <f t="shared" si="23"/>
        <v>k8</v>
      </c>
      <c r="X19" s="3">
        <f t="shared" si="24"/>
        <v>0.1487306035314418</v>
      </c>
    </row>
    <row r="21" spans="3:24" hidden="1" x14ac:dyDescent="0.3">
      <c r="C21" s="3">
        <f>C4*F$16</f>
        <v>0.27771942110177406</v>
      </c>
      <c r="D21" s="3">
        <f>D4*F$17</f>
        <v>0.23360177404295052</v>
      </c>
      <c r="E21" s="3">
        <f>E4*F$18</f>
        <v>0.36452497665732958</v>
      </c>
      <c r="F21" s="3">
        <f>F4*F$19</f>
        <v>0.24830765639589167</v>
      </c>
      <c r="I21" s="3">
        <f>I4*L$16</f>
        <v>0.28733766233766234</v>
      </c>
      <c r="J21" s="3">
        <f>J4*L$17</f>
        <v>0.41233766233766234</v>
      </c>
      <c r="K21" s="3">
        <f>K4*L$18</f>
        <v>0.32900432900432897</v>
      </c>
      <c r="L21" s="3">
        <f>L4*L$19</f>
        <v>0.17748917748917747</v>
      </c>
      <c r="O21" s="3">
        <f>O4*R$16</f>
        <v>0.25</v>
      </c>
      <c r="P21" s="3">
        <f>P4*R$17</f>
        <v>0</v>
      </c>
      <c r="Q21" s="3">
        <f>Q4*R$18</f>
        <v>0</v>
      </c>
      <c r="R21" s="3">
        <f>R4*R$19</f>
        <v>0</v>
      </c>
      <c r="U21" s="3">
        <f>U4*X$16</f>
        <v>0.28264135156186759</v>
      </c>
      <c r="V21" s="3">
        <f>V4*X$17</f>
        <v>0.30897413544926816</v>
      </c>
      <c r="W21" s="3">
        <f>W4*X$18</f>
        <v>0.35015033851926231</v>
      </c>
      <c r="X21" s="3">
        <f>X4*X$19</f>
        <v>0.21033683665410072</v>
      </c>
    </row>
    <row r="22" spans="3:24" hidden="1" x14ac:dyDescent="0.3">
      <c r="C22" s="3">
        <f t="shared" ref="C22:C24" si="25">C5*F$16</f>
        <v>0.27771942110177406</v>
      </c>
      <c r="D22" s="3">
        <f t="shared" ref="D22:D24" si="26">D5*F$17</f>
        <v>0.23360177404295052</v>
      </c>
      <c r="E22" s="3">
        <f t="shared" ref="E22:E24" si="27">E5*F$18</f>
        <v>0.18226248832866479</v>
      </c>
      <c r="F22" s="3">
        <f t="shared" ref="F22:F24" si="28">F5*F$19</f>
        <v>0.24830765639589167</v>
      </c>
      <c r="I22" s="3">
        <f t="shared" ref="I22:I24" si="29">I5*L$16</f>
        <v>0.14366883116883117</v>
      </c>
      <c r="J22" s="3">
        <f t="shared" ref="J22:J24" si="30">J5*L$17</f>
        <v>0.20616883116883117</v>
      </c>
      <c r="K22" s="3">
        <f t="shared" ref="K22:K24" si="31">K5*L$18</f>
        <v>0.16450216450216448</v>
      </c>
      <c r="L22" s="3">
        <f t="shared" ref="L22:L24" si="32">L5*L$19</f>
        <v>0.35497835497835495</v>
      </c>
      <c r="O22" s="3">
        <f t="shared" ref="O22:O24" si="33">O5*R$16</f>
        <v>0</v>
      </c>
      <c r="P22" s="3">
        <f t="shared" ref="P22:P24" si="34">P5*R$17</f>
        <v>0.25</v>
      </c>
      <c r="Q22" s="3">
        <f t="shared" ref="Q22:Q24" si="35">Q5*R$18</f>
        <v>0</v>
      </c>
      <c r="R22" s="3">
        <f t="shared" ref="R22:R24" si="36">R5*R$19</f>
        <v>0</v>
      </c>
      <c r="U22" s="3">
        <f t="shared" ref="U22:U24" si="37">U5*X$16</f>
        <v>0.19985761633312757</v>
      </c>
      <c r="V22" s="3">
        <f t="shared" ref="V22:V24" si="38">V5*X$17</f>
        <v>0.21847770638742836</v>
      </c>
      <c r="W22" s="3">
        <f t="shared" ref="W22:W24" si="39">W5*X$18</f>
        <v>0.17507516925963115</v>
      </c>
      <c r="X22" s="3">
        <f t="shared" ref="X22:X24" si="40">X5*X$19</f>
        <v>0.29746120706288359</v>
      </c>
    </row>
    <row r="23" spans="3:24" hidden="1" x14ac:dyDescent="0.3">
      <c r="C23" s="3">
        <f t="shared" si="25"/>
        <v>0.27771942110177406</v>
      </c>
      <c r="D23" s="3">
        <f t="shared" si="26"/>
        <v>0.46720354808590103</v>
      </c>
      <c r="E23" s="3">
        <f t="shared" si="27"/>
        <v>0.36452497665732958</v>
      </c>
      <c r="F23" s="3">
        <f t="shared" si="28"/>
        <v>0.37246148459383749</v>
      </c>
      <c r="I23" s="3">
        <f t="shared" si="29"/>
        <v>0.28733766233766234</v>
      </c>
      <c r="J23" s="3">
        <f t="shared" si="30"/>
        <v>0.41233766233766234</v>
      </c>
      <c r="K23" s="3">
        <f t="shared" si="31"/>
        <v>0.32900432900432897</v>
      </c>
      <c r="L23" s="3">
        <f t="shared" si="32"/>
        <v>0.35497835497835495</v>
      </c>
      <c r="O23" s="3">
        <f t="shared" si="33"/>
        <v>0</v>
      </c>
      <c r="P23" s="3">
        <f t="shared" si="34"/>
        <v>0</v>
      </c>
      <c r="Q23" s="3">
        <f t="shared" si="35"/>
        <v>0.25</v>
      </c>
      <c r="R23" s="3">
        <f t="shared" si="36"/>
        <v>0</v>
      </c>
      <c r="U23" s="3">
        <f t="shared" si="37"/>
        <v>0.28264135156186759</v>
      </c>
      <c r="V23" s="3">
        <f t="shared" si="38"/>
        <v>0.43695541277485672</v>
      </c>
      <c r="W23" s="3">
        <f t="shared" si="39"/>
        <v>0.35015033851926231</v>
      </c>
      <c r="X23" s="3">
        <f t="shared" si="40"/>
        <v>0.36431408778821817</v>
      </c>
    </row>
    <row r="24" spans="3:24" hidden="1" x14ac:dyDescent="0.3">
      <c r="C24" s="3">
        <f t="shared" si="25"/>
        <v>0.13885971055088703</v>
      </c>
      <c r="D24" s="3">
        <f t="shared" si="26"/>
        <v>0.11680088702147526</v>
      </c>
      <c r="E24" s="3">
        <f t="shared" si="27"/>
        <v>0.12150832555244319</v>
      </c>
      <c r="F24" s="3">
        <f t="shared" si="28"/>
        <v>0.12415382819794583</v>
      </c>
      <c r="I24" s="3">
        <f t="shared" si="29"/>
        <v>0.28733766233766234</v>
      </c>
      <c r="J24" s="3">
        <f t="shared" si="30"/>
        <v>0.10308441558441558</v>
      </c>
      <c r="K24" s="3">
        <f t="shared" si="31"/>
        <v>0.16450216450216448</v>
      </c>
      <c r="L24" s="3">
        <f t="shared" si="32"/>
        <v>0.17748917748917747</v>
      </c>
      <c r="O24" s="3">
        <f t="shared" si="33"/>
        <v>0</v>
      </c>
      <c r="P24" s="3">
        <f t="shared" si="34"/>
        <v>0</v>
      </c>
      <c r="Q24" s="3">
        <f t="shared" si="35"/>
        <v>0</v>
      </c>
      <c r="R24" s="3">
        <f t="shared" si="36"/>
        <v>0.25</v>
      </c>
      <c r="U24" s="3">
        <f t="shared" si="37"/>
        <v>0.19985761633312757</v>
      </c>
      <c r="V24" s="3">
        <f t="shared" si="38"/>
        <v>0.10923885319371418</v>
      </c>
      <c r="W24" s="3">
        <f t="shared" si="39"/>
        <v>0.14294827710583177</v>
      </c>
      <c r="X24" s="3">
        <f t="shared" si="40"/>
        <v>0.1487306035314418</v>
      </c>
    </row>
    <row r="25" spans="3:24" hidden="1" x14ac:dyDescent="0.3"/>
    <row r="26" spans="3:24" hidden="1" x14ac:dyDescent="0.3">
      <c r="C26" s="3">
        <f>SUM(C21:F21)</f>
        <v>1.1241538281979457</v>
      </c>
      <c r="D26" s="3">
        <f>F16</f>
        <v>0.27771942110177406</v>
      </c>
      <c r="F26" s="3">
        <f>C26/D26</f>
        <v>4.0478041605379271</v>
      </c>
      <c r="I26" s="3">
        <f>SUM(I21:L21)</f>
        <v>1.206168831168831</v>
      </c>
      <c r="J26" s="3">
        <f>L16</f>
        <v>0.28733766233766234</v>
      </c>
      <c r="L26" s="3">
        <f>I26/J26</f>
        <v>4.1977401129943495</v>
      </c>
      <c r="O26" s="3">
        <f>SUM(O21:R21)</f>
        <v>0.25</v>
      </c>
      <c r="P26" s="3">
        <f>R16</f>
        <v>0.25</v>
      </c>
      <c r="R26" s="3">
        <f>O26/P26</f>
        <v>1</v>
      </c>
      <c r="U26" s="3">
        <f>SUM(U21:X21)</f>
        <v>1.1521026621844987</v>
      </c>
      <c r="V26" s="3">
        <f>X16</f>
        <v>0.28264135156186759</v>
      </c>
      <c r="X26" s="3">
        <f>U26/V26</f>
        <v>4.0761999467452803</v>
      </c>
    </row>
    <row r="27" spans="3:24" hidden="1" x14ac:dyDescent="0.3">
      <c r="C27" s="3">
        <f t="shared" ref="C27:C29" si="41">SUM(C22:F22)</f>
        <v>0.94189133986928097</v>
      </c>
      <c r="D27" s="3">
        <f t="shared" ref="D27:D29" si="42">F17</f>
        <v>0.23360177404295052</v>
      </c>
      <c r="F27" s="3">
        <f t="shared" ref="F27:F29" si="43">C27/D27</f>
        <v>4.0320384711466399</v>
      </c>
      <c r="I27" s="3">
        <f t="shared" ref="I27:I29" si="44">SUM(I22:L22)</f>
        <v>0.86931818181818177</v>
      </c>
      <c r="J27" s="3">
        <f t="shared" ref="J27:J29" si="45">L17</f>
        <v>0.20616883116883117</v>
      </c>
      <c r="L27" s="3">
        <f t="shared" ref="L27:L29" si="46">I27/J27</f>
        <v>4.2165354330708658</v>
      </c>
      <c r="O27" s="3">
        <f t="shared" ref="O27:O29" si="47">SUM(O22:R22)</f>
        <v>0.25</v>
      </c>
      <c r="P27" s="3">
        <f t="shared" ref="P27:P29" si="48">R17</f>
        <v>0.25</v>
      </c>
      <c r="R27" s="3">
        <f t="shared" ref="R27:R29" si="49">O27/P27</f>
        <v>1</v>
      </c>
      <c r="U27" s="3">
        <f t="shared" ref="U27:U29" si="50">SUM(U22:X22)</f>
        <v>0.89087169904307073</v>
      </c>
      <c r="V27" s="3">
        <f t="shared" ref="V27:V29" si="51">X17</f>
        <v>0.21847770638742836</v>
      </c>
      <c r="X27" s="3">
        <f t="shared" ref="X27:X29" si="52">U27/V27</f>
        <v>4.0776320558001489</v>
      </c>
    </row>
    <row r="28" spans="3:24" hidden="1" x14ac:dyDescent="0.3">
      <c r="C28" s="3">
        <f t="shared" si="41"/>
        <v>1.481909430438842</v>
      </c>
      <c r="D28" s="3">
        <f t="shared" si="42"/>
        <v>0.36452497665732958</v>
      </c>
      <c r="F28" s="3">
        <f t="shared" si="43"/>
        <v>4.0653165772832782</v>
      </c>
      <c r="I28" s="3">
        <f t="shared" si="44"/>
        <v>1.3836580086580086</v>
      </c>
      <c r="J28" s="3">
        <f t="shared" si="45"/>
        <v>0.32900432900432897</v>
      </c>
      <c r="L28" s="3">
        <f t="shared" si="46"/>
        <v>4.2055921052631584</v>
      </c>
      <c r="O28" s="3">
        <f t="shared" si="47"/>
        <v>0.25</v>
      </c>
      <c r="P28" s="3">
        <f t="shared" si="48"/>
        <v>0.25</v>
      </c>
      <c r="R28" s="3">
        <f t="shared" si="49"/>
        <v>1</v>
      </c>
      <c r="U28" s="3">
        <f t="shared" si="50"/>
        <v>1.4340611906442047</v>
      </c>
      <c r="V28" s="3">
        <f t="shared" si="51"/>
        <v>0.35015033851926231</v>
      </c>
      <c r="X28" s="3">
        <f t="shared" si="52"/>
        <v>4.0955584869877679</v>
      </c>
    </row>
    <row r="29" spans="3:24" hidden="1" x14ac:dyDescent="0.3">
      <c r="C29" s="3">
        <f t="shared" si="41"/>
        <v>0.50132275132275128</v>
      </c>
      <c r="D29" s="3">
        <f t="shared" si="42"/>
        <v>0.12415382819794583</v>
      </c>
      <c r="F29" s="3">
        <f t="shared" si="43"/>
        <v>4.0379161770466121</v>
      </c>
      <c r="I29" s="3">
        <f t="shared" si="44"/>
        <v>0.73241341991341991</v>
      </c>
      <c r="J29" s="3">
        <f t="shared" si="45"/>
        <v>0.17748917748917747</v>
      </c>
      <c r="L29" s="3">
        <f t="shared" si="46"/>
        <v>4.1265243902439028</v>
      </c>
      <c r="O29" s="3">
        <f t="shared" si="47"/>
        <v>0.25</v>
      </c>
      <c r="P29" s="3">
        <f t="shared" si="48"/>
        <v>0.25</v>
      </c>
      <c r="R29" s="3">
        <f t="shared" si="49"/>
        <v>1</v>
      </c>
      <c r="U29" s="3">
        <f t="shared" si="50"/>
        <v>0.60077535016411532</v>
      </c>
      <c r="V29" s="3">
        <f t="shared" si="51"/>
        <v>0.1487306035314418</v>
      </c>
      <c r="X29" s="3">
        <f t="shared" si="52"/>
        <v>4.0393526006038885</v>
      </c>
    </row>
    <row r="30" spans="3:24" hidden="1" x14ac:dyDescent="0.3"/>
    <row r="31" spans="3:24" hidden="1" x14ac:dyDescent="0.3">
      <c r="E31" s="3" t="s">
        <v>5</v>
      </c>
      <c r="F31" s="3">
        <f>AVERAGE(F26:F29)</f>
        <v>4.0457688465036146</v>
      </c>
      <c r="K31" s="3" t="s">
        <v>5</v>
      </c>
      <c r="L31" s="3">
        <f>AVERAGE(L26:L29)</f>
        <v>4.1865980103930696</v>
      </c>
      <c r="Q31" s="3" t="s">
        <v>5</v>
      </c>
      <c r="R31" s="3">
        <f>AVERAGE(R26:R29)</f>
        <v>1</v>
      </c>
      <c r="W31" s="3" t="s">
        <v>5</v>
      </c>
      <c r="X31" s="3">
        <f>AVERAGE(X26:X29)</f>
        <v>4.0721857725342714</v>
      </c>
    </row>
    <row r="32" spans="3:24" hidden="1" x14ac:dyDescent="0.3">
      <c r="E32" s="3" t="s">
        <v>6</v>
      </c>
      <c r="F32" s="3">
        <f>(F31-4)/3</f>
        <v>1.5256282167871523E-2</v>
      </c>
      <c r="K32" s="3" t="s">
        <v>6</v>
      </c>
      <c r="L32" s="3">
        <f>(L31-4)/3</f>
        <v>6.2199336797689853E-2</v>
      </c>
      <c r="Q32" s="3" t="s">
        <v>6</v>
      </c>
      <c r="R32" s="3">
        <f>(R31-4)/3</f>
        <v>-1</v>
      </c>
      <c r="W32" s="3" t="s">
        <v>6</v>
      </c>
      <c r="X32" s="3">
        <f>(X31-4)/3</f>
        <v>2.4061924178090461E-2</v>
      </c>
    </row>
    <row r="33" spans="5:24" x14ac:dyDescent="0.3">
      <c r="E33" s="3" t="s">
        <v>7</v>
      </c>
      <c r="F33" s="3">
        <f>F32/0.89</f>
        <v>1.7141890076260137E-2</v>
      </c>
      <c r="K33" s="3" t="s">
        <v>7</v>
      </c>
      <c r="L33" s="3">
        <f>L32/0.89</f>
        <v>6.9886895278303204E-2</v>
      </c>
      <c r="Q33" s="3" t="s">
        <v>7</v>
      </c>
      <c r="R33" s="3">
        <f>R32/0.89</f>
        <v>-1.1235955056179776</v>
      </c>
      <c r="W33" s="3" t="s">
        <v>7</v>
      </c>
      <c r="X33" s="3">
        <f>X32/0.89</f>
        <v>2.703586986302299E-2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F7CAD-9011-4460-ACE3-1D948DDDE148}">
  <dimension ref="B2:P12"/>
  <sheetViews>
    <sheetView workbookViewId="0">
      <selection activeCell="G5" sqref="G5"/>
    </sheetView>
  </sheetViews>
  <sheetFormatPr defaultRowHeight="14.4" x14ac:dyDescent="0.3"/>
  <cols>
    <col min="16" max="16" width="10.5546875" customWidth="1"/>
  </cols>
  <sheetData>
    <row r="2" spans="2:16" x14ac:dyDescent="0.3">
      <c r="B2" s="3" t="s">
        <v>78</v>
      </c>
      <c r="C2" s="3" t="str">
        <f>B3</f>
        <v>k9</v>
      </c>
      <c r="D2" s="3" t="str">
        <f>B4</f>
        <v>k10</v>
      </c>
      <c r="F2" s="3" t="s">
        <v>78</v>
      </c>
      <c r="G2" s="3" t="str">
        <f>F3</f>
        <v>k9</v>
      </c>
      <c r="H2" s="3" t="str">
        <f>F4</f>
        <v>k10</v>
      </c>
      <c r="J2" s="3"/>
      <c r="K2" s="3" t="str">
        <f>J3</f>
        <v>k9</v>
      </c>
      <c r="L2" s="3" t="str">
        <f>J4</f>
        <v>k10</v>
      </c>
      <c r="N2" s="3"/>
      <c r="O2" s="3" t="str">
        <f>N3</f>
        <v>k9</v>
      </c>
      <c r="P2" s="3" t="str">
        <f>N4</f>
        <v>k10</v>
      </c>
    </row>
    <row r="3" spans="2:16" x14ac:dyDescent="0.3">
      <c r="B3" s="4" t="s">
        <v>88</v>
      </c>
      <c r="C3" s="3">
        <v>1</v>
      </c>
      <c r="D3" s="3">
        <v>2</v>
      </c>
      <c r="F3" s="42" t="str">
        <f>B3</f>
        <v>k9</v>
      </c>
      <c r="G3" s="3">
        <v>1</v>
      </c>
      <c r="H3" s="3">
        <v>1</v>
      </c>
      <c r="J3" s="3" t="str">
        <f>F3</f>
        <v>k9</v>
      </c>
      <c r="K3" s="3">
        <v>1</v>
      </c>
      <c r="L3" s="3"/>
      <c r="N3" s="3" t="str">
        <f>J3</f>
        <v>k9</v>
      </c>
      <c r="O3" s="3">
        <f>GEOMEAN(C3,G3,K3)</f>
        <v>1</v>
      </c>
      <c r="P3" s="3">
        <f>GEOMEAN(D3,H3,L3)</f>
        <v>1.4142135623730949</v>
      </c>
    </row>
    <row r="4" spans="2:16" x14ac:dyDescent="0.3">
      <c r="B4" s="4" t="s">
        <v>89</v>
      </c>
      <c r="C4" s="3">
        <f>1/2</f>
        <v>0.5</v>
      </c>
      <c r="D4" s="3">
        <v>1</v>
      </c>
      <c r="F4" s="42" t="str">
        <f>B4</f>
        <v>k10</v>
      </c>
      <c r="G4" s="3">
        <v>1</v>
      </c>
      <c r="H4" s="3">
        <v>1</v>
      </c>
      <c r="J4" s="3" t="str">
        <f>F4</f>
        <v>k10</v>
      </c>
      <c r="K4" s="3"/>
      <c r="L4" s="3">
        <v>1</v>
      </c>
      <c r="N4" s="3" t="str">
        <f>J4</f>
        <v>k10</v>
      </c>
      <c r="O4" s="3">
        <f>GEOMEAN(C4,G4,K4)</f>
        <v>0.70710678118654757</v>
      </c>
      <c r="P4" s="3">
        <f>GEOMEAN(D4,H4,L4)</f>
        <v>1</v>
      </c>
    </row>
    <row r="6" spans="2:16" hidden="1" x14ac:dyDescent="0.3">
      <c r="C6">
        <f>SUM(C3:C4)</f>
        <v>1.5</v>
      </c>
      <c r="D6">
        <f>SUM(D3:D4)</f>
        <v>3</v>
      </c>
      <c r="G6">
        <f>SUM(G3:G4)</f>
        <v>2</v>
      </c>
      <c r="H6">
        <f>SUM(H3:H4)</f>
        <v>2</v>
      </c>
      <c r="K6">
        <f>SUM(K3:K4)</f>
        <v>1</v>
      </c>
      <c r="L6">
        <f>SUM(L3:L4)</f>
        <v>1</v>
      </c>
      <c r="O6">
        <f>SUM(O3:O4)</f>
        <v>1.7071067811865475</v>
      </c>
      <c r="P6">
        <f>SUM(P3:P4)</f>
        <v>2.4142135623730949</v>
      </c>
    </row>
    <row r="7" spans="2:16" hidden="1" x14ac:dyDescent="0.3"/>
    <row r="8" spans="2:16" hidden="1" x14ac:dyDescent="0.3">
      <c r="C8" s="3">
        <f>C3/C$6</f>
        <v>0.66666666666666663</v>
      </c>
      <c r="D8" s="3">
        <f>D3/D$6</f>
        <v>0.66666666666666663</v>
      </c>
      <c r="G8" s="3">
        <f>G3/G$6</f>
        <v>0.5</v>
      </c>
      <c r="H8" s="3">
        <f>H3/H$6</f>
        <v>0.5</v>
      </c>
      <c r="K8" s="3">
        <f>K3/K$6</f>
        <v>1</v>
      </c>
      <c r="L8" s="3">
        <f>L3/L$6</f>
        <v>0</v>
      </c>
      <c r="O8" s="3">
        <f>O3/O$6</f>
        <v>0.58578643762690497</v>
      </c>
      <c r="P8" s="3">
        <f>P3/P$6</f>
        <v>0.58578643762690497</v>
      </c>
    </row>
    <row r="9" spans="2:16" hidden="1" x14ac:dyDescent="0.3">
      <c r="C9" s="3">
        <f>C4/C$6</f>
        <v>0.33333333333333331</v>
      </c>
      <c r="D9" s="3">
        <f>D4/D$6</f>
        <v>0.33333333333333331</v>
      </c>
      <c r="G9" s="3">
        <f>G4/G$6</f>
        <v>0.5</v>
      </c>
      <c r="H9" s="3">
        <f>H4/H$6</f>
        <v>0.5</v>
      </c>
      <c r="K9" s="3">
        <f>K4/K$6</f>
        <v>0</v>
      </c>
      <c r="L9" s="3">
        <f>L4/L$6</f>
        <v>1</v>
      </c>
      <c r="O9" s="3">
        <f>O4/O$6</f>
        <v>0.41421356237309509</v>
      </c>
      <c r="P9" s="3">
        <f>P4/P$6</f>
        <v>0.41421356237309509</v>
      </c>
    </row>
    <row r="10" spans="2:16" hidden="1" x14ac:dyDescent="0.3"/>
    <row r="11" spans="2:16" x14ac:dyDescent="0.3">
      <c r="C11" s="3" t="str">
        <f>B3</f>
        <v>k9</v>
      </c>
      <c r="D11" s="3">
        <f>AVERAGE(C8:D8)</f>
        <v>0.66666666666666663</v>
      </c>
      <c r="G11" s="3" t="str">
        <f>F3</f>
        <v>k9</v>
      </c>
      <c r="H11" s="3">
        <f>AVERAGE(G8:H8)</f>
        <v>0.5</v>
      </c>
      <c r="K11" s="3" t="str">
        <f>J3</f>
        <v>k9</v>
      </c>
      <c r="L11" s="3">
        <f>AVERAGE(K8:L8)</f>
        <v>0.5</v>
      </c>
      <c r="O11" s="3" t="str">
        <f>N3</f>
        <v>k9</v>
      </c>
      <c r="P11" s="3">
        <f>AVERAGE(O8:P8)</f>
        <v>0.58578643762690497</v>
      </c>
    </row>
    <row r="12" spans="2:16" x14ac:dyDescent="0.3">
      <c r="C12" s="3" t="str">
        <f>B4</f>
        <v>k10</v>
      </c>
      <c r="D12" s="3">
        <f>AVERAGE(C9:D9)</f>
        <v>0.33333333333333331</v>
      </c>
      <c r="G12" s="3" t="str">
        <f>F4</f>
        <v>k10</v>
      </c>
      <c r="H12" s="3">
        <f>AVERAGE(G9:H9)</f>
        <v>0.5</v>
      </c>
      <c r="K12" s="3" t="str">
        <f>J4</f>
        <v>k10</v>
      </c>
      <c r="L12" s="3">
        <f>AVERAGE(K9:L9)</f>
        <v>0.5</v>
      </c>
      <c r="O12" s="3" t="str">
        <f>N4</f>
        <v>k10</v>
      </c>
      <c r="P12" s="3">
        <f>AVERAGE(O9:P9)</f>
        <v>0.41421356237309509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1CF9-64B9-4C31-A383-54A48DAB833D}">
  <dimension ref="B3:T33"/>
  <sheetViews>
    <sheetView workbookViewId="0">
      <selection activeCell="J6" sqref="J6"/>
    </sheetView>
  </sheetViews>
  <sheetFormatPr defaultRowHeight="14.4" x14ac:dyDescent="0.3"/>
  <sheetData>
    <row r="3" spans="2:20" x14ac:dyDescent="0.3">
      <c r="B3" s="3" t="s">
        <v>78</v>
      </c>
      <c r="C3" s="3" t="str">
        <f>B4</f>
        <v>a1</v>
      </c>
      <c r="D3" s="3" t="str">
        <f>B5</f>
        <v>a2</v>
      </c>
      <c r="E3" s="3" t="str">
        <f>B6</f>
        <v>a3</v>
      </c>
      <c r="G3" s="3" t="s">
        <v>78</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f>1/2</f>
        <v>0.5</v>
      </c>
      <c r="E4" s="3">
        <f>1/2</f>
        <v>0.5</v>
      </c>
      <c r="G4" s="42" t="str">
        <f>B4</f>
        <v>a1</v>
      </c>
      <c r="H4" s="3">
        <v>1</v>
      </c>
      <c r="I4" s="3">
        <v>3</v>
      </c>
      <c r="J4" s="3">
        <v>3</v>
      </c>
      <c r="L4" s="3" t="str">
        <f>G4</f>
        <v>a1</v>
      </c>
      <c r="M4" s="3">
        <v>1</v>
      </c>
      <c r="N4" s="3"/>
      <c r="O4" s="3"/>
      <c r="Q4" s="3" t="str">
        <f>L4</f>
        <v>a1</v>
      </c>
      <c r="R4" s="3">
        <f>GEOMEAN(C4,H4,M4)</f>
        <v>1</v>
      </c>
      <c r="S4" s="3">
        <f t="shared" ref="S4:T6" si="0">GEOMEAN(D4,I4,N4)</f>
        <v>1.2247448713915889</v>
      </c>
      <c r="T4" s="3">
        <f t="shared" si="0"/>
        <v>1.2247448713915889</v>
      </c>
    </row>
    <row r="5" spans="2:20" x14ac:dyDescent="0.3">
      <c r="B5" s="4" t="s">
        <v>93</v>
      </c>
      <c r="C5" s="3">
        <v>2</v>
      </c>
      <c r="D5" s="3">
        <v>1</v>
      </c>
      <c r="E5" s="3">
        <v>1</v>
      </c>
      <c r="G5" s="42" t="str">
        <f t="shared" ref="G5:G6" si="1">B5</f>
        <v>a2</v>
      </c>
      <c r="H5" s="3">
        <f>1/3</f>
        <v>0.33333333333333331</v>
      </c>
      <c r="I5" s="3">
        <v>1</v>
      </c>
      <c r="J5" s="3">
        <v>1</v>
      </c>
      <c r="L5" s="3" t="str">
        <f t="shared" ref="L5:L6" si="2">G5</f>
        <v>a2</v>
      </c>
      <c r="M5" s="3"/>
      <c r="N5" s="3">
        <v>1</v>
      </c>
      <c r="O5" s="3"/>
      <c r="Q5" s="3" t="str">
        <f t="shared" ref="Q5:Q6" si="3">L5</f>
        <v>a2</v>
      </c>
      <c r="R5" s="3">
        <f t="shared" ref="R5:R6" si="4">GEOMEAN(C5,H5,M5)</f>
        <v>0.81649658092772603</v>
      </c>
      <c r="S5" s="3">
        <f t="shared" si="0"/>
        <v>1</v>
      </c>
      <c r="T5" s="3">
        <f t="shared" si="0"/>
        <v>1</v>
      </c>
    </row>
    <row r="6" spans="2:20" x14ac:dyDescent="0.3">
      <c r="B6" s="4" t="s">
        <v>94</v>
      </c>
      <c r="C6" s="3">
        <v>2</v>
      </c>
      <c r="D6" s="3">
        <v>1</v>
      </c>
      <c r="E6" s="3">
        <v>1</v>
      </c>
      <c r="G6" s="42" t="str">
        <f t="shared" si="1"/>
        <v>a3</v>
      </c>
      <c r="H6" s="3">
        <f>1/3</f>
        <v>0.33333333333333331</v>
      </c>
      <c r="I6" s="3">
        <v>1</v>
      </c>
      <c r="J6" s="3">
        <v>1</v>
      </c>
      <c r="L6" s="3" t="str">
        <f t="shared" si="2"/>
        <v>a3</v>
      </c>
      <c r="M6" s="3"/>
      <c r="N6" s="3"/>
      <c r="O6" s="3">
        <v>1</v>
      </c>
      <c r="Q6" s="3" t="str">
        <f t="shared" si="3"/>
        <v>a3</v>
      </c>
      <c r="R6" s="3">
        <f t="shared" si="4"/>
        <v>0.81649658092772603</v>
      </c>
      <c r="S6" s="3">
        <f t="shared" si="0"/>
        <v>1</v>
      </c>
      <c r="T6" s="3">
        <f t="shared" si="0"/>
        <v>1</v>
      </c>
    </row>
    <row r="8" spans="2:20" hidden="1" x14ac:dyDescent="0.3">
      <c r="C8" s="3">
        <f>SUM(C4:C6)</f>
        <v>5</v>
      </c>
      <c r="D8" s="3">
        <f t="shared" ref="D8:E8" si="5">SUM(D4:D6)</f>
        <v>2.5</v>
      </c>
      <c r="E8" s="3">
        <f t="shared" si="5"/>
        <v>2.5</v>
      </c>
      <c r="H8" s="3">
        <f>SUM(H4:H6)</f>
        <v>1.6666666666666665</v>
      </c>
      <c r="I8" s="3">
        <f t="shared" ref="I8:J8" si="6">SUM(I4:I6)</f>
        <v>5</v>
      </c>
      <c r="J8" s="3">
        <f t="shared" si="6"/>
        <v>5</v>
      </c>
      <c r="M8" s="3">
        <f>SUM(M4:M6)</f>
        <v>1</v>
      </c>
      <c r="N8" s="3">
        <f t="shared" ref="N8:O8" si="7">SUM(N4:N6)</f>
        <v>1</v>
      </c>
      <c r="O8" s="3">
        <f t="shared" si="7"/>
        <v>1</v>
      </c>
      <c r="R8" s="3">
        <f>SUM(R4:R6)</f>
        <v>2.6329931618554521</v>
      </c>
      <c r="S8" s="3">
        <f t="shared" ref="S8:T8" si="8">SUM(S4:S6)</f>
        <v>3.2247448713915889</v>
      </c>
      <c r="T8" s="3">
        <f t="shared" si="8"/>
        <v>3.2247448713915889</v>
      </c>
    </row>
    <row r="9" spans="2:20" hidden="1" x14ac:dyDescent="0.3"/>
    <row r="10" spans="2:20" hidden="1" x14ac:dyDescent="0.3"/>
    <row r="11" spans="2:20" hidden="1" x14ac:dyDescent="0.3">
      <c r="C11" s="3">
        <f>C4/C$8</f>
        <v>0.2</v>
      </c>
      <c r="D11" s="3">
        <f>D4/D$8</f>
        <v>0.2</v>
      </c>
      <c r="E11" s="3">
        <f>E4/E$8</f>
        <v>0.2</v>
      </c>
      <c r="H11" s="3">
        <f>H4/H$8</f>
        <v>0.60000000000000009</v>
      </c>
      <c r="I11" s="3">
        <f>I4/I$8</f>
        <v>0.6</v>
      </c>
      <c r="J11" s="3">
        <f>J4/J$8</f>
        <v>0.6</v>
      </c>
      <c r="M11" s="3">
        <f>M4/M$8</f>
        <v>1</v>
      </c>
      <c r="N11" s="3">
        <f>N4/N$8</f>
        <v>0</v>
      </c>
      <c r="O11" s="3">
        <f>O4/O$8</f>
        <v>0</v>
      </c>
      <c r="R11" s="3">
        <f>R4/R$8</f>
        <v>0.37979589711327122</v>
      </c>
      <c r="S11" s="3">
        <f>S4/S$8</f>
        <v>0.37979589711327122</v>
      </c>
      <c r="T11" s="3">
        <f>T4/T$8</f>
        <v>0.37979589711327122</v>
      </c>
    </row>
    <row r="12" spans="2:20" hidden="1" x14ac:dyDescent="0.3">
      <c r="C12" s="3">
        <f t="shared" ref="C12:E13" si="9">C5/C$8</f>
        <v>0.4</v>
      </c>
      <c r="D12" s="3">
        <f t="shared" si="9"/>
        <v>0.4</v>
      </c>
      <c r="E12" s="3">
        <f t="shared" si="9"/>
        <v>0.4</v>
      </c>
      <c r="H12" s="3">
        <f t="shared" ref="H12:J13" si="10">H5/H$8</f>
        <v>0.2</v>
      </c>
      <c r="I12" s="3">
        <f t="shared" si="10"/>
        <v>0.2</v>
      </c>
      <c r="J12" s="3">
        <f t="shared" si="10"/>
        <v>0.2</v>
      </c>
      <c r="M12" s="3">
        <f t="shared" ref="M12:O13" si="11">M5/M$8</f>
        <v>0</v>
      </c>
      <c r="N12" s="3">
        <f t="shared" si="11"/>
        <v>1</v>
      </c>
      <c r="O12" s="3">
        <f t="shared" si="11"/>
        <v>0</v>
      </c>
      <c r="R12" s="3">
        <f t="shared" ref="R12:T13" si="12">R5/R$8</f>
        <v>0.31010205144336439</v>
      </c>
      <c r="S12" s="3">
        <f t="shared" si="12"/>
        <v>0.31010205144336439</v>
      </c>
      <c r="T12" s="3">
        <f t="shared" si="12"/>
        <v>0.31010205144336439</v>
      </c>
    </row>
    <row r="13" spans="2:20" hidden="1" x14ac:dyDescent="0.3">
      <c r="C13" s="3">
        <f t="shared" si="9"/>
        <v>0.4</v>
      </c>
      <c r="D13" s="3">
        <f t="shared" si="9"/>
        <v>0.4</v>
      </c>
      <c r="E13" s="3">
        <f t="shared" si="9"/>
        <v>0.4</v>
      </c>
      <c r="H13" s="3">
        <f t="shared" si="10"/>
        <v>0.2</v>
      </c>
      <c r="I13" s="3">
        <f t="shared" si="10"/>
        <v>0.2</v>
      </c>
      <c r="J13" s="3">
        <f t="shared" si="10"/>
        <v>0.2</v>
      </c>
      <c r="M13" s="3">
        <f t="shared" si="11"/>
        <v>0</v>
      </c>
      <c r="N13" s="3">
        <f t="shared" si="11"/>
        <v>0</v>
      </c>
      <c r="O13" s="3">
        <f t="shared" si="11"/>
        <v>1</v>
      </c>
      <c r="R13" s="3">
        <f t="shared" si="12"/>
        <v>0.31010205144336439</v>
      </c>
      <c r="S13" s="3">
        <f t="shared" si="12"/>
        <v>0.31010205144336439</v>
      </c>
      <c r="T13" s="3">
        <f t="shared" si="12"/>
        <v>0.31010205144336439</v>
      </c>
    </row>
    <row r="14" spans="2:20" hidden="1" x14ac:dyDescent="0.3"/>
    <row r="15" spans="2:20" x14ac:dyDescent="0.3">
      <c r="D15" s="3" t="str">
        <f>B4</f>
        <v>a1</v>
      </c>
      <c r="E15" s="3">
        <f>AVERAGE(C11:E11)</f>
        <v>0.20000000000000004</v>
      </c>
      <c r="I15" s="3" t="str">
        <f>G4</f>
        <v>a1</v>
      </c>
      <c r="J15" s="3">
        <f>AVERAGE(H11:J11)</f>
        <v>0.60000000000000009</v>
      </c>
      <c r="N15" s="3" t="str">
        <f>L4</f>
        <v>a1</v>
      </c>
      <c r="O15" s="3">
        <f>AVERAGE(M11:O11)</f>
        <v>0.33333333333333331</v>
      </c>
      <c r="S15" s="3" t="str">
        <f>Q4</f>
        <v>a1</v>
      </c>
      <c r="T15" s="3">
        <f>AVERAGE(R11:T11)</f>
        <v>0.37979589711327116</v>
      </c>
    </row>
    <row r="16" spans="2:20" x14ac:dyDescent="0.3">
      <c r="D16" s="3" t="str">
        <f t="shared" ref="D16:D17" si="13">B5</f>
        <v>a2</v>
      </c>
      <c r="E16" s="3">
        <f t="shared" ref="E16:E17" si="14">AVERAGE(C12:E12)</f>
        <v>0.40000000000000008</v>
      </c>
      <c r="I16" s="3" t="str">
        <f t="shared" ref="I16:I17" si="15">G5</f>
        <v>a2</v>
      </c>
      <c r="J16" s="3">
        <f t="shared" ref="J16:J17" si="16">AVERAGE(H12:J12)</f>
        <v>0.20000000000000004</v>
      </c>
      <c r="N16" s="3" t="str">
        <f t="shared" ref="N16:N17" si="17">L5</f>
        <v>a2</v>
      </c>
      <c r="O16" s="3">
        <f t="shared" ref="O16:O17" si="18">AVERAGE(M12:O12)</f>
        <v>0.33333333333333331</v>
      </c>
      <c r="S16" s="3" t="str">
        <f t="shared" ref="S16:S17" si="19">Q5</f>
        <v>a2</v>
      </c>
      <c r="T16" s="3">
        <f t="shared" ref="T16:T17" si="20">AVERAGE(R12:T12)</f>
        <v>0.31010205144336439</v>
      </c>
    </row>
    <row r="17" spans="2:20" x14ac:dyDescent="0.3">
      <c r="D17" s="3" t="str">
        <f t="shared" si="13"/>
        <v>a3</v>
      </c>
      <c r="E17" s="3">
        <f t="shared" si="14"/>
        <v>0.40000000000000008</v>
      </c>
      <c r="I17" s="3" t="str">
        <f t="shared" si="15"/>
        <v>a3</v>
      </c>
      <c r="J17" s="3">
        <f t="shared" si="16"/>
        <v>0.20000000000000004</v>
      </c>
      <c r="N17" s="3" t="str">
        <f t="shared" si="17"/>
        <v>a3</v>
      </c>
      <c r="O17" s="3">
        <f t="shared" si="18"/>
        <v>0.33333333333333331</v>
      </c>
      <c r="S17" s="3" t="str">
        <f t="shared" si="19"/>
        <v>a3</v>
      </c>
      <c r="T17" s="3">
        <f t="shared" si="20"/>
        <v>0.31010205144336439</v>
      </c>
    </row>
    <row r="19" spans="2:20" x14ac:dyDescent="0.3">
      <c r="B19" t="s">
        <v>4</v>
      </c>
      <c r="G19" t="s">
        <v>4</v>
      </c>
      <c r="L19" t="s">
        <v>4</v>
      </c>
      <c r="Q19" t="s">
        <v>4</v>
      </c>
    </row>
    <row r="21" spans="2:20" hidden="1" x14ac:dyDescent="0.3">
      <c r="C21" s="3">
        <f>C4*E$15</f>
        <v>0.20000000000000004</v>
      </c>
      <c r="D21" s="3">
        <f>D4*E$16</f>
        <v>0.20000000000000004</v>
      </c>
      <c r="E21" s="3">
        <f>E4*E$17</f>
        <v>0.20000000000000004</v>
      </c>
      <c r="H21" s="3">
        <f>H4*J$15</f>
        <v>0.60000000000000009</v>
      </c>
      <c r="I21" s="3">
        <f>I4*J$16</f>
        <v>0.60000000000000009</v>
      </c>
      <c r="J21" s="3">
        <f>J4*J$17</f>
        <v>0.60000000000000009</v>
      </c>
      <c r="M21" s="3">
        <f>M4*O$15</f>
        <v>0.33333333333333331</v>
      </c>
      <c r="N21" s="3">
        <f>N4*O$16</f>
        <v>0</v>
      </c>
      <c r="O21" s="3">
        <f>O4*O$17</f>
        <v>0</v>
      </c>
      <c r="R21" s="3">
        <f>R4*T$15</f>
        <v>0.37979589711327116</v>
      </c>
      <c r="S21" s="3">
        <f>S4*T$16</f>
        <v>0.37979589711327122</v>
      </c>
      <c r="T21" s="3">
        <f>T4*T$17</f>
        <v>0.37979589711327122</v>
      </c>
    </row>
    <row r="22" spans="2:20" hidden="1" x14ac:dyDescent="0.3">
      <c r="C22" s="3">
        <f t="shared" ref="C22:C23" si="21">C5*E$15</f>
        <v>0.40000000000000008</v>
      </c>
      <c r="D22" s="3">
        <f t="shared" ref="D22:D23" si="22">D5*E$16</f>
        <v>0.40000000000000008</v>
      </c>
      <c r="E22" s="3">
        <f t="shared" ref="E22:E23" si="23">E5*E$17</f>
        <v>0.40000000000000008</v>
      </c>
      <c r="H22" s="3">
        <f t="shared" ref="H22:H23" si="24">H5*J$15</f>
        <v>0.2</v>
      </c>
      <c r="I22" s="3">
        <f t="shared" ref="I22:I23" si="25">I5*J$16</f>
        <v>0.20000000000000004</v>
      </c>
      <c r="J22" s="3">
        <f t="shared" ref="J22:J23" si="26">J5*J$17</f>
        <v>0.20000000000000004</v>
      </c>
      <c r="M22" s="3">
        <f t="shared" ref="M22:M23" si="27">M5*O$15</f>
        <v>0</v>
      </c>
      <c r="N22" s="3">
        <f t="shared" ref="N22:N23" si="28">N5*O$16</f>
        <v>0.33333333333333331</v>
      </c>
      <c r="O22" s="3">
        <f t="shared" ref="O22:O23" si="29">O5*O$17</f>
        <v>0</v>
      </c>
      <c r="R22" s="3">
        <f t="shared" ref="R22:R23" si="30">R5*T$15</f>
        <v>0.31010205144336433</v>
      </c>
      <c r="S22" s="3">
        <f t="shared" ref="S22:S23" si="31">S5*T$16</f>
        <v>0.31010205144336439</v>
      </c>
      <c r="T22" s="3">
        <f t="shared" ref="T22:T23" si="32">T5*T$17</f>
        <v>0.31010205144336439</v>
      </c>
    </row>
    <row r="23" spans="2:20" hidden="1" x14ac:dyDescent="0.3">
      <c r="C23" s="3">
        <f t="shared" si="21"/>
        <v>0.40000000000000008</v>
      </c>
      <c r="D23" s="3">
        <f t="shared" si="22"/>
        <v>0.40000000000000008</v>
      </c>
      <c r="E23" s="3">
        <f t="shared" si="23"/>
        <v>0.40000000000000008</v>
      </c>
      <c r="H23" s="3">
        <f t="shared" si="24"/>
        <v>0.2</v>
      </c>
      <c r="I23" s="3">
        <f t="shared" si="25"/>
        <v>0.20000000000000004</v>
      </c>
      <c r="J23" s="3">
        <f t="shared" si="26"/>
        <v>0.20000000000000004</v>
      </c>
      <c r="M23" s="3">
        <f t="shared" si="27"/>
        <v>0</v>
      </c>
      <c r="N23" s="3">
        <f t="shared" si="28"/>
        <v>0</v>
      </c>
      <c r="O23" s="3">
        <f t="shared" si="29"/>
        <v>0.33333333333333331</v>
      </c>
      <c r="R23" s="3">
        <f t="shared" si="30"/>
        <v>0.31010205144336433</v>
      </c>
      <c r="S23" s="3">
        <f t="shared" si="31"/>
        <v>0.31010205144336439</v>
      </c>
      <c r="T23" s="3">
        <f t="shared" si="32"/>
        <v>0.31010205144336439</v>
      </c>
    </row>
    <row r="24" spans="2:20" hidden="1" x14ac:dyDescent="0.3"/>
    <row r="25" spans="2:20" hidden="1" x14ac:dyDescent="0.3">
      <c r="C25" s="3">
        <f>SUM(C21:E21)</f>
        <v>0.60000000000000009</v>
      </c>
      <c r="D25" s="3">
        <f>SUM(C22:E22)</f>
        <v>1.2000000000000002</v>
      </c>
      <c r="E25" s="3">
        <f>SUM(C23:E23)</f>
        <v>1.2000000000000002</v>
      </c>
      <c r="H25" s="3">
        <f>SUM(H21:J21)</f>
        <v>1.8000000000000003</v>
      </c>
      <c r="I25" s="3">
        <f>SUM(H22:J22)</f>
        <v>0.60000000000000009</v>
      </c>
      <c r="J25" s="3">
        <f>SUM(H23:J23)</f>
        <v>0.60000000000000009</v>
      </c>
      <c r="M25" s="3">
        <f>SUM(M21:O21)</f>
        <v>0.33333333333333331</v>
      </c>
      <c r="N25" s="3">
        <f>SUM(M22:O22)</f>
        <v>0.33333333333333331</v>
      </c>
      <c r="O25" s="3">
        <f>SUM(M23:O23)</f>
        <v>0.33333333333333331</v>
      </c>
      <c r="R25" s="3">
        <f>SUM(R21:T21)</f>
        <v>1.1393876913398135</v>
      </c>
      <c r="S25" s="3">
        <f>SUM(R22:T22)</f>
        <v>0.930306154330093</v>
      </c>
      <c r="T25" s="3">
        <f>SUM(R23:T23)</f>
        <v>0.930306154330093</v>
      </c>
    </row>
    <row r="26" spans="2:20" hidden="1" x14ac:dyDescent="0.3"/>
    <row r="27" spans="2:20" hidden="1" x14ac:dyDescent="0.3">
      <c r="C27" s="3">
        <f>E15</f>
        <v>0.20000000000000004</v>
      </c>
      <c r="D27" s="3">
        <f>E16</f>
        <v>0.40000000000000008</v>
      </c>
      <c r="E27" s="3">
        <f>E17</f>
        <v>0.40000000000000008</v>
      </c>
      <c r="H27" s="3">
        <f>J15</f>
        <v>0.60000000000000009</v>
      </c>
      <c r="I27" s="3">
        <f>J16</f>
        <v>0.20000000000000004</v>
      </c>
      <c r="J27" s="3">
        <f>J17</f>
        <v>0.20000000000000004</v>
      </c>
      <c r="M27" s="3">
        <f>O15</f>
        <v>0.33333333333333331</v>
      </c>
      <c r="N27" s="3">
        <f>O16</f>
        <v>0.33333333333333331</v>
      </c>
      <c r="O27" s="3">
        <f>O17</f>
        <v>0.33333333333333331</v>
      </c>
      <c r="R27" s="3">
        <f>T15</f>
        <v>0.37979589711327116</v>
      </c>
      <c r="S27" s="3">
        <f>T16</f>
        <v>0.31010205144336439</v>
      </c>
      <c r="T27" s="3">
        <f>T17</f>
        <v>0.31010205144336439</v>
      </c>
    </row>
    <row r="28" spans="2:20" hidden="1" x14ac:dyDescent="0.3"/>
    <row r="29" spans="2:20" hidden="1" x14ac:dyDescent="0.3">
      <c r="C29" s="3">
        <f>C25/C27</f>
        <v>3</v>
      </c>
      <c r="D29" s="3">
        <f t="shared" ref="D29:E29" si="33">D25/D27</f>
        <v>3</v>
      </c>
      <c r="E29" s="3">
        <f t="shared" si="33"/>
        <v>3</v>
      </c>
      <c r="H29" s="3">
        <f>H25/H27</f>
        <v>3</v>
      </c>
      <c r="I29" s="3">
        <f t="shared" ref="I29:J29" si="34">I25/I27</f>
        <v>3</v>
      </c>
      <c r="J29" s="3">
        <f t="shared" si="34"/>
        <v>3</v>
      </c>
      <c r="M29" s="3">
        <f>M25/M27</f>
        <v>1</v>
      </c>
      <c r="N29" s="3">
        <f t="shared" ref="N29:O29" si="35">N25/N27</f>
        <v>1</v>
      </c>
      <c r="O29" s="3">
        <f t="shared" si="35"/>
        <v>1</v>
      </c>
      <c r="R29" s="3">
        <f>R25/R27</f>
        <v>3</v>
      </c>
      <c r="S29" s="3">
        <f t="shared" ref="S29:T29" si="36">S25/S27</f>
        <v>2.9999999999999996</v>
      </c>
      <c r="T29" s="3">
        <f t="shared" si="36"/>
        <v>2.9999999999999996</v>
      </c>
    </row>
    <row r="30" spans="2:20" hidden="1" x14ac:dyDescent="0.3"/>
    <row r="31" spans="2:20" hidden="1" x14ac:dyDescent="0.3">
      <c r="D31" s="3" t="s">
        <v>5</v>
      </c>
      <c r="E31" s="3">
        <f>AVERAGE(C29:E29)</f>
        <v>3</v>
      </c>
      <c r="I31" s="3" t="s">
        <v>5</v>
      </c>
      <c r="J31" s="3">
        <f>AVERAGE(H29:J29)</f>
        <v>3</v>
      </c>
      <c r="N31" s="3" t="s">
        <v>5</v>
      </c>
      <c r="O31" s="3">
        <f>AVERAGE(M29:O29)</f>
        <v>1</v>
      </c>
      <c r="S31" s="3" t="s">
        <v>5</v>
      </c>
      <c r="T31" s="3">
        <f>AVERAGE(R29:T29)</f>
        <v>3</v>
      </c>
    </row>
    <row r="32" spans="2:20" hidden="1" x14ac:dyDescent="0.3">
      <c r="D32" s="3" t="s">
        <v>6</v>
      </c>
      <c r="E32" s="3">
        <f>(E31-3)/2</f>
        <v>0</v>
      </c>
      <c r="I32" s="3" t="s">
        <v>6</v>
      </c>
      <c r="J32" s="3">
        <f>(J31-3)/2</f>
        <v>0</v>
      </c>
      <c r="N32" s="3" t="s">
        <v>6</v>
      </c>
      <c r="O32" s="3">
        <f>(O31-3)/2</f>
        <v>-1</v>
      </c>
      <c r="S32" s="3" t="s">
        <v>6</v>
      </c>
      <c r="T32" s="3">
        <f>(T31-3)/2</f>
        <v>0</v>
      </c>
    </row>
    <row r="33" spans="4:20" x14ac:dyDescent="0.3">
      <c r="D33" s="3" t="s">
        <v>7</v>
      </c>
      <c r="E33" s="3">
        <f>E32/0.52</f>
        <v>0</v>
      </c>
      <c r="I33" s="3" t="s">
        <v>7</v>
      </c>
      <c r="J33" s="3">
        <f>J32/0.52</f>
        <v>0</v>
      </c>
      <c r="N33" s="3" t="s">
        <v>7</v>
      </c>
      <c r="O33" s="3">
        <f>O32/0.52</f>
        <v>-1.9230769230769229</v>
      </c>
      <c r="S33" s="3" t="s">
        <v>7</v>
      </c>
      <c r="T33" s="3">
        <f>T32/0.52</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5A220-B144-45B5-847E-148B7FDBDB09}">
  <dimension ref="B2:P12"/>
  <sheetViews>
    <sheetView workbookViewId="0">
      <selection activeCell="G5" sqref="G5"/>
    </sheetView>
  </sheetViews>
  <sheetFormatPr defaultRowHeight="14.4" x14ac:dyDescent="0.3"/>
  <cols>
    <col min="16" max="16" width="10.5546875" customWidth="1"/>
  </cols>
  <sheetData>
    <row r="2" spans="2:16" x14ac:dyDescent="0.3">
      <c r="B2" s="3" t="s">
        <v>79</v>
      </c>
      <c r="C2" s="3" t="str">
        <f>B3</f>
        <v>k15</v>
      </c>
      <c r="D2" s="3" t="str">
        <f>B4</f>
        <v>k16</v>
      </c>
      <c r="F2" s="3" t="s">
        <v>79</v>
      </c>
      <c r="G2" s="3" t="str">
        <f>F3</f>
        <v>k15</v>
      </c>
      <c r="H2" s="3" t="str">
        <f>F4</f>
        <v>k16</v>
      </c>
      <c r="J2" s="3"/>
      <c r="K2" s="3" t="str">
        <f>J3</f>
        <v>k15</v>
      </c>
      <c r="L2" s="3" t="str">
        <f>J4</f>
        <v>k16</v>
      </c>
      <c r="N2" s="3"/>
      <c r="O2" s="3" t="str">
        <f>N3</f>
        <v>k15</v>
      </c>
      <c r="P2" s="3" t="str">
        <f>N4</f>
        <v>k16</v>
      </c>
    </row>
    <row r="3" spans="2:16" x14ac:dyDescent="0.3">
      <c r="B3" s="4" t="s">
        <v>90</v>
      </c>
      <c r="C3" s="3">
        <v>1</v>
      </c>
      <c r="D3" s="3">
        <v>1</v>
      </c>
      <c r="F3" s="42" t="str">
        <f>B3</f>
        <v>k15</v>
      </c>
      <c r="G3" s="3">
        <v>1</v>
      </c>
      <c r="H3" s="3">
        <v>1</v>
      </c>
      <c r="J3" s="3" t="str">
        <f>F3</f>
        <v>k15</v>
      </c>
      <c r="K3" s="3">
        <v>1</v>
      </c>
      <c r="L3" s="3"/>
      <c r="N3" s="3" t="str">
        <f>J3</f>
        <v>k15</v>
      </c>
      <c r="O3" s="3">
        <f>GEOMEAN(C3,G3,K3)</f>
        <v>1</v>
      </c>
      <c r="P3" s="3">
        <f>GEOMEAN(D3,H3,L3)</f>
        <v>1</v>
      </c>
    </row>
    <row r="4" spans="2:16" x14ac:dyDescent="0.3">
      <c r="B4" s="4" t="s">
        <v>91</v>
      </c>
      <c r="C4" s="3">
        <v>1</v>
      </c>
      <c r="D4" s="3">
        <v>1</v>
      </c>
      <c r="F4" s="42" t="str">
        <f>B4</f>
        <v>k16</v>
      </c>
      <c r="G4" s="3">
        <v>1</v>
      </c>
      <c r="H4" s="3">
        <v>1</v>
      </c>
      <c r="J4" s="3" t="str">
        <f>F4</f>
        <v>k16</v>
      </c>
      <c r="K4" s="3"/>
      <c r="L4" s="3">
        <v>1</v>
      </c>
      <c r="N4" s="3" t="str">
        <f>J4</f>
        <v>k16</v>
      </c>
      <c r="O4" s="3">
        <f>GEOMEAN(C4,G4,K4)</f>
        <v>1</v>
      </c>
      <c r="P4" s="3">
        <f>GEOMEAN(D4,H4,L4)</f>
        <v>1</v>
      </c>
    </row>
    <row r="6" spans="2:16" hidden="1" x14ac:dyDescent="0.3">
      <c r="C6">
        <f>SUM(C3:C4)</f>
        <v>2</v>
      </c>
      <c r="D6">
        <f>SUM(D3:D4)</f>
        <v>2</v>
      </c>
      <c r="G6">
        <f>SUM(G3:G4)</f>
        <v>2</v>
      </c>
      <c r="H6">
        <f>SUM(H3:H4)</f>
        <v>2</v>
      </c>
      <c r="K6">
        <f>SUM(K3:K4)</f>
        <v>1</v>
      </c>
      <c r="L6">
        <f>SUM(L3:L4)</f>
        <v>1</v>
      </c>
      <c r="O6">
        <f>SUM(O3:O4)</f>
        <v>2</v>
      </c>
      <c r="P6">
        <f>SUM(P3:P4)</f>
        <v>2</v>
      </c>
    </row>
    <row r="7" spans="2:16" hidden="1" x14ac:dyDescent="0.3"/>
    <row r="8" spans="2:16" hidden="1" x14ac:dyDescent="0.3">
      <c r="C8" s="3">
        <f>C3/C$6</f>
        <v>0.5</v>
      </c>
      <c r="D8" s="3">
        <f>D3/D$6</f>
        <v>0.5</v>
      </c>
      <c r="G8" s="3">
        <f>G3/G$6</f>
        <v>0.5</v>
      </c>
      <c r="H8" s="3">
        <f>H3/H$6</f>
        <v>0.5</v>
      </c>
      <c r="K8" s="3">
        <f>K3/K$6</f>
        <v>1</v>
      </c>
      <c r="L8" s="3">
        <f>L3/L$6</f>
        <v>0</v>
      </c>
      <c r="O8" s="3">
        <f>O3/O$6</f>
        <v>0.5</v>
      </c>
      <c r="P8" s="3">
        <f>P3/P$6</f>
        <v>0.5</v>
      </c>
    </row>
    <row r="9" spans="2:16" hidden="1" x14ac:dyDescent="0.3">
      <c r="C9" s="3">
        <f>C4/C$6</f>
        <v>0.5</v>
      </c>
      <c r="D9" s="3">
        <f>D4/D$6</f>
        <v>0.5</v>
      </c>
      <c r="G9" s="3">
        <f>G4/G$6</f>
        <v>0.5</v>
      </c>
      <c r="H9" s="3">
        <f>H4/H$6</f>
        <v>0.5</v>
      </c>
      <c r="K9" s="3">
        <f>K4/K$6</f>
        <v>0</v>
      </c>
      <c r="L9" s="3">
        <f>L4/L$6</f>
        <v>1</v>
      </c>
      <c r="O9" s="3">
        <f>O4/O$6</f>
        <v>0.5</v>
      </c>
      <c r="P9" s="3">
        <f>P4/P$6</f>
        <v>0.5</v>
      </c>
    </row>
    <row r="10" spans="2:16" hidden="1" x14ac:dyDescent="0.3"/>
    <row r="11" spans="2:16" x14ac:dyDescent="0.3">
      <c r="C11" s="3" t="str">
        <f>B3</f>
        <v>k15</v>
      </c>
      <c r="D11" s="3">
        <f>AVERAGE(C8:D8)</f>
        <v>0.5</v>
      </c>
      <c r="G11" s="3" t="str">
        <f>F3</f>
        <v>k15</v>
      </c>
      <c r="H11" s="3">
        <f>AVERAGE(G8:H8)</f>
        <v>0.5</v>
      </c>
      <c r="K11" s="3" t="str">
        <f>J3</f>
        <v>k15</v>
      </c>
      <c r="L11" s="3">
        <f>AVERAGE(K8:L8)</f>
        <v>0.5</v>
      </c>
      <c r="O11" s="3" t="str">
        <f>N3</f>
        <v>k15</v>
      </c>
      <c r="P11" s="3">
        <f>AVERAGE(O8:P8)</f>
        <v>0.5</v>
      </c>
    </row>
    <row r="12" spans="2:16" x14ac:dyDescent="0.3">
      <c r="C12" s="3" t="str">
        <f>B4</f>
        <v>k16</v>
      </c>
      <c r="D12" s="3">
        <f>AVERAGE(C9:D9)</f>
        <v>0.5</v>
      </c>
      <c r="G12" s="3" t="str">
        <f>F4</f>
        <v>k16</v>
      </c>
      <c r="H12" s="3">
        <f>AVERAGE(G9:H9)</f>
        <v>0.5</v>
      </c>
      <c r="K12" s="3" t="str">
        <f>J4</f>
        <v>k16</v>
      </c>
      <c r="L12" s="3">
        <f>AVERAGE(K9:L9)</f>
        <v>0.5</v>
      </c>
      <c r="O12" s="3" t="str">
        <f>N4</f>
        <v>k16</v>
      </c>
      <c r="P12" s="3">
        <f>AVERAGE(O9:P9)</f>
        <v>0.5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3DF6-57A2-4DAD-81F1-33F07DC00390}">
  <dimension ref="B3:T33"/>
  <sheetViews>
    <sheetView workbookViewId="0">
      <selection activeCell="J6" sqref="J6"/>
    </sheetView>
  </sheetViews>
  <sheetFormatPr defaultRowHeight="14.4" x14ac:dyDescent="0.3"/>
  <sheetData>
    <row r="3" spans="2:20" x14ac:dyDescent="0.3">
      <c r="B3" s="3" t="s">
        <v>79</v>
      </c>
      <c r="C3" s="3" t="str">
        <f>B4</f>
        <v>a1</v>
      </c>
      <c r="D3" s="3" t="str">
        <f>B5</f>
        <v>a2</v>
      </c>
      <c r="E3" s="3" t="str">
        <f>B6</f>
        <v>a3</v>
      </c>
      <c r="G3" s="3" t="s">
        <v>79</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1</v>
      </c>
      <c r="E4" s="3">
        <v>2</v>
      </c>
      <c r="G4" s="42" t="str">
        <f>B4</f>
        <v>a1</v>
      </c>
      <c r="H4" s="3">
        <v>1</v>
      </c>
      <c r="I4" s="3">
        <v>2</v>
      </c>
      <c r="J4" s="3">
        <v>2</v>
      </c>
      <c r="L4" s="3" t="str">
        <f>G4</f>
        <v>a1</v>
      </c>
      <c r="M4" s="3">
        <v>1</v>
      </c>
      <c r="N4" s="3"/>
      <c r="O4" s="3"/>
      <c r="Q4" s="3" t="str">
        <f>L4</f>
        <v>a1</v>
      </c>
      <c r="R4" s="3">
        <f>GEOMEAN(C4,H4,M4)</f>
        <v>1</v>
      </c>
      <c r="S4" s="3">
        <f t="shared" ref="S4:T6" si="0">GEOMEAN(D4,I4,N4)</f>
        <v>1.4142135623730949</v>
      </c>
      <c r="T4" s="3">
        <f t="shared" si="0"/>
        <v>2</v>
      </c>
    </row>
    <row r="5" spans="2:20" x14ac:dyDescent="0.3">
      <c r="B5" s="4" t="s">
        <v>93</v>
      </c>
      <c r="C5" s="3">
        <v>1</v>
      </c>
      <c r="D5" s="3">
        <v>1</v>
      </c>
      <c r="E5" s="3">
        <v>2</v>
      </c>
      <c r="G5" s="42" t="str">
        <f t="shared" ref="G5:G6" si="1">B5</f>
        <v>a2</v>
      </c>
      <c r="H5" s="3">
        <f>1/2</f>
        <v>0.5</v>
      </c>
      <c r="I5" s="3">
        <v>1</v>
      </c>
      <c r="J5" s="3">
        <v>1</v>
      </c>
      <c r="L5" s="3" t="str">
        <f t="shared" ref="L5:L6" si="2">G5</f>
        <v>a2</v>
      </c>
      <c r="M5" s="3"/>
      <c r="N5" s="3">
        <v>1</v>
      </c>
      <c r="O5" s="3"/>
      <c r="Q5" s="3" t="str">
        <f t="shared" ref="Q5:Q6" si="3">L5</f>
        <v>a2</v>
      </c>
      <c r="R5" s="3">
        <f t="shared" ref="R5:R6" si="4">GEOMEAN(C5,H5,M5)</f>
        <v>0.70710678118654757</v>
      </c>
      <c r="S5" s="3">
        <f t="shared" si="0"/>
        <v>1</v>
      </c>
      <c r="T5" s="3">
        <f t="shared" si="0"/>
        <v>1.4142135623730949</v>
      </c>
    </row>
    <row r="6" spans="2:20" x14ac:dyDescent="0.3">
      <c r="B6" s="4" t="s">
        <v>94</v>
      </c>
      <c r="C6" s="3">
        <f>1/2</f>
        <v>0.5</v>
      </c>
      <c r="D6" s="3">
        <f>1/2</f>
        <v>0.5</v>
      </c>
      <c r="E6" s="3">
        <v>1</v>
      </c>
      <c r="G6" s="42" t="str">
        <f t="shared" si="1"/>
        <v>a3</v>
      </c>
      <c r="H6" s="3">
        <f>1/2</f>
        <v>0.5</v>
      </c>
      <c r="I6" s="3">
        <v>1</v>
      </c>
      <c r="J6" s="3">
        <v>1</v>
      </c>
      <c r="L6" s="3" t="str">
        <f t="shared" si="2"/>
        <v>a3</v>
      </c>
      <c r="M6" s="3"/>
      <c r="N6" s="3"/>
      <c r="O6" s="3">
        <v>1</v>
      </c>
      <c r="Q6" s="3" t="str">
        <f t="shared" si="3"/>
        <v>a3</v>
      </c>
      <c r="R6" s="3">
        <f t="shared" si="4"/>
        <v>0.5</v>
      </c>
      <c r="S6" s="3">
        <f t="shared" si="0"/>
        <v>0.70710678118654757</v>
      </c>
      <c r="T6" s="3">
        <f t="shared" si="0"/>
        <v>1</v>
      </c>
    </row>
    <row r="8" spans="2:20" hidden="1" x14ac:dyDescent="0.3">
      <c r="C8" s="3">
        <f>SUM(C4:C6)</f>
        <v>2.5</v>
      </c>
      <c r="D8" s="3">
        <f t="shared" ref="D8:E8" si="5">SUM(D4:D6)</f>
        <v>2.5</v>
      </c>
      <c r="E8" s="3">
        <f t="shared" si="5"/>
        <v>5</v>
      </c>
      <c r="H8" s="3">
        <f>SUM(H4:H6)</f>
        <v>2</v>
      </c>
      <c r="I8" s="3">
        <f t="shared" ref="I8:J8" si="6">SUM(I4:I6)</f>
        <v>4</v>
      </c>
      <c r="J8" s="3">
        <f t="shared" si="6"/>
        <v>4</v>
      </c>
      <c r="M8" s="3">
        <f>SUM(M4:M6)</f>
        <v>1</v>
      </c>
      <c r="N8" s="3">
        <f t="shared" ref="N8:O8" si="7">SUM(N4:N6)</f>
        <v>1</v>
      </c>
      <c r="O8" s="3">
        <f t="shared" si="7"/>
        <v>1</v>
      </c>
      <c r="R8" s="3">
        <f>SUM(R4:R6)</f>
        <v>2.2071067811865475</v>
      </c>
      <c r="S8" s="3">
        <f t="shared" ref="S8:T8" si="8">SUM(S4:S6)</f>
        <v>3.1213203435596424</v>
      </c>
      <c r="T8" s="3">
        <f t="shared" si="8"/>
        <v>4.4142135623730949</v>
      </c>
    </row>
    <row r="9" spans="2:20" hidden="1" x14ac:dyDescent="0.3"/>
    <row r="10" spans="2:20" hidden="1" x14ac:dyDescent="0.3"/>
    <row r="11" spans="2:20" hidden="1" x14ac:dyDescent="0.3">
      <c r="C11" s="3">
        <f>C4/C$8</f>
        <v>0.4</v>
      </c>
      <c r="D11" s="3">
        <f>D4/D$8</f>
        <v>0.4</v>
      </c>
      <c r="E11" s="3">
        <f>E4/E$8</f>
        <v>0.4</v>
      </c>
      <c r="H11" s="3">
        <f>H4/H$8</f>
        <v>0.5</v>
      </c>
      <c r="I11" s="3">
        <f>I4/I$8</f>
        <v>0.5</v>
      </c>
      <c r="J11" s="3">
        <f>J4/J$8</f>
        <v>0.5</v>
      </c>
      <c r="M11" s="3">
        <f>M4/M$8</f>
        <v>1</v>
      </c>
      <c r="N11" s="3">
        <f>N4/N$8</f>
        <v>0</v>
      </c>
      <c r="O11" s="3">
        <f>O4/O$8</f>
        <v>0</v>
      </c>
      <c r="R11" s="3">
        <f>R4/R$8</f>
        <v>0.45308183932197288</v>
      </c>
      <c r="S11" s="3">
        <f>S4/S$8</f>
        <v>0.45308183932197282</v>
      </c>
      <c r="T11" s="3">
        <f>T4/T$8</f>
        <v>0.45308183932197288</v>
      </c>
    </row>
    <row r="12" spans="2:20" hidden="1" x14ac:dyDescent="0.3">
      <c r="C12" s="3">
        <f t="shared" ref="C12:E13" si="9">C5/C$8</f>
        <v>0.4</v>
      </c>
      <c r="D12" s="3">
        <f t="shared" si="9"/>
        <v>0.4</v>
      </c>
      <c r="E12" s="3">
        <f t="shared" si="9"/>
        <v>0.4</v>
      </c>
      <c r="H12" s="3">
        <f t="shared" ref="H12:J13" si="10">H5/H$8</f>
        <v>0.25</v>
      </c>
      <c r="I12" s="3">
        <f t="shared" si="10"/>
        <v>0.25</v>
      </c>
      <c r="J12" s="3">
        <f t="shared" si="10"/>
        <v>0.25</v>
      </c>
      <c r="M12" s="3">
        <f t="shared" ref="M12:O13" si="11">M5/M$8</f>
        <v>0</v>
      </c>
      <c r="N12" s="3">
        <f t="shared" si="11"/>
        <v>1</v>
      </c>
      <c r="O12" s="3">
        <f t="shared" si="11"/>
        <v>0</v>
      </c>
      <c r="R12" s="3">
        <f t="shared" ref="R12:T13" si="12">R5/R$8</f>
        <v>0.32037724101704079</v>
      </c>
      <c r="S12" s="3">
        <f t="shared" si="12"/>
        <v>0.32037724101704074</v>
      </c>
      <c r="T12" s="3">
        <f t="shared" si="12"/>
        <v>0.32037724101704074</v>
      </c>
    </row>
    <row r="13" spans="2:20" hidden="1" x14ac:dyDescent="0.3">
      <c r="C13" s="3">
        <f t="shared" si="9"/>
        <v>0.2</v>
      </c>
      <c r="D13" s="3">
        <f t="shared" si="9"/>
        <v>0.2</v>
      </c>
      <c r="E13" s="3">
        <f t="shared" si="9"/>
        <v>0.2</v>
      </c>
      <c r="H13" s="3">
        <f t="shared" si="10"/>
        <v>0.25</v>
      </c>
      <c r="I13" s="3">
        <f t="shared" si="10"/>
        <v>0.25</v>
      </c>
      <c r="J13" s="3">
        <f t="shared" si="10"/>
        <v>0.25</v>
      </c>
      <c r="M13" s="3">
        <f t="shared" si="11"/>
        <v>0</v>
      </c>
      <c r="N13" s="3">
        <f t="shared" si="11"/>
        <v>0</v>
      </c>
      <c r="O13" s="3">
        <f t="shared" si="11"/>
        <v>1</v>
      </c>
      <c r="R13" s="3">
        <f t="shared" si="12"/>
        <v>0.22654091966098644</v>
      </c>
      <c r="S13" s="3">
        <f t="shared" si="12"/>
        <v>0.22654091966098644</v>
      </c>
      <c r="T13" s="3">
        <f t="shared" si="12"/>
        <v>0.22654091966098644</v>
      </c>
    </row>
    <row r="14" spans="2:20" hidden="1" x14ac:dyDescent="0.3"/>
    <row r="15" spans="2:20" x14ac:dyDescent="0.3">
      <c r="D15" s="3" t="str">
        <f>B4</f>
        <v>a1</v>
      </c>
      <c r="E15" s="3">
        <f>AVERAGE(C11:E11)</f>
        <v>0.40000000000000008</v>
      </c>
      <c r="I15" s="3" t="str">
        <f>G4</f>
        <v>a1</v>
      </c>
      <c r="J15" s="3">
        <f>AVERAGE(H11:J11)</f>
        <v>0.5</v>
      </c>
      <c r="N15" s="3" t="str">
        <f>L4</f>
        <v>a1</v>
      </c>
      <c r="O15" s="3">
        <f>AVERAGE(M11:O11)</f>
        <v>0.33333333333333331</v>
      </c>
      <c r="S15" s="3" t="str">
        <f>Q4</f>
        <v>a1</v>
      </c>
      <c r="T15" s="3">
        <f>AVERAGE(R11:T11)</f>
        <v>0.45308183932197288</v>
      </c>
    </row>
    <row r="16" spans="2:20" x14ac:dyDescent="0.3">
      <c r="D16" s="3" t="str">
        <f t="shared" ref="D16:D17" si="13">B5</f>
        <v>a2</v>
      </c>
      <c r="E16" s="3">
        <f t="shared" ref="E16:E17" si="14">AVERAGE(C12:E12)</f>
        <v>0.40000000000000008</v>
      </c>
      <c r="I16" s="3" t="str">
        <f t="shared" ref="I16:I17" si="15">G5</f>
        <v>a2</v>
      </c>
      <c r="J16" s="3">
        <f t="shared" ref="J16:J17" si="16">AVERAGE(H12:J12)</f>
        <v>0.25</v>
      </c>
      <c r="N16" s="3" t="str">
        <f t="shared" ref="N16:N17" si="17">L5</f>
        <v>a2</v>
      </c>
      <c r="O16" s="3">
        <f t="shared" ref="O16:O17" si="18">AVERAGE(M12:O12)</f>
        <v>0.33333333333333331</v>
      </c>
      <c r="S16" s="3" t="str">
        <f t="shared" ref="S16:S17" si="19">Q5</f>
        <v>a2</v>
      </c>
      <c r="T16" s="3">
        <f t="shared" ref="T16:T17" si="20">AVERAGE(R12:T12)</f>
        <v>0.32037724101704074</v>
      </c>
    </row>
    <row r="17" spans="2:20" x14ac:dyDescent="0.3">
      <c r="D17" s="3" t="str">
        <f t="shared" si="13"/>
        <v>a3</v>
      </c>
      <c r="E17" s="3">
        <f t="shared" si="14"/>
        <v>0.20000000000000004</v>
      </c>
      <c r="I17" s="3" t="str">
        <f t="shared" si="15"/>
        <v>a3</v>
      </c>
      <c r="J17" s="3">
        <f t="shared" si="16"/>
        <v>0.25</v>
      </c>
      <c r="N17" s="3" t="str">
        <f t="shared" si="17"/>
        <v>a3</v>
      </c>
      <c r="O17" s="3">
        <f t="shared" si="18"/>
        <v>0.33333333333333331</v>
      </c>
      <c r="S17" s="3" t="str">
        <f t="shared" si="19"/>
        <v>a3</v>
      </c>
      <c r="T17" s="3">
        <f t="shared" si="20"/>
        <v>0.22654091966098644</v>
      </c>
    </row>
    <row r="19" spans="2:20" x14ac:dyDescent="0.3">
      <c r="B19" t="s">
        <v>4</v>
      </c>
      <c r="G19" t="s">
        <v>4</v>
      </c>
      <c r="L19" t="s">
        <v>4</v>
      </c>
      <c r="Q19" t="s">
        <v>4</v>
      </c>
    </row>
    <row r="21" spans="2:20" hidden="1" x14ac:dyDescent="0.3">
      <c r="C21" s="3">
        <f>C4*E$15</f>
        <v>0.40000000000000008</v>
      </c>
      <c r="D21" s="3">
        <f>D4*E$16</f>
        <v>0.40000000000000008</v>
      </c>
      <c r="E21" s="3">
        <f>E4*E$17</f>
        <v>0.40000000000000008</v>
      </c>
      <c r="H21" s="3">
        <f>H4*J$15</f>
        <v>0.5</v>
      </c>
      <c r="I21" s="3">
        <f>I4*J$16</f>
        <v>0.5</v>
      </c>
      <c r="J21" s="3">
        <f>J4*J$17</f>
        <v>0.5</v>
      </c>
      <c r="M21" s="3">
        <f>M4*O$15</f>
        <v>0.33333333333333331</v>
      </c>
      <c r="N21" s="3">
        <f>N4*O$16</f>
        <v>0</v>
      </c>
      <c r="O21" s="3">
        <f>O4*O$17</f>
        <v>0</v>
      </c>
      <c r="R21" s="3">
        <f>R4*T$15</f>
        <v>0.45308183932197288</v>
      </c>
      <c r="S21" s="3">
        <f>S4*T$16</f>
        <v>0.45308183932197282</v>
      </c>
      <c r="T21" s="3">
        <f>T4*T$17</f>
        <v>0.45308183932197288</v>
      </c>
    </row>
    <row r="22" spans="2:20" hidden="1" x14ac:dyDescent="0.3">
      <c r="C22" s="3">
        <f t="shared" ref="C22:C23" si="21">C5*E$15</f>
        <v>0.40000000000000008</v>
      </c>
      <c r="D22" s="3">
        <f t="shared" ref="D22:D23" si="22">D5*E$16</f>
        <v>0.40000000000000008</v>
      </c>
      <c r="E22" s="3">
        <f t="shared" ref="E22:E23" si="23">E5*E$17</f>
        <v>0.40000000000000008</v>
      </c>
      <c r="H22" s="3">
        <f t="shared" ref="H22:H23" si="24">H5*J$15</f>
        <v>0.25</v>
      </c>
      <c r="I22" s="3">
        <f t="shared" ref="I22:I23" si="25">I5*J$16</f>
        <v>0.25</v>
      </c>
      <c r="J22" s="3">
        <f t="shared" ref="J22:J23" si="26">J5*J$17</f>
        <v>0.25</v>
      </c>
      <c r="M22" s="3">
        <f t="shared" ref="M22:M23" si="27">M5*O$15</f>
        <v>0</v>
      </c>
      <c r="N22" s="3">
        <f t="shared" ref="N22:N23" si="28">N5*O$16</f>
        <v>0.33333333333333331</v>
      </c>
      <c r="O22" s="3">
        <f t="shared" ref="O22:O23" si="29">O5*O$17</f>
        <v>0</v>
      </c>
      <c r="R22" s="3">
        <f t="shared" ref="R22:R23" si="30">R5*T$15</f>
        <v>0.32037724101704079</v>
      </c>
      <c r="S22" s="3">
        <f t="shared" ref="S22:S23" si="31">S5*T$16</f>
        <v>0.32037724101704074</v>
      </c>
      <c r="T22" s="3">
        <f t="shared" ref="T22:T23" si="32">T5*T$17</f>
        <v>0.32037724101704074</v>
      </c>
    </row>
    <row r="23" spans="2:20" hidden="1" x14ac:dyDescent="0.3">
      <c r="C23" s="3">
        <f t="shared" si="21"/>
        <v>0.20000000000000004</v>
      </c>
      <c r="D23" s="3">
        <f t="shared" si="22"/>
        <v>0.20000000000000004</v>
      </c>
      <c r="E23" s="3">
        <f t="shared" si="23"/>
        <v>0.20000000000000004</v>
      </c>
      <c r="H23" s="3">
        <f t="shared" si="24"/>
        <v>0.25</v>
      </c>
      <c r="I23" s="3">
        <f t="shared" si="25"/>
        <v>0.25</v>
      </c>
      <c r="J23" s="3">
        <f t="shared" si="26"/>
        <v>0.25</v>
      </c>
      <c r="M23" s="3">
        <f t="shared" si="27"/>
        <v>0</v>
      </c>
      <c r="N23" s="3">
        <f t="shared" si="28"/>
        <v>0</v>
      </c>
      <c r="O23" s="3">
        <f t="shared" si="29"/>
        <v>0.33333333333333331</v>
      </c>
      <c r="R23" s="3">
        <f t="shared" si="30"/>
        <v>0.22654091966098644</v>
      </c>
      <c r="S23" s="3">
        <f t="shared" si="31"/>
        <v>0.22654091966098644</v>
      </c>
      <c r="T23" s="3">
        <f t="shared" si="32"/>
        <v>0.22654091966098644</v>
      </c>
    </row>
    <row r="24" spans="2:20" hidden="1" x14ac:dyDescent="0.3"/>
    <row r="25" spans="2:20" hidden="1" x14ac:dyDescent="0.3">
      <c r="C25" s="3">
        <f>SUM(C21:E21)</f>
        <v>1.2000000000000002</v>
      </c>
      <c r="D25" s="3">
        <f>SUM(C22:E22)</f>
        <v>1.2000000000000002</v>
      </c>
      <c r="E25" s="3">
        <f>SUM(C23:E23)</f>
        <v>0.60000000000000009</v>
      </c>
      <c r="H25" s="3">
        <f>SUM(H21:J21)</f>
        <v>1.5</v>
      </c>
      <c r="I25" s="3">
        <f>SUM(H22:J22)</f>
        <v>0.75</v>
      </c>
      <c r="J25" s="3">
        <f>SUM(H23:J23)</f>
        <v>0.75</v>
      </c>
      <c r="M25" s="3">
        <f>SUM(M21:O21)</f>
        <v>0.33333333333333331</v>
      </c>
      <c r="N25" s="3">
        <f>SUM(M22:O22)</f>
        <v>0.33333333333333331</v>
      </c>
      <c r="O25" s="3">
        <f>SUM(M23:O23)</f>
        <v>0.33333333333333331</v>
      </c>
      <c r="R25" s="3">
        <f>SUM(R21:T21)</f>
        <v>1.3592455179659186</v>
      </c>
      <c r="S25" s="3">
        <f>SUM(R22:T22)</f>
        <v>0.96113172305112227</v>
      </c>
      <c r="T25" s="3">
        <f>SUM(R23:T23)</f>
        <v>0.67962275898295932</v>
      </c>
    </row>
    <row r="26" spans="2:20" hidden="1" x14ac:dyDescent="0.3"/>
    <row r="27" spans="2:20" hidden="1" x14ac:dyDescent="0.3">
      <c r="C27" s="3">
        <f>E15</f>
        <v>0.40000000000000008</v>
      </c>
      <c r="D27" s="3">
        <f>E16</f>
        <v>0.40000000000000008</v>
      </c>
      <c r="E27" s="3">
        <f>E17</f>
        <v>0.20000000000000004</v>
      </c>
      <c r="H27" s="3">
        <f>J15</f>
        <v>0.5</v>
      </c>
      <c r="I27" s="3">
        <f>J16</f>
        <v>0.25</v>
      </c>
      <c r="J27" s="3">
        <f>J17</f>
        <v>0.25</v>
      </c>
      <c r="M27" s="3">
        <f>O15</f>
        <v>0.33333333333333331</v>
      </c>
      <c r="N27" s="3">
        <f>O16</f>
        <v>0.33333333333333331</v>
      </c>
      <c r="O27" s="3">
        <f>O17</f>
        <v>0.33333333333333331</v>
      </c>
      <c r="R27" s="3">
        <f>T15</f>
        <v>0.45308183932197288</v>
      </c>
      <c r="S27" s="3">
        <f>T16</f>
        <v>0.32037724101704074</v>
      </c>
      <c r="T27" s="3">
        <f>T17</f>
        <v>0.22654091966098644</v>
      </c>
    </row>
    <row r="28" spans="2:20" hidden="1" x14ac:dyDescent="0.3"/>
    <row r="29" spans="2:20" hidden="1" x14ac:dyDescent="0.3">
      <c r="C29" s="3">
        <f>C25/C27</f>
        <v>3</v>
      </c>
      <c r="D29" s="3">
        <f t="shared" ref="D29:E29" si="33">D25/D27</f>
        <v>3</v>
      </c>
      <c r="E29" s="3">
        <f t="shared" si="33"/>
        <v>3</v>
      </c>
      <c r="H29" s="3">
        <f>H25/H27</f>
        <v>3</v>
      </c>
      <c r="I29" s="3">
        <f t="shared" ref="I29:J29" si="34">I25/I27</f>
        <v>3</v>
      </c>
      <c r="J29" s="3">
        <f t="shared" si="34"/>
        <v>3</v>
      </c>
      <c r="M29" s="3">
        <f>M25/M27</f>
        <v>1</v>
      </c>
      <c r="N29" s="3">
        <f t="shared" ref="N29:O29" si="35">N25/N27</f>
        <v>1</v>
      </c>
      <c r="O29" s="3">
        <f t="shared" si="35"/>
        <v>1</v>
      </c>
      <c r="R29" s="3">
        <f>R25/R27</f>
        <v>3</v>
      </c>
      <c r="S29" s="3">
        <f t="shared" ref="S29:T29" si="36">S25/S27</f>
        <v>3</v>
      </c>
      <c r="T29" s="3">
        <f t="shared" si="36"/>
        <v>3</v>
      </c>
    </row>
    <row r="30" spans="2:20" hidden="1" x14ac:dyDescent="0.3"/>
    <row r="31" spans="2:20" hidden="1" x14ac:dyDescent="0.3">
      <c r="D31" s="3" t="s">
        <v>5</v>
      </c>
      <c r="E31" s="3">
        <f>AVERAGE(C29:E29)</f>
        <v>3</v>
      </c>
      <c r="I31" s="3" t="s">
        <v>5</v>
      </c>
      <c r="J31" s="3">
        <f>AVERAGE(H29:J29)</f>
        <v>3</v>
      </c>
      <c r="N31" s="3" t="s">
        <v>5</v>
      </c>
      <c r="O31" s="3">
        <f>AVERAGE(M29:O29)</f>
        <v>1</v>
      </c>
      <c r="S31" s="3" t="s">
        <v>5</v>
      </c>
      <c r="T31" s="3">
        <f>AVERAGE(R29:T29)</f>
        <v>3</v>
      </c>
    </row>
    <row r="32" spans="2:20" hidden="1" x14ac:dyDescent="0.3">
      <c r="D32" s="3" t="s">
        <v>6</v>
      </c>
      <c r="E32" s="3">
        <f>(E31-3)/2</f>
        <v>0</v>
      </c>
      <c r="I32" s="3" t="s">
        <v>6</v>
      </c>
      <c r="J32" s="3">
        <f>(J31-3)/2</f>
        <v>0</v>
      </c>
      <c r="N32" s="3" t="s">
        <v>6</v>
      </c>
      <c r="O32" s="3">
        <f>(O31-3)/2</f>
        <v>-1</v>
      </c>
      <c r="S32" s="3" t="s">
        <v>6</v>
      </c>
      <c r="T32" s="3">
        <f>(T31-3)/2</f>
        <v>0</v>
      </c>
    </row>
    <row r="33" spans="4:20" x14ac:dyDescent="0.3">
      <c r="D33" s="3" t="s">
        <v>7</v>
      </c>
      <c r="E33" s="3">
        <f>E32/0.52</f>
        <v>0</v>
      </c>
      <c r="I33" s="3" t="s">
        <v>7</v>
      </c>
      <c r="J33" s="3">
        <f>J32/0.52</f>
        <v>0</v>
      </c>
      <c r="N33" s="3" t="s">
        <v>7</v>
      </c>
      <c r="O33" s="3">
        <f>O32/0.52</f>
        <v>-1.9230769230769229</v>
      </c>
      <c r="S33" s="3" t="s">
        <v>7</v>
      </c>
      <c r="T33" s="3">
        <f>T32/0.52</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A0E8A-D554-4A0C-9AE2-A541D1230B95}">
  <dimension ref="B3:T33"/>
  <sheetViews>
    <sheetView workbookViewId="0">
      <selection activeCell="I5" sqref="I5"/>
    </sheetView>
  </sheetViews>
  <sheetFormatPr defaultRowHeight="14.4" x14ac:dyDescent="0.3"/>
  <sheetData>
    <row r="3" spans="2:20" x14ac:dyDescent="0.3">
      <c r="B3" s="3" t="s">
        <v>90</v>
      </c>
      <c r="C3" s="3" t="str">
        <f>B4</f>
        <v>a1</v>
      </c>
      <c r="D3" s="3" t="str">
        <f>B5</f>
        <v>a2</v>
      </c>
      <c r="E3" s="3" t="str">
        <f>B6</f>
        <v>a3</v>
      </c>
      <c r="G3" s="3" t="s">
        <v>90</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2</v>
      </c>
      <c r="E4" s="3">
        <v>2</v>
      </c>
      <c r="G4" s="42" t="str">
        <f>B4</f>
        <v>a1</v>
      </c>
      <c r="H4" s="3">
        <v>1</v>
      </c>
      <c r="I4" s="3">
        <v>2</v>
      </c>
      <c r="J4" s="3">
        <v>3</v>
      </c>
      <c r="L4" s="3" t="str">
        <f>G4</f>
        <v>a1</v>
      </c>
      <c r="M4" s="3">
        <v>1</v>
      </c>
      <c r="N4" s="3"/>
      <c r="O4" s="3"/>
      <c r="Q4" s="3" t="str">
        <f>L4</f>
        <v>a1</v>
      </c>
      <c r="R4" s="3">
        <f>GEOMEAN(C4,H4,M4)</f>
        <v>1</v>
      </c>
      <c r="S4" s="3">
        <f t="shared" ref="S4:T6" si="0">GEOMEAN(D4,I4,N4)</f>
        <v>2</v>
      </c>
      <c r="T4" s="3">
        <f t="shared" si="0"/>
        <v>2.4494897427831779</v>
      </c>
    </row>
    <row r="5" spans="2:20" x14ac:dyDescent="0.3">
      <c r="B5" s="4" t="s">
        <v>93</v>
      </c>
      <c r="C5" s="3">
        <f>1/2</f>
        <v>0.5</v>
      </c>
      <c r="D5" s="3">
        <v>1</v>
      </c>
      <c r="E5" s="3">
        <v>1</v>
      </c>
      <c r="G5" s="42" t="str">
        <f t="shared" ref="G5:G6" si="1">B5</f>
        <v>a2</v>
      </c>
      <c r="H5" s="3">
        <f>1/2</f>
        <v>0.5</v>
      </c>
      <c r="I5" s="3">
        <v>1</v>
      </c>
      <c r="J5" s="3">
        <v>1</v>
      </c>
      <c r="L5" s="3" t="str">
        <f t="shared" ref="L5:L6" si="2">G5</f>
        <v>a2</v>
      </c>
      <c r="M5" s="3"/>
      <c r="N5" s="3">
        <v>1</v>
      </c>
      <c r="O5" s="3"/>
      <c r="Q5" s="3" t="str">
        <f t="shared" ref="Q5:Q6" si="3">L5</f>
        <v>a2</v>
      </c>
      <c r="R5" s="3">
        <f t="shared" ref="R5:R6" si="4">GEOMEAN(C5,H5,M5)</f>
        <v>0.5</v>
      </c>
      <c r="S5" s="3">
        <f t="shared" si="0"/>
        <v>1</v>
      </c>
      <c r="T5" s="3">
        <f t="shared" si="0"/>
        <v>1</v>
      </c>
    </row>
    <row r="6" spans="2:20" x14ac:dyDescent="0.3">
      <c r="B6" s="4" t="s">
        <v>94</v>
      </c>
      <c r="C6" s="3">
        <f>1/2</f>
        <v>0.5</v>
      </c>
      <c r="D6" s="3">
        <v>1</v>
      </c>
      <c r="E6" s="3">
        <v>1</v>
      </c>
      <c r="G6" s="42" t="str">
        <f t="shared" si="1"/>
        <v>a3</v>
      </c>
      <c r="H6" s="3">
        <f>1/3</f>
        <v>0.33333333333333331</v>
      </c>
      <c r="I6" s="3">
        <v>1</v>
      </c>
      <c r="J6" s="3">
        <v>1</v>
      </c>
      <c r="L6" s="3" t="str">
        <f t="shared" si="2"/>
        <v>a3</v>
      </c>
      <c r="M6" s="3"/>
      <c r="N6" s="3"/>
      <c r="O6" s="3">
        <v>1</v>
      </c>
      <c r="Q6" s="3" t="str">
        <f t="shared" si="3"/>
        <v>a3</v>
      </c>
      <c r="R6" s="3">
        <f t="shared" si="4"/>
        <v>0.40824829046386302</v>
      </c>
      <c r="S6" s="3">
        <f t="shared" si="0"/>
        <v>1</v>
      </c>
      <c r="T6" s="3">
        <f t="shared" si="0"/>
        <v>1</v>
      </c>
    </row>
    <row r="8" spans="2:20" hidden="1" x14ac:dyDescent="0.3">
      <c r="C8" s="3">
        <f>SUM(C4:C6)</f>
        <v>2</v>
      </c>
      <c r="D8" s="3">
        <f t="shared" ref="D8:E8" si="5">SUM(D4:D6)</f>
        <v>4</v>
      </c>
      <c r="E8" s="3">
        <f t="shared" si="5"/>
        <v>4</v>
      </c>
      <c r="H8" s="3">
        <f>SUM(H4:H6)</f>
        <v>1.8333333333333333</v>
      </c>
      <c r="I8" s="3">
        <f t="shared" ref="I8:J8" si="6">SUM(I4:I6)</f>
        <v>4</v>
      </c>
      <c r="J8" s="3">
        <f t="shared" si="6"/>
        <v>5</v>
      </c>
      <c r="M8" s="3">
        <f>SUM(M4:M6)</f>
        <v>1</v>
      </c>
      <c r="N8" s="3">
        <f t="shared" ref="N8:O8" si="7">SUM(N4:N6)</f>
        <v>1</v>
      </c>
      <c r="O8" s="3">
        <f t="shared" si="7"/>
        <v>1</v>
      </c>
      <c r="R8" s="3">
        <f>SUM(R4:R6)</f>
        <v>1.9082482904638631</v>
      </c>
      <c r="S8" s="3">
        <f t="shared" ref="S8:T8" si="8">SUM(S4:S6)</f>
        <v>4</v>
      </c>
      <c r="T8" s="3">
        <f t="shared" si="8"/>
        <v>4.4494897427831779</v>
      </c>
    </row>
    <row r="9" spans="2:20" hidden="1" x14ac:dyDescent="0.3"/>
    <row r="10" spans="2:20" hidden="1" x14ac:dyDescent="0.3"/>
    <row r="11" spans="2:20" hidden="1" x14ac:dyDescent="0.3">
      <c r="C11" s="3">
        <f>C4/C$8</f>
        <v>0.5</v>
      </c>
      <c r="D11" s="3">
        <f>D4/D$8</f>
        <v>0.5</v>
      </c>
      <c r="E11" s="3">
        <f>E4/E$8</f>
        <v>0.5</v>
      </c>
      <c r="H11" s="3">
        <f>H4/H$8</f>
        <v>0.54545454545454553</v>
      </c>
      <c r="I11" s="3">
        <f>I4/I$8</f>
        <v>0.5</v>
      </c>
      <c r="J11" s="3">
        <f>J4/J$8</f>
        <v>0.6</v>
      </c>
      <c r="M11" s="3">
        <f>M4/M$8</f>
        <v>1</v>
      </c>
      <c r="N11" s="3">
        <f>N4/N$8</f>
        <v>0</v>
      </c>
      <c r="O11" s="3">
        <f>O4/O$8</f>
        <v>0</v>
      </c>
      <c r="R11" s="3">
        <f>R4/R$8</f>
        <v>0.52404082057734569</v>
      </c>
      <c r="S11" s="3">
        <f>S4/S$8</f>
        <v>0.5</v>
      </c>
      <c r="T11" s="3">
        <f>T4/T$8</f>
        <v>0.5505102572168219</v>
      </c>
    </row>
    <row r="12" spans="2:20" hidden="1" x14ac:dyDescent="0.3">
      <c r="C12" s="3">
        <f t="shared" ref="C12:E13" si="9">C5/C$8</f>
        <v>0.25</v>
      </c>
      <c r="D12" s="3">
        <f t="shared" si="9"/>
        <v>0.25</v>
      </c>
      <c r="E12" s="3">
        <f t="shared" si="9"/>
        <v>0.25</v>
      </c>
      <c r="H12" s="3">
        <f t="shared" ref="H12:J13" si="10">H5/H$8</f>
        <v>0.27272727272727276</v>
      </c>
      <c r="I12" s="3">
        <f t="shared" si="10"/>
        <v>0.25</v>
      </c>
      <c r="J12" s="3">
        <f t="shared" si="10"/>
        <v>0.2</v>
      </c>
      <c r="M12" s="3">
        <f t="shared" ref="M12:O13" si="11">M5/M$8</f>
        <v>0</v>
      </c>
      <c r="N12" s="3">
        <f t="shared" si="11"/>
        <v>1</v>
      </c>
      <c r="O12" s="3">
        <f t="shared" si="11"/>
        <v>0</v>
      </c>
      <c r="R12" s="3">
        <f t="shared" ref="R12:T13" si="12">R5/R$8</f>
        <v>0.26202041028867284</v>
      </c>
      <c r="S12" s="3">
        <f t="shared" si="12"/>
        <v>0.25</v>
      </c>
      <c r="T12" s="3">
        <f t="shared" si="12"/>
        <v>0.22474487139158905</v>
      </c>
    </row>
    <row r="13" spans="2:20" hidden="1" x14ac:dyDescent="0.3">
      <c r="C13" s="3">
        <f t="shared" si="9"/>
        <v>0.25</v>
      </c>
      <c r="D13" s="3">
        <f t="shared" si="9"/>
        <v>0.25</v>
      </c>
      <c r="E13" s="3">
        <f t="shared" si="9"/>
        <v>0.25</v>
      </c>
      <c r="H13" s="3">
        <f t="shared" si="10"/>
        <v>0.18181818181818182</v>
      </c>
      <c r="I13" s="3">
        <f t="shared" si="10"/>
        <v>0.25</v>
      </c>
      <c r="J13" s="3">
        <f t="shared" si="10"/>
        <v>0.2</v>
      </c>
      <c r="M13" s="3">
        <f t="shared" si="11"/>
        <v>0</v>
      </c>
      <c r="N13" s="3">
        <f t="shared" si="11"/>
        <v>0</v>
      </c>
      <c r="O13" s="3">
        <f t="shared" si="11"/>
        <v>1</v>
      </c>
      <c r="R13" s="3">
        <f t="shared" si="12"/>
        <v>0.21393876913398135</v>
      </c>
      <c r="S13" s="3">
        <f t="shared" si="12"/>
        <v>0.25</v>
      </c>
      <c r="T13" s="3">
        <f t="shared" si="12"/>
        <v>0.22474487139158905</v>
      </c>
    </row>
    <row r="14" spans="2:20" hidden="1" x14ac:dyDescent="0.3"/>
    <row r="15" spans="2:20" x14ac:dyDescent="0.3">
      <c r="D15" s="3" t="str">
        <f>B4</f>
        <v>a1</v>
      </c>
      <c r="E15" s="3">
        <f>AVERAGE(C11:E11)</f>
        <v>0.5</v>
      </c>
      <c r="I15" s="3" t="str">
        <f>G4</f>
        <v>a1</v>
      </c>
      <c r="J15" s="3">
        <f>AVERAGE(H11:J11)</f>
        <v>0.54848484848484846</v>
      </c>
      <c r="N15" s="3" t="str">
        <f>L4</f>
        <v>a1</v>
      </c>
      <c r="O15" s="3">
        <f>AVERAGE(M11:O11)</f>
        <v>0.33333333333333331</v>
      </c>
      <c r="S15" s="3" t="str">
        <f>Q4</f>
        <v>a1</v>
      </c>
      <c r="T15" s="3">
        <f>AVERAGE(R11:T11)</f>
        <v>0.52485035926472257</v>
      </c>
    </row>
    <row r="16" spans="2:20" x14ac:dyDescent="0.3">
      <c r="D16" s="3" t="str">
        <f t="shared" ref="D16:D17" si="13">B5</f>
        <v>a2</v>
      </c>
      <c r="E16" s="3">
        <f t="shared" ref="E16:E17" si="14">AVERAGE(C12:E12)</f>
        <v>0.25</v>
      </c>
      <c r="I16" s="3" t="str">
        <f t="shared" ref="I16:I17" si="15">G5</f>
        <v>a2</v>
      </c>
      <c r="J16" s="3">
        <f t="shared" ref="J16:J17" si="16">AVERAGE(H12:J12)</f>
        <v>0.24090909090909088</v>
      </c>
      <c r="N16" s="3" t="str">
        <f t="shared" ref="N16:N17" si="17">L5</f>
        <v>a2</v>
      </c>
      <c r="O16" s="3">
        <f t="shared" ref="O16:O17" si="18">AVERAGE(M12:O12)</f>
        <v>0.33333333333333331</v>
      </c>
      <c r="S16" s="3" t="str">
        <f t="shared" ref="S16:S17" si="19">Q5</f>
        <v>a2</v>
      </c>
      <c r="T16" s="3">
        <f t="shared" ref="T16:T17" si="20">AVERAGE(R12:T12)</f>
        <v>0.24558842722675397</v>
      </c>
    </row>
    <row r="17" spans="2:20" x14ac:dyDescent="0.3">
      <c r="D17" s="3" t="str">
        <f t="shared" si="13"/>
        <v>a3</v>
      </c>
      <c r="E17" s="3">
        <f t="shared" si="14"/>
        <v>0.25</v>
      </c>
      <c r="I17" s="3" t="str">
        <f t="shared" si="15"/>
        <v>a3</v>
      </c>
      <c r="J17" s="3">
        <f t="shared" si="16"/>
        <v>0.2106060606060606</v>
      </c>
      <c r="N17" s="3" t="str">
        <f t="shared" si="17"/>
        <v>a3</v>
      </c>
      <c r="O17" s="3">
        <f t="shared" si="18"/>
        <v>0.33333333333333331</v>
      </c>
      <c r="S17" s="3" t="str">
        <f t="shared" si="19"/>
        <v>a3</v>
      </c>
      <c r="T17" s="3">
        <f t="shared" si="20"/>
        <v>0.22956121350852346</v>
      </c>
    </row>
    <row r="19" spans="2:20" x14ac:dyDescent="0.3">
      <c r="B19" t="s">
        <v>4</v>
      </c>
      <c r="G19" t="s">
        <v>4</v>
      </c>
      <c r="L19" t="s">
        <v>4</v>
      </c>
      <c r="Q19" t="s">
        <v>4</v>
      </c>
    </row>
    <row r="21" spans="2:20" hidden="1" x14ac:dyDescent="0.3">
      <c r="C21" s="3">
        <f>C4*E$15</f>
        <v>0.5</v>
      </c>
      <c r="D21" s="3">
        <f>D4*E$16</f>
        <v>0.5</v>
      </c>
      <c r="E21" s="3">
        <f>E4*E$17</f>
        <v>0.5</v>
      </c>
      <c r="H21" s="3">
        <f>H4*J$15</f>
        <v>0.54848484848484846</v>
      </c>
      <c r="I21" s="3">
        <f>I4*J$16</f>
        <v>0.48181818181818176</v>
      </c>
      <c r="J21" s="3">
        <f>J4*J$17</f>
        <v>0.63181818181818183</v>
      </c>
      <c r="M21" s="3">
        <f>M4*O$15</f>
        <v>0.33333333333333331</v>
      </c>
      <c r="N21" s="3">
        <f>N4*O$16</f>
        <v>0</v>
      </c>
      <c r="O21" s="3">
        <f>O4*O$17</f>
        <v>0</v>
      </c>
      <c r="R21" s="3">
        <f>R4*T$15</f>
        <v>0.52485035926472257</v>
      </c>
      <c r="S21" s="3">
        <f>S4*T$16</f>
        <v>0.49117685445350795</v>
      </c>
      <c r="T21" s="3">
        <f>T4*T$17</f>
        <v>0.56230783782998728</v>
      </c>
    </row>
    <row r="22" spans="2:20" hidden="1" x14ac:dyDescent="0.3">
      <c r="C22" s="3">
        <f t="shared" ref="C22:C23" si="21">C5*E$15</f>
        <v>0.25</v>
      </c>
      <c r="D22" s="3">
        <f t="shared" ref="D22:D23" si="22">D5*E$16</f>
        <v>0.25</v>
      </c>
      <c r="E22" s="3">
        <f t="shared" ref="E22:E23" si="23">E5*E$17</f>
        <v>0.25</v>
      </c>
      <c r="H22" s="3">
        <f t="shared" ref="H22:H23" si="24">H5*J$15</f>
        <v>0.27424242424242423</v>
      </c>
      <c r="I22" s="3">
        <f t="shared" ref="I22:I23" si="25">I5*J$16</f>
        <v>0.24090909090909088</v>
      </c>
      <c r="J22" s="3">
        <f t="shared" ref="J22:J23" si="26">J5*J$17</f>
        <v>0.2106060606060606</v>
      </c>
      <c r="M22" s="3">
        <f t="shared" ref="M22:M23" si="27">M5*O$15</f>
        <v>0</v>
      </c>
      <c r="N22" s="3">
        <f t="shared" ref="N22:N23" si="28">N5*O$16</f>
        <v>0.33333333333333331</v>
      </c>
      <c r="O22" s="3">
        <f t="shared" ref="O22:O23" si="29">O5*O$17</f>
        <v>0</v>
      </c>
      <c r="R22" s="3">
        <f t="shared" ref="R22:R23" si="30">R5*T$15</f>
        <v>0.26242517963236128</v>
      </c>
      <c r="S22" s="3">
        <f t="shared" ref="S22:S23" si="31">S5*T$16</f>
        <v>0.24558842722675397</v>
      </c>
      <c r="T22" s="3">
        <f t="shared" ref="T22:T23" si="32">T5*T$17</f>
        <v>0.22956121350852346</v>
      </c>
    </row>
    <row r="23" spans="2:20" hidden="1" x14ac:dyDescent="0.3">
      <c r="C23" s="3">
        <f t="shared" si="21"/>
        <v>0.25</v>
      </c>
      <c r="D23" s="3">
        <f t="shared" si="22"/>
        <v>0.25</v>
      </c>
      <c r="E23" s="3">
        <f t="shared" si="23"/>
        <v>0.25</v>
      </c>
      <c r="H23" s="3">
        <f t="shared" si="24"/>
        <v>0.18282828282828281</v>
      </c>
      <c r="I23" s="3">
        <f t="shared" si="25"/>
        <v>0.24090909090909088</v>
      </c>
      <c r="J23" s="3">
        <f t="shared" si="26"/>
        <v>0.2106060606060606</v>
      </c>
      <c r="M23" s="3">
        <f t="shared" si="27"/>
        <v>0</v>
      </c>
      <c r="N23" s="3">
        <f t="shared" si="28"/>
        <v>0</v>
      </c>
      <c r="O23" s="3">
        <f t="shared" si="29"/>
        <v>0.33333333333333331</v>
      </c>
      <c r="R23" s="3">
        <f t="shared" si="30"/>
        <v>0.21426926191916731</v>
      </c>
      <c r="S23" s="3">
        <f t="shared" si="31"/>
        <v>0.24558842722675397</v>
      </c>
      <c r="T23" s="3">
        <f t="shared" si="32"/>
        <v>0.22956121350852346</v>
      </c>
    </row>
    <row r="24" spans="2:20" hidden="1" x14ac:dyDescent="0.3"/>
    <row r="25" spans="2:20" hidden="1" x14ac:dyDescent="0.3">
      <c r="C25" s="3">
        <f>SUM(C21:E21)</f>
        <v>1.5</v>
      </c>
      <c r="D25" s="3">
        <f>SUM(C22:E22)</f>
        <v>0.75</v>
      </c>
      <c r="E25" s="3">
        <f>SUM(C23:E23)</f>
        <v>0.75</v>
      </c>
      <c r="H25" s="3">
        <f>SUM(H21:J21)</f>
        <v>1.6621212121212121</v>
      </c>
      <c r="I25" s="3">
        <f>SUM(H22:J22)</f>
        <v>0.72575757575757571</v>
      </c>
      <c r="J25" s="3">
        <f>SUM(H23:J23)</f>
        <v>0.63434343434343432</v>
      </c>
      <c r="M25" s="3">
        <f>SUM(M21:O21)</f>
        <v>0.33333333333333331</v>
      </c>
      <c r="N25" s="3">
        <f>SUM(M22:O22)</f>
        <v>0.33333333333333331</v>
      </c>
      <c r="O25" s="3">
        <f>SUM(M23:O23)</f>
        <v>0.33333333333333331</v>
      </c>
      <c r="R25" s="3">
        <f>SUM(R21:T21)</f>
        <v>1.5783350515482177</v>
      </c>
      <c r="S25" s="3">
        <f>SUM(R22:T22)</f>
        <v>0.73757482036763866</v>
      </c>
      <c r="T25" s="3">
        <f>SUM(R23:T23)</f>
        <v>0.68941890265444472</v>
      </c>
    </row>
    <row r="26" spans="2:20" hidden="1" x14ac:dyDescent="0.3"/>
    <row r="27" spans="2:20" hidden="1" x14ac:dyDescent="0.3">
      <c r="C27" s="3">
        <f>E15</f>
        <v>0.5</v>
      </c>
      <c r="D27" s="3">
        <f>E16</f>
        <v>0.25</v>
      </c>
      <c r="E27" s="3">
        <f>E17</f>
        <v>0.25</v>
      </c>
      <c r="H27" s="3">
        <f>J15</f>
        <v>0.54848484848484846</v>
      </c>
      <c r="I27" s="3">
        <f>J16</f>
        <v>0.24090909090909088</v>
      </c>
      <c r="J27" s="3">
        <f>J17</f>
        <v>0.2106060606060606</v>
      </c>
      <c r="M27" s="3">
        <f>O15</f>
        <v>0.33333333333333331</v>
      </c>
      <c r="N27" s="3">
        <f>O16</f>
        <v>0.33333333333333331</v>
      </c>
      <c r="O27" s="3">
        <f>O17</f>
        <v>0.33333333333333331</v>
      </c>
      <c r="R27" s="3">
        <f>T15</f>
        <v>0.52485035926472257</v>
      </c>
      <c r="S27" s="3">
        <f>T16</f>
        <v>0.24558842722675397</v>
      </c>
      <c r="T27" s="3">
        <f>T17</f>
        <v>0.22956121350852346</v>
      </c>
    </row>
    <row r="28" spans="2:20" hidden="1" x14ac:dyDescent="0.3"/>
    <row r="29" spans="2:20" hidden="1" x14ac:dyDescent="0.3">
      <c r="C29" s="3">
        <f>C25/C27</f>
        <v>3</v>
      </c>
      <c r="D29" s="3">
        <f t="shared" ref="D29:E29" si="33">D25/D27</f>
        <v>3</v>
      </c>
      <c r="E29" s="3">
        <f t="shared" si="33"/>
        <v>3</v>
      </c>
      <c r="H29" s="3">
        <f>H25/H27</f>
        <v>3.0303867403314917</v>
      </c>
      <c r="I29" s="3">
        <f t="shared" ref="I29:J29" si="34">I25/I27</f>
        <v>3.0125786163522013</v>
      </c>
      <c r="J29" s="3">
        <f t="shared" si="34"/>
        <v>3.0119904076738608</v>
      </c>
      <c r="M29" s="3">
        <f>M25/M27</f>
        <v>1</v>
      </c>
      <c r="N29" s="3">
        <f t="shared" ref="N29:O29" si="35">N25/N27</f>
        <v>1</v>
      </c>
      <c r="O29" s="3">
        <f t="shared" si="35"/>
        <v>1</v>
      </c>
      <c r="R29" s="3">
        <f>R25/R27</f>
        <v>3.0072096240142638</v>
      </c>
      <c r="S29" s="3">
        <f t="shared" ref="S29:T29" si="36">S25/S27</f>
        <v>3.0032963226179596</v>
      </c>
      <c r="T29" s="3">
        <f t="shared" si="36"/>
        <v>3.0032029022570357</v>
      </c>
    </row>
    <row r="30" spans="2:20" hidden="1" x14ac:dyDescent="0.3"/>
    <row r="31" spans="2:20" hidden="1" x14ac:dyDescent="0.3">
      <c r="D31" s="3" t="s">
        <v>5</v>
      </c>
      <c r="E31" s="3">
        <f>AVERAGE(C29:E29)</f>
        <v>3</v>
      </c>
      <c r="I31" s="3" t="s">
        <v>5</v>
      </c>
      <c r="J31" s="3">
        <f>AVERAGE(H29:J29)</f>
        <v>3.0183185881191847</v>
      </c>
      <c r="N31" s="3" t="s">
        <v>5</v>
      </c>
      <c r="O31" s="3">
        <f>AVERAGE(M29:O29)</f>
        <v>1</v>
      </c>
      <c r="S31" s="3" t="s">
        <v>5</v>
      </c>
      <c r="T31" s="3">
        <f>AVERAGE(R29:T29)</f>
        <v>3.0045696162964197</v>
      </c>
    </row>
    <row r="32" spans="2:20" hidden="1" x14ac:dyDescent="0.3">
      <c r="D32" s="3" t="s">
        <v>6</v>
      </c>
      <c r="E32" s="3">
        <f>(E31-3)/2</f>
        <v>0</v>
      </c>
      <c r="I32" s="3" t="s">
        <v>6</v>
      </c>
      <c r="J32" s="3">
        <f>(J31-3)/2</f>
        <v>9.1592940595923711E-3</v>
      </c>
      <c r="N32" s="3" t="s">
        <v>6</v>
      </c>
      <c r="O32" s="3">
        <f>(O31-3)/2</f>
        <v>-1</v>
      </c>
      <c r="S32" s="3" t="s">
        <v>6</v>
      </c>
      <c r="T32" s="3">
        <f>(T31-3)/2</f>
        <v>2.2848081482098603E-3</v>
      </c>
    </row>
    <row r="33" spans="4:20" x14ac:dyDescent="0.3">
      <c r="D33" s="3" t="s">
        <v>7</v>
      </c>
      <c r="E33" s="3">
        <f>E32/0.52</f>
        <v>0</v>
      </c>
      <c r="I33" s="3" t="s">
        <v>7</v>
      </c>
      <c r="J33" s="3">
        <f>J32/0.52</f>
        <v>1.7614027037677636E-2</v>
      </c>
      <c r="N33" s="3" t="s">
        <v>7</v>
      </c>
      <c r="O33" s="3">
        <f>O32/0.52</f>
        <v>-1.9230769230769229</v>
      </c>
      <c r="S33" s="3" t="s">
        <v>7</v>
      </c>
      <c r="T33" s="3">
        <f>T32/0.52</f>
        <v>4.3938618234805006E-3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CE167-697A-47E2-91AE-0304AE20EE85}">
  <dimension ref="B3:T33"/>
  <sheetViews>
    <sheetView workbookViewId="0">
      <selection activeCell="J6" sqref="J6"/>
    </sheetView>
  </sheetViews>
  <sheetFormatPr defaultRowHeight="14.4" x14ac:dyDescent="0.3"/>
  <sheetData>
    <row r="3" spans="2:20" x14ac:dyDescent="0.3">
      <c r="B3" s="3" t="s">
        <v>91</v>
      </c>
      <c r="C3" s="3" t="str">
        <f>B4</f>
        <v>a1</v>
      </c>
      <c r="D3" s="3" t="str">
        <f>B5</f>
        <v>a2</v>
      </c>
      <c r="E3" s="3" t="str">
        <f>B6</f>
        <v>a3</v>
      </c>
      <c r="G3" s="3" t="s">
        <v>91</v>
      </c>
      <c r="H3" s="3" t="str">
        <f>G4</f>
        <v>a1</v>
      </c>
      <c r="I3" s="3" t="str">
        <f>G5</f>
        <v>a2</v>
      </c>
      <c r="J3" s="3" t="str">
        <f>G6</f>
        <v>a3</v>
      </c>
      <c r="L3" s="3"/>
      <c r="M3" s="3" t="str">
        <f>L4</f>
        <v>a1</v>
      </c>
      <c r="N3" s="3" t="str">
        <f>L5</f>
        <v>a2</v>
      </c>
      <c r="O3" s="3" t="str">
        <f>L6</f>
        <v>a3</v>
      </c>
      <c r="Q3" s="3"/>
      <c r="R3" s="3" t="str">
        <f>Q4</f>
        <v>a1</v>
      </c>
      <c r="S3" s="3" t="str">
        <f>Q5</f>
        <v>a2</v>
      </c>
      <c r="T3" s="3" t="str">
        <f>Q6</f>
        <v>a3</v>
      </c>
    </row>
    <row r="4" spans="2:20" x14ac:dyDescent="0.3">
      <c r="B4" s="4" t="s">
        <v>92</v>
      </c>
      <c r="C4" s="3">
        <v>1</v>
      </c>
      <c r="D4" s="3">
        <v>1</v>
      </c>
      <c r="E4" s="3">
        <v>2</v>
      </c>
      <c r="G4" s="42" t="str">
        <f>B4</f>
        <v>a1</v>
      </c>
      <c r="H4" s="3">
        <v>1</v>
      </c>
      <c r="I4" s="3">
        <v>3</v>
      </c>
      <c r="J4" s="3">
        <v>3</v>
      </c>
      <c r="L4" s="3" t="str">
        <f>G4</f>
        <v>a1</v>
      </c>
      <c r="M4" s="3">
        <v>1</v>
      </c>
      <c r="N4" s="3"/>
      <c r="O4" s="3"/>
      <c r="Q4" s="3" t="str">
        <f>L4</f>
        <v>a1</v>
      </c>
      <c r="R4" s="3">
        <f>GEOMEAN(C4,H4,M4)</f>
        <v>1</v>
      </c>
      <c r="S4" s="3">
        <f t="shared" ref="S4:T6" si="0">GEOMEAN(D4,I4,N4)</f>
        <v>1.7320508075688774</v>
      </c>
      <c r="T4" s="3">
        <f t="shared" si="0"/>
        <v>2.4494897427831779</v>
      </c>
    </row>
    <row r="5" spans="2:20" x14ac:dyDescent="0.3">
      <c r="B5" s="4" t="s">
        <v>93</v>
      </c>
      <c r="C5" s="3">
        <v>1</v>
      </c>
      <c r="D5" s="3">
        <v>1</v>
      </c>
      <c r="E5" s="3">
        <v>2</v>
      </c>
      <c r="G5" s="42" t="str">
        <f t="shared" ref="G5:G6" si="1">B5</f>
        <v>a2</v>
      </c>
      <c r="H5" s="3">
        <f>1/3</f>
        <v>0.33333333333333331</v>
      </c>
      <c r="I5" s="3">
        <v>1</v>
      </c>
      <c r="J5" s="3">
        <v>1</v>
      </c>
      <c r="L5" s="3" t="str">
        <f t="shared" ref="L5:L6" si="2">G5</f>
        <v>a2</v>
      </c>
      <c r="M5" s="3"/>
      <c r="N5" s="3">
        <v>1</v>
      </c>
      <c r="O5" s="3"/>
      <c r="Q5" s="3" t="str">
        <f t="shared" ref="Q5:Q6" si="3">L5</f>
        <v>a2</v>
      </c>
      <c r="R5" s="3">
        <f t="shared" ref="R5:R6" si="4">GEOMEAN(C5,H5,M5)</f>
        <v>0.57735026918962573</v>
      </c>
      <c r="S5" s="3">
        <f t="shared" si="0"/>
        <v>1</v>
      </c>
      <c r="T5" s="3">
        <f t="shared" si="0"/>
        <v>1.4142135623730949</v>
      </c>
    </row>
    <row r="6" spans="2:20" x14ac:dyDescent="0.3">
      <c r="B6" s="4" t="s">
        <v>94</v>
      </c>
      <c r="C6" s="3">
        <f>1/2</f>
        <v>0.5</v>
      </c>
      <c r="D6" s="3">
        <f>1/2</f>
        <v>0.5</v>
      </c>
      <c r="E6" s="3">
        <v>1</v>
      </c>
      <c r="G6" s="42" t="str">
        <f t="shared" si="1"/>
        <v>a3</v>
      </c>
      <c r="H6" s="3">
        <f>1/3</f>
        <v>0.33333333333333331</v>
      </c>
      <c r="I6" s="3">
        <v>1</v>
      </c>
      <c r="J6" s="3">
        <v>1</v>
      </c>
      <c r="L6" s="3" t="str">
        <f t="shared" si="2"/>
        <v>a3</v>
      </c>
      <c r="M6" s="3"/>
      <c r="N6" s="3"/>
      <c r="O6" s="3">
        <v>1</v>
      </c>
      <c r="Q6" s="3" t="str">
        <f t="shared" si="3"/>
        <v>a3</v>
      </c>
      <c r="R6" s="3">
        <f t="shared" si="4"/>
        <v>0.40824829046386302</v>
      </c>
      <c r="S6" s="3">
        <f t="shared" si="0"/>
        <v>0.70710678118654757</v>
      </c>
      <c r="T6" s="3">
        <f t="shared" si="0"/>
        <v>1</v>
      </c>
    </row>
    <row r="8" spans="2:20" hidden="1" x14ac:dyDescent="0.3">
      <c r="C8" s="3">
        <f>SUM(C4:C6)</f>
        <v>2.5</v>
      </c>
      <c r="D8" s="3">
        <f t="shared" ref="D8:E8" si="5">SUM(D4:D6)</f>
        <v>2.5</v>
      </c>
      <c r="E8" s="3">
        <f t="shared" si="5"/>
        <v>5</v>
      </c>
      <c r="H8" s="3">
        <f>SUM(H4:H6)</f>
        <v>1.6666666666666665</v>
      </c>
      <c r="I8" s="3">
        <f t="shared" ref="I8:J8" si="6">SUM(I4:I6)</f>
        <v>5</v>
      </c>
      <c r="J8" s="3">
        <f t="shared" si="6"/>
        <v>5</v>
      </c>
      <c r="M8" s="3">
        <f>SUM(M4:M6)</f>
        <v>1</v>
      </c>
      <c r="N8" s="3">
        <f t="shared" ref="N8:O8" si="7">SUM(N4:N6)</f>
        <v>1</v>
      </c>
      <c r="O8" s="3">
        <f t="shared" si="7"/>
        <v>1</v>
      </c>
      <c r="R8" s="3">
        <f>SUM(R4:R6)</f>
        <v>1.9855985596534889</v>
      </c>
      <c r="S8" s="3">
        <f t="shared" ref="S8:T8" si="8">SUM(S4:S6)</f>
        <v>3.4391575887554251</v>
      </c>
      <c r="T8" s="3">
        <f t="shared" si="8"/>
        <v>4.8637033051562728</v>
      </c>
    </row>
    <row r="9" spans="2:20" hidden="1" x14ac:dyDescent="0.3"/>
    <row r="10" spans="2:20" hidden="1" x14ac:dyDescent="0.3"/>
    <row r="11" spans="2:20" hidden="1" x14ac:dyDescent="0.3">
      <c r="C11" s="3">
        <f>C4/C$8</f>
        <v>0.4</v>
      </c>
      <c r="D11" s="3">
        <f>D4/D$8</f>
        <v>0.4</v>
      </c>
      <c r="E11" s="3">
        <f>E4/E$8</f>
        <v>0.4</v>
      </c>
      <c r="H11" s="3">
        <f>H4/H$8</f>
        <v>0.60000000000000009</v>
      </c>
      <c r="I11" s="3">
        <f>I4/I$8</f>
        <v>0.6</v>
      </c>
      <c r="J11" s="3">
        <f>J4/J$8</f>
        <v>0.6</v>
      </c>
      <c r="M11" s="3">
        <f>M4/M$8</f>
        <v>1</v>
      </c>
      <c r="N11" s="3">
        <f>N4/N$8</f>
        <v>0</v>
      </c>
      <c r="O11" s="3">
        <f>O4/O$8</f>
        <v>0</v>
      </c>
      <c r="R11" s="3">
        <f>R4/R$8</f>
        <v>0.50362647330612098</v>
      </c>
      <c r="S11" s="3">
        <f>S4/S$8</f>
        <v>0.50362647330612098</v>
      </c>
      <c r="T11" s="3">
        <f>T4/T$8</f>
        <v>0.50362647330612098</v>
      </c>
    </row>
    <row r="12" spans="2:20" hidden="1" x14ac:dyDescent="0.3">
      <c r="C12" s="3">
        <f t="shared" ref="C12:E13" si="9">C5/C$8</f>
        <v>0.4</v>
      </c>
      <c r="D12" s="3">
        <f t="shared" si="9"/>
        <v>0.4</v>
      </c>
      <c r="E12" s="3">
        <f t="shared" si="9"/>
        <v>0.4</v>
      </c>
      <c r="H12" s="3">
        <f t="shared" ref="H12:J13" si="10">H5/H$8</f>
        <v>0.2</v>
      </c>
      <c r="I12" s="3">
        <f t="shared" si="10"/>
        <v>0.2</v>
      </c>
      <c r="J12" s="3">
        <f t="shared" si="10"/>
        <v>0.2</v>
      </c>
      <c r="M12" s="3">
        <f t="shared" ref="M12:O13" si="11">M5/M$8</f>
        <v>0</v>
      </c>
      <c r="N12" s="3">
        <f t="shared" si="11"/>
        <v>1</v>
      </c>
      <c r="O12" s="3">
        <f t="shared" si="11"/>
        <v>0</v>
      </c>
      <c r="R12" s="3">
        <f t="shared" ref="R12:T13" si="12">R5/R$8</f>
        <v>0.29076887993431078</v>
      </c>
      <c r="S12" s="3">
        <f t="shared" si="12"/>
        <v>0.29076887993431078</v>
      </c>
      <c r="T12" s="3">
        <f t="shared" si="12"/>
        <v>0.29076887993431083</v>
      </c>
    </row>
    <row r="13" spans="2:20" hidden="1" x14ac:dyDescent="0.3">
      <c r="C13" s="3">
        <f t="shared" si="9"/>
        <v>0.2</v>
      </c>
      <c r="D13" s="3">
        <f t="shared" si="9"/>
        <v>0.2</v>
      </c>
      <c r="E13" s="3">
        <f t="shared" si="9"/>
        <v>0.2</v>
      </c>
      <c r="H13" s="3">
        <f t="shared" si="10"/>
        <v>0.2</v>
      </c>
      <c r="I13" s="3">
        <f t="shared" si="10"/>
        <v>0.2</v>
      </c>
      <c r="J13" s="3">
        <f t="shared" si="10"/>
        <v>0.2</v>
      </c>
      <c r="M13" s="3">
        <f t="shared" si="11"/>
        <v>0</v>
      </c>
      <c r="N13" s="3">
        <f t="shared" si="11"/>
        <v>0</v>
      </c>
      <c r="O13" s="3">
        <f t="shared" si="11"/>
        <v>1</v>
      </c>
      <c r="R13" s="3">
        <f t="shared" si="12"/>
        <v>0.20560464675956822</v>
      </c>
      <c r="S13" s="3">
        <f t="shared" si="12"/>
        <v>0.20560464675956822</v>
      </c>
      <c r="T13" s="3">
        <f t="shared" si="12"/>
        <v>0.20560464675956824</v>
      </c>
    </row>
    <row r="14" spans="2:20" hidden="1" x14ac:dyDescent="0.3"/>
    <row r="15" spans="2:20" x14ac:dyDescent="0.3">
      <c r="D15" s="3" t="str">
        <f>B4</f>
        <v>a1</v>
      </c>
      <c r="E15" s="3">
        <f>AVERAGE(C11:E11)</f>
        <v>0.40000000000000008</v>
      </c>
      <c r="I15" s="3" t="str">
        <f>G4</f>
        <v>a1</v>
      </c>
      <c r="J15" s="3">
        <f>AVERAGE(H11:J11)</f>
        <v>0.60000000000000009</v>
      </c>
      <c r="N15" s="3" t="str">
        <f>L4</f>
        <v>a1</v>
      </c>
      <c r="O15" s="3">
        <f>AVERAGE(M11:O11)</f>
        <v>0.33333333333333331</v>
      </c>
      <c r="S15" s="3" t="str">
        <f>Q4</f>
        <v>a1</v>
      </c>
      <c r="T15" s="3">
        <f>AVERAGE(R11:T11)</f>
        <v>0.50362647330612098</v>
      </c>
    </row>
    <row r="16" spans="2:20" x14ac:dyDescent="0.3">
      <c r="D16" s="3" t="str">
        <f t="shared" ref="D16:D17" si="13">B5</f>
        <v>a2</v>
      </c>
      <c r="E16" s="3">
        <f t="shared" ref="E16:E17" si="14">AVERAGE(C12:E12)</f>
        <v>0.40000000000000008</v>
      </c>
      <c r="I16" s="3" t="str">
        <f t="shared" ref="I16:I17" si="15">G5</f>
        <v>a2</v>
      </c>
      <c r="J16" s="3">
        <f t="shared" ref="J16:J17" si="16">AVERAGE(H12:J12)</f>
        <v>0.20000000000000004</v>
      </c>
      <c r="N16" s="3" t="str">
        <f t="shared" ref="N16:N17" si="17">L5</f>
        <v>a2</v>
      </c>
      <c r="O16" s="3">
        <f t="shared" ref="O16:O17" si="18">AVERAGE(M12:O12)</f>
        <v>0.33333333333333331</v>
      </c>
      <c r="S16" s="3" t="str">
        <f t="shared" ref="S16:S17" si="19">Q5</f>
        <v>a2</v>
      </c>
      <c r="T16" s="3">
        <f t="shared" ref="T16:T17" si="20">AVERAGE(R12:T12)</f>
        <v>0.29076887993431083</v>
      </c>
    </row>
    <row r="17" spans="2:20" x14ac:dyDescent="0.3">
      <c r="D17" s="3" t="str">
        <f t="shared" si="13"/>
        <v>a3</v>
      </c>
      <c r="E17" s="3">
        <f t="shared" si="14"/>
        <v>0.20000000000000004</v>
      </c>
      <c r="I17" s="3" t="str">
        <f t="shared" si="15"/>
        <v>a3</v>
      </c>
      <c r="J17" s="3">
        <f t="shared" si="16"/>
        <v>0.20000000000000004</v>
      </c>
      <c r="N17" s="3" t="str">
        <f t="shared" si="17"/>
        <v>a3</v>
      </c>
      <c r="O17" s="3">
        <f t="shared" si="18"/>
        <v>0.33333333333333331</v>
      </c>
      <c r="S17" s="3" t="str">
        <f t="shared" si="19"/>
        <v>a3</v>
      </c>
      <c r="T17" s="3">
        <f t="shared" si="20"/>
        <v>0.20560464675956824</v>
      </c>
    </row>
    <row r="19" spans="2:20" x14ac:dyDescent="0.3">
      <c r="B19" t="s">
        <v>4</v>
      </c>
      <c r="G19" t="s">
        <v>4</v>
      </c>
      <c r="L19" t="s">
        <v>4</v>
      </c>
      <c r="Q19" t="s">
        <v>4</v>
      </c>
    </row>
    <row r="21" spans="2:20" hidden="1" x14ac:dyDescent="0.3">
      <c r="C21" s="3">
        <f>C4*E$15</f>
        <v>0.40000000000000008</v>
      </c>
      <c r="D21" s="3">
        <f>D4*E$16</f>
        <v>0.40000000000000008</v>
      </c>
      <c r="E21" s="3">
        <f>E4*E$17</f>
        <v>0.40000000000000008</v>
      </c>
      <c r="H21" s="3">
        <f>H4*J$15</f>
        <v>0.60000000000000009</v>
      </c>
      <c r="I21" s="3">
        <f>I4*J$16</f>
        <v>0.60000000000000009</v>
      </c>
      <c r="J21" s="3">
        <f>J4*J$17</f>
        <v>0.60000000000000009</v>
      </c>
      <c r="M21" s="3">
        <f>M4*O$15</f>
        <v>0.33333333333333331</v>
      </c>
      <c r="N21" s="3">
        <f>N4*O$16</f>
        <v>0</v>
      </c>
      <c r="O21" s="3">
        <f>O4*O$17</f>
        <v>0</v>
      </c>
      <c r="R21" s="3">
        <f>R4*T$15</f>
        <v>0.50362647330612098</v>
      </c>
      <c r="S21" s="3">
        <f>S4*T$16</f>
        <v>0.50362647330612098</v>
      </c>
      <c r="T21" s="3">
        <f>T4*T$17</f>
        <v>0.50362647330612098</v>
      </c>
    </row>
    <row r="22" spans="2:20" hidden="1" x14ac:dyDescent="0.3">
      <c r="C22" s="3">
        <f t="shared" ref="C22:C23" si="21">C5*E$15</f>
        <v>0.40000000000000008</v>
      </c>
      <c r="D22" s="3">
        <f t="shared" ref="D22:D23" si="22">D5*E$16</f>
        <v>0.40000000000000008</v>
      </c>
      <c r="E22" s="3">
        <f t="shared" ref="E22:E23" si="23">E5*E$17</f>
        <v>0.40000000000000008</v>
      </c>
      <c r="H22" s="3">
        <f t="shared" ref="H22:H23" si="24">H5*J$15</f>
        <v>0.2</v>
      </c>
      <c r="I22" s="3">
        <f t="shared" ref="I22:I23" si="25">I5*J$16</f>
        <v>0.20000000000000004</v>
      </c>
      <c r="J22" s="3">
        <f t="shared" ref="J22:J23" si="26">J5*J$17</f>
        <v>0.20000000000000004</v>
      </c>
      <c r="M22" s="3">
        <f t="shared" ref="M22:M23" si="27">M5*O$15</f>
        <v>0</v>
      </c>
      <c r="N22" s="3">
        <f t="shared" ref="N22:N23" si="28">N5*O$16</f>
        <v>0.33333333333333331</v>
      </c>
      <c r="O22" s="3">
        <f t="shared" ref="O22:O23" si="29">O5*O$17</f>
        <v>0</v>
      </c>
      <c r="R22" s="3">
        <f t="shared" ref="R22:R23" si="30">R5*T$15</f>
        <v>0.29076887993431083</v>
      </c>
      <c r="S22" s="3">
        <f t="shared" ref="S22:S23" si="31">S5*T$16</f>
        <v>0.29076887993431083</v>
      </c>
      <c r="T22" s="3">
        <f t="shared" ref="T22:T23" si="32">T5*T$17</f>
        <v>0.29076887993431083</v>
      </c>
    </row>
    <row r="23" spans="2:20" hidden="1" x14ac:dyDescent="0.3">
      <c r="C23" s="3">
        <f t="shared" si="21"/>
        <v>0.20000000000000004</v>
      </c>
      <c r="D23" s="3">
        <f t="shared" si="22"/>
        <v>0.20000000000000004</v>
      </c>
      <c r="E23" s="3">
        <f t="shared" si="23"/>
        <v>0.20000000000000004</v>
      </c>
      <c r="H23" s="3">
        <f t="shared" si="24"/>
        <v>0.2</v>
      </c>
      <c r="I23" s="3">
        <f t="shared" si="25"/>
        <v>0.20000000000000004</v>
      </c>
      <c r="J23" s="3">
        <f t="shared" si="26"/>
        <v>0.20000000000000004</v>
      </c>
      <c r="M23" s="3">
        <f t="shared" si="27"/>
        <v>0</v>
      </c>
      <c r="N23" s="3">
        <f t="shared" si="28"/>
        <v>0</v>
      </c>
      <c r="O23" s="3">
        <f t="shared" si="29"/>
        <v>0.33333333333333331</v>
      </c>
      <c r="R23" s="3">
        <f t="shared" si="30"/>
        <v>0.20560464675956824</v>
      </c>
      <c r="S23" s="3">
        <f t="shared" si="31"/>
        <v>0.20560464675956824</v>
      </c>
      <c r="T23" s="3">
        <f t="shared" si="32"/>
        <v>0.20560464675956824</v>
      </c>
    </row>
    <row r="24" spans="2:20" hidden="1" x14ac:dyDescent="0.3"/>
    <row r="25" spans="2:20" hidden="1" x14ac:dyDescent="0.3">
      <c r="C25" s="3">
        <f>SUM(C21:E21)</f>
        <v>1.2000000000000002</v>
      </c>
      <c r="D25" s="3">
        <f>SUM(C22:E22)</f>
        <v>1.2000000000000002</v>
      </c>
      <c r="E25" s="3">
        <f>SUM(C23:E23)</f>
        <v>0.60000000000000009</v>
      </c>
      <c r="H25" s="3">
        <f>SUM(H21:J21)</f>
        <v>1.8000000000000003</v>
      </c>
      <c r="I25" s="3">
        <f>SUM(H22:J22)</f>
        <v>0.60000000000000009</v>
      </c>
      <c r="J25" s="3">
        <f>SUM(H23:J23)</f>
        <v>0.60000000000000009</v>
      </c>
      <c r="M25" s="3">
        <f>SUM(M21:O21)</f>
        <v>0.33333333333333331</v>
      </c>
      <c r="N25" s="3">
        <f>SUM(M22:O22)</f>
        <v>0.33333333333333331</v>
      </c>
      <c r="O25" s="3">
        <f>SUM(M23:O23)</f>
        <v>0.33333333333333331</v>
      </c>
      <c r="R25" s="3">
        <f>SUM(R21:T21)</f>
        <v>1.5108794199183628</v>
      </c>
      <c r="S25" s="3">
        <f>SUM(R22:T22)</f>
        <v>0.87230663980293244</v>
      </c>
      <c r="T25" s="3">
        <f>SUM(R23:T23)</f>
        <v>0.61681394027870473</v>
      </c>
    </row>
    <row r="26" spans="2:20" hidden="1" x14ac:dyDescent="0.3"/>
    <row r="27" spans="2:20" hidden="1" x14ac:dyDescent="0.3">
      <c r="C27" s="3">
        <f>E15</f>
        <v>0.40000000000000008</v>
      </c>
      <c r="D27" s="3">
        <f>E16</f>
        <v>0.40000000000000008</v>
      </c>
      <c r="E27" s="3">
        <f>E17</f>
        <v>0.20000000000000004</v>
      </c>
      <c r="H27" s="3">
        <f>J15</f>
        <v>0.60000000000000009</v>
      </c>
      <c r="I27" s="3">
        <f>J16</f>
        <v>0.20000000000000004</v>
      </c>
      <c r="J27" s="3">
        <f>J17</f>
        <v>0.20000000000000004</v>
      </c>
      <c r="M27" s="3">
        <f>O15</f>
        <v>0.33333333333333331</v>
      </c>
      <c r="N27" s="3">
        <f>O16</f>
        <v>0.33333333333333331</v>
      </c>
      <c r="O27" s="3">
        <f>O17</f>
        <v>0.33333333333333331</v>
      </c>
      <c r="R27" s="3">
        <f>T15</f>
        <v>0.50362647330612098</v>
      </c>
      <c r="S27" s="3">
        <f>T16</f>
        <v>0.29076887993431083</v>
      </c>
      <c r="T27" s="3">
        <f>T17</f>
        <v>0.20560464675956824</v>
      </c>
    </row>
    <row r="28" spans="2:20" hidden="1" x14ac:dyDescent="0.3"/>
    <row r="29" spans="2:20" hidden="1" x14ac:dyDescent="0.3">
      <c r="C29" s="3">
        <f>C25/C27</f>
        <v>3</v>
      </c>
      <c r="D29" s="3">
        <f t="shared" ref="D29:E29" si="33">D25/D27</f>
        <v>3</v>
      </c>
      <c r="E29" s="3">
        <f t="shared" si="33"/>
        <v>3</v>
      </c>
      <c r="H29" s="3">
        <f>H25/H27</f>
        <v>3</v>
      </c>
      <c r="I29" s="3">
        <f t="shared" ref="I29:J29" si="34">I25/I27</f>
        <v>3</v>
      </c>
      <c r="J29" s="3">
        <f t="shared" si="34"/>
        <v>3</v>
      </c>
      <c r="M29" s="3">
        <f>M25/M27</f>
        <v>1</v>
      </c>
      <c r="N29" s="3">
        <f t="shared" ref="N29:O29" si="35">N25/N27</f>
        <v>1</v>
      </c>
      <c r="O29" s="3">
        <f t="shared" si="35"/>
        <v>1</v>
      </c>
      <c r="R29" s="3">
        <f>R25/R27</f>
        <v>3</v>
      </c>
      <c r="S29" s="3">
        <f t="shared" ref="S29:T29" si="36">S25/S27</f>
        <v>3</v>
      </c>
      <c r="T29" s="3">
        <f t="shared" si="36"/>
        <v>3</v>
      </c>
    </row>
    <row r="30" spans="2:20" hidden="1" x14ac:dyDescent="0.3"/>
    <row r="31" spans="2:20" hidden="1" x14ac:dyDescent="0.3">
      <c r="D31" s="3" t="s">
        <v>5</v>
      </c>
      <c r="E31" s="3">
        <f>AVERAGE(C29:E29)</f>
        <v>3</v>
      </c>
      <c r="I31" s="3" t="s">
        <v>5</v>
      </c>
      <c r="J31" s="3">
        <f>AVERAGE(H29:J29)</f>
        <v>3</v>
      </c>
      <c r="N31" s="3" t="s">
        <v>5</v>
      </c>
      <c r="O31" s="3">
        <f>AVERAGE(M29:O29)</f>
        <v>1</v>
      </c>
      <c r="S31" s="3" t="s">
        <v>5</v>
      </c>
      <c r="T31" s="3">
        <f>AVERAGE(R29:T29)</f>
        <v>3</v>
      </c>
    </row>
    <row r="32" spans="2:20" hidden="1" x14ac:dyDescent="0.3">
      <c r="D32" s="3" t="s">
        <v>6</v>
      </c>
      <c r="E32" s="3">
        <f>(E31-3)/2</f>
        <v>0</v>
      </c>
      <c r="I32" s="3" t="s">
        <v>6</v>
      </c>
      <c r="J32" s="3">
        <f>(J31-3)/2</f>
        <v>0</v>
      </c>
      <c r="N32" s="3" t="s">
        <v>6</v>
      </c>
      <c r="O32" s="3">
        <f>(O31-3)/2</f>
        <v>-1</v>
      </c>
      <c r="S32" s="3" t="s">
        <v>6</v>
      </c>
      <c r="T32" s="3">
        <f>(T31-3)/2</f>
        <v>0</v>
      </c>
    </row>
    <row r="33" spans="4:20" x14ac:dyDescent="0.3">
      <c r="D33" s="3" t="s">
        <v>7</v>
      </c>
      <c r="E33" s="3">
        <f>E32/0.52</f>
        <v>0</v>
      </c>
      <c r="I33" s="3" t="s">
        <v>7</v>
      </c>
      <c r="J33" s="3">
        <f>J32/0.52</f>
        <v>0</v>
      </c>
      <c r="N33" s="3" t="s">
        <v>7</v>
      </c>
      <c r="O33" s="3">
        <f>O32/0.52</f>
        <v>-1.9230769230769229</v>
      </c>
      <c r="S33" s="3" t="s">
        <v>7</v>
      </c>
      <c r="T33" s="3">
        <f>T32/0.52</f>
        <v>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AE789-B10B-4865-8909-9E0C93BBE0A1}">
  <dimension ref="B3:X33"/>
  <sheetViews>
    <sheetView workbookViewId="0">
      <selection activeCell="B8" sqref="B8"/>
    </sheetView>
  </sheetViews>
  <sheetFormatPr defaultRowHeight="14.4" x14ac:dyDescent="0.3"/>
  <sheetData>
    <row r="3" spans="2:24" x14ac:dyDescent="0.3">
      <c r="B3" s="3" t="s">
        <v>92</v>
      </c>
      <c r="C3" s="3" t="str">
        <f>B4</f>
        <v>3 975 000</v>
      </c>
      <c r="D3" s="3" t="str">
        <f>B5</f>
        <v>4 500 000</v>
      </c>
      <c r="E3" s="3" t="str">
        <f>B6</f>
        <v>550 000</v>
      </c>
      <c r="F3" s="3" t="str">
        <f>B7</f>
        <v>dugoročni</v>
      </c>
      <c r="H3" s="3" t="s">
        <v>92</v>
      </c>
      <c r="I3" s="3" t="str">
        <f>H4</f>
        <v>3 975 000</v>
      </c>
      <c r="J3" s="3" t="str">
        <f>H5</f>
        <v>4 500 000</v>
      </c>
      <c r="K3" s="3" t="str">
        <f>H6</f>
        <v>550 000</v>
      </c>
      <c r="L3" s="3" t="str">
        <f>H7</f>
        <v>dugoročni</v>
      </c>
      <c r="N3" s="3"/>
      <c r="O3" s="3" t="str">
        <f>N4</f>
        <v>3 975 000</v>
      </c>
      <c r="P3" s="3" t="str">
        <f>N5</f>
        <v>4 500 000</v>
      </c>
      <c r="Q3" s="3" t="str">
        <f>N6</f>
        <v>550 000</v>
      </c>
      <c r="R3" s="3" t="str">
        <f>N7</f>
        <v>dugoročni</v>
      </c>
      <c r="T3" s="3"/>
      <c r="U3" s="3" t="str">
        <f>T4</f>
        <v>3 975 000</v>
      </c>
      <c r="V3" s="3" t="str">
        <f>T5</f>
        <v>4 500 000</v>
      </c>
      <c r="W3" s="3" t="str">
        <f>T6</f>
        <v>550 000</v>
      </c>
      <c r="X3" s="3" t="str">
        <f>T7</f>
        <v>dugoročni</v>
      </c>
    </row>
    <row r="4" spans="2:24" x14ac:dyDescent="0.3">
      <c r="B4" s="4" t="s">
        <v>114</v>
      </c>
      <c r="C4" s="3">
        <v>1</v>
      </c>
      <c r="D4" s="3">
        <f>1/3</f>
        <v>0.33333333333333331</v>
      </c>
      <c r="E4" s="3">
        <v>2</v>
      </c>
      <c r="F4" s="3">
        <f>1/3</f>
        <v>0.33333333333333331</v>
      </c>
      <c r="H4" s="42" t="str">
        <f>B4</f>
        <v>3 975 000</v>
      </c>
      <c r="I4" s="3">
        <v>1</v>
      </c>
      <c r="J4" s="3">
        <f>1/3</f>
        <v>0.33333333333333331</v>
      </c>
      <c r="K4" s="3">
        <v>1</v>
      </c>
      <c r="L4" s="3">
        <f>1/3</f>
        <v>0.33333333333333331</v>
      </c>
      <c r="N4" s="3" t="str">
        <f>H4</f>
        <v>3 975 000</v>
      </c>
      <c r="O4" s="3">
        <v>1</v>
      </c>
      <c r="P4" s="3"/>
      <c r="Q4" s="3"/>
      <c r="R4" s="3"/>
      <c r="T4" s="3" t="str">
        <f>N4</f>
        <v>3 975 000</v>
      </c>
      <c r="U4" s="3">
        <f>GEOMEAN(C4,I4,O4)</f>
        <v>1</v>
      </c>
      <c r="V4" s="3">
        <f t="shared" ref="V4:X7" si="0">GEOMEAN(D4,J4,P4)</f>
        <v>0.33333333333333331</v>
      </c>
      <c r="W4" s="3">
        <f t="shared" si="0"/>
        <v>1.4142135623730949</v>
      </c>
      <c r="X4" s="3">
        <f t="shared" si="0"/>
        <v>0.33333333333333331</v>
      </c>
    </row>
    <row r="5" spans="2:24" x14ac:dyDescent="0.3">
      <c r="B5" s="4" t="s">
        <v>115</v>
      </c>
      <c r="C5" s="3">
        <v>3</v>
      </c>
      <c r="D5" s="3">
        <v>1</v>
      </c>
      <c r="E5" s="3">
        <v>4</v>
      </c>
      <c r="F5" s="3">
        <v>1</v>
      </c>
      <c r="H5" s="42" t="str">
        <f t="shared" ref="H5:H7" si="1">B5</f>
        <v>4 500 000</v>
      </c>
      <c r="I5" s="3">
        <v>3</v>
      </c>
      <c r="J5" s="3">
        <v>1</v>
      </c>
      <c r="K5" s="3">
        <v>3</v>
      </c>
      <c r="L5" s="3">
        <v>1</v>
      </c>
      <c r="N5" s="3" t="str">
        <f t="shared" ref="N5:N7" si="2">H5</f>
        <v>4 500 000</v>
      </c>
      <c r="O5" s="3"/>
      <c r="P5" s="3">
        <v>1</v>
      </c>
      <c r="Q5" s="3"/>
      <c r="R5" s="3"/>
      <c r="T5" s="3" t="str">
        <f t="shared" ref="T5:T7" si="3">N5</f>
        <v>4 500 000</v>
      </c>
      <c r="U5" s="3">
        <f t="shared" ref="U5:U7" si="4">GEOMEAN(C5,I5,O5)</f>
        <v>3</v>
      </c>
      <c r="V5" s="3">
        <f t="shared" si="0"/>
        <v>1</v>
      </c>
      <c r="W5" s="3">
        <f t="shared" si="0"/>
        <v>3.4641016151377548</v>
      </c>
      <c r="X5" s="3">
        <f t="shared" si="0"/>
        <v>1</v>
      </c>
    </row>
    <row r="6" spans="2:24" x14ac:dyDescent="0.3">
      <c r="B6" s="4" t="s">
        <v>116</v>
      </c>
      <c r="C6" s="3">
        <f>1/2</f>
        <v>0.5</v>
      </c>
      <c r="D6" s="3">
        <f>1/4</f>
        <v>0.25</v>
      </c>
      <c r="E6" s="3">
        <v>1</v>
      </c>
      <c r="F6" s="3">
        <f>1/3</f>
        <v>0.33333333333333331</v>
      </c>
      <c r="H6" s="42" t="str">
        <f t="shared" si="1"/>
        <v>550 000</v>
      </c>
      <c r="I6" s="3">
        <v>1</v>
      </c>
      <c r="J6" s="3">
        <f>1/3</f>
        <v>0.33333333333333331</v>
      </c>
      <c r="K6" s="3">
        <v>1</v>
      </c>
      <c r="L6" s="3">
        <f>1/3</f>
        <v>0.33333333333333331</v>
      </c>
      <c r="N6" s="3" t="str">
        <f t="shared" si="2"/>
        <v>550 000</v>
      </c>
      <c r="O6" s="3"/>
      <c r="P6" s="3"/>
      <c r="Q6" s="3">
        <v>1</v>
      </c>
      <c r="R6" s="3"/>
      <c r="T6" s="3" t="str">
        <f t="shared" si="3"/>
        <v>550 000</v>
      </c>
      <c r="U6" s="3">
        <f>GEOMEAN(C6,I6,O6)</f>
        <v>0.70710678118654757</v>
      </c>
      <c r="V6" s="3">
        <f>GEOMEAN(D6,J6,P6)</f>
        <v>0.28867513459481287</v>
      </c>
      <c r="W6" s="3">
        <f t="shared" si="0"/>
        <v>1</v>
      </c>
      <c r="X6" s="3">
        <f t="shared" si="0"/>
        <v>0.33333333333333331</v>
      </c>
    </row>
    <row r="7" spans="2:24" x14ac:dyDescent="0.3">
      <c r="B7" s="4" t="s">
        <v>117</v>
      </c>
      <c r="C7" s="3">
        <v>3</v>
      </c>
      <c r="D7" s="3">
        <v>1</v>
      </c>
      <c r="E7" s="3">
        <v>3</v>
      </c>
      <c r="F7" s="3">
        <v>1</v>
      </c>
      <c r="H7" s="42" t="str">
        <f t="shared" si="1"/>
        <v>dugoročni</v>
      </c>
      <c r="I7" s="3">
        <v>3</v>
      </c>
      <c r="J7" s="3">
        <v>1</v>
      </c>
      <c r="K7" s="3">
        <v>3</v>
      </c>
      <c r="L7" s="3">
        <v>1</v>
      </c>
      <c r="N7" s="3" t="str">
        <f t="shared" si="2"/>
        <v>dugoročni</v>
      </c>
      <c r="O7" s="3"/>
      <c r="P7" s="3"/>
      <c r="Q7" s="3"/>
      <c r="R7" s="3">
        <v>1</v>
      </c>
      <c r="T7" s="3" t="str">
        <f t="shared" si="3"/>
        <v>dugoročni</v>
      </c>
      <c r="U7" s="3">
        <f t="shared" si="4"/>
        <v>3</v>
      </c>
      <c r="V7" s="3">
        <f t="shared" si="0"/>
        <v>1</v>
      </c>
      <c r="W7" s="3">
        <f t="shared" si="0"/>
        <v>3</v>
      </c>
      <c r="X7" s="3">
        <f t="shared" si="0"/>
        <v>1</v>
      </c>
    </row>
    <row r="9" spans="2:24" hidden="1" x14ac:dyDescent="0.3">
      <c r="C9" s="3">
        <f>SUM(C4:C7)</f>
        <v>7.5</v>
      </c>
      <c r="D9" s="3">
        <f t="shared" ref="D9:F9" si="5">SUM(D4:D7)</f>
        <v>2.583333333333333</v>
      </c>
      <c r="E9" s="3">
        <f t="shared" si="5"/>
        <v>10</v>
      </c>
      <c r="F9" s="3">
        <f t="shared" si="5"/>
        <v>2.6666666666666665</v>
      </c>
      <c r="I9" s="3">
        <f>SUM(I4:I7)</f>
        <v>8</v>
      </c>
      <c r="J9" s="3">
        <f t="shared" ref="J9:L9" si="6">SUM(J4:J7)</f>
        <v>2.6666666666666665</v>
      </c>
      <c r="K9" s="3">
        <f t="shared" si="6"/>
        <v>8</v>
      </c>
      <c r="L9" s="3">
        <f t="shared" si="6"/>
        <v>2.6666666666666665</v>
      </c>
      <c r="O9" s="3">
        <f>SUM(O4:O7)</f>
        <v>1</v>
      </c>
      <c r="P9" s="3">
        <f t="shared" ref="P9:R9" si="7">SUM(P4:P7)</f>
        <v>1</v>
      </c>
      <c r="Q9" s="3">
        <f t="shared" si="7"/>
        <v>1</v>
      </c>
      <c r="R9" s="3">
        <f t="shared" si="7"/>
        <v>1</v>
      </c>
      <c r="U9" s="3">
        <f>SUM(U4:U7)</f>
        <v>7.7071067811865479</v>
      </c>
      <c r="V9" s="3">
        <f t="shared" ref="V9:X9" si="8">SUM(V4:V7)</f>
        <v>2.6220084679281461</v>
      </c>
      <c r="W9" s="3">
        <f t="shared" si="8"/>
        <v>8.8783151775108493</v>
      </c>
      <c r="X9" s="3">
        <f t="shared" si="8"/>
        <v>2.6666666666666665</v>
      </c>
    </row>
    <row r="10" spans="2:24" hidden="1" x14ac:dyDescent="0.3"/>
    <row r="11" spans="2:24" hidden="1" x14ac:dyDescent="0.3">
      <c r="C11" s="3">
        <f>C4/C$9</f>
        <v>0.13333333333333333</v>
      </c>
      <c r="D11" s="3">
        <f t="shared" ref="D11:F11" si="9">D4/D$9</f>
        <v>0.12903225806451613</v>
      </c>
      <c r="E11" s="3">
        <f t="shared" si="9"/>
        <v>0.2</v>
      </c>
      <c r="F11" s="3">
        <f t="shared" si="9"/>
        <v>0.125</v>
      </c>
      <c r="I11" s="3">
        <f>I4/I$9</f>
        <v>0.125</v>
      </c>
      <c r="J11" s="3">
        <f t="shared" ref="J11:L11" si="10">J4/J$9</f>
        <v>0.125</v>
      </c>
      <c r="K11" s="3">
        <f t="shared" si="10"/>
        <v>0.125</v>
      </c>
      <c r="L11" s="3">
        <f t="shared" si="10"/>
        <v>0.125</v>
      </c>
      <c r="O11" s="3">
        <f>O4/O$9</f>
        <v>1</v>
      </c>
      <c r="P11" s="3">
        <f t="shared" ref="P11:R11" si="11">P4/P$9</f>
        <v>0</v>
      </c>
      <c r="Q11" s="3">
        <f t="shared" si="11"/>
        <v>0</v>
      </c>
      <c r="R11" s="3">
        <f t="shared" si="11"/>
        <v>0</v>
      </c>
      <c r="U11" s="3">
        <f>U4/U$9</f>
        <v>0.12975037564563818</v>
      </c>
      <c r="V11" s="3">
        <f t="shared" ref="V11:X11" si="12">V4/V$9</f>
        <v>0.12712900717545206</v>
      </c>
      <c r="W11" s="3">
        <f t="shared" si="12"/>
        <v>0.15928850621966634</v>
      </c>
      <c r="X11" s="3">
        <f t="shared" si="12"/>
        <v>0.125</v>
      </c>
    </row>
    <row r="12" spans="2:24" hidden="1" x14ac:dyDescent="0.3">
      <c r="C12" s="3">
        <f t="shared" ref="C12:F14" si="13">C5/C$9</f>
        <v>0.4</v>
      </c>
      <c r="D12" s="3">
        <f t="shared" si="13"/>
        <v>0.38709677419354843</v>
      </c>
      <c r="E12" s="3">
        <f t="shared" si="13"/>
        <v>0.4</v>
      </c>
      <c r="F12" s="3">
        <f t="shared" si="13"/>
        <v>0.375</v>
      </c>
      <c r="I12" s="3">
        <f t="shared" ref="I12:L14" si="14">I5/I$9</f>
        <v>0.375</v>
      </c>
      <c r="J12" s="3">
        <f t="shared" si="14"/>
        <v>0.375</v>
      </c>
      <c r="K12" s="3">
        <f t="shared" si="14"/>
        <v>0.375</v>
      </c>
      <c r="L12" s="3">
        <f t="shared" si="14"/>
        <v>0.375</v>
      </c>
      <c r="O12" s="3">
        <f t="shared" ref="O12:R14" si="15">O5/O$9</f>
        <v>0</v>
      </c>
      <c r="P12" s="3">
        <f t="shared" si="15"/>
        <v>1</v>
      </c>
      <c r="Q12" s="3">
        <f t="shared" si="15"/>
        <v>0</v>
      </c>
      <c r="R12" s="3">
        <f t="shared" si="15"/>
        <v>0</v>
      </c>
      <c r="U12" s="3">
        <f t="shared" ref="U12:X14" si="16">U5/U$9</f>
        <v>0.38925112693691455</v>
      </c>
      <c r="V12" s="3">
        <f t="shared" si="16"/>
        <v>0.38138702152635617</v>
      </c>
      <c r="W12" s="3">
        <f t="shared" si="16"/>
        <v>0.39017556212832721</v>
      </c>
      <c r="X12" s="3">
        <f t="shared" si="16"/>
        <v>0.375</v>
      </c>
    </row>
    <row r="13" spans="2:24" hidden="1" x14ac:dyDescent="0.3">
      <c r="C13" s="3">
        <f>C6/C$9</f>
        <v>6.6666666666666666E-2</v>
      </c>
      <c r="D13" s="3">
        <f>D6/D$9</f>
        <v>9.6774193548387108E-2</v>
      </c>
      <c r="E13" s="3">
        <f t="shared" si="13"/>
        <v>0.1</v>
      </c>
      <c r="F13" s="3">
        <f t="shared" si="13"/>
        <v>0.125</v>
      </c>
      <c r="I13" s="3">
        <f t="shared" si="14"/>
        <v>0.125</v>
      </c>
      <c r="J13" s="3">
        <f t="shared" si="14"/>
        <v>0.125</v>
      </c>
      <c r="K13" s="3">
        <f t="shared" si="14"/>
        <v>0.125</v>
      </c>
      <c r="L13" s="3">
        <f t="shared" si="14"/>
        <v>0.125</v>
      </c>
      <c r="O13" s="3">
        <f t="shared" si="15"/>
        <v>0</v>
      </c>
      <c r="P13" s="3">
        <f t="shared" si="15"/>
        <v>0</v>
      </c>
      <c r="Q13" s="3">
        <f t="shared" si="15"/>
        <v>1</v>
      </c>
      <c r="R13" s="3">
        <f t="shared" si="15"/>
        <v>0</v>
      </c>
      <c r="U13" s="3">
        <f t="shared" si="16"/>
        <v>9.1747370480532636E-2</v>
      </c>
      <c r="V13" s="3">
        <f t="shared" si="16"/>
        <v>0.11009694977183565</v>
      </c>
      <c r="W13" s="3">
        <f t="shared" si="16"/>
        <v>0.11263398291300163</v>
      </c>
      <c r="X13" s="3">
        <f t="shared" si="16"/>
        <v>0.125</v>
      </c>
    </row>
    <row r="14" spans="2:24" hidden="1" x14ac:dyDescent="0.3">
      <c r="C14" s="3">
        <f t="shared" si="13"/>
        <v>0.4</v>
      </c>
      <c r="D14" s="3">
        <f t="shared" si="13"/>
        <v>0.38709677419354843</v>
      </c>
      <c r="E14" s="3">
        <f t="shared" si="13"/>
        <v>0.3</v>
      </c>
      <c r="F14" s="3">
        <f t="shared" si="13"/>
        <v>0.375</v>
      </c>
      <c r="I14" s="3">
        <f t="shared" si="14"/>
        <v>0.375</v>
      </c>
      <c r="J14" s="3">
        <f t="shared" si="14"/>
        <v>0.375</v>
      </c>
      <c r="K14" s="3">
        <f t="shared" si="14"/>
        <v>0.375</v>
      </c>
      <c r="L14" s="3">
        <f t="shared" si="14"/>
        <v>0.375</v>
      </c>
      <c r="O14" s="3">
        <f t="shared" si="15"/>
        <v>0</v>
      </c>
      <c r="P14" s="3">
        <f t="shared" si="15"/>
        <v>0</v>
      </c>
      <c r="Q14" s="3">
        <f t="shared" si="15"/>
        <v>0</v>
      </c>
      <c r="R14" s="3">
        <f t="shared" si="15"/>
        <v>1</v>
      </c>
      <c r="U14" s="3">
        <f t="shared" si="16"/>
        <v>0.38925112693691455</v>
      </c>
      <c r="V14" s="3">
        <f t="shared" si="16"/>
        <v>0.38138702152635617</v>
      </c>
      <c r="W14" s="3">
        <f t="shared" si="16"/>
        <v>0.33790194873900486</v>
      </c>
      <c r="X14" s="3">
        <f t="shared" si="16"/>
        <v>0.375</v>
      </c>
    </row>
    <row r="15" spans="2:24" hidden="1" x14ac:dyDescent="0.3"/>
    <row r="16" spans="2:24" x14ac:dyDescent="0.3">
      <c r="E16" s="3" t="str">
        <f>B4</f>
        <v>3 975 000</v>
      </c>
      <c r="F16" s="3">
        <f>AVERAGE(C11:F11)</f>
        <v>0.14684139784946237</v>
      </c>
      <c r="K16" s="3" t="str">
        <f>H4</f>
        <v>3 975 000</v>
      </c>
      <c r="L16" s="3">
        <f>AVERAGE(I11:L11)</f>
        <v>0.125</v>
      </c>
      <c r="Q16" s="3" t="str">
        <f>N4</f>
        <v>3 975 000</v>
      </c>
      <c r="R16" s="3">
        <f>AVERAGE(O11:R11)</f>
        <v>0.25</v>
      </c>
      <c r="W16" s="3" t="str">
        <f>T4</f>
        <v>3 975 000</v>
      </c>
      <c r="X16" s="3">
        <f>AVERAGE(U11:X11)</f>
        <v>0.13529197226018913</v>
      </c>
    </row>
    <row r="17" spans="3:24" x14ac:dyDescent="0.3">
      <c r="E17" s="3" t="str">
        <f t="shared" ref="E17:E19" si="17">B5</f>
        <v>4 500 000</v>
      </c>
      <c r="F17" s="3">
        <f t="shared" ref="F17:F19" si="18">AVERAGE(C12:F12)</f>
        <v>0.39052419354838708</v>
      </c>
      <c r="K17" s="3" t="str">
        <f t="shared" ref="K17:K19" si="19">H5</f>
        <v>4 500 000</v>
      </c>
      <c r="L17" s="3">
        <f t="shared" ref="L17:L19" si="20">AVERAGE(I12:L12)</f>
        <v>0.375</v>
      </c>
      <c r="Q17" s="3" t="str">
        <f t="shared" ref="Q17:Q19" si="21">N5</f>
        <v>4 500 000</v>
      </c>
      <c r="R17" s="3">
        <f t="shared" ref="R17:R19" si="22">AVERAGE(O12:R12)</f>
        <v>0.25</v>
      </c>
      <c r="W17" s="3" t="str">
        <f t="shared" ref="W17:W19" si="23">T5</f>
        <v>4 500 000</v>
      </c>
      <c r="X17" s="3">
        <f t="shared" ref="X17:X19" si="24">AVERAGE(U12:X12)</f>
        <v>0.38395342764789947</v>
      </c>
    </row>
    <row r="18" spans="3:24" x14ac:dyDescent="0.3">
      <c r="E18" s="3" t="str">
        <f t="shared" si="17"/>
        <v>550 000</v>
      </c>
      <c r="F18" s="3">
        <f t="shared" si="18"/>
        <v>9.7110215053763438E-2</v>
      </c>
      <c r="K18" s="3" t="str">
        <f t="shared" si="19"/>
        <v>550 000</v>
      </c>
      <c r="L18" s="3">
        <f t="shared" si="20"/>
        <v>0.125</v>
      </c>
      <c r="Q18" s="3" t="str">
        <f t="shared" si="21"/>
        <v>550 000</v>
      </c>
      <c r="R18" s="3">
        <f t="shared" si="22"/>
        <v>0.25</v>
      </c>
      <c r="W18" s="3" t="str">
        <f t="shared" si="23"/>
        <v>550 000</v>
      </c>
      <c r="X18" s="3">
        <f t="shared" si="24"/>
        <v>0.10986957579134247</v>
      </c>
    </row>
    <row r="19" spans="3:24" x14ac:dyDescent="0.3">
      <c r="E19" s="3" t="str">
        <f t="shared" si="17"/>
        <v>dugoročni</v>
      </c>
      <c r="F19" s="3">
        <f t="shared" si="18"/>
        <v>0.36552419354838711</v>
      </c>
      <c r="K19" s="3" t="str">
        <f t="shared" si="19"/>
        <v>dugoročni</v>
      </c>
      <c r="L19" s="3">
        <f t="shared" si="20"/>
        <v>0.375</v>
      </c>
      <c r="Q19" s="3" t="str">
        <f t="shared" si="21"/>
        <v>dugoročni</v>
      </c>
      <c r="R19" s="3">
        <f t="shared" si="22"/>
        <v>0.25</v>
      </c>
      <c r="W19" s="3" t="str">
        <f t="shared" si="23"/>
        <v>dugoročni</v>
      </c>
      <c r="X19" s="3">
        <f t="shared" si="24"/>
        <v>0.37088502430056891</v>
      </c>
    </row>
    <row r="21" spans="3:24" hidden="1" x14ac:dyDescent="0.3">
      <c r="C21" s="3">
        <f>C4*F$16</f>
        <v>0.14684139784946237</v>
      </c>
      <c r="D21" s="3">
        <f>D4*F$17</f>
        <v>0.13017473118279568</v>
      </c>
      <c r="E21" s="3">
        <f>E4*F$18</f>
        <v>0.19422043010752688</v>
      </c>
      <c r="F21" s="3">
        <f>F4*F$19</f>
        <v>0.12184139784946237</v>
      </c>
      <c r="I21" s="3">
        <f>I4*L$16</f>
        <v>0.125</v>
      </c>
      <c r="J21" s="3">
        <f>J4*L$17</f>
        <v>0.125</v>
      </c>
      <c r="K21" s="3">
        <f>K4*L$18</f>
        <v>0.125</v>
      </c>
      <c r="L21" s="3">
        <f>L4*L$19</f>
        <v>0.125</v>
      </c>
      <c r="O21" s="3">
        <f>O4*R$16</f>
        <v>0.25</v>
      </c>
      <c r="P21" s="3">
        <f>P4*R$17</f>
        <v>0</v>
      </c>
      <c r="Q21" s="3">
        <f>Q4*R$18</f>
        <v>0</v>
      </c>
      <c r="R21" s="3">
        <f>R4*R$19</f>
        <v>0</v>
      </c>
      <c r="U21" s="3">
        <f>U4*X$16</f>
        <v>0.13529197226018913</v>
      </c>
      <c r="V21" s="3">
        <f>V4*X$17</f>
        <v>0.12798447588263315</v>
      </c>
      <c r="W21" s="3">
        <f>W4*X$18</f>
        <v>0.15537904417629519</v>
      </c>
      <c r="X21" s="3">
        <f>X4*X$19</f>
        <v>0.12362834143352297</v>
      </c>
    </row>
    <row r="22" spans="3:24" hidden="1" x14ac:dyDescent="0.3">
      <c r="C22" s="3">
        <f t="shared" ref="C22:C24" si="25">C5*F$16</f>
        <v>0.44052419354838712</v>
      </c>
      <c r="D22" s="3">
        <f t="shared" ref="D22:D24" si="26">D5*F$17</f>
        <v>0.39052419354838708</v>
      </c>
      <c r="E22" s="3">
        <f t="shared" ref="E22:E24" si="27">E5*F$18</f>
        <v>0.38844086021505375</v>
      </c>
      <c r="F22" s="3">
        <f t="shared" ref="F22:F24" si="28">F5*F$19</f>
        <v>0.36552419354838711</v>
      </c>
      <c r="I22" s="3">
        <f t="shared" ref="I22:I24" si="29">I5*L$16</f>
        <v>0.375</v>
      </c>
      <c r="J22" s="3">
        <f t="shared" ref="J22:J24" si="30">J5*L$17</f>
        <v>0.375</v>
      </c>
      <c r="K22" s="3">
        <f t="shared" ref="K22:K24" si="31">K5*L$18</f>
        <v>0.375</v>
      </c>
      <c r="L22" s="3">
        <f t="shared" ref="L22:L24" si="32">L5*L$19</f>
        <v>0.375</v>
      </c>
      <c r="O22" s="3">
        <f t="shared" ref="O22:O24" si="33">O5*R$16</f>
        <v>0</v>
      </c>
      <c r="P22" s="3">
        <f t="shared" ref="P22:P24" si="34">P5*R$17</f>
        <v>0.25</v>
      </c>
      <c r="Q22" s="3">
        <f t="shared" ref="Q22:Q24" si="35">Q5*R$18</f>
        <v>0</v>
      </c>
      <c r="R22" s="3">
        <f t="shared" ref="R22:R24" si="36">R5*R$19</f>
        <v>0</v>
      </c>
      <c r="U22" s="3">
        <f t="shared" ref="U22:U24" si="37">U5*X$16</f>
        <v>0.40587591678056739</v>
      </c>
      <c r="V22" s="3">
        <f t="shared" ref="V22:V24" si="38">V5*X$17</f>
        <v>0.38395342764789947</v>
      </c>
      <c r="W22" s="3">
        <f t="shared" ref="W22:W24" si="39">W5*X$18</f>
        <v>0.38059937495328944</v>
      </c>
      <c r="X22" s="3">
        <f t="shared" ref="X22:X24" si="40">X5*X$19</f>
        <v>0.37088502430056891</v>
      </c>
    </row>
    <row r="23" spans="3:24" hidden="1" x14ac:dyDescent="0.3">
      <c r="C23" s="3">
        <f>C6*F$16</f>
        <v>7.3420698924731187E-2</v>
      </c>
      <c r="D23" s="3">
        <f>D6*F$17</f>
        <v>9.7631048387096769E-2</v>
      </c>
      <c r="E23" s="3">
        <f t="shared" si="27"/>
        <v>9.7110215053763438E-2</v>
      </c>
      <c r="F23" s="3">
        <f t="shared" si="28"/>
        <v>0.12184139784946237</v>
      </c>
      <c r="I23" s="3">
        <f t="shared" si="29"/>
        <v>0.125</v>
      </c>
      <c r="J23" s="3">
        <f t="shared" si="30"/>
        <v>0.125</v>
      </c>
      <c r="K23" s="3">
        <f t="shared" si="31"/>
        <v>0.125</v>
      </c>
      <c r="L23" s="3">
        <f t="shared" si="32"/>
        <v>0.125</v>
      </c>
      <c r="O23" s="3">
        <f t="shared" si="33"/>
        <v>0</v>
      </c>
      <c r="P23" s="3">
        <f t="shared" si="34"/>
        <v>0</v>
      </c>
      <c r="Q23" s="3">
        <f t="shared" si="35"/>
        <v>0.25</v>
      </c>
      <c r="R23" s="3">
        <f t="shared" si="36"/>
        <v>0</v>
      </c>
      <c r="U23" s="3">
        <f t="shared" si="37"/>
        <v>9.5665871025282026E-2</v>
      </c>
      <c r="V23" s="3">
        <f t="shared" si="38"/>
        <v>0.11083780740439712</v>
      </c>
      <c r="W23" s="3">
        <f t="shared" si="39"/>
        <v>0.10986957579134247</v>
      </c>
      <c r="X23" s="3">
        <f t="shared" si="40"/>
        <v>0.12362834143352297</v>
      </c>
    </row>
    <row r="24" spans="3:24" hidden="1" x14ac:dyDescent="0.3">
      <c r="C24" s="3">
        <f t="shared" si="25"/>
        <v>0.44052419354838712</v>
      </c>
      <c r="D24" s="3">
        <f t="shared" si="26"/>
        <v>0.39052419354838708</v>
      </c>
      <c r="E24" s="3">
        <f t="shared" si="27"/>
        <v>0.29133064516129031</v>
      </c>
      <c r="F24" s="3">
        <f t="shared" si="28"/>
        <v>0.36552419354838711</v>
      </c>
      <c r="I24" s="3">
        <f t="shared" si="29"/>
        <v>0.375</v>
      </c>
      <c r="J24" s="3">
        <f t="shared" si="30"/>
        <v>0.375</v>
      </c>
      <c r="K24" s="3">
        <f t="shared" si="31"/>
        <v>0.375</v>
      </c>
      <c r="L24" s="3">
        <f t="shared" si="32"/>
        <v>0.375</v>
      </c>
      <c r="O24" s="3">
        <f t="shared" si="33"/>
        <v>0</v>
      </c>
      <c r="P24" s="3">
        <f t="shared" si="34"/>
        <v>0</v>
      </c>
      <c r="Q24" s="3">
        <f t="shared" si="35"/>
        <v>0</v>
      </c>
      <c r="R24" s="3">
        <f t="shared" si="36"/>
        <v>0.25</v>
      </c>
      <c r="U24" s="3">
        <f t="shared" si="37"/>
        <v>0.40587591678056739</v>
      </c>
      <c r="V24" s="3">
        <f t="shared" si="38"/>
        <v>0.38395342764789947</v>
      </c>
      <c r="W24" s="3">
        <f t="shared" si="39"/>
        <v>0.32960872737402741</v>
      </c>
      <c r="X24" s="3">
        <f t="shared" si="40"/>
        <v>0.37088502430056891</v>
      </c>
    </row>
    <row r="25" spans="3:24" hidden="1" x14ac:dyDescent="0.3"/>
    <row r="26" spans="3:24" hidden="1" x14ac:dyDescent="0.3">
      <c r="C26" s="3">
        <f>SUM(C21:F21)</f>
        <v>0.59307795698924726</v>
      </c>
      <c r="D26" s="3">
        <f>F16</f>
        <v>0.14684139784946237</v>
      </c>
      <c r="F26" s="3">
        <f>C26/D26</f>
        <v>4.0389016018306627</v>
      </c>
      <c r="I26" s="3">
        <f>SUM(I21:L21)</f>
        <v>0.5</v>
      </c>
      <c r="J26" s="3">
        <f>L16</f>
        <v>0.125</v>
      </c>
      <c r="L26" s="3">
        <f>I26/J26</f>
        <v>4</v>
      </c>
      <c r="O26" s="3">
        <f>SUM(O21:R21)</f>
        <v>0.25</v>
      </c>
      <c r="P26" s="3">
        <f>R16</f>
        <v>0.25</v>
      </c>
      <c r="R26" s="3">
        <f>O26/P26</f>
        <v>1</v>
      </c>
      <c r="U26" s="3">
        <f>SUM(U21:X21)</f>
        <v>0.54228383375264044</v>
      </c>
      <c r="V26" s="3">
        <f>X16</f>
        <v>0.13529197226018913</v>
      </c>
      <c r="X26" s="3">
        <f>U26/V26</f>
        <v>4.008248417797752</v>
      </c>
    </row>
    <row r="27" spans="3:24" hidden="1" x14ac:dyDescent="0.3">
      <c r="C27" s="3">
        <f t="shared" ref="C27:C29" si="41">SUM(C22:F22)</f>
        <v>1.585013440860215</v>
      </c>
      <c r="D27" s="3">
        <f t="shared" ref="D27:D29" si="42">F17</f>
        <v>0.39052419354838708</v>
      </c>
      <c r="F27" s="3">
        <f t="shared" ref="F27:F29" si="43">C27/D27</f>
        <v>4.0586818103596629</v>
      </c>
      <c r="I27" s="3">
        <f t="shared" ref="I27:I29" si="44">SUM(I22:L22)</f>
        <v>1.5</v>
      </c>
      <c r="J27" s="3">
        <f t="shared" ref="J27:J29" si="45">L17</f>
        <v>0.375</v>
      </c>
      <c r="L27" s="3">
        <f t="shared" ref="L27:L29" si="46">I27/J27</f>
        <v>4</v>
      </c>
      <c r="O27" s="3">
        <f t="shared" ref="O27:O29" si="47">SUM(O22:R22)</f>
        <v>0.25</v>
      </c>
      <c r="P27" s="3">
        <f t="shared" ref="P27:P29" si="48">R17</f>
        <v>0.25</v>
      </c>
      <c r="R27" s="3">
        <f t="shared" ref="R27:R29" si="49">O27/P27</f>
        <v>1</v>
      </c>
      <c r="U27" s="3">
        <f t="shared" ref="U27:U29" si="50">SUM(U22:X22)</f>
        <v>1.5413137436823252</v>
      </c>
      <c r="V27" s="3">
        <f t="shared" ref="V27:V29" si="51">X17</f>
        <v>0.38395342764789947</v>
      </c>
      <c r="X27" s="3">
        <f t="shared" ref="X27:X29" si="52">U27/V27</f>
        <v>4.0143247401759652</v>
      </c>
    </row>
    <row r="28" spans="3:24" hidden="1" x14ac:dyDescent="0.3">
      <c r="C28" s="3">
        <f t="shared" si="41"/>
        <v>0.39000336021505377</v>
      </c>
      <c r="D28" s="3">
        <f t="shared" si="42"/>
        <v>9.7110215053763438E-2</v>
      </c>
      <c r="F28" s="3">
        <f t="shared" si="43"/>
        <v>4.0160899653979243</v>
      </c>
      <c r="I28" s="3">
        <f t="shared" si="44"/>
        <v>0.5</v>
      </c>
      <c r="J28" s="3">
        <f t="shared" si="45"/>
        <v>0.125</v>
      </c>
      <c r="L28" s="3">
        <f t="shared" si="46"/>
        <v>4</v>
      </c>
      <c r="O28" s="3">
        <f t="shared" si="47"/>
        <v>0.25</v>
      </c>
      <c r="P28" s="3">
        <f t="shared" si="48"/>
        <v>0.25</v>
      </c>
      <c r="R28" s="3">
        <f t="shared" si="49"/>
        <v>1</v>
      </c>
      <c r="U28" s="3">
        <f t="shared" si="50"/>
        <v>0.44000159565454461</v>
      </c>
      <c r="V28" s="3">
        <f t="shared" si="51"/>
        <v>0.10986957579134247</v>
      </c>
      <c r="X28" s="3">
        <f t="shared" si="52"/>
        <v>4.0047628516393701</v>
      </c>
    </row>
    <row r="29" spans="3:24" hidden="1" x14ac:dyDescent="0.3">
      <c r="C29" s="3">
        <f t="shared" si="41"/>
        <v>1.4879032258064515</v>
      </c>
      <c r="D29" s="3">
        <f t="shared" si="42"/>
        <v>0.36552419354838711</v>
      </c>
      <c r="F29" s="3">
        <f t="shared" si="43"/>
        <v>4.0706012134583558</v>
      </c>
      <c r="I29" s="3">
        <f t="shared" si="44"/>
        <v>1.5</v>
      </c>
      <c r="J29" s="3">
        <f t="shared" si="45"/>
        <v>0.375</v>
      </c>
      <c r="L29" s="3">
        <f t="shared" si="46"/>
        <v>4</v>
      </c>
      <c r="O29" s="3">
        <f t="shared" si="47"/>
        <v>0.25</v>
      </c>
      <c r="P29" s="3">
        <f t="shared" si="48"/>
        <v>0.25</v>
      </c>
      <c r="R29" s="3">
        <f t="shared" si="49"/>
        <v>1</v>
      </c>
      <c r="U29" s="3">
        <f t="shared" si="50"/>
        <v>1.4903230961030633</v>
      </c>
      <c r="V29" s="3">
        <f t="shared" si="51"/>
        <v>0.37088502430056891</v>
      </c>
      <c r="X29" s="3">
        <f t="shared" si="52"/>
        <v>4.0182886837061682</v>
      </c>
    </row>
    <row r="30" spans="3:24" hidden="1" x14ac:dyDescent="0.3"/>
    <row r="31" spans="3:24" hidden="1" x14ac:dyDescent="0.3">
      <c r="E31" s="3" t="s">
        <v>5</v>
      </c>
      <c r="F31" s="3">
        <f>AVERAGE(F26:F29)</f>
        <v>4.0460686477616514</v>
      </c>
      <c r="K31" s="3" t="s">
        <v>5</v>
      </c>
      <c r="L31" s="3">
        <f>AVERAGE(L26:L29)</f>
        <v>4</v>
      </c>
      <c r="Q31" s="3" t="s">
        <v>5</v>
      </c>
      <c r="R31" s="3">
        <f>AVERAGE(R26:R29)</f>
        <v>1</v>
      </c>
      <c r="W31" s="3" t="s">
        <v>5</v>
      </c>
      <c r="X31" s="3">
        <f>AVERAGE(X26:X29)</f>
        <v>4.0114061733298136</v>
      </c>
    </row>
    <row r="32" spans="3:24" hidden="1" x14ac:dyDescent="0.3">
      <c r="E32" s="3" t="s">
        <v>6</v>
      </c>
      <c r="F32" s="3">
        <f>(F31-4)/3</f>
        <v>1.5356215920550476E-2</v>
      </c>
      <c r="K32" s="3" t="s">
        <v>6</v>
      </c>
      <c r="L32" s="3">
        <f>(L31-4)/3</f>
        <v>0</v>
      </c>
      <c r="Q32" s="3" t="s">
        <v>6</v>
      </c>
      <c r="R32" s="3">
        <f>(R31-4)/3</f>
        <v>-1</v>
      </c>
      <c r="W32" s="3" t="s">
        <v>6</v>
      </c>
      <c r="X32" s="3">
        <f>(X31-4)/3</f>
        <v>3.8020577766045469E-3</v>
      </c>
    </row>
    <row r="33" spans="5:24" x14ac:dyDescent="0.3">
      <c r="E33" s="3" t="s">
        <v>7</v>
      </c>
      <c r="F33" s="3">
        <f>F32/0.89</f>
        <v>1.7254175191629747E-2</v>
      </c>
      <c r="K33" s="3" t="s">
        <v>7</v>
      </c>
      <c r="L33" s="3">
        <f>L32/0.89</f>
        <v>0</v>
      </c>
      <c r="Q33" s="3" t="s">
        <v>7</v>
      </c>
      <c r="R33" s="3">
        <f>R32/0.89</f>
        <v>-1.1235955056179776</v>
      </c>
      <c r="W33" s="3" t="s">
        <v>7</v>
      </c>
      <c r="X33" s="3">
        <f>X32/0.89</f>
        <v>4.2719750298927496E-3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739A-364D-4E13-A175-8FF5F0071D53}">
  <dimension ref="B3:X33"/>
  <sheetViews>
    <sheetView workbookViewId="0">
      <selection activeCell="B8" sqref="B8"/>
    </sheetView>
  </sheetViews>
  <sheetFormatPr defaultRowHeight="14.4" x14ac:dyDescent="0.3"/>
  <sheetData>
    <row r="3" spans="2:24" x14ac:dyDescent="0.3">
      <c r="B3" s="3" t="s">
        <v>92</v>
      </c>
      <c r="C3" s="3" t="str">
        <f>B4</f>
        <v>izvrsna</v>
      </c>
      <c r="D3" s="3" t="str">
        <f>B5</f>
        <v>visoka</v>
      </c>
      <c r="E3" s="3" t="str">
        <f>B6</f>
        <v>visoka</v>
      </c>
      <c r="F3" s="3" t="str">
        <f>B7</f>
        <v>raznoliki</v>
      </c>
      <c r="H3" s="3" t="s">
        <v>92</v>
      </c>
      <c r="I3" s="3" t="str">
        <f>H4</f>
        <v>izvrsna</v>
      </c>
      <c r="J3" s="3" t="str">
        <f>H5</f>
        <v>visoka</v>
      </c>
      <c r="K3" s="3" t="str">
        <f>H6</f>
        <v>visoka</v>
      </c>
      <c r="L3" s="3" t="str">
        <f>H7</f>
        <v>raznoliki</v>
      </c>
      <c r="N3" s="3"/>
      <c r="O3" s="3" t="str">
        <f>N4</f>
        <v>izvrsna</v>
      </c>
      <c r="P3" s="3" t="str">
        <f>N5</f>
        <v>visoka</v>
      </c>
      <c r="Q3" s="3" t="str">
        <f>N6</f>
        <v>visoka</v>
      </c>
      <c r="R3" s="3" t="str">
        <f>N7</f>
        <v>raznoliki</v>
      </c>
      <c r="T3" s="3"/>
      <c r="U3" s="3" t="str">
        <f>T4</f>
        <v>izvrsna</v>
      </c>
      <c r="V3" s="3" t="str">
        <f>T5</f>
        <v>visoka</v>
      </c>
      <c r="W3" s="3" t="str">
        <f>T6</f>
        <v>visoka</v>
      </c>
      <c r="X3" s="3" t="str">
        <f>T7</f>
        <v>raznoliki</v>
      </c>
    </row>
    <row r="4" spans="2:24" x14ac:dyDescent="0.3">
      <c r="B4" s="4" t="s">
        <v>118</v>
      </c>
      <c r="C4" s="3">
        <v>1</v>
      </c>
      <c r="D4" s="3">
        <v>2</v>
      </c>
      <c r="E4" s="3">
        <v>1</v>
      </c>
      <c r="F4" s="3">
        <v>3</v>
      </c>
      <c r="H4" s="42" t="str">
        <f>B4</f>
        <v>izvrsna</v>
      </c>
      <c r="I4" s="3">
        <v>1</v>
      </c>
      <c r="J4" s="3">
        <v>1</v>
      </c>
      <c r="K4" s="3">
        <f>1/2</f>
        <v>0.5</v>
      </c>
      <c r="L4" s="3">
        <v>3</v>
      </c>
      <c r="N4" s="3" t="str">
        <f>H4</f>
        <v>izvrsna</v>
      </c>
      <c r="O4" s="3">
        <v>1</v>
      </c>
      <c r="P4" s="3"/>
      <c r="Q4" s="3"/>
      <c r="R4" s="3"/>
      <c r="T4" s="3" t="str">
        <f>N4</f>
        <v>izvrsna</v>
      </c>
      <c r="U4" s="3">
        <f>GEOMEAN(C4,I4,O4)</f>
        <v>1</v>
      </c>
      <c r="V4" s="3">
        <f t="shared" ref="V4:X7" si="0">GEOMEAN(D4,J4,P4)</f>
        <v>1.4142135623730949</v>
      </c>
      <c r="W4" s="3">
        <f t="shared" si="0"/>
        <v>0.70710678118654757</v>
      </c>
      <c r="X4" s="3">
        <f t="shared" si="0"/>
        <v>3</v>
      </c>
    </row>
    <row r="5" spans="2:24" x14ac:dyDescent="0.3">
      <c r="B5" s="4" t="s">
        <v>119</v>
      </c>
      <c r="C5" s="3">
        <f>1/2</f>
        <v>0.5</v>
      </c>
      <c r="D5" s="3">
        <v>1</v>
      </c>
      <c r="E5" s="3">
        <f>1/2</f>
        <v>0.5</v>
      </c>
      <c r="F5" s="3">
        <f>1/2</f>
        <v>0.5</v>
      </c>
      <c r="H5" s="42" t="str">
        <f t="shared" ref="H5:H7" si="1">B5</f>
        <v>visoka</v>
      </c>
      <c r="I5" s="3">
        <v>1</v>
      </c>
      <c r="J5" s="3">
        <v>1</v>
      </c>
      <c r="K5" s="3">
        <v>2</v>
      </c>
      <c r="L5" s="3">
        <v>3</v>
      </c>
      <c r="N5" s="3" t="str">
        <f t="shared" ref="N5:N7" si="2">H5</f>
        <v>visoka</v>
      </c>
      <c r="O5" s="3"/>
      <c r="P5" s="3">
        <v>1</v>
      </c>
      <c r="Q5" s="3"/>
      <c r="R5" s="3"/>
      <c r="T5" s="3" t="str">
        <f t="shared" ref="T5:T7" si="3">N5</f>
        <v>visoka</v>
      </c>
      <c r="U5" s="3">
        <f t="shared" ref="U5:U7" si="4">GEOMEAN(C5,I5,O5)</f>
        <v>0.70710678118654757</v>
      </c>
      <c r="V5" s="3">
        <f t="shared" si="0"/>
        <v>1</v>
      </c>
      <c r="W5" s="3">
        <f t="shared" si="0"/>
        <v>1</v>
      </c>
      <c r="X5" s="3">
        <f t="shared" si="0"/>
        <v>1.2247448713915889</v>
      </c>
    </row>
    <row r="6" spans="2:24" x14ac:dyDescent="0.3">
      <c r="B6" s="4" t="s">
        <v>119</v>
      </c>
      <c r="C6" s="3">
        <v>1</v>
      </c>
      <c r="D6" s="3">
        <v>2</v>
      </c>
      <c r="E6" s="3">
        <v>1</v>
      </c>
      <c r="F6" s="3">
        <v>2</v>
      </c>
      <c r="H6" s="42" t="str">
        <f t="shared" si="1"/>
        <v>visoka</v>
      </c>
      <c r="I6" s="3">
        <v>2</v>
      </c>
      <c r="J6" s="3">
        <f>1/2</f>
        <v>0.5</v>
      </c>
      <c r="K6" s="3">
        <v>1</v>
      </c>
      <c r="L6" s="3">
        <v>2</v>
      </c>
      <c r="N6" s="3" t="str">
        <f t="shared" si="2"/>
        <v>visoka</v>
      </c>
      <c r="O6" s="3"/>
      <c r="P6" s="3"/>
      <c r="Q6" s="3">
        <v>1</v>
      </c>
      <c r="R6" s="3"/>
      <c r="T6" s="3" t="str">
        <f t="shared" si="3"/>
        <v>visoka</v>
      </c>
      <c r="U6" s="3">
        <f t="shared" si="4"/>
        <v>1.4142135623730949</v>
      </c>
      <c r="V6" s="3">
        <f t="shared" si="0"/>
        <v>1</v>
      </c>
      <c r="W6" s="3">
        <f t="shared" si="0"/>
        <v>1</v>
      </c>
      <c r="X6" s="3">
        <f t="shared" si="0"/>
        <v>2</v>
      </c>
    </row>
    <row r="7" spans="2:24" x14ac:dyDescent="0.3">
      <c r="B7" s="4" t="s">
        <v>120</v>
      </c>
      <c r="C7" s="3">
        <f>1/3</f>
        <v>0.33333333333333331</v>
      </c>
      <c r="D7" s="3">
        <v>2</v>
      </c>
      <c r="E7" s="3">
        <f>1/2</f>
        <v>0.5</v>
      </c>
      <c r="F7" s="3">
        <v>1</v>
      </c>
      <c r="H7" s="42" t="str">
        <f t="shared" si="1"/>
        <v>raznoliki</v>
      </c>
      <c r="I7" s="3">
        <f>1/3</f>
        <v>0.33333333333333331</v>
      </c>
      <c r="J7" s="3">
        <f>1/3</f>
        <v>0.33333333333333331</v>
      </c>
      <c r="K7" s="3">
        <f>1/2</f>
        <v>0.5</v>
      </c>
      <c r="L7" s="3">
        <v>1</v>
      </c>
      <c r="N7" s="3" t="str">
        <f t="shared" si="2"/>
        <v>raznoliki</v>
      </c>
      <c r="O7" s="3"/>
      <c r="P7" s="3"/>
      <c r="Q7" s="3"/>
      <c r="R7" s="3">
        <v>1</v>
      </c>
      <c r="T7" s="3" t="str">
        <f t="shared" si="3"/>
        <v>raznoliki</v>
      </c>
      <c r="U7" s="3">
        <f t="shared" si="4"/>
        <v>0.33333333333333331</v>
      </c>
      <c r="V7" s="3">
        <f t="shared" si="0"/>
        <v>0.81649658092772603</v>
      </c>
      <c r="W7" s="3">
        <f t="shared" si="0"/>
        <v>0.5</v>
      </c>
      <c r="X7" s="3">
        <f t="shared" si="0"/>
        <v>1</v>
      </c>
    </row>
    <row r="9" spans="2:24" hidden="1" x14ac:dyDescent="0.3">
      <c r="C9" s="3">
        <f>SUM(C4:C7)</f>
        <v>2.8333333333333335</v>
      </c>
      <c r="D9" s="3">
        <f t="shared" ref="D9:F9" si="5">SUM(D4:D7)</f>
        <v>7</v>
      </c>
      <c r="E9" s="3">
        <f t="shared" si="5"/>
        <v>3</v>
      </c>
      <c r="F9" s="3">
        <f t="shared" si="5"/>
        <v>6.5</v>
      </c>
      <c r="I9" s="3">
        <f>SUM(I4:I7)</f>
        <v>4.333333333333333</v>
      </c>
      <c r="J9" s="3">
        <f t="shared" ref="J9:L9" si="6">SUM(J4:J7)</f>
        <v>2.8333333333333335</v>
      </c>
      <c r="K9" s="3">
        <f t="shared" si="6"/>
        <v>4</v>
      </c>
      <c r="L9" s="3">
        <f t="shared" si="6"/>
        <v>9</v>
      </c>
      <c r="O9" s="3">
        <f>SUM(O4:O7)</f>
        <v>1</v>
      </c>
      <c r="P9" s="3">
        <f t="shared" ref="P9:R9" si="7">SUM(P4:P7)</f>
        <v>1</v>
      </c>
      <c r="Q9" s="3">
        <f t="shared" si="7"/>
        <v>1</v>
      </c>
      <c r="R9" s="3">
        <f t="shared" si="7"/>
        <v>1</v>
      </c>
      <c r="U9" s="3">
        <f>SUM(U4:U7)</f>
        <v>3.4546536768929759</v>
      </c>
      <c r="V9" s="3">
        <f t="shared" ref="V9:X9" si="8">SUM(V4:V7)</f>
        <v>4.2307101433008212</v>
      </c>
      <c r="W9" s="3">
        <f t="shared" si="8"/>
        <v>3.2071067811865475</v>
      </c>
      <c r="X9" s="3">
        <f t="shared" si="8"/>
        <v>7.2247448713915894</v>
      </c>
    </row>
    <row r="10" spans="2:24" hidden="1" x14ac:dyDescent="0.3"/>
    <row r="11" spans="2:24" hidden="1" x14ac:dyDescent="0.3">
      <c r="C11" s="3">
        <f>C4/C$9</f>
        <v>0.3529411764705882</v>
      </c>
      <c r="D11" s="3">
        <f t="shared" ref="D11:F11" si="9">D4/D$9</f>
        <v>0.2857142857142857</v>
      </c>
      <c r="E11" s="3">
        <f t="shared" si="9"/>
        <v>0.33333333333333331</v>
      </c>
      <c r="F11" s="3">
        <f t="shared" si="9"/>
        <v>0.46153846153846156</v>
      </c>
      <c r="I11" s="3">
        <f>I4/I$9</f>
        <v>0.23076923076923078</v>
      </c>
      <c r="J11" s="3">
        <f t="shared" ref="J11:L11" si="10">J4/J$9</f>
        <v>0.3529411764705882</v>
      </c>
      <c r="K11" s="3">
        <f t="shared" si="10"/>
        <v>0.125</v>
      </c>
      <c r="L11" s="3">
        <f t="shared" si="10"/>
        <v>0.33333333333333331</v>
      </c>
      <c r="O11" s="3">
        <f>O4/O$9</f>
        <v>1</v>
      </c>
      <c r="P11" s="3">
        <f t="shared" ref="P11:R11" si="11">P4/P$9</f>
        <v>0</v>
      </c>
      <c r="Q11" s="3">
        <f t="shared" si="11"/>
        <v>0</v>
      </c>
      <c r="R11" s="3">
        <f t="shared" si="11"/>
        <v>0</v>
      </c>
      <c r="U11" s="3">
        <f>U4/U$9</f>
        <v>0.28946461600150136</v>
      </c>
      <c r="V11" s="3">
        <f t="shared" ref="V11:X11" si="12">V4/V$9</f>
        <v>0.33427332870167242</v>
      </c>
      <c r="W11" s="3">
        <f t="shared" si="12"/>
        <v>0.22048120921154243</v>
      </c>
      <c r="X11" s="3">
        <f t="shared" si="12"/>
        <v>0.41523957640073139</v>
      </c>
    </row>
    <row r="12" spans="2:24" hidden="1" x14ac:dyDescent="0.3">
      <c r="C12" s="3">
        <f t="shared" ref="C12:F14" si="13">C5/C$9</f>
        <v>0.1764705882352941</v>
      </c>
      <c r="D12" s="3">
        <f t="shared" si="13"/>
        <v>0.14285714285714285</v>
      </c>
      <c r="E12" s="3">
        <f t="shared" si="13"/>
        <v>0.16666666666666666</v>
      </c>
      <c r="F12" s="3">
        <f t="shared" si="13"/>
        <v>7.6923076923076927E-2</v>
      </c>
      <c r="I12" s="3">
        <f t="shared" ref="I12:L14" si="14">I5/I$9</f>
        <v>0.23076923076923078</v>
      </c>
      <c r="J12" s="3">
        <f t="shared" si="14"/>
        <v>0.3529411764705882</v>
      </c>
      <c r="K12" s="3">
        <f t="shared" si="14"/>
        <v>0.5</v>
      </c>
      <c r="L12" s="3">
        <f t="shared" si="14"/>
        <v>0.33333333333333331</v>
      </c>
      <c r="O12" s="3">
        <f t="shared" ref="O12:R14" si="15">O5/O$9</f>
        <v>0</v>
      </c>
      <c r="P12" s="3">
        <f t="shared" si="15"/>
        <v>1</v>
      </c>
      <c r="Q12" s="3">
        <f t="shared" si="15"/>
        <v>0</v>
      </c>
      <c r="R12" s="3">
        <f t="shared" si="15"/>
        <v>0</v>
      </c>
      <c r="U12" s="3">
        <f t="shared" ref="U12:X14" si="16">U5/U$9</f>
        <v>0.20468239288822163</v>
      </c>
      <c r="V12" s="3">
        <f t="shared" si="16"/>
        <v>0.23636693749475235</v>
      </c>
      <c r="W12" s="3">
        <f t="shared" si="16"/>
        <v>0.31180751631538306</v>
      </c>
      <c r="X12" s="3">
        <f t="shared" si="16"/>
        <v>0.16952084719853722</v>
      </c>
    </row>
    <row r="13" spans="2:24" hidden="1" x14ac:dyDescent="0.3">
      <c r="C13" s="3">
        <f t="shared" si="13"/>
        <v>0.3529411764705882</v>
      </c>
      <c r="D13" s="3">
        <f t="shared" si="13"/>
        <v>0.2857142857142857</v>
      </c>
      <c r="E13" s="3">
        <f t="shared" si="13"/>
        <v>0.33333333333333331</v>
      </c>
      <c r="F13" s="3">
        <f t="shared" si="13"/>
        <v>0.30769230769230771</v>
      </c>
      <c r="I13" s="3">
        <f t="shared" si="14"/>
        <v>0.46153846153846156</v>
      </c>
      <c r="J13" s="3">
        <f t="shared" si="14"/>
        <v>0.1764705882352941</v>
      </c>
      <c r="K13" s="3">
        <f t="shared" si="14"/>
        <v>0.25</v>
      </c>
      <c r="L13" s="3">
        <f t="shared" si="14"/>
        <v>0.22222222222222221</v>
      </c>
      <c r="O13" s="3">
        <f t="shared" si="15"/>
        <v>0</v>
      </c>
      <c r="P13" s="3">
        <f t="shared" si="15"/>
        <v>0</v>
      </c>
      <c r="Q13" s="3">
        <f t="shared" si="15"/>
        <v>1</v>
      </c>
      <c r="R13" s="3">
        <f t="shared" si="15"/>
        <v>0</v>
      </c>
      <c r="U13" s="3">
        <f t="shared" si="16"/>
        <v>0.4093647857764432</v>
      </c>
      <c r="V13" s="3">
        <f t="shared" si="16"/>
        <v>0.23636693749475235</v>
      </c>
      <c r="W13" s="3">
        <f t="shared" si="16"/>
        <v>0.31180751631538306</v>
      </c>
      <c r="X13" s="3">
        <f t="shared" si="16"/>
        <v>0.27682638426715422</v>
      </c>
    </row>
    <row r="14" spans="2:24" hidden="1" x14ac:dyDescent="0.3">
      <c r="C14" s="3">
        <f t="shared" si="13"/>
        <v>0.1176470588235294</v>
      </c>
      <c r="D14" s="3">
        <f t="shared" si="13"/>
        <v>0.2857142857142857</v>
      </c>
      <c r="E14" s="3">
        <f t="shared" si="13"/>
        <v>0.16666666666666666</v>
      </c>
      <c r="F14" s="3">
        <f t="shared" si="13"/>
        <v>0.15384615384615385</v>
      </c>
      <c r="I14" s="3">
        <f t="shared" si="14"/>
        <v>7.6923076923076927E-2</v>
      </c>
      <c r="J14" s="3">
        <f t="shared" si="14"/>
        <v>0.1176470588235294</v>
      </c>
      <c r="K14" s="3">
        <f t="shared" si="14"/>
        <v>0.125</v>
      </c>
      <c r="L14" s="3">
        <f t="shared" si="14"/>
        <v>0.1111111111111111</v>
      </c>
      <c r="O14" s="3">
        <f t="shared" si="15"/>
        <v>0</v>
      </c>
      <c r="P14" s="3">
        <f t="shared" si="15"/>
        <v>0</v>
      </c>
      <c r="Q14" s="3">
        <f t="shared" si="15"/>
        <v>0</v>
      </c>
      <c r="R14" s="3">
        <f t="shared" si="15"/>
        <v>1</v>
      </c>
      <c r="U14" s="3">
        <f t="shared" si="16"/>
        <v>9.6488205333833774E-2</v>
      </c>
      <c r="V14" s="3">
        <f t="shared" si="16"/>
        <v>0.19299279630882282</v>
      </c>
      <c r="W14" s="3">
        <f t="shared" si="16"/>
        <v>0.15590375815769153</v>
      </c>
      <c r="X14" s="3">
        <f t="shared" si="16"/>
        <v>0.13841319213357711</v>
      </c>
    </row>
    <row r="15" spans="2:24" hidden="1" x14ac:dyDescent="0.3"/>
    <row r="16" spans="2:24" x14ac:dyDescent="0.3">
      <c r="E16" s="3" t="str">
        <f>B4</f>
        <v>izvrsna</v>
      </c>
      <c r="F16" s="3">
        <f>AVERAGE(C11:F11)</f>
        <v>0.35838181426416715</v>
      </c>
      <c r="K16" s="3" t="str">
        <f>H4</f>
        <v>izvrsna</v>
      </c>
      <c r="L16" s="3">
        <f>AVERAGE(I11:L11)</f>
        <v>0.26051093514328805</v>
      </c>
      <c r="Q16" s="3" t="str">
        <f>N4</f>
        <v>izvrsna</v>
      </c>
      <c r="R16" s="3">
        <f>AVERAGE(O11:R11)</f>
        <v>0.25</v>
      </c>
      <c r="W16" s="3" t="str">
        <f>T4</f>
        <v>izvrsna</v>
      </c>
      <c r="X16" s="3">
        <f>AVERAGE(U11:X11)</f>
        <v>0.31486468257886191</v>
      </c>
    </row>
    <row r="17" spans="3:24" x14ac:dyDescent="0.3">
      <c r="E17" s="3" t="str">
        <f t="shared" ref="E17:E19" si="17">B5</f>
        <v>visoka</v>
      </c>
      <c r="F17" s="3">
        <f t="shared" ref="F17:F19" si="18">AVERAGE(C12:F12)</f>
        <v>0.14072936867054514</v>
      </c>
      <c r="K17" s="3" t="str">
        <f t="shared" ref="K17:K19" si="19">H5</f>
        <v>visoka</v>
      </c>
      <c r="L17" s="3">
        <f t="shared" ref="L17:L19" si="20">AVERAGE(I12:L12)</f>
        <v>0.35426093514328805</v>
      </c>
      <c r="Q17" s="3" t="str">
        <f t="shared" ref="Q17:Q19" si="21">N5</f>
        <v>visoka</v>
      </c>
      <c r="R17" s="3">
        <f t="shared" ref="R17:R19" si="22">AVERAGE(O12:R12)</f>
        <v>0.25</v>
      </c>
      <c r="W17" s="3" t="str">
        <f t="shared" ref="W17:W19" si="23">T5</f>
        <v>visoka</v>
      </c>
      <c r="X17" s="3">
        <f t="shared" ref="X17:X19" si="24">AVERAGE(U12:X12)</f>
        <v>0.23059442347422357</v>
      </c>
    </row>
    <row r="18" spans="3:24" x14ac:dyDescent="0.3">
      <c r="E18" s="3" t="str">
        <f t="shared" si="17"/>
        <v>visoka</v>
      </c>
      <c r="F18" s="3">
        <f t="shared" si="18"/>
        <v>0.31992027580262872</v>
      </c>
      <c r="K18" s="3" t="str">
        <f t="shared" si="19"/>
        <v>visoka</v>
      </c>
      <c r="L18" s="3">
        <f t="shared" si="20"/>
        <v>0.27755781799899448</v>
      </c>
      <c r="Q18" s="3" t="str">
        <f t="shared" si="21"/>
        <v>visoka</v>
      </c>
      <c r="R18" s="3">
        <f t="shared" si="22"/>
        <v>0.25</v>
      </c>
      <c r="W18" s="3" t="str">
        <f t="shared" si="23"/>
        <v>visoka</v>
      </c>
      <c r="X18" s="3">
        <f t="shared" si="24"/>
        <v>0.30859140596343321</v>
      </c>
    </row>
    <row r="19" spans="3:24" x14ac:dyDescent="0.3">
      <c r="E19" s="3" t="str">
        <f t="shared" si="17"/>
        <v>raznoliki</v>
      </c>
      <c r="F19" s="3">
        <f t="shared" si="18"/>
        <v>0.18096854126265891</v>
      </c>
      <c r="K19" s="3" t="str">
        <f t="shared" si="19"/>
        <v>raznoliki</v>
      </c>
      <c r="L19" s="3">
        <f t="shared" si="20"/>
        <v>0.10767031171442935</v>
      </c>
      <c r="Q19" s="3" t="str">
        <f t="shared" si="21"/>
        <v>raznoliki</v>
      </c>
      <c r="R19" s="3">
        <f t="shared" si="22"/>
        <v>0.25</v>
      </c>
      <c r="W19" s="3" t="str">
        <f t="shared" si="23"/>
        <v>raznoliki</v>
      </c>
      <c r="X19" s="3">
        <f t="shared" si="24"/>
        <v>0.14594948798348131</v>
      </c>
    </row>
    <row r="21" spans="3:24" hidden="1" x14ac:dyDescent="0.3">
      <c r="C21" s="3">
        <f>C4*F$16</f>
        <v>0.35838181426416715</v>
      </c>
      <c r="D21" s="3">
        <f>D4*F$17</f>
        <v>0.28145873734109028</v>
      </c>
      <c r="E21" s="3">
        <f>E4*F$18</f>
        <v>0.31992027580262872</v>
      </c>
      <c r="F21" s="3">
        <f>F4*F$19</f>
        <v>0.54290562378797669</v>
      </c>
      <c r="I21" s="3">
        <f>I4*L$16</f>
        <v>0.26051093514328805</v>
      </c>
      <c r="J21" s="3">
        <f>J4*L$17</f>
        <v>0.35426093514328805</v>
      </c>
      <c r="K21" s="3">
        <f>K4*L$18</f>
        <v>0.13877890899949724</v>
      </c>
      <c r="L21" s="3">
        <f>L4*L$19</f>
        <v>0.32301093514328805</v>
      </c>
      <c r="O21" s="3">
        <f>O4*R$16</f>
        <v>0.25</v>
      </c>
      <c r="P21" s="3">
        <f>P4*R$17</f>
        <v>0</v>
      </c>
      <c r="Q21" s="3">
        <f>Q4*R$18</f>
        <v>0</v>
      </c>
      <c r="R21" s="3">
        <f>R4*R$19</f>
        <v>0</v>
      </c>
      <c r="U21" s="3">
        <f>U4*X$16</f>
        <v>0.31486468257886191</v>
      </c>
      <c r="V21" s="3">
        <f>V4*X$17</f>
        <v>0.32610976108485173</v>
      </c>
      <c r="W21" s="3">
        <f>W4*X$18</f>
        <v>0.21820707577263443</v>
      </c>
      <c r="X21" s="3">
        <f>X4*X$19</f>
        <v>0.43784846395044397</v>
      </c>
    </row>
    <row r="22" spans="3:24" hidden="1" x14ac:dyDescent="0.3">
      <c r="C22" s="3">
        <f t="shared" ref="C22:C24" si="25">C5*F$16</f>
        <v>0.17919090713208358</v>
      </c>
      <c r="D22" s="3">
        <f t="shared" ref="D22:D24" si="26">D5*F$17</f>
        <v>0.14072936867054514</v>
      </c>
      <c r="E22" s="3">
        <f t="shared" ref="E22:E24" si="27">E5*F$18</f>
        <v>0.15996013790131436</v>
      </c>
      <c r="F22" s="3">
        <f t="shared" ref="F22:F24" si="28">F5*F$19</f>
        <v>9.0484270631329453E-2</v>
      </c>
      <c r="I22" s="3">
        <f t="shared" ref="I22:I24" si="29">I5*L$16</f>
        <v>0.26051093514328805</v>
      </c>
      <c r="J22" s="3">
        <f t="shared" ref="J22:J24" si="30">J5*L$17</f>
        <v>0.35426093514328805</v>
      </c>
      <c r="K22" s="3">
        <f t="shared" ref="K22:K24" si="31">K5*L$18</f>
        <v>0.55511563599798897</v>
      </c>
      <c r="L22" s="3">
        <f t="shared" ref="L22:L24" si="32">L5*L$19</f>
        <v>0.32301093514328805</v>
      </c>
      <c r="O22" s="3">
        <f t="shared" ref="O22:O24" si="33">O5*R$16</f>
        <v>0</v>
      </c>
      <c r="P22" s="3">
        <f t="shared" ref="P22:P24" si="34">P5*R$17</f>
        <v>0.25</v>
      </c>
      <c r="Q22" s="3">
        <f t="shared" ref="Q22:Q24" si="35">Q5*R$18</f>
        <v>0</v>
      </c>
      <c r="R22" s="3">
        <f t="shared" ref="R22:R24" si="36">R5*R$19</f>
        <v>0</v>
      </c>
      <c r="U22" s="3">
        <f t="shared" ref="U22:U24" si="37">U5*X$16</f>
        <v>0.22264295220766306</v>
      </c>
      <c r="V22" s="3">
        <f t="shared" ref="V22:V24" si="38">V5*X$17</f>
        <v>0.23059442347422357</v>
      </c>
      <c r="W22" s="3">
        <f t="shared" ref="W22:W24" si="39">W5*X$18</f>
        <v>0.30859140596343321</v>
      </c>
      <c r="X22" s="3">
        <f t="shared" ref="X22:X24" si="40">X5*X$19</f>
        <v>0.17875088688999707</v>
      </c>
    </row>
    <row r="23" spans="3:24" hidden="1" x14ac:dyDescent="0.3">
      <c r="C23" s="3">
        <f t="shared" si="25"/>
        <v>0.35838181426416715</v>
      </c>
      <c r="D23" s="3">
        <f t="shared" si="26"/>
        <v>0.28145873734109028</v>
      </c>
      <c r="E23" s="3">
        <f t="shared" si="27"/>
        <v>0.31992027580262872</v>
      </c>
      <c r="F23" s="3">
        <f t="shared" si="28"/>
        <v>0.36193708252531781</v>
      </c>
      <c r="I23" s="3">
        <f t="shared" si="29"/>
        <v>0.52102187028657609</v>
      </c>
      <c r="J23" s="3">
        <f t="shared" si="30"/>
        <v>0.17713046757164402</v>
      </c>
      <c r="K23" s="3">
        <f t="shared" si="31"/>
        <v>0.27755781799899448</v>
      </c>
      <c r="L23" s="3">
        <f t="shared" si="32"/>
        <v>0.21534062342885871</v>
      </c>
      <c r="O23" s="3">
        <f t="shared" si="33"/>
        <v>0</v>
      </c>
      <c r="P23" s="3">
        <f t="shared" si="34"/>
        <v>0</v>
      </c>
      <c r="Q23" s="3">
        <f t="shared" si="35"/>
        <v>0.25</v>
      </c>
      <c r="R23" s="3">
        <f t="shared" si="36"/>
        <v>0</v>
      </c>
      <c r="U23" s="3">
        <f t="shared" si="37"/>
        <v>0.44528590441532606</v>
      </c>
      <c r="V23" s="3">
        <f t="shared" si="38"/>
        <v>0.23059442347422357</v>
      </c>
      <c r="W23" s="3">
        <f t="shared" si="39"/>
        <v>0.30859140596343321</v>
      </c>
      <c r="X23" s="3">
        <f t="shared" si="40"/>
        <v>0.29189897596696263</v>
      </c>
    </row>
    <row r="24" spans="3:24" hidden="1" x14ac:dyDescent="0.3">
      <c r="C24" s="3">
        <f t="shared" si="25"/>
        <v>0.11946060475472238</v>
      </c>
      <c r="D24" s="3">
        <f t="shared" si="26"/>
        <v>0.28145873734109028</v>
      </c>
      <c r="E24" s="3">
        <f t="shared" si="27"/>
        <v>0.15996013790131436</v>
      </c>
      <c r="F24" s="3">
        <f t="shared" si="28"/>
        <v>0.18096854126265891</v>
      </c>
      <c r="I24" s="3">
        <f t="shared" si="29"/>
        <v>8.6836978381096011E-2</v>
      </c>
      <c r="J24" s="3">
        <f t="shared" si="30"/>
        <v>0.11808697838109601</v>
      </c>
      <c r="K24" s="3">
        <f t="shared" si="31"/>
        <v>0.13877890899949724</v>
      </c>
      <c r="L24" s="3">
        <f t="shared" si="32"/>
        <v>0.10767031171442935</v>
      </c>
      <c r="O24" s="3">
        <f t="shared" si="33"/>
        <v>0</v>
      </c>
      <c r="P24" s="3">
        <f t="shared" si="34"/>
        <v>0</v>
      </c>
      <c r="Q24" s="3">
        <f t="shared" si="35"/>
        <v>0</v>
      </c>
      <c r="R24" s="3">
        <f t="shared" si="36"/>
        <v>0.25</v>
      </c>
      <c r="U24" s="3">
        <f t="shared" si="37"/>
        <v>0.10495489419295397</v>
      </c>
      <c r="V24" s="3">
        <f t="shared" si="38"/>
        <v>0.18827955834770371</v>
      </c>
      <c r="W24" s="3">
        <f t="shared" si="39"/>
        <v>0.1542957029817166</v>
      </c>
      <c r="X24" s="3">
        <f t="shared" si="40"/>
        <v>0.14594948798348131</v>
      </c>
    </row>
    <row r="25" spans="3:24" hidden="1" x14ac:dyDescent="0.3"/>
    <row r="26" spans="3:24" hidden="1" x14ac:dyDescent="0.3">
      <c r="C26" s="3">
        <f>SUM(C21:F21)</f>
        <v>1.502666451195863</v>
      </c>
      <c r="D26" s="3">
        <f>F16</f>
        <v>0.35838181426416715</v>
      </c>
      <c r="F26" s="3">
        <f>C26/D26</f>
        <v>4.1929204869983474</v>
      </c>
      <c r="I26" s="3">
        <f>SUM(I21:L21)</f>
        <v>1.0765617144293613</v>
      </c>
      <c r="J26" s="3">
        <f>L16</f>
        <v>0.26051093514328805</v>
      </c>
      <c r="L26" s="3">
        <f>I26/J26</f>
        <v>4.1325010554248838</v>
      </c>
      <c r="O26" s="3">
        <f>SUM(O21:R21)</f>
        <v>0.25</v>
      </c>
      <c r="P26" s="3">
        <f>R16</f>
        <v>0.25</v>
      </c>
      <c r="R26" s="3">
        <f>O26/P26</f>
        <v>1</v>
      </c>
      <c r="U26" s="3">
        <f>SUM(U21:X21)</f>
        <v>1.2970299833867922</v>
      </c>
      <c r="V26" s="3">
        <f>X16</f>
        <v>0.31486468257886191</v>
      </c>
      <c r="X26" s="3">
        <f>U26/V26</f>
        <v>4.11932507883584</v>
      </c>
    </row>
    <row r="27" spans="3:24" hidden="1" x14ac:dyDescent="0.3">
      <c r="C27" s="3">
        <f t="shared" ref="C27:C29" si="41">SUM(C22:F22)</f>
        <v>0.57036468433527254</v>
      </c>
      <c r="D27" s="3">
        <f t="shared" ref="D27:D29" si="42">F17</f>
        <v>0.14072936867054514</v>
      </c>
      <c r="F27" s="3">
        <f t="shared" ref="F27:F29" si="43">C27/D27</f>
        <v>4.052918660287081</v>
      </c>
      <c r="I27" s="3">
        <f t="shared" ref="I27:I29" si="44">SUM(I22:L22)</f>
        <v>1.4928984414278532</v>
      </c>
      <c r="J27" s="3">
        <f t="shared" ref="J27:J29" si="45">L17</f>
        <v>0.35426093514328805</v>
      </c>
      <c r="L27" s="3">
        <f t="shared" ref="L27:L29" si="46">I27/J27</f>
        <v>4.2141209863402525</v>
      </c>
      <c r="O27" s="3">
        <f t="shared" ref="O27:O29" si="47">SUM(O22:R22)</f>
        <v>0.25</v>
      </c>
      <c r="P27" s="3">
        <f t="shared" ref="P27:P29" si="48">R17</f>
        <v>0.25</v>
      </c>
      <c r="R27" s="3">
        <f t="shared" ref="R27:R29" si="49">O27/P27</f>
        <v>1</v>
      </c>
      <c r="U27" s="3">
        <f t="shared" ref="U27:U29" si="50">SUM(U22:X22)</f>
        <v>0.94057966853531683</v>
      </c>
      <c r="V27" s="3">
        <f t="shared" ref="V27:V29" si="51">X17</f>
        <v>0.23059442347422357</v>
      </c>
      <c r="X27" s="3">
        <f t="shared" ref="X27:X29" si="52">U27/V27</f>
        <v>4.0789350165723208</v>
      </c>
    </row>
    <row r="28" spans="3:24" hidden="1" x14ac:dyDescent="0.3">
      <c r="C28" s="3">
        <f t="shared" si="41"/>
        <v>1.321697909933204</v>
      </c>
      <c r="D28" s="3">
        <f t="shared" si="42"/>
        <v>0.31992027580262872</v>
      </c>
      <c r="F28" s="3">
        <f t="shared" si="43"/>
        <v>4.1313352416231695</v>
      </c>
      <c r="I28" s="3">
        <f t="shared" si="44"/>
        <v>1.1910507792860734</v>
      </c>
      <c r="J28" s="3">
        <f t="shared" si="45"/>
        <v>0.27755781799899448</v>
      </c>
      <c r="L28" s="3">
        <f t="shared" si="46"/>
        <v>4.2911807992754438</v>
      </c>
      <c r="O28" s="3">
        <f t="shared" si="47"/>
        <v>0.25</v>
      </c>
      <c r="P28" s="3">
        <f t="shared" si="48"/>
        <v>0.25</v>
      </c>
      <c r="R28" s="3">
        <f t="shared" si="49"/>
        <v>1</v>
      </c>
      <c r="U28" s="3">
        <f t="shared" si="50"/>
        <v>1.2763707098199455</v>
      </c>
      <c r="V28" s="3">
        <f t="shared" si="51"/>
        <v>0.30859140596343321</v>
      </c>
      <c r="X28" s="3">
        <f t="shared" si="52"/>
        <v>4.136118780868415</v>
      </c>
    </row>
    <row r="29" spans="3:24" hidden="1" x14ac:dyDescent="0.3">
      <c r="C29" s="3">
        <f t="shared" si="41"/>
        <v>0.74184802125978599</v>
      </c>
      <c r="D29" s="3">
        <f t="shared" si="42"/>
        <v>0.18096854126265891</v>
      </c>
      <c r="F29" s="3">
        <f t="shared" si="43"/>
        <v>4.0993203353673664</v>
      </c>
      <c r="I29" s="3">
        <f t="shared" si="44"/>
        <v>0.45137317747611866</v>
      </c>
      <c r="J29" s="3">
        <f t="shared" si="45"/>
        <v>0.10767031171442935</v>
      </c>
      <c r="L29" s="3">
        <f t="shared" si="46"/>
        <v>4.1921786079089456</v>
      </c>
      <c r="O29" s="3">
        <f t="shared" si="47"/>
        <v>0.25</v>
      </c>
      <c r="P29" s="3">
        <f t="shared" si="48"/>
        <v>0.25</v>
      </c>
      <c r="R29" s="3">
        <f t="shared" si="49"/>
        <v>1</v>
      </c>
      <c r="U29" s="3">
        <f t="shared" si="50"/>
        <v>0.59347964350585558</v>
      </c>
      <c r="V29" s="3">
        <f t="shared" si="51"/>
        <v>0.14594948798348131</v>
      </c>
      <c r="X29" s="3">
        <f t="shared" si="52"/>
        <v>4.0663359063858184</v>
      </c>
    </row>
    <row r="30" spans="3:24" hidden="1" x14ac:dyDescent="0.3"/>
    <row r="31" spans="3:24" hidden="1" x14ac:dyDescent="0.3">
      <c r="E31" s="3" t="s">
        <v>5</v>
      </c>
      <c r="F31" s="3">
        <f>AVERAGE(F26:F29)</f>
        <v>4.1191236810689915</v>
      </c>
      <c r="K31" s="3" t="s">
        <v>5</v>
      </c>
      <c r="L31" s="3">
        <f>AVERAGE(L26:L29)</f>
        <v>4.2074953622373821</v>
      </c>
      <c r="Q31" s="3" t="s">
        <v>5</v>
      </c>
      <c r="R31" s="3">
        <f>AVERAGE(R26:R29)</f>
        <v>1</v>
      </c>
      <c r="W31" s="3" t="s">
        <v>5</v>
      </c>
      <c r="X31" s="3">
        <f>AVERAGE(X26:X29)</f>
        <v>4.1001786956655986</v>
      </c>
    </row>
    <row r="32" spans="3:24" hidden="1" x14ac:dyDescent="0.3">
      <c r="E32" s="3" t="s">
        <v>6</v>
      </c>
      <c r="F32" s="3">
        <f>(F31-4)/3</f>
        <v>3.9707893689663841E-2</v>
      </c>
      <c r="K32" s="3" t="s">
        <v>6</v>
      </c>
      <c r="L32" s="3">
        <f>(L31-4)/3</f>
        <v>6.916512074579402E-2</v>
      </c>
      <c r="Q32" s="3" t="s">
        <v>6</v>
      </c>
      <c r="R32" s="3">
        <f>(R31-4)/3</f>
        <v>-1</v>
      </c>
      <c r="W32" s="3" t="s">
        <v>6</v>
      </c>
      <c r="X32" s="3">
        <f>(X31-4)/3</f>
        <v>3.3392898555199522E-2</v>
      </c>
    </row>
    <row r="33" spans="5:24" x14ac:dyDescent="0.3">
      <c r="E33" s="3" t="s">
        <v>7</v>
      </c>
      <c r="F33" s="3">
        <f>F32/0.89</f>
        <v>4.4615610887262742E-2</v>
      </c>
      <c r="K33" s="3" t="s">
        <v>7</v>
      </c>
      <c r="L33" s="3">
        <f>L32/0.89</f>
        <v>7.7713618815498903E-2</v>
      </c>
      <c r="Q33" s="3" t="s">
        <v>7</v>
      </c>
      <c r="R33" s="3">
        <f>R32/0.89</f>
        <v>-1.1235955056179776</v>
      </c>
      <c r="W33" s="3" t="s">
        <v>7</v>
      </c>
      <c r="X33" s="3">
        <f>X32/0.89</f>
        <v>3.7520110736179238E-2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0F786-A721-4D82-B0A5-26EFCE936502}">
  <dimension ref="B2:P12"/>
  <sheetViews>
    <sheetView workbookViewId="0">
      <selection activeCell="B5" sqref="B5"/>
    </sheetView>
  </sheetViews>
  <sheetFormatPr defaultRowHeight="14.4" x14ac:dyDescent="0.3"/>
  <cols>
    <col min="16" max="16" width="10.5546875" customWidth="1"/>
  </cols>
  <sheetData>
    <row r="2" spans="2:16" x14ac:dyDescent="0.3">
      <c r="B2" s="3" t="s">
        <v>92</v>
      </c>
      <c r="C2" s="3" t="str">
        <f>B3</f>
        <v>složeni</v>
      </c>
      <c r="D2" s="3" t="str">
        <f>B4</f>
        <v>složena</v>
      </c>
      <c r="F2" s="3" t="s">
        <v>92</v>
      </c>
      <c r="G2" s="3" t="str">
        <f>F3</f>
        <v>složeni</v>
      </c>
      <c r="H2" s="3" t="str">
        <f>F4</f>
        <v>složena</v>
      </c>
      <c r="J2" s="3"/>
      <c r="K2" s="3" t="str">
        <f>J3</f>
        <v>složeni</v>
      </c>
      <c r="L2" s="3" t="str">
        <f>J4</f>
        <v>složena</v>
      </c>
      <c r="N2" s="3"/>
      <c r="O2" s="3" t="str">
        <f>N3</f>
        <v>složeni</v>
      </c>
      <c r="P2" s="3" t="str">
        <f>N4</f>
        <v>složena</v>
      </c>
    </row>
    <row r="3" spans="2:16" x14ac:dyDescent="0.3">
      <c r="B3" s="4" t="s">
        <v>121</v>
      </c>
      <c r="C3" s="3">
        <v>1</v>
      </c>
      <c r="D3" s="3">
        <v>2</v>
      </c>
      <c r="F3" s="42" t="str">
        <f>B3</f>
        <v>složeni</v>
      </c>
      <c r="G3" s="3">
        <v>1</v>
      </c>
      <c r="H3" s="3">
        <v>2</v>
      </c>
      <c r="J3" s="3" t="str">
        <f>F3</f>
        <v>složeni</v>
      </c>
      <c r="K3" s="3">
        <v>1</v>
      </c>
      <c r="L3" s="3"/>
      <c r="N3" s="3" t="str">
        <f>J3</f>
        <v>složeni</v>
      </c>
      <c r="O3" s="3">
        <f>GEOMEAN(C3,G3,K3)</f>
        <v>1</v>
      </c>
      <c r="P3" s="3">
        <f>GEOMEAN(D3,H3,L3)</f>
        <v>2</v>
      </c>
    </row>
    <row r="4" spans="2:16" x14ac:dyDescent="0.3">
      <c r="B4" s="4" t="s">
        <v>122</v>
      </c>
      <c r="C4" s="3">
        <f>1/2</f>
        <v>0.5</v>
      </c>
      <c r="D4" s="3">
        <v>1</v>
      </c>
      <c r="F4" s="42" t="str">
        <f>B4</f>
        <v>složena</v>
      </c>
      <c r="G4" s="3">
        <f>1/2</f>
        <v>0.5</v>
      </c>
      <c r="H4" s="3">
        <v>1</v>
      </c>
      <c r="J4" s="3" t="str">
        <f>F4</f>
        <v>složena</v>
      </c>
      <c r="K4" s="3"/>
      <c r="L4" s="3">
        <v>1</v>
      </c>
      <c r="N4" s="3" t="str">
        <f>J4</f>
        <v>složena</v>
      </c>
      <c r="O4" s="3">
        <f>GEOMEAN(C4,G4,K4)</f>
        <v>0.5</v>
      </c>
      <c r="P4" s="3">
        <f>GEOMEAN(D4,H4,L4)</f>
        <v>1</v>
      </c>
    </row>
    <row r="6" spans="2:16" hidden="1" x14ac:dyDescent="0.3">
      <c r="C6">
        <f>SUM(C3:C4)</f>
        <v>1.5</v>
      </c>
      <c r="D6">
        <f>SUM(D3:D4)</f>
        <v>3</v>
      </c>
      <c r="G6">
        <f>SUM(G3:G4)</f>
        <v>1.5</v>
      </c>
      <c r="H6">
        <f>SUM(H3:H4)</f>
        <v>3</v>
      </c>
      <c r="K6">
        <f>SUM(K3:K4)</f>
        <v>1</v>
      </c>
      <c r="L6">
        <f>SUM(L3:L4)</f>
        <v>1</v>
      </c>
      <c r="O6">
        <f>SUM(O3:O4)</f>
        <v>1.5</v>
      </c>
      <c r="P6">
        <f>SUM(P3:P4)</f>
        <v>3</v>
      </c>
    </row>
    <row r="7" spans="2:16" hidden="1" x14ac:dyDescent="0.3"/>
    <row r="8" spans="2:16" hidden="1" x14ac:dyDescent="0.3">
      <c r="C8" s="3">
        <f>C3/C$6</f>
        <v>0.66666666666666663</v>
      </c>
      <c r="D8" s="3">
        <f>D3/D$6</f>
        <v>0.66666666666666663</v>
      </c>
      <c r="G8" s="3">
        <f>G3/G$6</f>
        <v>0.66666666666666663</v>
      </c>
      <c r="H8" s="3">
        <f>H3/H$6</f>
        <v>0.66666666666666663</v>
      </c>
      <c r="K8" s="3">
        <f>K3/K$6</f>
        <v>1</v>
      </c>
      <c r="L8" s="3">
        <f>L3/L$6</f>
        <v>0</v>
      </c>
      <c r="O8" s="3">
        <f>O3/O$6</f>
        <v>0.66666666666666663</v>
      </c>
      <c r="P8" s="3">
        <f>P3/P$6</f>
        <v>0.66666666666666663</v>
      </c>
    </row>
    <row r="9" spans="2:16" hidden="1" x14ac:dyDescent="0.3">
      <c r="C9" s="3">
        <f>C4/C$6</f>
        <v>0.33333333333333331</v>
      </c>
      <c r="D9" s="3">
        <f>D4/D$6</f>
        <v>0.33333333333333331</v>
      </c>
      <c r="G9" s="3">
        <f>G4/G$6</f>
        <v>0.33333333333333331</v>
      </c>
      <c r="H9" s="3">
        <f>H4/H$6</f>
        <v>0.33333333333333331</v>
      </c>
      <c r="K9" s="3">
        <f>K4/K$6</f>
        <v>0</v>
      </c>
      <c r="L9" s="3">
        <f>L4/L$6</f>
        <v>1</v>
      </c>
      <c r="O9" s="3">
        <f>O4/O$6</f>
        <v>0.33333333333333331</v>
      </c>
      <c r="P9" s="3">
        <f>P4/P$6</f>
        <v>0.33333333333333331</v>
      </c>
    </row>
    <row r="10" spans="2:16" hidden="1" x14ac:dyDescent="0.3"/>
    <row r="11" spans="2:16" x14ac:dyDescent="0.3">
      <c r="C11" s="3" t="str">
        <f>B3</f>
        <v>složeni</v>
      </c>
      <c r="D11" s="3">
        <f>AVERAGE(C8:D8)</f>
        <v>0.66666666666666663</v>
      </c>
      <c r="G11" s="3" t="str">
        <f>F3</f>
        <v>složeni</v>
      </c>
      <c r="H11" s="3">
        <f>AVERAGE(G8:H8)</f>
        <v>0.66666666666666663</v>
      </c>
      <c r="K11" s="3" t="str">
        <f>J3</f>
        <v>složeni</v>
      </c>
      <c r="L11" s="3">
        <f>AVERAGE(K8:L8)</f>
        <v>0.5</v>
      </c>
      <c r="O11" s="3" t="str">
        <f>N3</f>
        <v>složeni</v>
      </c>
      <c r="P11" s="3">
        <f>AVERAGE(O8:P8)</f>
        <v>0.66666666666666663</v>
      </c>
    </row>
    <row r="12" spans="2:16" x14ac:dyDescent="0.3">
      <c r="C12" s="3" t="str">
        <f>B4</f>
        <v>složena</v>
      </c>
      <c r="D12" s="3">
        <f>AVERAGE(C9:D9)</f>
        <v>0.33333333333333331</v>
      </c>
      <c r="G12" s="3" t="str">
        <f>F4</f>
        <v>složena</v>
      </c>
      <c r="H12" s="3">
        <f>AVERAGE(G9:H9)</f>
        <v>0.33333333333333331</v>
      </c>
      <c r="K12" s="3" t="str">
        <f>J4</f>
        <v>složena</v>
      </c>
      <c r="L12" s="3">
        <f>AVERAGE(K9:L9)</f>
        <v>0.5</v>
      </c>
      <c r="O12" s="3" t="str">
        <f>N4</f>
        <v>složena</v>
      </c>
      <c r="P12" s="3">
        <f>AVERAGE(O9:P9)</f>
        <v>0.33333333333333331</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6350-D3A2-4283-A41B-34D1BE52B108}">
  <dimension ref="B3:T33"/>
  <sheetViews>
    <sheetView workbookViewId="0">
      <selection activeCell="B6" sqref="B6"/>
    </sheetView>
  </sheetViews>
  <sheetFormatPr defaultRowHeight="14.4" x14ac:dyDescent="0.3"/>
  <sheetData>
    <row r="3" spans="2:20" x14ac:dyDescent="0.3">
      <c r="B3" s="3" t="s">
        <v>92</v>
      </c>
      <c r="C3" s="3" t="str">
        <f>B4</f>
        <v>visoki</v>
      </c>
      <c r="D3" s="3" t="str">
        <f>B5</f>
        <v>značajan</v>
      </c>
      <c r="E3" s="3" t="str">
        <f>B6</f>
        <v>potrebna</v>
      </c>
      <c r="G3" s="3" t="s">
        <v>92</v>
      </c>
      <c r="H3" s="3" t="str">
        <f>G4</f>
        <v>visoki</v>
      </c>
      <c r="I3" s="3" t="str">
        <f>G5</f>
        <v>značajan</v>
      </c>
      <c r="J3" s="3" t="str">
        <f>G6</f>
        <v>potrebna</v>
      </c>
      <c r="L3" s="3"/>
      <c r="M3" s="3" t="str">
        <f>L4</f>
        <v>visoki</v>
      </c>
      <c r="N3" s="3" t="str">
        <f>L5</f>
        <v>značajan</v>
      </c>
      <c r="O3" s="3" t="str">
        <f>L6</f>
        <v>potrebna</v>
      </c>
      <c r="Q3" s="3"/>
      <c r="R3" s="3" t="str">
        <f>Q4</f>
        <v>visoki</v>
      </c>
      <c r="S3" s="3" t="str">
        <f>Q5</f>
        <v>značajan</v>
      </c>
      <c r="T3" s="3" t="str">
        <f>Q6</f>
        <v>potrebna</v>
      </c>
    </row>
    <row r="4" spans="2:20" x14ac:dyDescent="0.3">
      <c r="B4" s="4" t="s">
        <v>123</v>
      </c>
      <c r="C4" s="3">
        <v>1</v>
      </c>
      <c r="D4" s="3">
        <f>1/3</f>
        <v>0.33333333333333331</v>
      </c>
      <c r="E4" s="3">
        <v>2</v>
      </c>
      <c r="G4" s="42" t="str">
        <f>B4</f>
        <v>visoki</v>
      </c>
      <c r="H4" s="3">
        <v>1</v>
      </c>
      <c r="I4" s="3">
        <f>1/3</f>
        <v>0.33333333333333331</v>
      </c>
      <c r="J4" s="3">
        <v>1</v>
      </c>
      <c r="L4" s="3" t="str">
        <f>G4</f>
        <v>visoki</v>
      </c>
      <c r="M4" s="3">
        <v>1</v>
      </c>
      <c r="N4" s="3"/>
      <c r="O4" s="3"/>
      <c r="Q4" s="3" t="str">
        <f>L4</f>
        <v>visoki</v>
      </c>
      <c r="R4" s="3">
        <f>GEOMEAN(C4,H4,M4)</f>
        <v>1</v>
      </c>
      <c r="S4" s="3">
        <f t="shared" ref="S4:T6" si="0">GEOMEAN(D4,I4,N4)</f>
        <v>0.33333333333333331</v>
      </c>
      <c r="T4" s="3">
        <f t="shared" si="0"/>
        <v>1.4142135623730949</v>
      </c>
    </row>
    <row r="5" spans="2:20" x14ac:dyDescent="0.3">
      <c r="B5" s="4" t="s">
        <v>124</v>
      </c>
      <c r="C5" s="3">
        <v>3</v>
      </c>
      <c r="D5" s="3">
        <v>1</v>
      </c>
      <c r="E5" s="3">
        <v>3</v>
      </c>
      <c r="G5" s="42" t="str">
        <f t="shared" ref="G5:G6" si="1">B5</f>
        <v>značajan</v>
      </c>
      <c r="H5" s="3">
        <v>3</v>
      </c>
      <c r="I5" s="3">
        <v>1</v>
      </c>
      <c r="J5" s="3">
        <v>2</v>
      </c>
      <c r="L5" s="3" t="str">
        <f t="shared" ref="L5:L6" si="2">G5</f>
        <v>značajan</v>
      </c>
      <c r="M5" s="3"/>
      <c r="N5" s="3">
        <v>1</v>
      </c>
      <c r="O5" s="3"/>
      <c r="Q5" s="3" t="str">
        <f t="shared" ref="Q5:Q6" si="3">L5</f>
        <v>značajan</v>
      </c>
      <c r="R5" s="3">
        <f t="shared" ref="R5:R6" si="4">GEOMEAN(C5,H5,M5)</f>
        <v>3</v>
      </c>
      <c r="S5" s="3">
        <f t="shared" si="0"/>
        <v>1</v>
      </c>
      <c r="T5" s="3">
        <f t="shared" si="0"/>
        <v>2.4494897427831779</v>
      </c>
    </row>
    <row r="6" spans="2:20" x14ac:dyDescent="0.3">
      <c r="B6" s="4" t="s">
        <v>125</v>
      </c>
      <c r="C6" s="3">
        <f>1/2</f>
        <v>0.5</v>
      </c>
      <c r="D6" s="3">
        <f>1/3</f>
        <v>0.33333333333333331</v>
      </c>
      <c r="E6" s="3">
        <v>1</v>
      </c>
      <c r="G6" s="42" t="str">
        <f t="shared" si="1"/>
        <v>potrebna</v>
      </c>
      <c r="H6" s="3">
        <v>1</v>
      </c>
      <c r="I6" s="3">
        <f>1/2</f>
        <v>0.5</v>
      </c>
      <c r="J6" s="3">
        <v>1</v>
      </c>
      <c r="L6" s="3" t="str">
        <f t="shared" si="2"/>
        <v>potrebna</v>
      </c>
      <c r="M6" s="3"/>
      <c r="N6" s="3"/>
      <c r="O6" s="3">
        <v>1</v>
      </c>
      <c r="Q6" s="3" t="str">
        <f t="shared" si="3"/>
        <v>potrebna</v>
      </c>
      <c r="R6" s="3">
        <f t="shared" si="4"/>
        <v>0.70710678118654757</v>
      </c>
      <c r="S6" s="3">
        <f t="shared" si="0"/>
        <v>0.40824829046386302</v>
      </c>
      <c r="T6" s="3">
        <f t="shared" si="0"/>
        <v>1</v>
      </c>
    </row>
    <row r="8" spans="2:20" hidden="1" x14ac:dyDescent="0.3">
      <c r="C8" s="3">
        <f>SUM(C4:C6)</f>
        <v>4.5</v>
      </c>
      <c r="D8" s="3">
        <f t="shared" ref="D8:E8" si="5">SUM(D4:D6)</f>
        <v>1.6666666666666665</v>
      </c>
      <c r="E8" s="3">
        <f t="shared" si="5"/>
        <v>6</v>
      </c>
      <c r="H8" s="3">
        <f>SUM(H4:H6)</f>
        <v>5</v>
      </c>
      <c r="I8" s="3">
        <f t="shared" ref="I8:J8" si="6">SUM(I4:I6)</f>
        <v>1.8333333333333333</v>
      </c>
      <c r="J8" s="3">
        <f t="shared" si="6"/>
        <v>4</v>
      </c>
      <c r="M8" s="3">
        <f>SUM(M4:M6)</f>
        <v>1</v>
      </c>
      <c r="N8" s="3">
        <f t="shared" ref="N8:O8" si="7">SUM(N4:N6)</f>
        <v>1</v>
      </c>
      <c r="O8" s="3">
        <f t="shared" si="7"/>
        <v>1</v>
      </c>
      <c r="R8" s="3">
        <f>SUM(R4:R6)</f>
        <v>4.7071067811865479</v>
      </c>
      <c r="S8" s="3">
        <f t="shared" ref="S8:T8" si="8">SUM(S4:S6)</f>
        <v>1.7415816237971962</v>
      </c>
      <c r="T8" s="3">
        <f t="shared" si="8"/>
        <v>4.8637033051562728</v>
      </c>
    </row>
    <row r="9" spans="2:20" hidden="1" x14ac:dyDescent="0.3"/>
    <row r="10" spans="2:20" hidden="1" x14ac:dyDescent="0.3"/>
    <row r="11" spans="2:20" hidden="1" x14ac:dyDescent="0.3">
      <c r="C11" s="3">
        <f>C4/C$8</f>
        <v>0.22222222222222221</v>
      </c>
      <c r="D11" s="3">
        <f>D4/D$8</f>
        <v>0.2</v>
      </c>
      <c r="E11" s="3">
        <f>E4/E$8</f>
        <v>0.33333333333333331</v>
      </c>
      <c r="H11" s="3">
        <f>H4/H$8</f>
        <v>0.2</v>
      </c>
      <c r="I11" s="3">
        <f>I4/I$8</f>
        <v>0.18181818181818182</v>
      </c>
      <c r="J11" s="3">
        <f>J4/J$8</f>
        <v>0.25</v>
      </c>
      <c r="M11" s="3">
        <f>M4/M$8</f>
        <v>1</v>
      </c>
      <c r="N11" s="3">
        <f>N4/N$8</f>
        <v>0</v>
      </c>
      <c r="O11" s="3">
        <f>O4/O$8</f>
        <v>0</v>
      </c>
      <c r="R11" s="3">
        <f>R4/R$8</f>
        <v>0.21244472379441628</v>
      </c>
      <c r="S11" s="3">
        <f>S4/S$8</f>
        <v>0.19139690542126972</v>
      </c>
      <c r="T11" s="3">
        <f>T4/T$8</f>
        <v>0.29076887993431083</v>
      </c>
    </row>
    <row r="12" spans="2:20" hidden="1" x14ac:dyDescent="0.3">
      <c r="C12" s="3">
        <f t="shared" ref="C12:E13" si="9">C5/C$8</f>
        <v>0.66666666666666663</v>
      </c>
      <c r="D12" s="3">
        <f t="shared" si="9"/>
        <v>0.60000000000000009</v>
      </c>
      <c r="E12" s="3">
        <f t="shared" si="9"/>
        <v>0.5</v>
      </c>
      <c r="H12" s="3">
        <f t="shared" ref="H12:J13" si="10">H5/H$8</f>
        <v>0.6</v>
      </c>
      <c r="I12" s="3">
        <f t="shared" si="10"/>
        <v>0.54545454545454553</v>
      </c>
      <c r="J12" s="3">
        <f t="shared" si="10"/>
        <v>0.5</v>
      </c>
      <c r="M12" s="3">
        <f t="shared" ref="M12:O13" si="11">M5/M$8</f>
        <v>0</v>
      </c>
      <c r="N12" s="3">
        <f t="shared" si="11"/>
        <v>1</v>
      </c>
      <c r="O12" s="3">
        <f t="shared" si="11"/>
        <v>0</v>
      </c>
      <c r="R12" s="3">
        <f t="shared" ref="R12:T13" si="12">R5/R$8</f>
        <v>0.63733417138324877</v>
      </c>
      <c r="S12" s="3">
        <f t="shared" si="12"/>
        <v>0.57419071626380924</v>
      </c>
      <c r="T12" s="3">
        <f t="shared" si="12"/>
        <v>0.50362647330612098</v>
      </c>
    </row>
    <row r="13" spans="2:20" hidden="1" x14ac:dyDescent="0.3">
      <c r="C13" s="3">
        <f t="shared" si="9"/>
        <v>0.1111111111111111</v>
      </c>
      <c r="D13" s="3">
        <f t="shared" si="9"/>
        <v>0.2</v>
      </c>
      <c r="E13" s="3">
        <f t="shared" si="9"/>
        <v>0.16666666666666666</v>
      </c>
      <c r="H13" s="3">
        <f t="shared" si="10"/>
        <v>0.2</v>
      </c>
      <c r="I13" s="3">
        <f t="shared" si="10"/>
        <v>0.27272727272727276</v>
      </c>
      <c r="J13" s="3">
        <f t="shared" si="10"/>
        <v>0.25</v>
      </c>
      <c r="M13" s="3">
        <f t="shared" si="11"/>
        <v>0</v>
      </c>
      <c r="N13" s="3">
        <f t="shared" si="11"/>
        <v>0</v>
      </c>
      <c r="O13" s="3">
        <f t="shared" si="11"/>
        <v>1</v>
      </c>
      <c r="R13" s="3">
        <f t="shared" si="12"/>
        <v>0.15022110482233483</v>
      </c>
      <c r="S13" s="3">
        <f t="shared" si="12"/>
        <v>0.23441237831492115</v>
      </c>
      <c r="T13" s="3">
        <f t="shared" si="12"/>
        <v>0.20560464675956824</v>
      </c>
    </row>
    <row r="14" spans="2:20" hidden="1" x14ac:dyDescent="0.3"/>
    <row r="15" spans="2:20" x14ac:dyDescent="0.3">
      <c r="D15" s="3" t="str">
        <f>B4</f>
        <v>visoki</v>
      </c>
      <c r="E15" s="3">
        <f>AVERAGE(C11:E11)</f>
        <v>0.25185185185185183</v>
      </c>
      <c r="I15" s="3" t="str">
        <f>G4</f>
        <v>visoki</v>
      </c>
      <c r="J15" s="3">
        <f>AVERAGE(H11:J11)</f>
        <v>0.2106060606060606</v>
      </c>
      <c r="N15" s="3" t="str">
        <f>L4</f>
        <v>visoki</v>
      </c>
      <c r="O15" s="3">
        <f>AVERAGE(M11:O11)</f>
        <v>0.33333333333333331</v>
      </c>
      <c r="S15" s="3" t="str">
        <f>Q4</f>
        <v>visoki</v>
      </c>
      <c r="T15" s="3">
        <f>AVERAGE(R11:T11)</f>
        <v>0.23153683638333225</v>
      </c>
    </row>
    <row r="16" spans="2:20" x14ac:dyDescent="0.3">
      <c r="D16" s="3" t="str">
        <f t="shared" ref="D16:D17" si="13">B5</f>
        <v>značajan</v>
      </c>
      <c r="E16" s="3">
        <f t="shared" ref="E16:E17" si="14">AVERAGE(C12:E12)</f>
        <v>0.58888888888888891</v>
      </c>
      <c r="I16" s="3" t="str">
        <f t="shared" ref="I16:I17" si="15">G5</f>
        <v>značajan</v>
      </c>
      <c r="J16" s="3">
        <f t="shared" ref="J16:J17" si="16">AVERAGE(H12:J12)</f>
        <v>0.54848484848484846</v>
      </c>
      <c r="N16" s="3" t="str">
        <f t="shared" ref="N16:N17" si="17">L5</f>
        <v>značajan</v>
      </c>
      <c r="O16" s="3">
        <f t="shared" ref="O16:O17" si="18">AVERAGE(M12:O12)</f>
        <v>0.33333333333333331</v>
      </c>
      <c r="S16" s="3" t="str">
        <f t="shared" ref="S16:S17" si="19">Q5</f>
        <v>značajan</v>
      </c>
      <c r="T16" s="3">
        <f t="shared" ref="T16:T17" si="20">AVERAGE(R12:T12)</f>
        <v>0.57171712031772637</v>
      </c>
    </row>
    <row r="17" spans="2:20" x14ac:dyDescent="0.3">
      <c r="D17" s="3" t="str">
        <f t="shared" si="13"/>
        <v>potrebna</v>
      </c>
      <c r="E17" s="3">
        <f t="shared" si="14"/>
        <v>0.15925925925925924</v>
      </c>
      <c r="I17" s="3" t="str">
        <f t="shared" si="15"/>
        <v>potrebna</v>
      </c>
      <c r="J17" s="3">
        <f t="shared" si="16"/>
        <v>0.24090909090909093</v>
      </c>
      <c r="N17" s="3" t="str">
        <f t="shared" si="17"/>
        <v>potrebna</v>
      </c>
      <c r="O17" s="3">
        <f t="shared" si="18"/>
        <v>0.33333333333333331</v>
      </c>
      <c r="S17" s="3" t="str">
        <f t="shared" si="19"/>
        <v>potrebna</v>
      </c>
      <c r="T17" s="3">
        <f t="shared" si="20"/>
        <v>0.19674604329894141</v>
      </c>
    </row>
    <row r="19" spans="2:20" x14ac:dyDescent="0.3">
      <c r="B19" t="s">
        <v>4</v>
      </c>
      <c r="G19" t="s">
        <v>4</v>
      </c>
      <c r="L19" t="s">
        <v>4</v>
      </c>
      <c r="Q19" t="s">
        <v>4</v>
      </c>
    </row>
    <row r="21" spans="2:20" hidden="1" x14ac:dyDescent="0.3">
      <c r="C21" s="3">
        <f>C4*E$15</f>
        <v>0.25185185185185183</v>
      </c>
      <c r="D21" s="3">
        <f>D4*E$16</f>
        <v>0.1962962962962963</v>
      </c>
      <c r="E21" s="3">
        <f>E4*E$17</f>
        <v>0.31851851851851848</v>
      </c>
      <c r="H21" s="3">
        <f>H4*J$15</f>
        <v>0.2106060606060606</v>
      </c>
      <c r="I21" s="3">
        <f>I4*J$16</f>
        <v>0.18282828282828281</v>
      </c>
      <c r="J21" s="3">
        <f>J4*J$17</f>
        <v>0.24090909090909093</v>
      </c>
      <c r="M21" s="3">
        <f>M4*O$15</f>
        <v>0.33333333333333331</v>
      </c>
      <c r="N21" s="3">
        <f>N4*O$16</f>
        <v>0</v>
      </c>
      <c r="O21" s="3">
        <f>O4*O$17</f>
        <v>0</v>
      </c>
      <c r="R21" s="3">
        <f>R4*T$15</f>
        <v>0.23153683638333225</v>
      </c>
      <c r="S21" s="3">
        <f>S4*T$16</f>
        <v>0.1905723734392421</v>
      </c>
      <c r="T21" s="3">
        <f>T4*T$17</f>
        <v>0.27824092277660711</v>
      </c>
    </row>
    <row r="22" spans="2:20" hidden="1" x14ac:dyDescent="0.3">
      <c r="C22" s="3">
        <f t="shared" ref="C22:C23" si="21">C5*E$15</f>
        <v>0.75555555555555554</v>
      </c>
      <c r="D22" s="3">
        <f t="shared" ref="D22:D23" si="22">D5*E$16</f>
        <v>0.58888888888888891</v>
      </c>
      <c r="E22" s="3">
        <f t="shared" ref="E22:E23" si="23">E5*E$17</f>
        <v>0.47777777777777775</v>
      </c>
      <c r="H22" s="3">
        <f t="shared" ref="H22:H23" si="24">H5*J$15</f>
        <v>0.63181818181818183</v>
      </c>
      <c r="I22" s="3">
        <f t="shared" ref="I22:I23" si="25">I5*J$16</f>
        <v>0.54848484848484846</v>
      </c>
      <c r="J22" s="3">
        <f t="shared" ref="J22:J23" si="26">J5*J$17</f>
        <v>0.48181818181818187</v>
      </c>
      <c r="M22" s="3">
        <f t="shared" ref="M22:M23" si="27">M5*O$15</f>
        <v>0</v>
      </c>
      <c r="N22" s="3">
        <f t="shared" ref="N22:N23" si="28">N5*O$16</f>
        <v>0.33333333333333331</v>
      </c>
      <c r="O22" s="3">
        <f t="shared" ref="O22:O23" si="29">O5*O$17</f>
        <v>0</v>
      </c>
      <c r="R22" s="3">
        <f t="shared" ref="R22:R23" si="30">R5*T$15</f>
        <v>0.69461050914999678</v>
      </c>
      <c r="S22" s="3">
        <f t="shared" ref="S22:S23" si="31">S5*T$16</f>
        <v>0.57171712031772637</v>
      </c>
      <c r="T22" s="3">
        <f t="shared" ref="T22:T23" si="32">T5*T$17</f>
        <v>0.48192741499393199</v>
      </c>
    </row>
    <row r="23" spans="2:20" hidden="1" x14ac:dyDescent="0.3">
      <c r="C23" s="3">
        <f t="shared" si="21"/>
        <v>0.12592592592592591</v>
      </c>
      <c r="D23" s="3">
        <f t="shared" si="22"/>
        <v>0.1962962962962963</v>
      </c>
      <c r="E23" s="3">
        <f t="shared" si="23"/>
        <v>0.15925925925925924</v>
      </c>
      <c r="H23" s="3">
        <f t="shared" si="24"/>
        <v>0.2106060606060606</v>
      </c>
      <c r="I23" s="3">
        <f t="shared" si="25"/>
        <v>0.27424242424242423</v>
      </c>
      <c r="J23" s="3">
        <f t="shared" si="26"/>
        <v>0.24090909090909093</v>
      </c>
      <c r="M23" s="3">
        <f t="shared" si="27"/>
        <v>0</v>
      </c>
      <c r="N23" s="3">
        <f t="shared" si="28"/>
        <v>0</v>
      </c>
      <c r="O23" s="3">
        <f t="shared" si="29"/>
        <v>0.33333333333333331</v>
      </c>
      <c r="R23" s="3">
        <f t="shared" si="30"/>
        <v>0.16372126710113438</v>
      </c>
      <c r="S23" s="3">
        <f t="shared" si="31"/>
        <v>0.23340253699863447</v>
      </c>
      <c r="T23" s="3">
        <f t="shared" si="32"/>
        <v>0.19674604329894141</v>
      </c>
    </row>
    <row r="24" spans="2:20" hidden="1" x14ac:dyDescent="0.3"/>
    <row r="25" spans="2:20" hidden="1" x14ac:dyDescent="0.3">
      <c r="C25" s="3">
        <f>SUM(C21:E21)</f>
        <v>0.76666666666666661</v>
      </c>
      <c r="D25" s="3">
        <f>SUM(C22:E22)</f>
        <v>1.8222222222222224</v>
      </c>
      <c r="E25" s="3">
        <f>SUM(C23:E23)</f>
        <v>0.4814814814814814</v>
      </c>
      <c r="H25" s="3">
        <f>SUM(H21:J21)</f>
        <v>0.63434343434343432</v>
      </c>
      <c r="I25" s="3">
        <f>SUM(H22:J22)</f>
        <v>1.6621212121212121</v>
      </c>
      <c r="J25" s="3">
        <f>SUM(H23:J23)</f>
        <v>0.72575757575757582</v>
      </c>
      <c r="M25" s="3">
        <f>SUM(M21:O21)</f>
        <v>0.33333333333333331</v>
      </c>
      <c r="N25" s="3">
        <f>SUM(M22:O22)</f>
        <v>0.33333333333333331</v>
      </c>
      <c r="O25" s="3">
        <f>SUM(M23:O23)</f>
        <v>0.33333333333333331</v>
      </c>
      <c r="R25" s="3">
        <f>SUM(R21:T21)</f>
        <v>0.70035013259918144</v>
      </c>
      <c r="S25" s="3">
        <f>SUM(R22:T22)</f>
        <v>1.7482550444616551</v>
      </c>
      <c r="T25" s="3">
        <f>SUM(R23:T23)</f>
        <v>0.59386984739871029</v>
      </c>
    </row>
    <row r="26" spans="2:20" hidden="1" x14ac:dyDescent="0.3"/>
    <row r="27" spans="2:20" hidden="1" x14ac:dyDescent="0.3">
      <c r="C27" s="3">
        <f>E15</f>
        <v>0.25185185185185183</v>
      </c>
      <c r="D27" s="3">
        <f>E16</f>
        <v>0.58888888888888891</v>
      </c>
      <c r="E27" s="3">
        <f>E17</f>
        <v>0.15925925925925924</v>
      </c>
      <c r="H27" s="3">
        <f>J15</f>
        <v>0.2106060606060606</v>
      </c>
      <c r="I27" s="3">
        <f>J16</f>
        <v>0.54848484848484846</v>
      </c>
      <c r="J27" s="3">
        <f>J17</f>
        <v>0.24090909090909093</v>
      </c>
      <c r="M27" s="3">
        <f>O15</f>
        <v>0.33333333333333331</v>
      </c>
      <c r="N27" s="3">
        <f>O16</f>
        <v>0.33333333333333331</v>
      </c>
      <c r="O27" s="3">
        <f>O17</f>
        <v>0.33333333333333331</v>
      </c>
      <c r="R27" s="3">
        <f>T15</f>
        <v>0.23153683638333225</v>
      </c>
      <c r="S27" s="3">
        <f>T16</f>
        <v>0.57171712031772637</v>
      </c>
      <c r="T27" s="3">
        <f>T17</f>
        <v>0.19674604329894141</v>
      </c>
    </row>
    <row r="28" spans="2:20" hidden="1" x14ac:dyDescent="0.3"/>
    <row r="29" spans="2:20" hidden="1" x14ac:dyDescent="0.3">
      <c r="C29" s="3">
        <f>C25/C27</f>
        <v>3.0441176470588238</v>
      </c>
      <c r="D29" s="3">
        <f t="shared" ref="D29:E29" si="33">D25/D27</f>
        <v>3.0943396226415096</v>
      </c>
      <c r="E29" s="3">
        <f t="shared" si="33"/>
        <v>3.0232558139534884</v>
      </c>
      <c r="H29" s="3">
        <f>H25/H27</f>
        <v>3.0119904076738608</v>
      </c>
      <c r="I29" s="3">
        <f t="shared" ref="I29:J29" si="34">I25/I27</f>
        <v>3.0303867403314917</v>
      </c>
      <c r="J29" s="3">
        <f t="shared" si="34"/>
        <v>3.0125786163522013</v>
      </c>
      <c r="M29" s="3">
        <f>M25/M27</f>
        <v>1</v>
      </c>
      <c r="N29" s="3">
        <f t="shared" ref="N29:O29" si="35">N25/N27</f>
        <v>1</v>
      </c>
      <c r="O29" s="3">
        <f t="shared" si="35"/>
        <v>1</v>
      </c>
      <c r="R29" s="3">
        <f>R25/R27</f>
        <v>3.0247892453695022</v>
      </c>
      <c r="S29" s="3">
        <f t="shared" ref="S29:T29" si="36">S25/S27</f>
        <v>3.057902207808783</v>
      </c>
      <c r="T29" s="3">
        <f t="shared" si="36"/>
        <v>3.0184589099785248</v>
      </c>
    </row>
    <row r="30" spans="2:20" hidden="1" x14ac:dyDescent="0.3"/>
    <row r="31" spans="2:20" hidden="1" x14ac:dyDescent="0.3">
      <c r="D31" s="3" t="s">
        <v>5</v>
      </c>
      <c r="E31" s="3">
        <f>AVERAGE(C29:E29)</f>
        <v>3.0539043612179406</v>
      </c>
      <c r="I31" s="3" t="s">
        <v>5</v>
      </c>
      <c r="J31" s="3">
        <f>AVERAGE(H29:J29)</f>
        <v>3.0183185881191843</v>
      </c>
      <c r="N31" s="3" t="s">
        <v>5</v>
      </c>
      <c r="O31" s="3">
        <f>AVERAGE(M29:O29)</f>
        <v>1</v>
      </c>
      <c r="S31" s="3" t="s">
        <v>5</v>
      </c>
      <c r="T31" s="3">
        <f>AVERAGE(R29:T29)</f>
        <v>3.0337167877189368</v>
      </c>
    </row>
    <row r="32" spans="2:20" hidden="1" x14ac:dyDescent="0.3">
      <c r="D32" s="3" t="s">
        <v>6</v>
      </c>
      <c r="E32" s="3">
        <f>(E31-3)/2</f>
        <v>2.6952180608970311E-2</v>
      </c>
      <c r="I32" s="3" t="s">
        <v>6</v>
      </c>
      <c r="J32" s="3">
        <f>(J31-3)/2</f>
        <v>9.159294059592149E-3</v>
      </c>
      <c r="N32" s="3" t="s">
        <v>6</v>
      </c>
      <c r="O32" s="3">
        <f>(O31-3)/2</f>
        <v>-1</v>
      </c>
      <c r="S32" s="3" t="s">
        <v>6</v>
      </c>
      <c r="T32" s="3">
        <f>(T31-3)/2</f>
        <v>1.6858393859468412E-2</v>
      </c>
    </row>
    <row r="33" spans="4:20" x14ac:dyDescent="0.3">
      <c r="D33" s="3" t="s">
        <v>7</v>
      </c>
      <c r="E33" s="3">
        <f>E32/0.52</f>
        <v>5.1831116555712133E-2</v>
      </c>
      <c r="I33" s="3" t="s">
        <v>7</v>
      </c>
      <c r="J33" s="3">
        <f>J32/0.52</f>
        <v>1.7614027037677209E-2</v>
      </c>
      <c r="N33" s="3" t="s">
        <v>7</v>
      </c>
      <c r="O33" s="3">
        <f>O32/0.52</f>
        <v>-1.9230769230769229</v>
      </c>
      <c r="S33" s="3" t="s">
        <v>7</v>
      </c>
      <c r="T33" s="3">
        <f>T32/0.52</f>
        <v>3.2419988191285408E-2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4584B-FC7B-4462-9F09-414FD29C2EAE}">
  <dimension ref="B2:P12"/>
  <sheetViews>
    <sheetView workbookViewId="0">
      <selection activeCell="H27" sqref="H27"/>
    </sheetView>
  </sheetViews>
  <sheetFormatPr defaultRowHeight="14.4" x14ac:dyDescent="0.3"/>
  <sheetData>
    <row r="2" spans="2:16" x14ac:dyDescent="0.3">
      <c r="B2" s="3" t="s">
        <v>95</v>
      </c>
      <c r="C2" s="3" t="str">
        <f>B3</f>
        <v>k9</v>
      </c>
      <c r="D2" s="3" t="str">
        <f>B4</f>
        <v>k10</v>
      </c>
      <c r="F2" s="3" t="s">
        <v>95</v>
      </c>
      <c r="G2" s="3" t="str">
        <f>F3</f>
        <v>k9</v>
      </c>
      <c r="H2" s="3" t="str">
        <f>F4</f>
        <v>k10</v>
      </c>
      <c r="J2" s="3"/>
      <c r="K2" s="3" t="str">
        <f>J3</f>
        <v>k9</v>
      </c>
      <c r="L2" s="3" t="str">
        <f>J4</f>
        <v>k10</v>
      </c>
      <c r="N2" s="3"/>
      <c r="O2" s="3" t="str">
        <f>N3</f>
        <v>k9</v>
      </c>
      <c r="P2" s="3" t="str">
        <f>N4</f>
        <v>k10</v>
      </c>
    </row>
    <row r="3" spans="2:16" x14ac:dyDescent="0.3">
      <c r="B3" s="4" t="s">
        <v>88</v>
      </c>
      <c r="C3" s="3">
        <v>1</v>
      </c>
      <c r="D3" s="3">
        <v>2</v>
      </c>
      <c r="F3" s="42" t="str">
        <f>B3</f>
        <v>k9</v>
      </c>
      <c r="G3" s="3">
        <v>1</v>
      </c>
      <c r="H3" s="3">
        <v>1</v>
      </c>
      <c r="J3" s="3" t="str">
        <f>F3</f>
        <v>k9</v>
      </c>
      <c r="K3" s="3">
        <v>1</v>
      </c>
      <c r="L3" s="3"/>
      <c r="N3" s="3" t="str">
        <f>J3</f>
        <v>k9</v>
      </c>
      <c r="O3" s="3">
        <f>GEOMEAN(C3,G3,K3)</f>
        <v>1</v>
      </c>
      <c r="P3" s="3">
        <f>GEOMEAN(D3,H3,L3)</f>
        <v>1.4142135623730949</v>
      </c>
    </row>
    <row r="4" spans="2:16" x14ac:dyDescent="0.3">
      <c r="B4" s="4" t="s">
        <v>89</v>
      </c>
      <c r="C4" s="3">
        <f>1/2</f>
        <v>0.5</v>
      </c>
      <c r="D4" s="3">
        <v>1</v>
      </c>
      <c r="F4" s="42" t="str">
        <f>B4</f>
        <v>k10</v>
      </c>
      <c r="G4" s="3">
        <v>1</v>
      </c>
      <c r="H4" s="3">
        <v>1</v>
      </c>
      <c r="J4" s="3" t="str">
        <f>F4</f>
        <v>k10</v>
      </c>
      <c r="K4" s="3"/>
      <c r="L4" s="3">
        <v>1</v>
      </c>
      <c r="N4" s="3" t="str">
        <f>J4</f>
        <v>k10</v>
      </c>
      <c r="O4" s="3">
        <f>GEOMEAN(C4,G4,K4)</f>
        <v>0.70710678118654757</v>
      </c>
      <c r="P4" s="3">
        <f>GEOMEAN(D4,H4,L4)</f>
        <v>1</v>
      </c>
    </row>
    <row r="6" spans="2:16" hidden="1" x14ac:dyDescent="0.3">
      <c r="C6">
        <f>SUM(C3:C4)</f>
        <v>1.5</v>
      </c>
      <c r="D6">
        <f>SUM(D3:D4)</f>
        <v>3</v>
      </c>
      <c r="G6">
        <f>SUM(G3:G4)</f>
        <v>2</v>
      </c>
      <c r="H6">
        <f>SUM(H3:H4)</f>
        <v>2</v>
      </c>
      <c r="K6">
        <f>SUM(K3:K4)</f>
        <v>1</v>
      </c>
      <c r="L6">
        <f>SUM(L3:L4)</f>
        <v>1</v>
      </c>
      <c r="O6">
        <f>SUM(O3:O4)</f>
        <v>1.7071067811865475</v>
      </c>
      <c r="P6">
        <f>SUM(P3:P4)</f>
        <v>2.4142135623730949</v>
      </c>
    </row>
    <row r="7" spans="2:16" hidden="1" x14ac:dyDescent="0.3"/>
    <row r="8" spans="2:16" hidden="1" x14ac:dyDescent="0.3">
      <c r="C8" s="3">
        <f>C3/C$6</f>
        <v>0.66666666666666663</v>
      </c>
      <c r="D8" s="3">
        <f>D3/D$6</f>
        <v>0.66666666666666663</v>
      </c>
      <c r="G8" s="3">
        <f>G3/G$6</f>
        <v>0.5</v>
      </c>
      <c r="H8" s="3">
        <f>H3/H$6</f>
        <v>0.5</v>
      </c>
      <c r="K8" s="3">
        <f>K3/K$6</f>
        <v>1</v>
      </c>
      <c r="L8" s="3">
        <f>L3/L$6</f>
        <v>0</v>
      </c>
      <c r="O8" s="3">
        <f>O3/O$6</f>
        <v>0.58578643762690497</v>
      </c>
      <c r="P8" s="3">
        <f>P3/P$6</f>
        <v>0.58578643762690497</v>
      </c>
    </row>
    <row r="9" spans="2:16" hidden="1" x14ac:dyDescent="0.3">
      <c r="C9" s="3">
        <f>C4/C$6</f>
        <v>0.33333333333333331</v>
      </c>
      <c r="D9" s="3">
        <f>D4/D$6</f>
        <v>0.33333333333333331</v>
      </c>
      <c r="G9" s="3">
        <f>G4/G$6</f>
        <v>0.5</v>
      </c>
      <c r="H9" s="3">
        <f>H4/H$6</f>
        <v>0.5</v>
      </c>
      <c r="K9" s="3">
        <f>K4/K$6</f>
        <v>0</v>
      </c>
      <c r="L9" s="3">
        <f>L4/L$6</f>
        <v>1</v>
      </c>
      <c r="O9" s="3">
        <f>O4/O$6</f>
        <v>0.41421356237309509</v>
      </c>
      <c r="P9" s="3">
        <f>P4/P$6</f>
        <v>0.41421356237309509</v>
      </c>
    </row>
    <row r="10" spans="2:16" hidden="1" x14ac:dyDescent="0.3"/>
    <row r="11" spans="2:16" x14ac:dyDescent="0.3">
      <c r="C11" s="3" t="str">
        <f>B3</f>
        <v>k9</v>
      </c>
      <c r="D11" s="3">
        <f>AVERAGE(C8:D8)</f>
        <v>0.66666666666666663</v>
      </c>
      <c r="G11" s="3" t="str">
        <f>F3</f>
        <v>k9</v>
      </c>
      <c r="H11" s="3">
        <f>AVERAGE(G8:H8)</f>
        <v>0.5</v>
      </c>
      <c r="K11" s="3" t="str">
        <f>J3</f>
        <v>k9</v>
      </c>
      <c r="L11" s="3">
        <f>AVERAGE(K8:L8)</f>
        <v>0.5</v>
      </c>
      <c r="O11" s="3" t="str">
        <f>N3</f>
        <v>k9</v>
      </c>
      <c r="P11" s="3">
        <f>AVERAGE(O8:P8)</f>
        <v>0.58578643762690497</v>
      </c>
    </row>
    <row r="12" spans="2:16" x14ac:dyDescent="0.3">
      <c r="C12" s="3" t="str">
        <f>B4</f>
        <v>k10</v>
      </c>
      <c r="D12" s="3">
        <f>AVERAGE(C9:D9)</f>
        <v>0.33333333333333331</v>
      </c>
      <c r="G12" s="3" t="str">
        <f>F4</f>
        <v>k10</v>
      </c>
      <c r="H12" s="3">
        <f>AVERAGE(G9:H9)</f>
        <v>0.5</v>
      </c>
      <c r="K12" s="3" t="str">
        <f>J4</f>
        <v>k10</v>
      </c>
      <c r="L12" s="3">
        <f>AVERAGE(K9:L9)</f>
        <v>0.5</v>
      </c>
      <c r="O12" s="3" t="str">
        <f>N4</f>
        <v>k10</v>
      </c>
      <c r="P12" s="3">
        <f>AVERAGE(O9:P9)</f>
        <v>0.41421356237309509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5DF7-D94C-42DB-8924-AABDF9E81004}">
  <dimension ref="B3:T33"/>
  <sheetViews>
    <sheetView workbookViewId="0">
      <selection activeCell="B7" sqref="B7"/>
    </sheetView>
  </sheetViews>
  <sheetFormatPr defaultRowHeight="14.4" x14ac:dyDescent="0.3"/>
  <sheetData>
    <row r="3" spans="2:20" x14ac:dyDescent="0.3">
      <c r="B3" s="3" t="s">
        <v>92</v>
      </c>
      <c r="C3" s="3" t="str">
        <f>B4</f>
        <v>visoko</v>
      </c>
      <c r="D3" s="3" t="str">
        <f>B5</f>
        <v>visoko</v>
      </c>
      <c r="E3" s="3" t="str">
        <f>B6</f>
        <v>visoko</v>
      </c>
      <c r="G3" s="3" t="s">
        <v>92</v>
      </c>
      <c r="H3" s="3" t="str">
        <f>G4</f>
        <v>visoko</v>
      </c>
      <c r="I3" s="3" t="str">
        <f>G5</f>
        <v>visoko</v>
      </c>
      <c r="J3" s="3" t="str">
        <f>G6</f>
        <v>visoko</v>
      </c>
      <c r="L3" s="3"/>
      <c r="M3" s="3" t="str">
        <f>L4</f>
        <v>visoko</v>
      </c>
      <c r="N3" s="3" t="str">
        <f>L5</f>
        <v>visoko</v>
      </c>
      <c r="O3" s="3" t="str">
        <f>L6</f>
        <v>visoko</v>
      </c>
      <c r="Q3" s="3"/>
      <c r="R3" s="3" t="str">
        <f>Q4</f>
        <v>visoko</v>
      </c>
      <c r="S3" s="3" t="str">
        <f>Q5</f>
        <v>visoko</v>
      </c>
      <c r="T3" s="3" t="str">
        <f>Q6</f>
        <v>visoko</v>
      </c>
    </row>
    <row r="4" spans="2:20" x14ac:dyDescent="0.3">
      <c r="B4" s="4" t="s">
        <v>126</v>
      </c>
      <c r="C4" s="3">
        <v>1</v>
      </c>
      <c r="D4" s="3">
        <v>3</v>
      </c>
      <c r="E4" s="3">
        <v>1</v>
      </c>
      <c r="G4" s="42" t="str">
        <f>B4</f>
        <v>visoko</v>
      </c>
      <c r="H4" s="3">
        <v>1</v>
      </c>
      <c r="I4" s="3">
        <v>2</v>
      </c>
      <c r="J4" s="3">
        <f>1/2</f>
        <v>0.5</v>
      </c>
      <c r="L4" s="3" t="str">
        <f>G4</f>
        <v>visoko</v>
      </c>
      <c r="M4" s="3">
        <v>1</v>
      </c>
      <c r="N4" s="3"/>
      <c r="O4" s="3"/>
      <c r="Q4" s="3" t="str">
        <f>L4</f>
        <v>visoko</v>
      </c>
      <c r="R4" s="3">
        <f>GEOMEAN(C4,H4,M4)</f>
        <v>1</v>
      </c>
      <c r="S4" s="3">
        <f t="shared" ref="S4:T6" si="0">GEOMEAN(D4,I4,N4)</f>
        <v>2.4494897427831779</v>
      </c>
      <c r="T4" s="3">
        <f t="shared" si="0"/>
        <v>0.70710678118654757</v>
      </c>
    </row>
    <row r="5" spans="2:20" x14ac:dyDescent="0.3">
      <c r="B5" s="4" t="s">
        <v>126</v>
      </c>
      <c r="C5" s="3">
        <f>1/3</f>
        <v>0.33333333333333331</v>
      </c>
      <c r="D5" s="3">
        <v>1</v>
      </c>
      <c r="E5" s="3">
        <f>1/2</f>
        <v>0.5</v>
      </c>
      <c r="G5" s="42" t="str">
        <f t="shared" ref="G5:G6" si="1">B5</f>
        <v>visoko</v>
      </c>
      <c r="H5" s="3">
        <f>1/2</f>
        <v>0.5</v>
      </c>
      <c r="I5" s="3">
        <v>1</v>
      </c>
      <c r="J5" s="3">
        <f>1/2</f>
        <v>0.5</v>
      </c>
      <c r="L5" s="3" t="str">
        <f t="shared" ref="L5:L6" si="2">G5</f>
        <v>visoko</v>
      </c>
      <c r="M5" s="3"/>
      <c r="N5" s="3">
        <v>1</v>
      </c>
      <c r="O5" s="3"/>
      <c r="Q5" s="3" t="str">
        <f t="shared" ref="Q5:Q6" si="3">L5</f>
        <v>visoko</v>
      </c>
      <c r="R5" s="3">
        <f t="shared" ref="R5:R6" si="4">GEOMEAN(C5,H5,M5)</f>
        <v>0.40824829046386302</v>
      </c>
      <c r="S5" s="3">
        <f t="shared" si="0"/>
        <v>1</v>
      </c>
      <c r="T5" s="3">
        <f t="shared" si="0"/>
        <v>0.5</v>
      </c>
    </row>
    <row r="6" spans="2:20" x14ac:dyDescent="0.3">
      <c r="B6" s="4" t="s">
        <v>126</v>
      </c>
      <c r="C6" s="3">
        <v>1</v>
      </c>
      <c r="D6" s="3">
        <v>2</v>
      </c>
      <c r="E6" s="3">
        <v>1</v>
      </c>
      <c r="G6" s="42" t="str">
        <f t="shared" si="1"/>
        <v>visoko</v>
      </c>
      <c r="H6" s="3">
        <v>2</v>
      </c>
      <c r="I6" s="3">
        <v>2</v>
      </c>
      <c r="J6" s="3">
        <v>1</v>
      </c>
      <c r="L6" s="3" t="str">
        <f t="shared" si="2"/>
        <v>visoko</v>
      </c>
      <c r="M6" s="3"/>
      <c r="N6" s="3"/>
      <c r="O6" s="3">
        <v>1</v>
      </c>
      <c r="Q6" s="3" t="str">
        <f t="shared" si="3"/>
        <v>visoko</v>
      </c>
      <c r="R6" s="3">
        <f t="shared" si="4"/>
        <v>1.4142135623730949</v>
      </c>
      <c r="S6" s="3">
        <f t="shared" si="0"/>
        <v>2</v>
      </c>
      <c r="T6" s="3">
        <f t="shared" si="0"/>
        <v>1</v>
      </c>
    </row>
    <row r="8" spans="2:20" hidden="1" x14ac:dyDescent="0.3">
      <c r="C8" s="3">
        <f>SUM(C4:C6)</f>
        <v>2.333333333333333</v>
      </c>
      <c r="D8" s="3">
        <f t="shared" ref="D8:E8" si="5">SUM(D4:D6)</f>
        <v>6</v>
      </c>
      <c r="E8" s="3">
        <f t="shared" si="5"/>
        <v>2.5</v>
      </c>
      <c r="H8" s="3">
        <f>SUM(H4:H6)</f>
        <v>3.5</v>
      </c>
      <c r="I8" s="3">
        <f t="shared" ref="I8:J8" si="6">SUM(I4:I6)</f>
        <v>5</v>
      </c>
      <c r="J8" s="3">
        <f t="shared" si="6"/>
        <v>2</v>
      </c>
      <c r="M8" s="3">
        <f>SUM(M4:M6)</f>
        <v>1</v>
      </c>
      <c r="N8" s="3">
        <f t="shared" ref="N8:O8" si="7">SUM(N4:N6)</f>
        <v>1</v>
      </c>
      <c r="O8" s="3">
        <f t="shared" si="7"/>
        <v>1</v>
      </c>
      <c r="R8" s="3">
        <f>SUM(R4:R6)</f>
        <v>2.8224618528369581</v>
      </c>
      <c r="S8" s="3">
        <f t="shared" ref="S8:T8" si="8">SUM(S4:S6)</f>
        <v>5.4494897427831779</v>
      </c>
      <c r="T8" s="3">
        <f t="shared" si="8"/>
        <v>2.2071067811865475</v>
      </c>
    </row>
    <row r="9" spans="2:20" hidden="1" x14ac:dyDescent="0.3"/>
    <row r="10" spans="2:20" hidden="1" x14ac:dyDescent="0.3"/>
    <row r="11" spans="2:20" hidden="1" x14ac:dyDescent="0.3">
      <c r="C11" s="3">
        <f>C4/C$8</f>
        <v>0.4285714285714286</v>
      </c>
      <c r="D11" s="3">
        <f>D4/D$8</f>
        <v>0.5</v>
      </c>
      <c r="E11" s="3">
        <f>E4/E$8</f>
        <v>0.4</v>
      </c>
      <c r="H11" s="3">
        <f>H4/H$8</f>
        <v>0.2857142857142857</v>
      </c>
      <c r="I11" s="3">
        <f>I4/I$8</f>
        <v>0.4</v>
      </c>
      <c r="J11" s="3">
        <f>J4/J$8</f>
        <v>0.25</v>
      </c>
      <c r="M11" s="3">
        <f>M4/M$8</f>
        <v>1</v>
      </c>
      <c r="N11" s="3">
        <f>N4/N$8</f>
        <v>0</v>
      </c>
      <c r="O11" s="3">
        <f>O4/O$8</f>
        <v>0</v>
      </c>
      <c r="R11" s="3">
        <f>R4/R$8</f>
        <v>0.35430062553187885</v>
      </c>
      <c r="S11" s="3">
        <f>S4/S$8</f>
        <v>0.4494897427831781</v>
      </c>
      <c r="T11" s="3">
        <f>T4/T$8</f>
        <v>0.32037724101704079</v>
      </c>
    </row>
    <row r="12" spans="2:20" hidden="1" x14ac:dyDescent="0.3">
      <c r="C12" s="3">
        <f t="shared" ref="C12:E13" si="9">C5/C$8</f>
        <v>0.14285714285714288</v>
      </c>
      <c r="D12" s="3">
        <f t="shared" si="9"/>
        <v>0.16666666666666666</v>
      </c>
      <c r="E12" s="3">
        <f t="shared" si="9"/>
        <v>0.2</v>
      </c>
      <c r="H12" s="3">
        <f t="shared" ref="H12:J13" si="10">H5/H$8</f>
        <v>0.14285714285714285</v>
      </c>
      <c r="I12" s="3">
        <f t="shared" si="10"/>
        <v>0.2</v>
      </c>
      <c r="J12" s="3">
        <f t="shared" si="10"/>
        <v>0.25</v>
      </c>
      <c r="M12" s="3">
        <f t="shared" ref="M12:O13" si="11">M5/M$8</f>
        <v>0</v>
      </c>
      <c r="N12" s="3">
        <f t="shared" si="11"/>
        <v>1</v>
      </c>
      <c r="O12" s="3">
        <f t="shared" si="11"/>
        <v>0</v>
      </c>
      <c r="R12" s="3">
        <f t="shared" ref="R12:T13" si="12">R5/R$8</f>
        <v>0.14464262468366684</v>
      </c>
      <c r="S12" s="3">
        <f t="shared" si="12"/>
        <v>0.18350341907227397</v>
      </c>
      <c r="T12" s="3">
        <f t="shared" si="12"/>
        <v>0.22654091966098644</v>
      </c>
    </row>
    <row r="13" spans="2:20" hidden="1" x14ac:dyDescent="0.3">
      <c r="C13" s="3">
        <f t="shared" si="9"/>
        <v>0.4285714285714286</v>
      </c>
      <c r="D13" s="3">
        <f t="shared" si="9"/>
        <v>0.33333333333333331</v>
      </c>
      <c r="E13" s="3">
        <f t="shared" si="9"/>
        <v>0.4</v>
      </c>
      <c r="H13" s="3">
        <f t="shared" si="10"/>
        <v>0.5714285714285714</v>
      </c>
      <c r="I13" s="3">
        <f t="shared" si="10"/>
        <v>0.4</v>
      </c>
      <c r="J13" s="3">
        <f t="shared" si="10"/>
        <v>0.5</v>
      </c>
      <c r="M13" s="3">
        <f t="shared" si="11"/>
        <v>0</v>
      </c>
      <c r="N13" s="3">
        <f t="shared" si="11"/>
        <v>0</v>
      </c>
      <c r="O13" s="3">
        <f t="shared" si="11"/>
        <v>1</v>
      </c>
      <c r="R13" s="3">
        <f t="shared" si="12"/>
        <v>0.50105674978445425</v>
      </c>
      <c r="S13" s="3">
        <f t="shared" si="12"/>
        <v>0.36700683814454793</v>
      </c>
      <c r="T13" s="3">
        <f t="shared" si="12"/>
        <v>0.45308183932197288</v>
      </c>
    </row>
    <row r="14" spans="2:20" hidden="1" x14ac:dyDescent="0.3"/>
    <row r="15" spans="2:20" x14ac:dyDescent="0.3">
      <c r="D15" s="3" t="str">
        <f>B4</f>
        <v>visoko</v>
      </c>
      <c r="E15" s="3">
        <f>AVERAGE(C11:E11)</f>
        <v>0.44285714285714289</v>
      </c>
      <c r="I15" s="3" t="str">
        <f>G4</f>
        <v>visoko</v>
      </c>
      <c r="J15" s="3">
        <f>AVERAGE(H11:J11)</f>
        <v>0.31190476190476191</v>
      </c>
      <c r="N15" s="3" t="str">
        <f>L4</f>
        <v>visoko</v>
      </c>
      <c r="O15" s="3">
        <f>AVERAGE(M11:O11)</f>
        <v>0.33333333333333331</v>
      </c>
      <c r="S15" s="3" t="str">
        <f>Q4</f>
        <v>visoko</v>
      </c>
      <c r="T15" s="3">
        <f>AVERAGE(R11:T11)</f>
        <v>0.37472253644403253</v>
      </c>
    </row>
    <row r="16" spans="2:20" x14ac:dyDescent="0.3">
      <c r="D16" s="3" t="str">
        <f t="shared" ref="D16:D17" si="13">B5</f>
        <v>visoko</v>
      </c>
      <c r="E16" s="3">
        <f t="shared" ref="E16:E17" si="14">AVERAGE(C12:E12)</f>
        <v>0.16984126984126982</v>
      </c>
      <c r="I16" s="3" t="str">
        <f t="shared" ref="I16:I17" si="15">G5</f>
        <v>visoko</v>
      </c>
      <c r="J16" s="3">
        <f t="shared" ref="J16:J17" si="16">AVERAGE(H12:J12)</f>
        <v>0.19761904761904761</v>
      </c>
      <c r="N16" s="3" t="str">
        <f t="shared" ref="N16:N17" si="17">L5</f>
        <v>visoko</v>
      </c>
      <c r="O16" s="3">
        <f t="shared" ref="O16:O17" si="18">AVERAGE(M12:O12)</f>
        <v>0.33333333333333331</v>
      </c>
      <c r="S16" s="3" t="str">
        <f t="shared" ref="S16:S17" si="19">Q5</f>
        <v>visoko</v>
      </c>
      <c r="T16" s="3">
        <f t="shared" ref="T16:T17" si="20">AVERAGE(R12:T12)</f>
        <v>0.18489565447230907</v>
      </c>
    </row>
    <row r="17" spans="2:20" x14ac:dyDescent="0.3">
      <c r="D17" s="3" t="str">
        <f t="shared" si="13"/>
        <v>visoko</v>
      </c>
      <c r="E17" s="3">
        <f t="shared" si="14"/>
        <v>0.38730158730158726</v>
      </c>
      <c r="I17" s="3" t="str">
        <f t="shared" si="15"/>
        <v>visoko</v>
      </c>
      <c r="J17" s="3">
        <f t="shared" si="16"/>
        <v>0.49047619047619051</v>
      </c>
      <c r="N17" s="3" t="str">
        <f t="shared" si="17"/>
        <v>visoko</v>
      </c>
      <c r="O17" s="3">
        <f t="shared" si="18"/>
        <v>0.33333333333333331</v>
      </c>
      <c r="S17" s="3" t="str">
        <f t="shared" si="19"/>
        <v>visoko</v>
      </c>
      <c r="T17" s="3">
        <f t="shared" si="20"/>
        <v>0.44038180908365837</v>
      </c>
    </row>
    <row r="19" spans="2:20" x14ac:dyDescent="0.3">
      <c r="B19" t="s">
        <v>4</v>
      </c>
      <c r="G19" t="s">
        <v>4</v>
      </c>
      <c r="L19" t="s">
        <v>4</v>
      </c>
      <c r="Q19" t="s">
        <v>4</v>
      </c>
    </row>
    <row r="21" spans="2:20" hidden="1" x14ac:dyDescent="0.3">
      <c r="C21" s="3">
        <f>C4*E$15</f>
        <v>0.44285714285714289</v>
      </c>
      <c r="D21" s="3">
        <f>D4*E$16</f>
        <v>0.50952380952380949</v>
      </c>
      <c r="E21" s="3">
        <f>E4*E$17</f>
        <v>0.38730158730158726</v>
      </c>
      <c r="H21" s="3">
        <f>H4*J$15</f>
        <v>0.31190476190476191</v>
      </c>
      <c r="I21" s="3">
        <f>I4*J$16</f>
        <v>0.39523809523809522</v>
      </c>
      <c r="J21" s="3">
        <f>J4*J$17</f>
        <v>0.24523809523809526</v>
      </c>
      <c r="M21" s="3">
        <f>M4*O$15</f>
        <v>0.33333333333333331</v>
      </c>
      <c r="N21" s="3">
        <f>N4*O$16</f>
        <v>0</v>
      </c>
      <c r="O21" s="3">
        <f>O4*O$17</f>
        <v>0</v>
      </c>
      <c r="R21" s="3">
        <f>R4*T$15</f>
        <v>0.37472253644403253</v>
      </c>
      <c r="S21" s="3">
        <f>S4*T$16</f>
        <v>0.4529000091151037</v>
      </c>
      <c r="T21" s="3">
        <f>T4*T$17</f>
        <v>0.31139696351425439</v>
      </c>
    </row>
    <row r="22" spans="2:20" hidden="1" x14ac:dyDescent="0.3">
      <c r="C22" s="3">
        <f t="shared" ref="C22:C23" si="21">C5*E$15</f>
        <v>0.14761904761904762</v>
      </c>
      <c r="D22" s="3">
        <f t="shared" ref="D22:D23" si="22">D5*E$16</f>
        <v>0.16984126984126982</v>
      </c>
      <c r="E22" s="3">
        <f t="shared" ref="E22:E23" si="23">E5*E$17</f>
        <v>0.19365079365079363</v>
      </c>
      <c r="H22" s="3">
        <f t="shared" ref="H22:H23" si="24">H5*J$15</f>
        <v>0.15595238095238095</v>
      </c>
      <c r="I22" s="3">
        <f t="shared" ref="I22:I23" si="25">I5*J$16</f>
        <v>0.19761904761904761</v>
      </c>
      <c r="J22" s="3">
        <f t="shared" ref="J22:J23" si="26">J5*J$17</f>
        <v>0.24523809523809526</v>
      </c>
      <c r="M22" s="3">
        <f t="shared" ref="M22:M23" si="27">M5*O$15</f>
        <v>0</v>
      </c>
      <c r="N22" s="3">
        <f t="shared" ref="N22:N23" si="28">N5*O$16</f>
        <v>0.33333333333333331</v>
      </c>
      <c r="O22" s="3">
        <f t="shared" ref="O22:O23" si="29">O5*O$17</f>
        <v>0</v>
      </c>
      <c r="R22" s="3">
        <f t="shared" ref="R22:R23" si="30">R5*T$15</f>
        <v>0.15297983490155889</v>
      </c>
      <c r="S22" s="3">
        <f t="shared" ref="S22:S23" si="31">S5*T$16</f>
        <v>0.18489565447230907</v>
      </c>
      <c r="T22" s="3">
        <f t="shared" ref="T22:T23" si="32">T5*T$17</f>
        <v>0.22019090454182919</v>
      </c>
    </row>
    <row r="23" spans="2:20" hidden="1" x14ac:dyDescent="0.3">
      <c r="C23" s="3">
        <f t="shared" si="21"/>
        <v>0.44285714285714289</v>
      </c>
      <c r="D23" s="3">
        <f t="shared" si="22"/>
        <v>0.33968253968253964</v>
      </c>
      <c r="E23" s="3">
        <f t="shared" si="23"/>
        <v>0.38730158730158726</v>
      </c>
      <c r="H23" s="3">
        <f t="shared" si="24"/>
        <v>0.62380952380952381</v>
      </c>
      <c r="I23" s="3">
        <f t="shared" si="25"/>
        <v>0.39523809523809522</v>
      </c>
      <c r="J23" s="3">
        <f t="shared" si="26"/>
        <v>0.49047619047619051</v>
      </c>
      <c r="M23" s="3">
        <f t="shared" si="27"/>
        <v>0</v>
      </c>
      <c r="N23" s="3">
        <f t="shared" si="28"/>
        <v>0</v>
      </c>
      <c r="O23" s="3">
        <f t="shared" si="29"/>
        <v>0.33333333333333331</v>
      </c>
      <c r="R23" s="3">
        <f t="shared" si="30"/>
        <v>0.52993769316599715</v>
      </c>
      <c r="S23" s="3">
        <f t="shared" si="31"/>
        <v>0.36979130894461815</v>
      </c>
      <c r="T23" s="3">
        <f t="shared" si="32"/>
        <v>0.44038180908365837</v>
      </c>
    </row>
    <row r="24" spans="2:20" hidden="1" x14ac:dyDescent="0.3"/>
    <row r="25" spans="2:20" hidden="1" x14ac:dyDescent="0.3">
      <c r="C25" s="3">
        <f>SUM(C21:E21)</f>
        <v>1.3396825396825396</v>
      </c>
      <c r="D25" s="3">
        <f>SUM(C22:E22)</f>
        <v>0.51111111111111107</v>
      </c>
      <c r="E25" s="3">
        <f>SUM(C23:E23)</f>
        <v>1.1698412698412697</v>
      </c>
      <c r="H25" s="3">
        <f>SUM(H21:J21)</f>
        <v>0.95238095238095233</v>
      </c>
      <c r="I25" s="3">
        <f>SUM(H22:J22)</f>
        <v>0.59880952380952379</v>
      </c>
      <c r="J25" s="3">
        <f>SUM(H23:J23)</f>
        <v>1.5095238095238095</v>
      </c>
      <c r="M25" s="3">
        <f>SUM(M21:O21)</f>
        <v>0.33333333333333331</v>
      </c>
      <c r="N25" s="3">
        <f>SUM(M22:O22)</f>
        <v>0.33333333333333331</v>
      </c>
      <c r="O25" s="3">
        <f>SUM(M23:O23)</f>
        <v>0.33333333333333331</v>
      </c>
      <c r="R25" s="3">
        <f>SUM(R21:T21)</f>
        <v>1.1390195090733906</v>
      </c>
      <c r="S25" s="3">
        <f>SUM(R22:T22)</f>
        <v>0.55806639391569712</v>
      </c>
      <c r="T25" s="3">
        <f>SUM(R23:T23)</f>
        <v>1.3401108111942737</v>
      </c>
    </row>
    <row r="26" spans="2:20" hidden="1" x14ac:dyDescent="0.3"/>
    <row r="27" spans="2:20" hidden="1" x14ac:dyDescent="0.3">
      <c r="C27" s="3">
        <f>E15</f>
        <v>0.44285714285714289</v>
      </c>
      <c r="D27" s="3">
        <f>E16</f>
        <v>0.16984126984126982</v>
      </c>
      <c r="E27" s="3">
        <f>E17</f>
        <v>0.38730158730158726</v>
      </c>
      <c r="H27" s="3">
        <f>J15</f>
        <v>0.31190476190476191</v>
      </c>
      <c r="I27" s="3">
        <f>J16</f>
        <v>0.19761904761904761</v>
      </c>
      <c r="J27" s="3">
        <f>J17</f>
        <v>0.49047619047619051</v>
      </c>
      <c r="M27" s="3">
        <f>O15</f>
        <v>0.33333333333333331</v>
      </c>
      <c r="N27" s="3">
        <f>O16</f>
        <v>0.33333333333333331</v>
      </c>
      <c r="O27" s="3">
        <f>O17</f>
        <v>0.33333333333333331</v>
      </c>
      <c r="R27" s="3">
        <f>T15</f>
        <v>0.37472253644403253</v>
      </c>
      <c r="S27" s="3">
        <f>T16</f>
        <v>0.18489565447230907</v>
      </c>
      <c r="T27" s="3">
        <f>T17</f>
        <v>0.44038180908365837</v>
      </c>
    </row>
    <row r="28" spans="2:20" hidden="1" x14ac:dyDescent="0.3"/>
    <row r="29" spans="2:20" hidden="1" x14ac:dyDescent="0.3">
      <c r="C29" s="3">
        <f>C25/C27</f>
        <v>3.0250896057347667</v>
      </c>
      <c r="D29" s="3">
        <f t="shared" ref="D29:E29" si="33">D25/D27</f>
        <v>3.0093457943925235</v>
      </c>
      <c r="E29" s="3">
        <f t="shared" si="33"/>
        <v>3.0204918032786883</v>
      </c>
      <c r="H29" s="3">
        <f>H25/H27</f>
        <v>3.0534351145038165</v>
      </c>
      <c r="I29" s="3">
        <f t="shared" ref="I29:J29" si="34">I25/I27</f>
        <v>3.0301204819277108</v>
      </c>
      <c r="J29" s="3">
        <f t="shared" si="34"/>
        <v>3.0776699029126209</v>
      </c>
      <c r="M29" s="3">
        <f>M25/M27</f>
        <v>1</v>
      </c>
      <c r="N29" s="3">
        <f t="shared" ref="N29:O29" si="35">N25/N27</f>
        <v>1</v>
      </c>
      <c r="O29" s="3">
        <f t="shared" si="35"/>
        <v>1</v>
      </c>
      <c r="R29" s="3">
        <f>R25/R27</f>
        <v>3.0396343915747144</v>
      </c>
      <c r="S29" s="3">
        <f t="shared" ref="S29:T29" si="36">S25/S27</f>
        <v>3.018277500941895</v>
      </c>
      <c r="T29" s="3">
        <f t="shared" si="36"/>
        <v>3.0430657750890338</v>
      </c>
    </row>
    <row r="30" spans="2:20" hidden="1" x14ac:dyDescent="0.3"/>
    <row r="31" spans="2:20" hidden="1" x14ac:dyDescent="0.3">
      <c r="D31" s="3" t="s">
        <v>5</v>
      </c>
      <c r="E31" s="3">
        <f>AVERAGE(C29:E29)</f>
        <v>3.0183090678019924</v>
      </c>
      <c r="I31" s="3" t="s">
        <v>5</v>
      </c>
      <c r="J31" s="3">
        <f>AVERAGE(H29:J29)</f>
        <v>3.0537418331147159</v>
      </c>
      <c r="N31" s="3" t="s">
        <v>5</v>
      </c>
      <c r="O31" s="3">
        <f>AVERAGE(M29:O29)</f>
        <v>1</v>
      </c>
      <c r="S31" s="3" t="s">
        <v>5</v>
      </c>
      <c r="T31" s="3">
        <f>AVERAGE(R29:T29)</f>
        <v>3.0336592225352139</v>
      </c>
    </row>
    <row r="32" spans="2:20" hidden="1" x14ac:dyDescent="0.3">
      <c r="D32" s="3" t="s">
        <v>6</v>
      </c>
      <c r="E32" s="3">
        <f>(E31-3)/2</f>
        <v>9.1545339009961868E-3</v>
      </c>
      <c r="I32" s="3" t="s">
        <v>6</v>
      </c>
      <c r="J32" s="3">
        <f>(J31-3)/2</f>
        <v>2.687091655735796E-2</v>
      </c>
      <c r="N32" s="3" t="s">
        <v>6</v>
      </c>
      <c r="O32" s="3">
        <f>(O31-3)/2</f>
        <v>-1</v>
      </c>
      <c r="S32" s="3" t="s">
        <v>6</v>
      </c>
      <c r="T32" s="3">
        <f>(T31-3)/2</f>
        <v>1.6829611267606959E-2</v>
      </c>
    </row>
    <row r="33" spans="4:20" x14ac:dyDescent="0.3">
      <c r="D33" s="3" t="s">
        <v>7</v>
      </c>
      <c r="E33" s="3">
        <f>E32/0.52</f>
        <v>1.7604872886531127E-2</v>
      </c>
      <c r="I33" s="3" t="s">
        <v>7</v>
      </c>
      <c r="J33" s="3">
        <f>J32/0.52</f>
        <v>5.1674839533380694E-2</v>
      </c>
      <c r="N33" s="3" t="s">
        <v>7</v>
      </c>
      <c r="O33" s="3">
        <f>O32/0.52</f>
        <v>-1.9230769230769229</v>
      </c>
      <c r="S33" s="3" t="s">
        <v>7</v>
      </c>
      <c r="T33" s="3">
        <f>T32/0.52</f>
        <v>3.2364637053090305E-2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CEF2-43D1-41EA-BEC4-E85F4C2371CB}">
  <dimension ref="B3:X33"/>
  <sheetViews>
    <sheetView topLeftCell="I1" workbookViewId="0">
      <selection activeCell="E35" sqref="E35"/>
    </sheetView>
  </sheetViews>
  <sheetFormatPr defaultRowHeight="14.4" x14ac:dyDescent="0.3"/>
  <cols>
    <col min="2" max="2" width="11.109375" bestFit="1" customWidth="1"/>
    <col min="8" max="8" width="11.109375" bestFit="1" customWidth="1"/>
    <col min="23" max="23" width="12" bestFit="1" customWidth="1"/>
  </cols>
  <sheetData>
    <row r="3" spans="2:24" x14ac:dyDescent="0.3">
      <c r="B3" s="3" t="s">
        <v>93</v>
      </c>
      <c r="C3" s="3" t="str">
        <f>B4</f>
        <v>990 000</v>
      </c>
      <c r="D3" s="3" t="str">
        <f>B5</f>
        <v>2 250 000</v>
      </c>
      <c r="E3" s="3" t="str">
        <f>B6</f>
        <v>165 000</v>
      </c>
      <c r="F3" s="3" t="str">
        <f>B7</f>
        <v>srednjoročni</v>
      </c>
      <c r="H3" s="3" t="s">
        <v>93</v>
      </c>
      <c r="I3" s="3" t="str">
        <f>H4</f>
        <v>990 000</v>
      </c>
      <c r="J3" s="3" t="str">
        <f>H5</f>
        <v>2 250 000</v>
      </c>
      <c r="K3" s="3" t="str">
        <f>H6</f>
        <v>165 000</v>
      </c>
      <c r="L3" s="3" t="str">
        <f>H7</f>
        <v>srednjoročni</v>
      </c>
      <c r="N3" s="3"/>
      <c r="O3" s="3" t="str">
        <f>N4</f>
        <v>990 000</v>
      </c>
      <c r="P3" s="3" t="str">
        <f>N5</f>
        <v>2 250 000</v>
      </c>
      <c r="Q3" s="3" t="str">
        <f>N6</f>
        <v>165 000</v>
      </c>
      <c r="R3" s="3" t="str">
        <f>N7</f>
        <v>srednjoročni</v>
      </c>
      <c r="T3" s="3"/>
      <c r="U3" s="3" t="str">
        <f>T4</f>
        <v>990 000</v>
      </c>
      <c r="V3" s="3" t="str">
        <f>T5</f>
        <v>2 250 000</v>
      </c>
      <c r="W3" s="3" t="str">
        <f>T6</f>
        <v>165 000</v>
      </c>
      <c r="X3" s="3" t="str">
        <f>T7</f>
        <v>srednjoročni</v>
      </c>
    </row>
    <row r="4" spans="2:24" x14ac:dyDescent="0.3">
      <c r="B4" s="4" t="s">
        <v>127</v>
      </c>
      <c r="C4" s="3">
        <v>1</v>
      </c>
      <c r="D4" s="3">
        <f>1/3</f>
        <v>0.33333333333333331</v>
      </c>
      <c r="E4" s="3">
        <v>2</v>
      </c>
      <c r="F4" s="3">
        <v>1</v>
      </c>
      <c r="H4" s="42" t="str">
        <f>B4</f>
        <v>990 000</v>
      </c>
      <c r="I4" s="3">
        <v>1</v>
      </c>
      <c r="J4" s="3">
        <f>1/3</f>
        <v>0.33333333333333331</v>
      </c>
      <c r="K4" s="3">
        <v>1</v>
      </c>
      <c r="L4" s="3">
        <v>1</v>
      </c>
      <c r="N4" s="3" t="str">
        <f>H4</f>
        <v>990 000</v>
      </c>
      <c r="O4" s="3">
        <v>1</v>
      </c>
      <c r="P4" s="3"/>
      <c r="Q4" s="3"/>
      <c r="R4" s="3"/>
      <c r="T4" s="3" t="str">
        <f>N4</f>
        <v>990 000</v>
      </c>
      <c r="U4" s="3">
        <f>GEOMEAN(C4,I4,O4)</f>
        <v>1</v>
      </c>
      <c r="V4" s="3">
        <f t="shared" ref="V4:X7" si="0">GEOMEAN(D4,J4,P4)</f>
        <v>0.33333333333333331</v>
      </c>
      <c r="W4" s="3">
        <f t="shared" si="0"/>
        <v>1.4142135623730949</v>
      </c>
      <c r="X4" s="3">
        <f t="shared" si="0"/>
        <v>1</v>
      </c>
    </row>
    <row r="5" spans="2:24" x14ac:dyDescent="0.3">
      <c r="B5" s="4" t="s">
        <v>128</v>
      </c>
      <c r="C5" s="3">
        <v>3</v>
      </c>
      <c r="D5" s="3">
        <v>1</v>
      </c>
      <c r="E5" s="3">
        <v>2</v>
      </c>
      <c r="F5" s="3">
        <v>1</v>
      </c>
      <c r="H5" s="42" t="str">
        <f t="shared" ref="H5:H7" si="1">B5</f>
        <v>2 250 000</v>
      </c>
      <c r="I5" s="3">
        <v>3</v>
      </c>
      <c r="J5" s="3">
        <v>1</v>
      </c>
      <c r="K5" s="3">
        <v>3</v>
      </c>
      <c r="L5" s="3">
        <v>1</v>
      </c>
      <c r="N5" s="3" t="str">
        <f t="shared" ref="N5:N7" si="2">H5</f>
        <v>2 250 000</v>
      </c>
      <c r="O5" s="3"/>
      <c r="P5" s="3">
        <v>1</v>
      </c>
      <c r="Q5" s="3"/>
      <c r="R5" s="3"/>
      <c r="T5" s="3" t="str">
        <f t="shared" ref="T5:T7" si="3">N5</f>
        <v>2 250 000</v>
      </c>
      <c r="U5" s="3">
        <f t="shared" ref="U5:U7" si="4">GEOMEAN(C5,I5,O5)</f>
        <v>3</v>
      </c>
      <c r="V5" s="3">
        <f t="shared" si="0"/>
        <v>1</v>
      </c>
      <c r="W5" s="3">
        <f t="shared" si="0"/>
        <v>2.4494897427831779</v>
      </c>
      <c r="X5" s="3">
        <f t="shared" si="0"/>
        <v>1</v>
      </c>
    </row>
    <row r="6" spans="2:24" x14ac:dyDescent="0.3">
      <c r="B6" s="4" t="s">
        <v>129</v>
      </c>
      <c r="C6" s="3">
        <f>1/2</f>
        <v>0.5</v>
      </c>
      <c r="D6" s="3">
        <f>1/2</f>
        <v>0.5</v>
      </c>
      <c r="E6" s="3">
        <v>1</v>
      </c>
      <c r="F6" s="3">
        <f>1/2</f>
        <v>0.5</v>
      </c>
      <c r="H6" s="42" t="str">
        <f t="shared" si="1"/>
        <v>165 000</v>
      </c>
      <c r="I6" s="3">
        <v>1</v>
      </c>
      <c r="J6" s="3">
        <f>1/3</f>
        <v>0.33333333333333331</v>
      </c>
      <c r="K6" s="3">
        <v>1</v>
      </c>
      <c r="L6" s="3">
        <f>1/2</f>
        <v>0.5</v>
      </c>
      <c r="N6" s="3" t="str">
        <f t="shared" si="2"/>
        <v>165 000</v>
      </c>
      <c r="O6" s="3"/>
      <c r="P6" s="3"/>
      <c r="Q6" s="3">
        <v>1</v>
      </c>
      <c r="R6" s="3"/>
      <c r="T6" s="3" t="str">
        <f t="shared" si="3"/>
        <v>165 000</v>
      </c>
      <c r="U6" s="3">
        <f t="shared" si="4"/>
        <v>0.70710678118654757</v>
      </c>
      <c r="V6" s="3">
        <f t="shared" si="0"/>
        <v>0.40824829046386302</v>
      </c>
      <c r="W6" s="3">
        <f t="shared" si="0"/>
        <v>1</v>
      </c>
      <c r="X6" s="3">
        <f t="shared" si="0"/>
        <v>0.5</v>
      </c>
    </row>
    <row r="7" spans="2:24" x14ac:dyDescent="0.3">
      <c r="B7" s="4" t="s">
        <v>130</v>
      </c>
      <c r="C7" s="3">
        <v>1</v>
      </c>
      <c r="D7" s="3">
        <v>1</v>
      </c>
      <c r="E7" s="3">
        <v>2</v>
      </c>
      <c r="F7" s="3">
        <v>1</v>
      </c>
      <c r="H7" s="42" t="str">
        <f t="shared" si="1"/>
        <v>srednjoročni</v>
      </c>
      <c r="I7" s="3">
        <v>1</v>
      </c>
      <c r="J7" s="3">
        <v>1</v>
      </c>
      <c r="K7" s="3">
        <v>2</v>
      </c>
      <c r="L7" s="3">
        <v>1</v>
      </c>
      <c r="N7" s="3" t="str">
        <f t="shared" si="2"/>
        <v>srednjoročni</v>
      </c>
      <c r="O7" s="3"/>
      <c r="P7" s="3"/>
      <c r="Q7" s="3"/>
      <c r="R7" s="3">
        <v>1</v>
      </c>
      <c r="T7" s="3" t="str">
        <f t="shared" si="3"/>
        <v>srednjoročni</v>
      </c>
      <c r="U7" s="3">
        <f t="shared" si="4"/>
        <v>1</v>
      </c>
      <c r="V7" s="3">
        <f t="shared" si="0"/>
        <v>1</v>
      </c>
      <c r="W7" s="3">
        <f t="shared" si="0"/>
        <v>2</v>
      </c>
      <c r="X7" s="3">
        <f t="shared" si="0"/>
        <v>1</v>
      </c>
    </row>
    <row r="9" spans="2:24" hidden="1" x14ac:dyDescent="0.3">
      <c r="C9" s="3">
        <f>SUM(C4:C7)</f>
        <v>5.5</v>
      </c>
      <c r="D9" s="3">
        <f t="shared" ref="D9:F9" si="5">SUM(D4:D7)</f>
        <v>2.833333333333333</v>
      </c>
      <c r="E9" s="3">
        <f t="shared" si="5"/>
        <v>7</v>
      </c>
      <c r="F9" s="3">
        <f t="shared" si="5"/>
        <v>3.5</v>
      </c>
      <c r="I9" s="3">
        <f>SUM(I4:I7)</f>
        <v>6</v>
      </c>
      <c r="J9" s="3">
        <f t="shared" ref="J9:L9" si="6">SUM(J4:J7)</f>
        <v>2.6666666666666665</v>
      </c>
      <c r="K9" s="3">
        <f t="shared" si="6"/>
        <v>7</v>
      </c>
      <c r="L9" s="3">
        <f t="shared" si="6"/>
        <v>3.5</v>
      </c>
      <c r="O9" s="3">
        <f>SUM(O4:O7)</f>
        <v>1</v>
      </c>
      <c r="P9" s="3">
        <f t="shared" ref="P9:R9" si="7">SUM(P4:P7)</f>
        <v>1</v>
      </c>
      <c r="Q9" s="3">
        <f t="shared" si="7"/>
        <v>1</v>
      </c>
      <c r="R9" s="3">
        <f t="shared" si="7"/>
        <v>1</v>
      </c>
      <c r="U9" s="3">
        <f>SUM(U4:U7)</f>
        <v>5.7071067811865479</v>
      </c>
      <c r="V9" s="3">
        <f t="shared" ref="V9:X9" si="8">SUM(V4:V7)</f>
        <v>2.7415816237971962</v>
      </c>
      <c r="W9" s="3">
        <f t="shared" si="8"/>
        <v>6.8637033051562728</v>
      </c>
      <c r="X9" s="3">
        <f t="shared" si="8"/>
        <v>3.5</v>
      </c>
    </row>
    <row r="10" spans="2:24" hidden="1" x14ac:dyDescent="0.3"/>
    <row r="11" spans="2:24" hidden="1" x14ac:dyDescent="0.3">
      <c r="C11" s="3">
        <f>C4/C$9</f>
        <v>0.18181818181818182</v>
      </c>
      <c r="D11" s="3">
        <f t="shared" ref="D11:F11" si="9">D4/D$9</f>
        <v>0.11764705882352942</v>
      </c>
      <c r="E11" s="3">
        <f t="shared" si="9"/>
        <v>0.2857142857142857</v>
      </c>
      <c r="F11" s="3">
        <f t="shared" si="9"/>
        <v>0.2857142857142857</v>
      </c>
      <c r="I11" s="3">
        <f>I4/I$9</f>
        <v>0.16666666666666666</v>
      </c>
      <c r="J11" s="3">
        <f t="shared" ref="J11:L11" si="10">J4/J$9</f>
        <v>0.125</v>
      </c>
      <c r="K11" s="3">
        <f t="shared" si="10"/>
        <v>0.14285714285714285</v>
      </c>
      <c r="L11" s="3">
        <f t="shared" si="10"/>
        <v>0.2857142857142857</v>
      </c>
      <c r="O11" s="3">
        <f>O4/O$9</f>
        <v>1</v>
      </c>
      <c r="P11" s="3">
        <f t="shared" ref="P11:R11" si="11">P4/P$9</f>
        <v>0</v>
      </c>
      <c r="Q11" s="3">
        <f t="shared" si="11"/>
        <v>0</v>
      </c>
      <c r="R11" s="3">
        <f t="shared" si="11"/>
        <v>0</v>
      </c>
      <c r="U11" s="3">
        <f>U4/U$9</f>
        <v>0.17522013138014089</v>
      </c>
      <c r="V11" s="3">
        <f t="shared" ref="V11:X11" si="12">V4/V$9</f>
        <v>0.12158431849701917</v>
      </c>
      <c r="W11" s="3">
        <f t="shared" si="12"/>
        <v>0.20604235053556064</v>
      </c>
      <c r="X11" s="3">
        <f t="shared" si="12"/>
        <v>0.2857142857142857</v>
      </c>
    </row>
    <row r="12" spans="2:24" hidden="1" x14ac:dyDescent="0.3">
      <c r="C12" s="3">
        <f t="shared" ref="C12:F14" si="13">C5/C$9</f>
        <v>0.54545454545454541</v>
      </c>
      <c r="D12" s="3">
        <f t="shared" si="13"/>
        <v>0.35294117647058826</v>
      </c>
      <c r="E12" s="3">
        <f t="shared" si="13"/>
        <v>0.2857142857142857</v>
      </c>
      <c r="F12" s="3">
        <f t="shared" si="13"/>
        <v>0.2857142857142857</v>
      </c>
      <c r="I12" s="3">
        <f t="shared" ref="I12:L14" si="14">I5/I$9</f>
        <v>0.5</v>
      </c>
      <c r="J12" s="3">
        <f t="shared" si="14"/>
        <v>0.375</v>
      </c>
      <c r="K12" s="3">
        <f t="shared" si="14"/>
        <v>0.42857142857142855</v>
      </c>
      <c r="L12" s="3">
        <f t="shared" si="14"/>
        <v>0.2857142857142857</v>
      </c>
      <c r="O12" s="3">
        <f t="shared" ref="O12:R14" si="15">O5/O$9</f>
        <v>0</v>
      </c>
      <c r="P12" s="3">
        <f t="shared" si="15"/>
        <v>1</v>
      </c>
      <c r="Q12" s="3">
        <f t="shared" si="15"/>
        <v>0</v>
      </c>
      <c r="R12" s="3">
        <f t="shared" si="15"/>
        <v>0</v>
      </c>
      <c r="U12" s="3">
        <f t="shared" ref="U12:X14" si="16">U5/U$9</f>
        <v>0.52566039414042276</v>
      </c>
      <c r="V12" s="3">
        <f t="shared" si="16"/>
        <v>0.36475295549105757</v>
      </c>
      <c r="W12" s="3">
        <f t="shared" si="16"/>
        <v>0.35687581963850751</v>
      </c>
      <c r="X12" s="3">
        <f t="shared" si="16"/>
        <v>0.2857142857142857</v>
      </c>
    </row>
    <row r="13" spans="2:24" hidden="1" x14ac:dyDescent="0.3">
      <c r="C13" s="3">
        <f t="shared" si="13"/>
        <v>9.0909090909090912E-2</v>
      </c>
      <c r="D13" s="3">
        <f t="shared" si="13"/>
        <v>0.17647058823529413</v>
      </c>
      <c r="E13" s="3">
        <f t="shared" si="13"/>
        <v>0.14285714285714285</v>
      </c>
      <c r="F13" s="3">
        <f t="shared" si="13"/>
        <v>0.14285714285714285</v>
      </c>
      <c r="I13" s="3">
        <f t="shared" si="14"/>
        <v>0.16666666666666666</v>
      </c>
      <c r="J13" s="3">
        <f t="shared" si="14"/>
        <v>0.125</v>
      </c>
      <c r="K13" s="3">
        <f t="shared" si="14"/>
        <v>0.14285714285714285</v>
      </c>
      <c r="L13" s="3">
        <f t="shared" si="14"/>
        <v>0.14285714285714285</v>
      </c>
      <c r="O13" s="3">
        <f t="shared" si="15"/>
        <v>0</v>
      </c>
      <c r="P13" s="3">
        <f t="shared" si="15"/>
        <v>0</v>
      </c>
      <c r="Q13" s="3">
        <f t="shared" si="15"/>
        <v>1</v>
      </c>
      <c r="R13" s="3">
        <f t="shared" si="15"/>
        <v>0</v>
      </c>
      <c r="U13" s="3">
        <f t="shared" si="16"/>
        <v>0.12389934309929541</v>
      </c>
      <c r="V13" s="3">
        <f t="shared" si="16"/>
        <v>0.14890977052086576</v>
      </c>
      <c r="W13" s="3">
        <f t="shared" si="16"/>
        <v>0.14569394327531063</v>
      </c>
      <c r="X13" s="3">
        <f t="shared" si="16"/>
        <v>0.14285714285714285</v>
      </c>
    </row>
    <row r="14" spans="2:24" hidden="1" x14ac:dyDescent="0.3">
      <c r="C14" s="3">
        <f t="shared" si="13"/>
        <v>0.18181818181818182</v>
      </c>
      <c r="D14" s="3">
        <f t="shared" si="13"/>
        <v>0.35294117647058826</v>
      </c>
      <c r="E14" s="3">
        <f t="shared" si="13"/>
        <v>0.2857142857142857</v>
      </c>
      <c r="F14" s="3">
        <f t="shared" si="13"/>
        <v>0.2857142857142857</v>
      </c>
      <c r="I14" s="3">
        <f t="shared" si="14"/>
        <v>0.16666666666666666</v>
      </c>
      <c r="J14" s="3">
        <f t="shared" si="14"/>
        <v>0.375</v>
      </c>
      <c r="K14" s="3">
        <f t="shared" si="14"/>
        <v>0.2857142857142857</v>
      </c>
      <c r="L14" s="3">
        <f t="shared" si="14"/>
        <v>0.2857142857142857</v>
      </c>
      <c r="O14" s="3">
        <f t="shared" si="15"/>
        <v>0</v>
      </c>
      <c r="P14" s="3">
        <f t="shared" si="15"/>
        <v>0</v>
      </c>
      <c r="Q14" s="3">
        <f t="shared" si="15"/>
        <v>0</v>
      </c>
      <c r="R14" s="3">
        <f t="shared" si="15"/>
        <v>1</v>
      </c>
      <c r="U14" s="3">
        <f t="shared" si="16"/>
        <v>0.17522013138014089</v>
      </c>
      <c r="V14" s="3">
        <f t="shared" si="16"/>
        <v>0.36475295549105757</v>
      </c>
      <c r="W14" s="3">
        <f t="shared" si="16"/>
        <v>0.29138788655062126</v>
      </c>
      <c r="X14" s="3">
        <f t="shared" si="16"/>
        <v>0.2857142857142857</v>
      </c>
    </row>
    <row r="15" spans="2:24" hidden="1" x14ac:dyDescent="0.3"/>
    <row r="16" spans="2:24" x14ac:dyDescent="0.3">
      <c r="E16" s="3" t="str">
        <f>B4</f>
        <v>990 000</v>
      </c>
      <c r="F16" s="3">
        <f>AVERAGE(C11:F11)</f>
        <v>0.21772345301757065</v>
      </c>
      <c r="K16" s="3" t="str">
        <f>H4</f>
        <v>990 000</v>
      </c>
      <c r="L16" s="3">
        <f>AVERAGE(I11:L11)</f>
        <v>0.18005952380952378</v>
      </c>
      <c r="Q16" s="3" t="str">
        <f>N4</f>
        <v>990 000</v>
      </c>
      <c r="R16" s="3">
        <f>AVERAGE(O11:R11)</f>
        <v>0.25</v>
      </c>
      <c r="W16" s="3" t="str">
        <f>T4</f>
        <v>990 000</v>
      </c>
      <c r="X16" s="3">
        <f>AVERAGE(U11:X11)</f>
        <v>0.19714027153175159</v>
      </c>
    </row>
    <row r="17" spans="3:24" x14ac:dyDescent="0.3">
      <c r="E17" s="3" t="str">
        <f t="shared" ref="E17:E19" si="17">B5</f>
        <v>2 250 000</v>
      </c>
      <c r="F17" s="3">
        <f t="shared" ref="F17:F19" si="18">AVERAGE(C12:F12)</f>
        <v>0.36745607333842623</v>
      </c>
      <c r="K17" s="3" t="str">
        <f t="shared" ref="K17:K19" si="19">H5</f>
        <v>2 250 000</v>
      </c>
      <c r="L17" s="3">
        <f t="shared" ref="L17:L19" si="20">AVERAGE(I12:L12)</f>
        <v>0.3973214285714286</v>
      </c>
      <c r="Q17" s="3" t="str">
        <f t="shared" ref="Q17:Q19" si="21">N5</f>
        <v>2 250 000</v>
      </c>
      <c r="R17" s="3">
        <f t="shared" ref="R17:R19" si="22">AVERAGE(O12:R12)</f>
        <v>0.25</v>
      </c>
      <c r="W17" s="3" t="str">
        <f t="shared" ref="W17:W19" si="23">T5</f>
        <v>2 250 000</v>
      </c>
      <c r="X17" s="3">
        <f t="shared" ref="X17:X19" si="24">AVERAGE(U12:X12)</f>
        <v>0.38325086374606843</v>
      </c>
    </row>
    <row r="18" spans="3:24" x14ac:dyDescent="0.3">
      <c r="E18" s="3" t="str">
        <f t="shared" si="17"/>
        <v>165 000</v>
      </c>
      <c r="F18" s="3">
        <f t="shared" si="18"/>
        <v>0.1382734912146677</v>
      </c>
      <c r="K18" s="3" t="str">
        <f t="shared" si="19"/>
        <v>165 000</v>
      </c>
      <c r="L18" s="3">
        <f t="shared" si="20"/>
        <v>0.14434523809523808</v>
      </c>
      <c r="Q18" s="3" t="str">
        <f t="shared" si="21"/>
        <v>165 000</v>
      </c>
      <c r="R18" s="3">
        <f t="shared" si="22"/>
        <v>0.25</v>
      </c>
      <c r="W18" s="3" t="str">
        <f t="shared" si="23"/>
        <v>165 000</v>
      </c>
      <c r="X18" s="3">
        <f t="shared" si="24"/>
        <v>0.14034004993815369</v>
      </c>
    </row>
    <row r="19" spans="3:24" x14ac:dyDescent="0.3">
      <c r="E19" s="3" t="str">
        <f t="shared" si="17"/>
        <v>srednjoročni</v>
      </c>
      <c r="F19" s="3">
        <f t="shared" si="18"/>
        <v>0.2765469824293354</v>
      </c>
      <c r="K19" s="3" t="str">
        <f t="shared" si="19"/>
        <v>srednjoročni</v>
      </c>
      <c r="L19" s="3">
        <f t="shared" si="20"/>
        <v>0.27827380952380953</v>
      </c>
      <c r="Q19" s="3" t="str">
        <f t="shared" si="21"/>
        <v>srednjoročni</v>
      </c>
      <c r="R19" s="3">
        <f t="shared" si="22"/>
        <v>0.25</v>
      </c>
      <c r="W19" s="3" t="str">
        <f t="shared" si="23"/>
        <v>srednjoročni</v>
      </c>
      <c r="X19" s="3">
        <f t="shared" si="24"/>
        <v>0.27926881478402632</v>
      </c>
    </row>
    <row r="21" spans="3:24" hidden="1" x14ac:dyDescent="0.3">
      <c r="C21" s="3">
        <f>C4*F$16</f>
        <v>0.21772345301757065</v>
      </c>
      <c r="D21" s="3">
        <f>D4*F$17</f>
        <v>0.1224853577794754</v>
      </c>
      <c r="E21" s="3">
        <f>E4*F$18</f>
        <v>0.2765469824293354</v>
      </c>
      <c r="F21" s="3">
        <f>F4*F$19</f>
        <v>0.2765469824293354</v>
      </c>
      <c r="I21" s="3">
        <f>I4*L$16</f>
        <v>0.18005952380952378</v>
      </c>
      <c r="J21" s="3">
        <f>J4*L$17</f>
        <v>0.13244047619047619</v>
      </c>
      <c r="K21" s="3">
        <f>K4*L$18</f>
        <v>0.14434523809523808</v>
      </c>
      <c r="L21" s="3">
        <f>L4*L$19</f>
        <v>0.27827380952380953</v>
      </c>
      <c r="O21" s="3">
        <f>O4*R$16</f>
        <v>0.25</v>
      </c>
      <c r="P21" s="3">
        <f>P4*R$17</f>
        <v>0</v>
      </c>
      <c r="Q21" s="3">
        <f>Q4*R$18</f>
        <v>0</v>
      </c>
      <c r="R21" s="3">
        <f>R4*R$19</f>
        <v>0</v>
      </c>
      <c r="U21" s="3">
        <f>U4*X$16</f>
        <v>0.19714027153175159</v>
      </c>
      <c r="V21" s="3">
        <f>V4*X$17</f>
        <v>0.12775028791535614</v>
      </c>
      <c r="W21" s="3">
        <f>W4*X$18</f>
        <v>0.19847080196665437</v>
      </c>
      <c r="X21" s="3">
        <f>X4*X$19</f>
        <v>0.27926881478402632</v>
      </c>
    </row>
    <row r="22" spans="3:24" hidden="1" x14ac:dyDescent="0.3">
      <c r="C22" s="3">
        <f t="shared" ref="C22:C24" si="25">C5*F$16</f>
        <v>0.65317035905271192</v>
      </c>
      <c r="D22" s="3">
        <f t="shared" ref="D22:D24" si="26">D5*F$17</f>
        <v>0.36745607333842623</v>
      </c>
      <c r="E22" s="3">
        <f t="shared" ref="E22:E24" si="27">E5*F$18</f>
        <v>0.2765469824293354</v>
      </c>
      <c r="F22" s="3">
        <f t="shared" ref="F22:F24" si="28">F5*F$19</f>
        <v>0.2765469824293354</v>
      </c>
      <c r="I22" s="3">
        <f t="shared" ref="I22:I24" si="29">I5*L$16</f>
        <v>0.5401785714285714</v>
      </c>
      <c r="J22" s="3">
        <f t="shared" ref="J22:J24" si="30">J5*L$17</f>
        <v>0.3973214285714286</v>
      </c>
      <c r="K22" s="3">
        <f t="shared" ref="K22:K24" si="31">K5*L$18</f>
        <v>0.43303571428571425</v>
      </c>
      <c r="L22" s="3">
        <f t="shared" ref="L22:L24" si="32">L5*L$19</f>
        <v>0.27827380952380953</v>
      </c>
      <c r="O22" s="3">
        <f t="shared" ref="O22:O24" si="33">O5*R$16</f>
        <v>0</v>
      </c>
      <c r="P22" s="3">
        <f t="shared" ref="P22:P24" si="34">P5*R$17</f>
        <v>0.25</v>
      </c>
      <c r="Q22" s="3">
        <f t="shared" ref="Q22:Q24" si="35">Q5*R$18</f>
        <v>0</v>
      </c>
      <c r="R22" s="3">
        <f t="shared" ref="R22:R24" si="36">R5*R$19</f>
        <v>0</v>
      </c>
      <c r="U22" s="3">
        <f t="shared" ref="U22:U24" si="37">U5*X$16</f>
        <v>0.59142081459525475</v>
      </c>
      <c r="V22" s="3">
        <f t="shared" ref="V22:V24" si="38">V5*X$17</f>
        <v>0.38325086374606843</v>
      </c>
      <c r="W22" s="3">
        <f t="shared" ref="W22:W24" si="39">W5*X$18</f>
        <v>0.34376151282518641</v>
      </c>
      <c r="X22" s="3">
        <f t="shared" ref="X22:X24" si="40">X5*X$19</f>
        <v>0.27926881478402632</v>
      </c>
    </row>
    <row r="23" spans="3:24" hidden="1" x14ac:dyDescent="0.3">
      <c r="C23" s="3">
        <f t="shared" si="25"/>
        <v>0.10886172650878533</v>
      </c>
      <c r="D23" s="3">
        <f t="shared" si="26"/>
        <v>0.18372803666921311</v>
      </c>
      <c r="E23" s="3">
        <f t="shared" si="27"/>
        <v>0.1382734912146677</v>
      </c>
      <c r="F23" s="3">
        <f t="shared" si="28"/>
        <v>0.1382734912146677</v>
      </c>
      <c r="I23" s="3">
        <f t="shared" si="29"/>
        <v>0.18005952380952378</v>
      </c>
      <c r="J23" s="3">
        <f t="shared" si="30"/>
        <v>0.13244047619047619</v>
      </c>
      <c r="K23" s="3">
        <f t="shared" si="31"/>
        <v>0.14434523809523808</v>
      </c>
      <c r="L23" s="3">
        <f t="shared" si="32"/>
        <v>0.13913690476190477</v>
      </c>
      <c r="O23" s="3">
        <f t="shared" si="33"/>
        <v>0</v>
      </c>
      <c r="P23" s="3">
        <f t="shared" si="34"/>
        <v>0</v>
      </c>
      <c r="Q23" s="3">
        <f t="shared" si="35"/>
        <v>0.25</v>
      </c>
      <c r="R23" s="3">
        <f t="shared" si="36"/>
        <v>0</v>
      </c>
      <c r="U23" s="3">
        <f t="shared" si="37"/>
        <v>0.13939922284505885</v>
      </c>
      <c r="V23" s="3">
        <f t="shared" si="38"/>
        <v>0.15646150994313132</v>
      </c>
      <c r="W23" s="3">
        <f t="shared" si="39"/>
        <v>0.14034004993815369</v>
      </c>
      <c r="X23" s="3">
        <f t="shared" si="40"/>
        <v>0.13963440739201316</v>
      </c>
    </row>
    <row r="24" spans="3:24" hidden="1" x14ac:dyDescent="0.3">
      <c r="C24" s="3">
        <f t="shared" si="25"/>
        <v>0.21772345301757065</v>
      </c>
      <c r="D24" s="3">
        <f t="shared" si="26"/>
        <v>0.36745607333842623</v>
      </c>
      <c r="E24" s="3">
        <f t="shared" si="27"/>
        <v>0.2765469824293354</v>
      </c>
      <c r="F24" s="3">
        <f t="shared" si="28"/>
        <v>0.2765469824293354</v>
      </c>
      <c r="I24" s="3">
        <f t="shared" si="29"/>
        <v>0.18005952380952378</v>
      </c>
      <c r="J24" s="3">
        <f t="shared" si="30"/>
        <v>0.3973214285714286</v>
      </c>
      <c r="K24" s="3">
        <f t="shared" si="31"/>
        <v>0.28869047619047616</v>
      </c>
      <c r="L24" s="3">
        <f t="shared" si="32"/>
        <v>0.27827380952380953</v>
      </c>
      <c r="O24" s="3">
        <f t="shared" si="33"/>
        <v>0</v>
      </c>
      <c r="P24" s="3">
        <f t="shared" si="34"/>
        <v>0</v>
      </c>
      <c r="Q24" s="3">
        <f t="shared" si="35"/>
        <v>0</v>
      </c>
      <c r="R24" s="3">
        <f t="shared" si="36"/>
        <v>0.25</v>
      </c>
      <c r="U24" s="3">
        <f t="shared" si="37"/>
        <v>0.19714027153175159</v>
      </c>
      <c r="V24" s="3">
        <f t="shared" si="38"/>
        <v>0.38325086374606843</v>
      </c>
      <c r="W24" s="3">
        <f t="shared" si="39"/>
        <v>0.28068009987630738</v>
      </c>
      <c r="X24" s="3">
        <f t="shared" si="40"/>
        <v>0.27926881478402632</v>
      </c>
    </row>
    <row r="25" spans="3:24" hidden="1" x14ac:dyDescent="0.3"/>
    <row r="26" spans="3:24" hidden="1" x14ac:dyDescent="0.3">
      <c r="C26" s="3">
        <f>SUM(C21:F21)</f>
        <v>0.89330277565571681</v>
      </c>
      <c r="D26" s="3">
        <f>F16</f>
        <v>0.21772345301757065</v>
      </c>
      <c r="F26" s="3">
        <f>C26/D26</f>
        <v>4.1029239766081869</v>
      </c>
      <c r="I26" s="3">
        <f>SUM(I21:L21)</f>
        <v>0.73511904761904767</v>
      </c>
      <c r="J26" s="3">
        <f>L16</f>
        <v>0.18005952380952378</v>
      </c>
      <c r="L26" s="3">
        <f>I26/J26</f>
        <v>4.0826446280991746</v>
      </c>
      <c r="O26" s="3">
        <f>SUM(O21:R21)</f>
        <v>0.25</v>
      </c>
      <c r="P26" s="3">
        <f>R16</f>
        <v>0.25</v>
      </c>
      <c r="R26" s="3">
        <f>O26/P26</f>
        <v>1</v>
      </c>
      <c r="U26" s="3">
        <f>SUM(U21:X21)</f>
        <v>0.80263017619778843</v>
      </c>
      <c r="V26" s="3">
        <f>X16</f>
        <v>0.19714027153175159</v>
      </c>
      <c r="X26" s="3">
        <f>U26/V26</f>
        <v>4.0713658856278689</v>
      </c>
    </row>
    <row r="27" spans="3:24" hidden="1" x14ac:dyDescent="0.3">
      <c r="C27" s="3">
        <f t="shared" ref="C27:C29" si="41">SUM(C22:F22)</f>
        <v>1.5737203972498088</v>
      </c>
      <c r="D27" s="3">
        <f t="shared" ref="D27:D29" si="42">F17</f>
        <v>0.36745607333842623</v>
      </c>
      <c r="F27" s="3">
        <f t="shared" ref="F27:F29" si="43">C27/D27</f>
        <v>4.2827442827442832</v>
      </c>
      <c r="I27" s="3">
        <f t="shared" ref="I27:I29" si="44">SUM(I22:L22)</f>
        <v>1.6488095238095237</v>
      </c>
      <c r="J27" s="3">
        <f t="shared" ref="J27:J29" si="45">L17</f>
        <v>0.3973214285714286</v>
      </c>
      <c r="L27" s="3">
        <f t="shared" ref="L27:L29" si="46">I27/J27</f>
        <v>4.1498127340823965</v>
      </c>
      <c r="O27" s="3">
        <f t="shared" ref="O27:O29" si="47">SUM(O22:R22)</f>
        <v>0.25</v>
      </c>
      <c r="P27" s="3">
        <f t="shared" ref="P27:P29" si="48">R17</f>
        <v>0.25</v>
      </c>
      <c r="R27" s="3">
        <f t="shared" ref="R27:R29" si="49">O27/P27</f>
        <v>1</v>
      </c>
      <c r="U27" s="3">
        <f t="shared" ref="U27:U29" si="50">SUM(U22:X22)</f>
        <v>1.5977020059505358</v>
      </c>
      <c r="V27" s="3">
        <f t="shared" ref="V27:V29" si="51">X17</f>
        <v>0.38325086374606843</v>
      </c>
      <c r="X27" s="3">
        <f t="shared" ref="X27:X29" si="52">U27/V27</f>
        <v>4.1688151471698429</v>
      </c>
    </row>
    <row r="28" spans="3:24" hidden="1" x14ac:dyDescent="0.3">
      <c r="C28" s="3">
        <f t="shared" si="41"/>
        <v>0.56913674560733385</v>
      </c>
      <c r="D28" s="3">
        <f t="shared" si="42"/>
        <v>0.1382734912146677</v>
      </c>
      <c r="F28" s="3">
        <f t="shared" si="43"/>
        <v>4.1160220994475134</v>
      </c>
      <c r="I28" s="3">
        <f t="shared" si="44"/>
        <v>0.59598214285714279</v>
      </c>
      <c r="J28" s="3">
        <f t="shared" si="45"/>
        <v>0.14434523809523808</v>
      </c>
      <c r="L28" s="3">
        <f t="shared" si="46"/>
        <v>4.1288659793814428</v>
      </c>
      <c r="O28" s="3">
        <f t="shared" si="47"/>
        <v>0.25</v>
      </c>
      <c r="P28" s="3">
        <f t="shared" si="48"/>
        <v>0.25</v>
      </c>
      <c r="R28" s="3">
        <f t="shared" si="49"/>
        <v>1</v>
      </c>
      <c r="U28" s="3">
        <f t="shared" si="50"/>
        <v>0.57583519011835693</v>
      </c>
      <c r="V28" s="3">
        <f t="shared" si="51"/>
        <v>0.14034004993815369</v>
      </c>
      <c r="X28" s="3">
        <f t="shared" si="52"/>
        <v>4.1031422631823284</v>
      </c>
    </row>
    <row r="29" spans="3:24" hidden="1" x14ac:dyDescent="0.3">
      <c r="C29" s="3">
        <f t="shared" si="41"/>
        <v>1.1382734912146677</v>
      </c>
      <c r="D29" s="3">
        <f t="shared" si="42"/>
        <v>0.2765469824293354</v>
      </c>
      <c r="F29" s="3">
        <f t="shared" si="43"/>
        <v>4.1160220994475134</v>
      </c>
      <c r="I29" s="3">
        <f t="shared" si="44"/>
        <v>1.1443452380952381</v>
      </c>
      <c r="J29" s="3">
        <f t="shared" si="45"/>
        <v>0.27827380952380953</v>
      </c>
      <c r="L29" s="3">
        <f t="shared" si="46"/>
        <v>4.1122994652406417</v>
      </c>
      <c r="O29" s="3">
        <f t="shared" si="47"/>
        <v>0.25</v>
      </c>
      <c r="P29" s="3">
        <f t="shared" si="48"/>
        <v>0.25</v>
      </c>
      <c r="R29" s="3">
        <f t="shared" si="49"/>
        <v>1</v>
      </c>
      <c r="U29" s="3">
        <f t="shared" si="50"/>
        <v>1.1403400499381537</v>
      </c>
      <c r="V29" s="3">
        <f t="shared" si="51"/>
        <v>0.27926881478402632</v>
      </c>
      <c r="X29" s="3">
        <f t="shared" si="52"/>
        <v>4.0833060820630491</v>
      </c>
    </row>
    <row r="30" spans="3:24" hidden="1" x14ac:dyDescent="0.3"/>
    <row r="31" spans="3:24" hidden="1" x14ac:dyDescent="0.3">
      <c r="E31" s="3" t="s">
        <v>5</v>
      </c>
      <c r="F31" s="3">
        <f>AVERAGE(F26:F29)</f>
        <v>4.154428114561874</v>
      </c>
      <c r="K31" s="3" t="s">
        <v>5</v>
      </c>
      <c r="L31" s="3">
        <f>AVERAGE(L26:L29)</f>
        <v>4.1184057017009135</v>
      </c>
      <c r="Q31" s="3" t="s">
        <v>5</v>
      </c>
      <c r="R31" s="3">
        <f>AVERAGE(R26:R29)</f>
        <v>1</v>
      </c>
      <c r="W31" s="3" t="s">
        <v>5</v>
      </c>
      <c r="X31" s="3">
        <f>AVERAGE(X26:X29)</f>
        <v>4.1066573445107721</v>
      </c>
    </row>
    <row r="32" spans="3:24" hidden="1" x14ac:dyDescent="0.3">
      <c r="E32" s="3" t="s">
        <v>6</v>
      </c>
      <c r="F32" s="3">
        <f>(F31-4)/3</f>
        <v>5.147603818729133E-2</v>
      </c>
      <c r="K32" s="3" t="s">
        <v>6</v>
      </c>
      <c r="L32" s="3">
        <f>(L31-4)/3</f>
        <v>3.946856723363782E-2</v>
      </c>
      <c r="Q32" s="3" t="s">
        <v>6</v>
      </c>
      <c r="R32" s="3">
        <f>(R31-4)/3</f>
        <v>-1</v>
      </c>
      <c r="W32" s="3" t="s">
        <v>6</v>
      </c>
      <c r="X32" s="3">
        <f>(X31-4)/3</f>
        <v>3.5552448170257378E-2</v>
      </c>
    </row>
    <row r="33" spans="5:24" x14ac:dyDescent="0.3">
      <c r="E33" s="3" t="s">
        <v>7</v>
      </c>
      <c r="F33" s="3">
        <f>F32/0.89</f>
        <v>5.7838245154259921E-2</v>
      </c>
      <c r="K33" s="3" t="s">
        <v>7</v>
      </c>
      <c r="L33" s="3">
        <f>L32/0.89</f>
        <v>4.4346704756896428E-2</v>
      </c>
      <c r="Q33" s="3" t="s">
        <v>7</v>
      </c>
      <c r="R33" s="3">
        <f>R32/0.89</f>
        <v>-1.1235955056179776</v>
      </c>
      <c r="W33" s="3" t="s">
        <v>7</v>
      </c>
      <c r="X33" s="3">
        <f>X32/0.89</f>
        <v>3.9946570977817279E-2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CE31-5357-481A-A496-C6884CE41A36}">
  <dimension ref="B3:X33"/>
  <sheetViews>
    <sheetView workbookViewId="0">
      <selection activeCell="B8" sqref="B8"/>
    </sheetView>
  </sheetViews>
  <sheetFormatPr defaultRowHeight="14.4" x14ac:dyDescent="0.3"/>
  <cols>
    <col min="2" max="2" width="9.5546875" bestFit="1" customWidth="1"/>
    <col min="8" max="8" width="9.5546875" bestFit="1" customWidth="1"/>
    <col min="23" max="23" width="12" bestFit="1" customWidth="1"/>
  </cols>
  <sheetData>
    <row r="3" spans="2:24" x14ac:dyDescent="0.3">
      <c r="B3" s="3" t="s">
        <v>93</v>
      </c>
      <c r="C3" s="3" t="str">
        <f>B4</f>
        <v>dobra</v>
      </c>
      <c r="D3" s="3" t="str">
        <f>B5</f>
        <v>umjerena</v>
      </c>
      <c r="E3" s="3" t="str">
        <f>B6</f>
        <v>umjerena</v>
      </c>
      <c r="F3" s="3" t="str">
        <f>B7</f>
        <v>standardni</v>
      </c>
      <c r="H3" s="3" t="s">
        <v>93</v>
      </c>
      <c r="I3" s="3" t="str">
        <f>H4</f>
        <v>dobra</v>
      </c>
      <c r="J3" s="3" t="str">
        <f>H5</f>
        <v>umjerena</v>
      </c>
      <c r="K3" s="3" t="str">
        <f>H6</f>
        <v>umjerena</v>
      </c>
      <c r="L3" s="3" t="str">
        <f>H7</f>
        <v>standardni</v>
      </c>
      <c r="N3" s="3"/>
      <c r="O3" s="3" t="str">
        <f>N4</f>
        <v>dobra</v>
      </c>
      <c r="P3" s="3" t="str">
        <f>N5</f>
        <v>umjerena</v>
      </c>
      <c r="Q3" s="3" t="str">
        <f>N6</f>
        <v>umjerena</v>
      </c>
      <c r="R3" s="3" t="str">
        <f>N7</f>
        <v>standardni</v>
      </c>
      <c r="T3" s="3"/>
      <c r="U3" s="3" t="str">
        <f>T4</f>
        <v>dobra</v>
      </c>
      <c r="V3" s="3" t="str">
        <f>T5</f>
        <v>umjerena</v>
      </c>
      <c r="W3" s="3" t="str">
        <f>T6</f>
        <v>umjerena</v>
      </c>
      <c r="X3" s="3" t="str">
        <f>T7</f>
        <v>standardni</v>
      </c>
    </row>
    <row r="4" spans="2:24" x14ac:dyDescent="0.3">
      <c r="B4" s="4" t="s">
        <v>131</v>
      </c>
      <c r="C4" s="3">
        <v>1</v>
      </c>
      <c r="D4" s="3">
        <v>1</v>
      </c>
      <c r="E4" s="3">
        <v>1</v>
      </c>
      <c r="F4" s="3">
        <v>1</v>
      </c>
      <c r="H4" s="42" t="str">
        <f>B4</f>
        <v>dobra</v>
      </c>
      <c r="I4" s="3">
        <v>1</v>
      </c>
      <c r="J4" s="3">
        <v>1</v>
      </c>
      <c r="K4" s="3">
        <v>2</v>
      </c>
      <c r="L4" s="3">
        <v>2</v>
      </c>
      <c r="N4" s="3" t="str">
        <f>H4</f>
        <v>dobra</v>
      </c>
      <c r="O4" s="3">
        <v>1</v>
      </c>
      <c r="P4" s="3"/>
      <c r="Q4" s="3"/>
      <c r="R4" s="3"/>
      <c r="T4" s="3" t="str">
        <f>N4</f>
        <v>dobra</v>
      </c>
      <c r="U4" s="3">
        <f>GEOMEAN(C4,I4,O4)</f>
        <v>1</v>
      </c>
      <c r="V4" s="3">
        <f t="shared" ref="V4:X7" si="0">GEOMEAN(D4,J4,P4)</f>
        <v>1</v>
      </c>
      <c r="W4" s="3">
        <f t="shared" si="0"/>
        <v>1.4142135623730949</v>
      </c>
      <c r="X4" s="3">
        <f t="shared" si="0"/>
        <v>1.4142135623730949</v>
      </c>
    </row>
    <row r="5" spans="2:24" x14ac:dyDescent="0.3">
      <c r="B5" s="4" t="s">
        <v>132</v>
      </c>
      <c r="C5" s="3">
        <v>1</v>
      </c>
      <c r="D5" s="3">
        <v>1</v>
      </c>
      <c r="E5" s="3">
        <f>1/2</f>
        <v>0.5</v>
      </c>
      <c r="F5" s="3">
        <v>1</v>
      </c>
      <c r="H5" s="42" t="str">
        <f t="shared" ref="H5:H7" si="1">B5</f>
        <v>umjerena</v>
      </c>
      <c r="I5" s="3">
        <v>1</v>
      </c>
      <c r="J5" s="3">
        <v>1</v>
      </c>
      <c r="K5" s="3">
        <f>1/2</f>
        <v>0.5</v>
      </c>
      <c r="L5" s="3">
        <v>3</v>
      </c>
      <c r="N5" s="3" t="str">
        <f t="shared" ref="N5:N7" si="2">H5</f>
        <v>umjerena</v>
      </c>
      <c r="O5" s="3"/>
      <c r="P5" s="3">
        <v>1</v>
      </c>
      <c r="Q5" s="3"/>
      <c r="R5" s="3"/>
      <c r="T5" s="3" t="str">
        <f t="shared" ref="T5:T7" si="3">N5</f>
        <v>umjerena</v>
      </c>
      <c r="U5" s="3">
        <f t="shared" ref="U5:U7" si="4">GEOMEAN(C5,I5,O5)</f>
        <v>1</v>
      </c>
      <c r="V5" s="3">
        <f t="shared" si="0"/>
        <v>1</v>
      </c>
      <c r="W5" s="3">
        <f t="shared" si="0"/>
        <v>0.5</v>
      </c>
      <c r="X5" s="3">
        <f t="shared" si="0"/>
        <v>1.7320508075688774</v>
      </c>
    </row>
    <row r="6" spans="2:24" x14ac:dyDescent="0.3">
      <c r="B6" s="4" t="s">
        <v>132</v>
      </c>
      <c r="C6" s="3">
        <v>1</v>
      </c>
      <c r="D6" s="3">
        <v>2</v>
      </c>
      <c r="E6" s="3">
        <v>1</v>
      </c>
      <c r="F6" s="3">
        <v>2</v>
      </c>
      <c r="H6" s="42" t="str">
        <f t="shared" si="1"/>
        <v>umjerena</v>
      </c>
      <c r="I6" s="3">
        <f>1/2</f>
        <v>0.5</v>
      </c>
      <c r="J6" s="3">
        <v>2</v>
      </c>
      <c r="K6" s="3">
        <v>1</v>
      </c>
      <c r="L6" s="3">
        <v>2</v>
      </c>
      <c r="N6" s="3" t="str">
        <f t="shared" si="2"/>
        <v>umjerena</v>
      </c>
      <c r="O6" s="3"/>
      <c r="P6" s="3"/>
      <c r="Q6" s="3">
        <v>1</v>
      </c>
      <c r="R6" s="3"/>
      <c r="T6" s="3" t="str">
        <f t="shared" si="3"/>
        <v>umjerena</v>
      </c>
      <c r="U6" s="3">
        <f t="shared" si="4"/>
        <v>0.70710678118654757</v>
      </c>
      <c r="V6" s="3">
        <f t="shared" si="0"/>
        <v>2</v>
      </c>
      <c r="W6" s="3">
        <f t="shared" si="0"/>
        <v>1</v>
      </c>
      <c r="X6" s="3">
        <f t="shared" si="0"/>
        <v>2</v>
      </c>
    </row>
    <row r="7" spans="2:24" x14ac:dyDescent="0.3">
      <c r="B7" s="4" t="s">
        <v>133</v>
      </c>
      <c r="C7" s="3">
        <v>1</v>
      </c>
      <c r="D7" s="3">
        <v>1</v>
      </c>
      <c r="E7" s="3">
        <f>1/2</f>
        <v>0.5</v>
      </c>
      <c r="F7" s="3">
        <v>1</v>
      </c>
      <c r="H7" s="42" t="str">
        <f t="shared" si="1"/>
        <v>standardni</v>
      </c>
      <c r="I7" s="3">
        <f>1/2</f>
        <v>0.5</v>
      </c>
      <c r="J7" s="3">
        <f>1/3</f>
        <v>0.33333333333333331</v>
      </c>
      <c r="K7" s="3">
        <f>1/2</f>
        <v>0.5</v>
      </c>
      <c r="L7" s="3">
        <v>1</v>
      </c>
      <c r="N7" s="3" t="str">
        <f t="shared" si="2"/>
        <v>standardni</v>
      </c>
      <c r="O7" s="3"/>
      <c r="P7" s="3"/>
      <c r="Q7" s="3"/>
      <c r="R7" s="3">
        <v>1</v>
      </c>
      <c r="T7" s="3" t="str">
        <f t="shared" si="3"/>
        <v>standardni</v>
      </c>
      <c r="U7" s="3">
        <f t="shared" si="4"/>
        <v>0.70710678118654757</v>
      </c>
      <c r="V7" s="3">
        <f t="shared" si="0"/>
        <v>0.57735026918962573</v>
      </c>
      <c r="W7" s="3">
        <f t="shared" si="0"/>
        <v>0.5</v>
      </c>
      <c r="X7" s="3">
        <f t="shared" si="0"/>
        <v>1</v>
      </c>
    </row>
    <row r="9" spans="2:24" hidden="1" x14ac:dyDescent="0.3">
      <c r="C9" s="3">
        <f>SUM(C4:C7)</f>
        <v>4</v>
      </c>
      <c r="D9" s="3">
        <f t="shared" ref="D9:F9" si="5">SUM(D4:D7)</f>
        <v>5</v>
      </c>
      <c r="E9" s="3">
        <f t="shared" si="5"/>
        <v>3</v>
      </c>
      <c r="F9" s="3">
        <f t="shared" si="5"/>
        <v>5</v>
      </c>
      <c r="I9" s="3">
        <f>SUM(I4:I7)</f>
        <v>3</v>
      </c>
      <c r="J9" s="3">
        <f t="shared" ref="J9:L9" si="6">SUM(J4:J7)</f>
        <v>4.333333333333333</v>
      </c>
      <c r="K9" s="3">
        <f t="shared" si="6"/>
        <v>4</v>
      </c>
      <c r="L9" s="3">
        <f t="shared" si="6"/>
        <v>8</v>
      </c>
      <c r="O9" s="3">
        <f>SUM(O4:O7)</f>
        <v>1</v>
      </c>
      <c r="P9" s="3">
        <f t="shared" ref="P9:R9" si="7">SUM(P4:P7)</f>
        <v>1</v>
      </c>
      <c r="Q9" s="3">
        <f t="shared" si="7"/>
        <v>1</v>
      </c>
      <c r="R9" s="3">
        <f t="shared" si="7"/>
        <v>1</v>
      </c>
      <c r="U9" s="3">
        <f>SUM(U4:U7)</f>
        <v>3.4142135623730949</v>
      </c>
      <c r="V9" s="3">
        <f t="shared" ref="V9:X9" si="8">SUM(V4:V7)</f>
        <v>4.5773502691896262</v>
      </c>
      <c r="W9" s="3">
        <f t="shared" si="8"/>
        <v>3.4142135623730949</v>
      </c>
      <c r="X9" s="3">
        <f t="shared" si="8"/>
        <v>6.1462643699419726</v>
      </c>
    </row>
    <row r="10" spans="2:24" hidden="1" x14ac:dyDescent="0.3"/>
    <row r="11" spans="2:24" hidden="1" x14ac:dyDescent="0.3">
      <c r="C11" s="3">
        <f>C4/C$9</f>
        <v>0.25</v>
      </c>
      <c r="D11" s="3">
        <f t="shared" ref="D11:F11" si="9">D4/D$9</f>
        <v>0.2</v>
      </c>
      <c r="E11" s="3">
        <f t="shared" si="9"/>
        <v>0.33333333333333331</v>
      </c>
      <c r="F11" s="3">
        <f t="shared" si="9"/>
        <v>0.2</v>
      </c>
      <c r="I11" s="3">
        <f>I4/I$9</f>
        <v>0.33333333333333331</v>
      </c>
      <c r="J11" s="3">
        <f t="shared" ref="J11:L11" si="10">J4/J$9</f>
        <v>0.23076923076923078</v>
      </c>
      <c r="K11" s="3">
        <f t="shared" si="10"/>
        <v>0.5</v>
      </c>
      <c r="L11" s="3">
        <f t="shared" si="10"/>
        <v>0.25</v>
      </c>
      <c r="O11" s="3">
        <f>O4/O$9</f>
        <v>1</v>
      </c>
      <c r="P11" s="3">
        <f t="shared" ref="P11:R11" si="11">P4/P$9</f>
        <v>0</v>
      </c>
      <c r="Q11" s="3">
        <f t="shared" si="11"/>
        <v>0</v>
      </c>
      <c r="R11" s="3">
        <f t="shared" si="11"/>
        <v>0</v>
      </c>
      <c r="U11" s="3">
        <f>U4/U$9</f>
        <v>0.29289321881345248</v>
      </c>
      <c r="V11" s="3">
        <f t="shared" ref="V11:X11" si="12">V4/V$9</f>
        <v>0.21846700409427919</v>
      </c>
      <c r="W11" s="3">
        <f t="shared" si="12"/>
        <v>0.41421356237309503</v>
      </c>
      <c r="X11" s="3">
        <f t="shared" si="12"/>
        <v>0.23009318787021957</v>
      </c>
    </row>
    <row r="12" spans="2:24" hidden="1" x14ac:dyDescent="0.3">
      <c r="C12" s="3">
        <f t="shared" ref="C12:F14" si="13">C5/C$9</f>
        <v>0.25</v>
      </c>
      <c r="D12" s="3">
        <f t="shared" si="13"/>
        <v>0.2</v>
      </c>
      <c r="E12" s="3">
        <f t="shared" si="13"/>
        <v>0.16666666666666666</v>
      </c>
      <c r="F12" s="3">
        <f t="shared" si="13"/>
        <v>0.2</v>
      </c>
      <c r="I12" s="3">
        <f t="shared" ref="I12:L14" si="14">I5/I$9</f>
        <v>0.33333333333333331</v>
      </c>
      <c r="J12" s="3">
        <f t="shared" si="14"/>
        <v>0.23076923076923078</v>
      </c>
      <c r="K12" s="3">
        <f t="shared" si="14"/>
        <v>0.125</v>
      </c>
      <c r="L12" s="3">
        <f t="shared" si="14"/>
        <v>0.375</v>
      </c>
      <c r="O12" s="3">
        <f t="shared" ref="O12:R14" si="15">O5/O$9</f>
        <v>0</v>
      </c>
      <c r="P12" s="3">
        <f t="shared" si="15"/>
        <v>1</v>
      </c>
      <c r="Q12" s="3">
        <f t="shared" si="15"/>
        <v>0</v>
      </c>
      <c r="R12" s="3">
        <f t="shared" si="15"/>
        <v>0</v>
      </c>
      <c r="U12" s="3">
        <f t="shared" ref="U12:X14" si="16">U5/U$9</f>
        <v>0.29289321881345248</v>
      </c>
      <c r="V12" s="3">
        <f t="shared" si="16"/>
        <v>0.21846700409427919</v>
      </c>
      <c r="W12" s="3">
        <f t="shared" si="16"/>
        <v>0.14644660940672624</v>
      </c>
      <c r="X12" s="3">
        <f t="shared" si="16"/>
        <v>0.28180545178619282</v>
      </c>
    </row>
    <row r="13" spans="2:24" hidden="1" x14ac:dyDescent="0.3">
      <c r="C13" s="3">
        <f t="shared" si="13"/>
        <v>0.25</v>
      </c>
      <c r="D13" s="3">
        <f t="shared" si="13"/>
        <v>0.4</v>
      </c>
      <c r="E13" s="3">
        <f t="shared" si="13"/>
        <v>0.33333333333333331</v>
      </c>
      <c r="F13" s="3">
        <f t="shared" si="13"/>
        <v>0.4</v>
      </c>
      <c r="I13" s="3">
        <f t="shared" si="14"/>
        <v>0.16666666666666666</v>
      </c>
      <c r="J13" s="3">
        <f t="shared" si="14"/>
        <v>0.46153846153846156</v>
      </c>
      <c r="K13" s="3">
        <f t="shared" si="14"/>
        <v>0.25</v>
      </c>
      <c r="L13" s="3">
        <f t="shared" si="14"/>
        <v>0.25</v>
      </c>
      <c r="O13" s="3">
        <f t="shared" si="15"/>
        <v>0</v>
      </c>
      <c r="P13" s="3">
        <f t="shared" si="15"/>
        <v>0</v>
      </c>
      <c r="Q13" s="3">
        <f t="shared" si="15"/>
        <v>1</v>
      </c>
      <c r="R13" s="3">
        <f t="shared" si="15"/>
        <v>0</v>
      </c>
      <c r="U13" s="3">
        <f t="shared" si="16"/>
        <v>0.20710678118654754</v>
      </c>
      <c r="V13" s="3">
        <f t="shared" si="16"/>
        <v>0.43693400818855838</v>
      </c>
      <c r="W13" s="3">
        <f t="shared" si="16"/>
        <v>0.29289321881345248</v>
      </c>
      <c r="X13" s="3">
        <f t="shared" si="16"/>
        <v>0.32540090689572504</v>
      </c>
    </row>
    <row r="14" spans="2:24" hidden="1" x14ac:dyDescent="0.3">
      <c r="C14" s="3">
        <f t="shared" si="13"/>
        <v>0.25</v>
      </c>
      <c r="D14" s="3">
        <f t="shared" si="13"/>
        <v>0.2</v>
      </c>
      <c r="E14" s="3">
        <f t="shared" si="13"/>
        <v>0.16666666666666666</v>
      </c>
      <c r="F14" s="3">
        <f t="shared" si="13"/>
        <v>0.2</v>
      </c>
      <c r="I14" s="3">
        <f t="shared" si="14"/>
        <v>0.16666666666666666</v>
      </c>
      <c r="J14" s="3">
        <f t="shared" si="14"/>
        <v>7.6923076923076927E-2</v>
      </c>
      <c r="K14" s="3">
        <f t="shared" si="14"/>
        <v>0.125</v>
      </c>
      <c r="L14" s="3">
        <f t="shared" si="14"/>
        <v>0.125</v>
      </c>
      <c r="O14" s="3">
        <f t="shared" si="15"/>
        <v>0</v>
      </c>
      <c r="P14" s="3">
        <f t="shared" si="15"/>
        <v>0</v>
      </c>
      <c r="Q14" s="3">
        <f t="shared" si="15"/>
        <v>0</v>
      </c>
      <c r="R14" s="3">
        <f t="shared" si="15"/>
        <v>1</v>
      </c>
      <c r="U14" s="3">
        <f t="shared" si="16"/>
        <v>0.20710678118654754</v>
      </c>
      <c r="V14" s="3">
        <f t="shared" si="16"/>
        <v>0.12613198362288316</v>
      </c>
      <c r="W14" s="3">
        <f t="shared" si="16"/>
        <v>0.14644660940672624</v>
      </c>
      <c r="X14" s="3">
        <f t="shared" si="16"/>
        <v>0.16270045344786252</v>
      </c>
    </row>
    <row r="15" spans="2:24" hidden="1" x14ac:dyDescent="0.3"/>
    <row r="16" spans="2:24" x14ac:dyDescent="0.3">
      <c r="E16" s="3" t="str">
        <f>B4</f>
        <v>dobra</v>
      </c>
      <c r="F16" s="3">
        <f>AVERAGE(C11:F11)</f>
        <v>0.24583333333333335</v>
      </c>
      <c r="K16" s="3" t="str">
        <f>H4</f>
        <v>dobra</v>
      </c>
      <c r="L16" s="3">
        <f>AVERAGE(I11:L11)</f>
        <v>0.32852564102564102</v>
      </c>
      <c r="Q16" s="3" t="str">
        <f>N4</f>
        <v>dobra</v>
      </c>
      <c r="R16" s="3">
        <f>AVERAGE(O11:R11)</f>
        <v>0.25</v>
      </c>
      <c r="W16" s="3" t="str">
        <f>T4</f>
        <v>dobra</v>
      </c>
      <c r="X16" s="3">
        <f>AVERAGE(U11:X11)</f>
        <v>0.28891674328776157</v>
      </c>
    </row>
    <row r="17" spans="3:24" x14ac:dyDescent="0.3">
      <c r="E17" s="3" t="str">
        <f t="shared" ref="E17:E19" si="17">B5</f>
        <v>umjerena</v>
      </c>
      <c r="F17" s="3">
        <f t="shared" ref="F17:F19" si="18">AVERAGE(C12:F12)</f>
        <v>0.20416666666666666</v>
      </c>
      <c r="K17" s="3" t="str">
        <f t="shared" ref="K17:K19" si="19">H5</f>
        <v>umjerena</v>
      </c>
      <c r="L17" s="3">
        <f t="shared" ref="L17:L19" si="20">AVERAGE(I12:L12)</f>
        <v>0.26602564102564102</v>
      </c>
      <c r="Q17" s="3" t="str">
        <f t="shared" ref="Q17:Q19" si="21">N5</f>
        <v>umjerena</v>
      </c>
      <c r="R17" s="3">
        <f t="shared" ref="R17:R19" si="22">AVERAGE(O12:R12)</f>
        <v>0.25</v>
      </c>
      <c r="W17" s="3" t="str">
        <f t="shared" ref="W17:W19" si="23">T5</f>
        <v>umjerena</v>
      </c>
      <c r="X17" s="3">
        <f t="shared" ref="X17:X19" si="24">AVERAGE(U12:X12)</f>
        <v>0.23490307102516267</v>
      </c>
    </row>
    <row r="18" spans="3:24" x14ac:dyDescent="0.3">
      <c r="E18" s="3" t="str">
        <f t="shared" si="17"/>
        <v>umjerena</v>
      </c>
      <c r="F18" s="3">
        <f t="shared" si="18"/>
        <v>0.34583333333333333</v>
      </c>
      <c r="K18" s="3" t="str">
        <f t="shared" si="19"/>
        <v>umjerena</v>
      </c>
      <c r="L18" s="3">
        <f t="shared" si="20"/>
        <v>0.28205128205128205</v>
      </c>
      <c r="Q18" s="3" t="str">
        <f t="shared" si="21"/>
        <v>umjerena</v>
      </c>
      <c r="R18" s="3">
        <f t="shared" si="22"/>
        <v>0.25</v>
      </c>
      <c r="W18" s="3" t="str">
        <f t="shared" si="23"/>
        <v>umjerena</v>
      </c>
      <c r="X18" s="3">
        <f t="shared" si="24"/>
        <v>0.31558372877107088</v>
      </c>
    </row>
    <row r="19" spans="3:24" x14ac:dyDescent="0.3">
      <c r="E19" s="3" t="str">
        <f t="shared" si="17"/>
        <v>standardni</v>
      </c>
      <c r="F19" s="3">
        <f t="shared" si="18"/>
        <v>0.20416666666666666</v>
      </c>
      <c r="K19" s="3" t="str">
        <f t="shared" si="19"/>
        <v>standardni</v>
      </c>
      <c r="L19" s="3">
        <f t="shared" si="20"/>
        <v>0.1233974358974359</v>
      </c>
      <c r="Q19" s="3" t="str">
        <f t="shared" si="21"/>
        <v>standardni</v>
      </c>
      <c r="R19" s="3">
        <f t="shared" si="22"/>
        <v>0.25</v>
      </c>
      <c r="W19" s="3" t="str">
        <f t="shared" si="23"/>
        <v>standardni</v>
      </c>
      <c r="X19" s="3">
        <f t="shared" si="24"/>
        <v>0.16059645691600488</v>
      </c>
    </row>
    <row r="21" spans="3:24" hidden="1" x14ac:dyDescent="0.3">
      <c r="C21" s="3">
        <f>C4*F$16</f>
        <v>0.24583333333333335</v>
      </c>
      <c r="D21" s="3">
        <f>D4*F$17</f>
        <v>0.20416666666666666</v>
      </c>
      <c r="E21" s="3">
        <f>E4*F$18</f>
        <v>0.34583333333333333</v>
      </c>
      <c r="F21" s="3">
        <f>F4*F$19</f>
        <v>0.20416666666666666</v>
      </c>
      <c r="I21" s="3">
        <f>I4*L$16</f>
        <v>0.32852564102564102</v>
      </c>
      <c r="J21" s="3">
        <f>J4*L$17</f>
        <v>0.26602564102564102</v>
      </c>
      <c r="K21" s="3">
        <f>K4*L$18</f>
        <v>0.5641025641025641</v>
      </c>
      <c r="L21" s="3">
        <f>L4*L$19</f>
        <v>0.24679487179487181</v>
      </c>
      <c r="O21" s="3">
        <f>O4*R$16</f>
        <v>0.25</v>
      </c>
      <c r="P21" s="3">
        <f>P4*R$17</f>
        <v>0</v>
      </c>
      <c r="Q21" s="3">
        <f>Q4*R$18</f>
        <v>0</v>
      </c>
      <c r="R21" s="3">
        <f>R4*R$19</f>
        <v>0</v>
      </c>
      <c r="U21" s="3">
        <f>U4*X$16</f>
        <v>0.28891674328776157</v>
      </c>
      <c r="V21" s="3">
        <f>V4*X$17</f>
        <v>0.23490307102516267</v>
      </c>
      <c r="W21" s="3">
        <f>W4*X$18</f>
        <v>0.4463027892923207</v>
      </c>
      <c r="X21" s="3">
        <f>X4*X$19</f>
        <v>0.22711768743968053</v>
      </c>
    </row>
    <row r="22" spans="3:24" hidden="1" x14ac:dyDescent="0.3">
      <c r="C22" s="3">
        <f t="shared" ref="C22:C24" si="25">C5*F$16</f>
        <v>0.24583333333333335</v>
      </c>
      <c r="D22" s="3">
        <f t="shared" ref="D22:D24" si="26">D5*F$17</f>
        <v>0.20416666666666666</v>
      </c>
      <c r="E22" s="3">
        <f t="shared" ref="E22:E24" si="27">E5*F$18</f>
        <v>0.17291666666666666</v>
      </c>
      <c r="F22" s="3">
        <f t="shared" ref="F22:F24" si="28">F5*F$19</f>
        <v>0.20416666666666666</v>
      </c>
      <c r="I22" s="3">
        <f t="shared" ref="I22:I24" si="29">I5*L$16</f>
        <v>0.32852564102564102</v>
      </c>
      <c r="J22" s="3">
        <f t="shared" ref="J22:J24" si="30">J5*L$17</f>
        <v>0.26602564102564102</v>
      </c>
      <c r="K22" s="3">
        <f t="shared" ref="K22:K24" si="31">K5*L$18</f>
        <v>0.14102564102564102</v>
      </c>
      <c r="L22" s="3">
        <f t="shared" ref="L22:L24" si="32">L5*L$19</f>
        <v>0.37019230769230771</v>
      </c>
      <c r="O22" s="3">
        <f t="shared" ref="O22:O24" si="33">O5*R$16</f>
        <v>0</v>
      </c>
      <c r="P22" s="3">
        <f t="shared" ref="P22:P24" si="34">P5*R$17</f>
        <v>0.25</v>
      </c>
      <c r="Q22" s="3">
        <f t="shared" ref="Q22:Q24" si="35">Q5*R$18</f>
        <v>0</v>
      </c>
      <c r="R22" s="3">
        <f t="shared" ref="R22:R24" si="36">R5*R$19</f>
        <v>0</v>
      </c>
      <c r="U22" s="3">
        <f t="shared" ref="U22:U24" si="37">U5*X$16</f>
        <v>0.28891674328776157</v>
      </c>
      <c r="V22" s="3">
        <f t="shared" ref="V22:V24" si="38">V5*X$17</f>
        <v>0.23490307102516267</v>
      </c>
      <c r="W22" s="3">
        <f t="shared" ref="W22:W24" si="39">W5*X$18</f>
        <v>0.15779186438553544</v>
      </c>
      <c r="X22" s="3">
        <f t="shared" ref="X22:X24" si="40">X5*X$19</f>
        <v>0.2781612228940667</v>
      </c>
    </row>
    <row r="23" spans="3:24" hidden="1" x14ac:dyDescent="0.3">
      <c r="C23" s="3">
        <f t="shared" si="25"/>
        <v>0.24583333333333335</v>
      </c>
      <c r="D23" s="3">
        <f t="shared" si="26"/>
        <v>0.40833333333333333</v>
      </c>
      <c r="E23" s="3">
        <f t="shared" si="27"/>
        <v>0.34583333333333333</v>
      </c>
      <c r="F23" s="3">
        <f t="shared" si="28"/>
        <v>0.40833333333333333</v>
      </c>
      <c r="I23" s="3">
        <f t="shared" si="29"/>
        <v>0.16426282051282051</v>
      </c>
      <c r="J23" s="3">
        <f t="shared" si="30"/>
        <v>0.53205128205128205</v>
      </c>
      <c r="K23" s="3">
        <f t="shared" si="31"/>
        <v>0.28205128205128205</v>
      </c>
      <c r="L23" s="3">
        <f t="shared" si="32"/>
        <v>0.24679487179487181</v>
      </c>
      <c r="O23" s="3">
        <f t="shared" si="33"/>
        <v>0</v>
      </c>
      <c r="P23" s="3">
        <f t="shared" si="34"/>
        <v>0</v>
      </c>
      <c r="Q23" s="3">
        <f t="shared" si="35"/>
        <v>0.25</v>
      </c>
      <c r="R23" s="3">
        <f t="shared" si="36"/>
        <v>0</v>
      </c>
      <c r="U23" s="3">
        <f t="shared" si="37"/>
        <v>0.20429498837710916</v>
      </c>
      <c r="V23" s="3">
        <f t="shared" si="38"/>
        <v>0.46980614205032534</v>
      </c>
      <c r="W23" s="3">
        <f t="shared" si="39"/>
        <v>0.31558372877107088</v>
      </c>
      <c r="X23" s="3">
        <f t="shared" si="40"/>
        <v>0.32119291383200976</v>
      </c>
    </row>
    <row r="24" spans="3:24" hidden="1" x14ac:dyDescent="0.3">
      <c r="C24" s="3">
        <f t="shared" si="25"/>
        <v>0.24583333333333335</v>
      </c>
      <c r="D24" s="3">
        <f t="shared" si="26"/>
        <v>0.20416666666666666</v>
      </c>
      <c r="E24" s="3">
        <f t="shared" si="27"/>
        <v>0.17291666666666666</v>
      </c>
      <c r="F24" s="3">
        <f t="shared" si="28"/>
        <v>0.20416666666666666</v>
      </c>
      <c r="I24" s="3">
        <f t="shared" si="29"/>
        <v>0.16426282051282051</v>
      </c>
      <c r="J24" s="3">
        <f t="shared" si="30"/>
        <v>8.8675213675213665E-2</v>
      </c>
      <c r="K24" s="3">
        <f t="shared" si="31"/>
        <v>0.14102564102564102</v>
      </c>
      <c r="L24" s="3">
        <f t="shared" si="32"/>
        <v>0.1233974358974359</v>
      </c>
      <c r="O24" s="3">
        <f t="shared" si="33"/>
        <v>0</v>
      </c>
      <c r="P24" s="3">
        <f t="shared" si="34"/>
        <v>0</v>
      </c>
      <c r="Q24" s="3">
        <f t="shared" si="35"/>
        <v>0</v>
      </c>
      <c r="R24" s="3">
        <f t="shared" si="36"/>
        <v>0.25</v>
      </c>
      <c r="U24" s="3">
        <f t="shared" si="37"/>
        <v>0.20429498837710916</v>
      </c>
      <c r="V24" s="3">
        <f t="shared" si="38"/>
        <v>0.13562135128984745</v>
      </c>
      <c r="W24" s="3">
        <f t="shared" si="39"/>
        <v>0.15779186438553544</v>
      </c>
      <c r="X24" s="3">
        <f t="shared" si="40"/>
        <v>0.16059645691600488</v>
      </c>
    </row>
    <row r="25" spans="3:24" hidden="1" x14ac:dyDescent="0.3"/>
    <row r="26" spans="3:24" hidden="1" x14ac:dyDescent="0.3">
      <c r="C26" s="3">
        <f>SUM(C21:F21)</f>
        <v>1</v>
      </c>
      <c r="D26" s="3">
        <f>F16</f>
        <v>0.24583333333333335</v>
      </c>
      <c r="F26" s="3">
        <f>C26/D26</f>
        <v>4.0677966101694913</v>
      </c>
      <c r="I26" s="3">
        <f>SUM(I21:L21)</f>
        <v>1.4054487179487181</v>
      </c>
      <c r="J26" s="3">
        <f>L16</f>
        <v>0.32852564102564102</v>
      </c>
      <c r="L26" s="3">
        <f>I26/J26</f>
        <v>4.2780487804878051</v>
      </c>
      <c r="O26" s="3">
        <f>SUM(O21:R21)</f>
        <v>0.25</v>
      </c>
      <c r="P26" s="3">
        <f>R16</f>
        <v>0.25</v>
      </c>
      <c r="R26" s="3">
        <f>O26/P26</f>
        <v>1</v>
      </c>
      <c r="U26" s="3">
        <f>SUM(U21:X21)</f>
        <v>1.1972402910449254</v>
      </c>
      <c r="V26" s="3">
        <f>X16</f>
        <v>0.28891674328776157</v>
      </c>
      <c r="X26" s="3">
        <f>U26/V26</f>
        <v>4.1438937647600156</v>
      </c>
    </row>
    <row r="27" spans="3:24" hidden="1" x14ac:dyDescent="0.3">
      <c r="C27" s="3">
        <f t="shared" ref="C27:C29" si="41">SUM(C22:F22)</f>
        <v>0.82708333333333339</v>
      </c>
      <c r="D27" s="3">
        <f t="shared" ref="D27:D29" si="42">F17</f>
        <v>0.20416666666666666</v>
      </c>
      <c r="F27" s="3">
        <f t="shared" ref="F27:F29" si="43">C27/D27</f>
        <v>4.0510204081632653</v>
      </c>
      <c r="I27" s="3">
        <f t="shared" ref="I27:I29" si="44">SUM(I22:L22)</f>
        <v>1.1057692307692308</v>
      </c>
      <c r="J27" s="3">
        <f t="shared" ref="J27:J29" si="45">L17</f>
        <v>0.26602564102564102</v>
      </c>
      <c r="L27" s="3">
        <f t="shared" ref="L27:L29" si="46">I27/J27</f>
        <v>4.1566265060240966</v>
      </c>
      <c r="O27" s="3">
        <f t="shared" ref="O27:O29" si="47">SUM(O22:R22)</f>
        <v>0.25</v>
      </c>
      <c r="P27" s="3">
        <f t="shared" ref="P27:P29" si="48">R17</f>
        <v>0.25</v>
      </c>
      <c r="R27" s="3">
        <f t="shared" ref="R27:R29" si="49">O27/P27</f>
        <v>1</v>
      </c>
      <c r="U27" s="3">
        <f t="shared" ref="U27:U29" si="50">SUM(U22:X22)</f>
        <v>0.95977290159252626</v>
      </c>
      <c r="V27" s="3">
        <f t="shared" ref="V27:V29" si="51">X17</f>
        <v>0.23490307102516267</v>
      </c>
      <c r="X27" s="3">
        <f t="shared" ref="X27:X29" si="52">U27/V27</f>
        <v>4.0858252614744064</v>
      </c>
    </row>
    <row r="28" spans="3:24" hidden="1" x14ac:dyDescent="0.3">
      <c r="C28" s="3">
        <f t="shared" si="41"/>
        <v>1.4083333333333332</v>
      </c>
      <c r="D28" s="3">
        <f t="shared" si="42"/>
        <v>0.34583333333333333</v>
      </c>
      <c r="F28" s="3">
        <f t="shared" si="43"/>
        <v>4.072289156626506</v>
      </c>
      <c r="I28" s="3">
        <f t="shared" si="44"/>
        <v>1.2251602564102564</v>
      </c>
      <c r="J28" s="3">
        <f t="shared" si="45"/>
        <v>0.28205128205128205</v>
      </c>
      <c r="L28" s="3">
        <f t="shared" si="46"/>
        <v>4.34375</v>
      </c>
      <c r="O28" s="3">
        <f t="shared" si="47"/>
        <v>0.25</v>
      </c>
      <c r="P28" s="3">
        <f t="shared" si="48"/>
        <v>0.25</v>
      </c>
      <c r="R28" s="3">
        <f t="shared" si="49"/>
        <v>1</v>
      </c>
      <c r="U28" s="3">
        <f t="shared" si="50"/>
        <v>1.3108777730305152</v>
      </c>
      <c r="V28" s="3">
        <f t="shared" si="51"/>
        <v>0.31558372877107088</v>
      </c>
      <c r="X28" s="3">
        <f t="shared" si="52"/>
        <v>4.1538192673470986</v>
      </c>
    </row>
    <row r="29" spans="3:24" hidden="1" x14ac:dyDescent="0.3">
      <c r="C29" s="3">
        <f t="shared" si="41"/>
        <v>0.82708333333333339</v>
      </c>
      <c r="D29" s="3">
        <f t="shared" si="42"/>
        <v>0.20416666666666666</v>
      </c>
      <c r="F29" s="3">
        <f t="shared" si="43"/>
        <v>4.0510204081632653</v>
      </c>
      <c r="I29" s="3">
        <f t="shared" si="44"/>
        <v>0.51736111111111116</v>
      </c>
      <c r="J29" s="3">
        <f t="shared" si="45"/>
        <v>0.1233974358974359</v>
      </c>
      <c r="L29" s="3">
        <f t="shared" si="46"/>
        <v>4.1926406926406932</v>
      </c>
      <c r="O29" s="3">
        <f t="shared" si="47"/>
        <v>0.25</v>
      </c>
      <c r="P29" s="3">
        <f t="shared" si="48"/>
        <v>0.25</v>
      </c>
      <c r="R29" s="3">
        <f t="shared" si="49"/>
        <v>1</v>
      </c>
      <c r="U29" s="3">
        <f t="shared" si="50"/>
        <v>0.65830466096849694</v>
      </c>
      <c r="V29" s="3">
        <f t="shared" si="51"/>
        <v>0.16059645691600488</v>
      </c>
      <c r="X29" s="3">
        <f t="shared" si="52"/>
        <v>4.0991231911971964</v>
      </c>
    </row>
    <row r="30" spans="3:24" hidden="1" x14ac:dyDescent="0.3"/>
    <row r="31" spans="3:24" hidden="1" x14ac:dyDescent="0.3">
      <c r="E31" s="3" t="s">
        <v>5</v>
      </c>
      <c r="F31" s="3">
        <f>AVERAGE(F26:F29)</f>
        <v>4.0605316457806317</v>
      </c>
      <c r="K31" s="3" t="s">
        <v>5</v>
      </c>
      <c r="L31" s="3">
        <f>AVERAGE(L26:L29)</f>
        <v>4.2427664947881487</v>
      </c>
      <c r="Q31" s="3" t="s">
        <v>5</v>
      </c>
      <c r="R31" s="3">
        <f>AVERAGE(R26:R29)</f>
        <v>1</v>
      </c>
      <c r="W31" s="3" t="s">
        <v>5</v>
      </c>
      <c r="X31" s="3">
        <f>AVERAGE(X26:X29)</f>
        <v>4.1206653711946792</v>
      </c>
    </row>
    <row r="32" spans="3:24" hidden="1" x14ac:dyDescent="0.3">
      <c r="E32" s="3" t="s">
        <v>6</v>
      </c>
      <c r="F32" s="3">
        <f>(F31-4)/3</f>
        <v>2.0177215260210584E-2</v>
      </c>
      <c r="K32" s="3" t="s">
        <v>6</v>
      </c>
      <c r="L32" s="3">
        <f>(L31-4)/3</f>
        <v>8.0922164929382909E-2</v>
      </c>
      <c r="Q32" s="3" t="s">
        <v>6</v>
      </c>
      <c r="R32" s="3">
        <f>(R31-4)/3</f>
        <v>-1</v>
      </c>
      <c r="W32" s="3" t="s">
        <v>6</v>
      </c>
      <c r="X32" s="3">
        <f>(X31-4)/3</f>
        <v>4.0221790398226411E-2</v>
      </c>
    </row>
    <row r="33" spans="5:24" x14ac:dyDescent="0.3">
      <c r="E33" s="3" t="s">
        <v>7</v>
      </c>
      <c r="F33" s="3">
        <f>F32/0.89</f>
        <v>2.2671028382259081E-2</v>
      </c>
      <c r="K33" s="3" t="s">
        <v>7</v>
      </c>
      <c r="L33" s="3">
        <f>L32/0.89</f>
        <v>9.0923780819531355E-2</v>
      </c>
      <c r="Q33" s="3" t="s">
        <v>7</v>
      </c>
      <c r="R33" s="3">
        <f>R32/0.89</f>
        <v>-1.1235955056179776</v>
      </c>
      <c r="W33" s="3" t="s">
        <v>7</v>
      </c>
      <c r="X33" s="3">
        <f>X32/0.89</f>
        <v>4.5193022919355515E-2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E3DB8-9B23-4C8D-9167-1198C8763D39}">
  <dimension ref="B2:P12"/>
  <sheetViews>
    <sheetView workbookViewId="0">
      <selection activeCell="B5" sqref="B5"/>
    </sheetView>
  </sheetViews>
  <sheetFormatPr defaultRowHeight="14.4" x14ac:dyDescent="0.3"/>
  <cols>
    <col min="16" max="16" width="10.5546875" customWidth="1"/>
  </cols>
  <sheetData>
    <row r="2" spans="2:16" x14ac:dyDescent="0.3">
      <c r="B2" s="3" t="s">
        <v>93</v>
      </c>
      <c r="C2" s="3" t="str">
        <f>B3</f>
        <v>umjereni</v>
      </c>
      <c r="D2" s="3" t="str">
        <f>B4</f>
        <v>umjerena</v>
      </c>
      <c r="F2" s="3" t="s">
        <v>93</v>
      </c>
      <c r="G2" s="3" t="str">
        <f>F3</f>
        <v>umjereni</v>
      </c>
      <c r="H2" s="3" t="str">
        <f>F4</f>
        <v>umjerena</v>
      </c>
      <c r="J2" s="3"/>
      <c r="K2" s="3" t="str">
        <f>J3</f>
        <v>umjereni</v>
      </c>
      <c r="L2" s="3" t="str">
        <f>J4</f>
        <v>umjerena</v>
      </c>
      <c r="N2" s="3"/>
      <c r="O2" s="3" t="str">
        <f>N3</f>
        <v>umjereni</v>
      </c>
      <c r="P2" s="3" t="str">
        <f>N4</f>
        <v>umjerena</v>
      </c>
    </row>
    <row r="3" spans="2:16" x14ac:dyDescent="0.3">
      <c r="B3" s="4" t="s">
        <v>134</v>
      </c>
      <c r="C3" s="3">
        <v>1</v>
      </c>
      <c r="D3" s="3">
        <v>2</v>
      </c>
      <c r="F3" s="42" t="str">
        <f>B3</f>
        <v>umjereni</v>
      </c>
      <c r="G3" s="3">
        <v>1</v>
      </c>
      <c r="H3" s="3">
        <v>2</v>
      </c>
      <c r="J3" s="3" t="str">
        <f>F3</f>
        <v>umjereni</v>
      </c>
      <c r="K3" s="3">
        <v>1</v>
      </c>
      <c r="L3" s="3"/>
      <c r="N3" s="3" t="str">
        <f>J3</f>
        <v>umjereni</v>
      </c>
      <c r="O3" s="3">
        <f>GEOMEAN(C3,G3,K3)</f>
        <v>1</v>
      </c>
      <c r="P3" s="3">
        <f>GEOMEAN(D3,H3,L3)</f>
        <v>2</v>
      </c>
    </row>
    <row r="4" spans="2:16" x14ac:dyDescent="0.3">
      <c r="B4" s="4" t="s">
        <v>132</v>
      </c>
      <c r="C4" s="3">
        <f>1/2</f>
        <v>0.5</v>
      </c>
      <c r="D4" s="3">
        <v>1</v>
      </c>
      <c r="F4" s="42" t="str">
        <f>B4</f>
        <v>umjerena</v>
      </c>
      <c r="G4" s="3">
        <f>1/2</f>
        <v>0.5</v>
      </c>
      <c r="H4" s="3">
        <v>1</v>
      </c>
      <c r="J4" s="3" t="str">
        <f>F4</f>
        <v>umjerena</v>
      </c>
      <c r="K4" s="3"/>
      <c r="L4" s="3">
        <v>1</v>
      </c>
      <c r="N4" s="3" t="str">
        <f>J4</f>
        <v>umjerena</v>
      </c>
      <c r="O4" s="3">
        <f>GEOMEAN(C4,G4,K4)</f>
        <v>0.5</v>
      </c>
      <c r="P4" s="3">
        <f>GEOMEAN(D4,H4,L4)</f>
        <v>1</v>
      </c>
    </row>
    <row r="6" spans="2:16" hidden="1" x14ac:dyDescent="0.3">
      <c r="C6">
        <f>SUM(C3:C4)</f>
        <v>1.5</v>
      </c>
      <c r="D6">
        <f>SUM(D3:D4)</f>
        <v>3</v>
      </c>
      <c r="G6">
        <f>SUM(G3:G4)</f>
        <v>1.5</v>
      </c>
      <c r="H6">
        <f>SUM(H3:H4)</f>
        <v>3</v>
      </c>
      <c r="K6">
        <f>SUM(K3:K4)</f>
        <v>1</v>
      </c>
      <c r="L6">
        <f>SUM(L3:L4)</f>
        <v>1</v>
      </c>
      <c r="O6">
        <f>SUM(O3:O4)</f>
        <v>1.5</v>
      </c>
      <c r="P6">
        <f>SUM(P3:P4)</f>
        <v>3</v>
      </c>
    </row>
    <row r="7" spans="2:16" hidden="1" x14ac:dyDescent="0.3"/>
    <row r="8" spans="2:16" hidden="1" x14ac:dyDescent="0.3">
      <c r="C8" s="3">
        <f>C3/C$6</f>
        <v>0.66666666666666663</v>
      </c>
      <c r="D8" s="3">
        <f>D3/D$6</f>
        <v>0.66666666666666663</v>
      </c>
      <c r="G8" s="3">
        <f>G3/G$6</f>
        <v>0.66666666666666663</v>
      </c>
      <c r="H8" s="3">
        <f>H3/H$6</f>
        <v>0.66666666666666663</v>
      </c>
      <c r="K8" s="3">
        <f>K3/K$6</f>
        <v>1</v>
      </c>
      <c r="L8" s="3">
        <f>L3/L$6</f>
        <v>0</v>
      </c>
      <c r="O8" s="3">
        <f>O3/O$6</f>
        <v>0.66666666666666663</v>
      </c>
      <c r="P8" s="3">
        <f>P3/P$6</f>
        <v>0.66666666666666663</v>
      </c>
    </row>
    <row r="9" spans="2:16" hidden="1" x14ac:dyDescent="0.3">
      <c r="C9" s="3">
        <f>C4/C$6</f>
        <v>0.33333333333333331</v>
      </c>
      <c r="D9" s="3">
        <f>D4/D$6</f>
        <v>0.33333333333333331</v>
      </c>
      <c r="G9" s="3">
        <f>G4/G$6</f>
        <v>0.33333333333333331</v>
      </c>
      <c r="H9" s="3">
        <f>H4/H$6</f>
        <v>0.33333333333333331</v>
      </c>
      <c r="K9" s="3">
        <f>K4/K$6</f>
        <v>0</v>
      </c>
      <c r="L9" s="3">
        <f>L4/L$6</f>
        <v>1</v>
      </c>
      <c r="O9" s="3">
        <f>O4/O$6</f>
        <v>0.33333333333333331</v>
      </c>
      <c r="P9" s="3">
        <f>P4/P$6</f>
        <v>0.33333333333333331</v>
      </c>
    </row>
    <row r="10" spans="2:16" hidden="1" x14ac:dyDescent="0.3"/>
    <row r="11" spans="2:16" x14ac:dyDescent="0.3">
      <c r="C11" s="3" t="str">
        <f>B3</f>
        <v>umjereni</v>
      </c>
      <c r="D11" s="3">
        <f>AVERAGE(C8:D8)</f>
        <v>0.66666666666666663</v>
      </c>
      <c r="G11" s="3" t="str">
        <f>F3</f>
        <v>umjereni</v>
      </c>
      <c r="H11" s="3">
        <f>AVERAGE(G8:H8)</f>
        <v>0.66666666666666663</v>
      </c>
      <c r="K11" s="3" t="str">
        <f>J3</f>
        <v>umjereni</v>
      </c>
      <c r="L11" s="3">
        <f>AVERAGE(K8:L8)</f>
        <v>0.5</v>
      </c>
      <c r="O11" s="3" t="str">
        <f>N3</f>
        <v>umjereni</v>
      </c>
      <c r="P11" s="3">
        <f>AVERAGE(O8:P8)</f>
        <v>0.66666666666666663</v>
      </c>
    </row>
    <row r="12" spans="2:16" x14ac:dyDescent="0.3">
      <c r="C12" s="3" t="str">
        <f>B4</f>
        <v>umjerena</v>
      </c>
      <c r="D12" s="3">
        <f>AVERAGE(C9:D9)</f>
        <v>0.33333333333333331</v>
      </c>
      <c r="G12" s="3" t="str">
        <f>F4</f>
        <v>umjerena</v>
      </c>
      <c r="H12" s="3">
        <f>AVERAGE(G9:H9)</f>
        <v>0.33333333333333331</v>
      </c>
      <c r="K12" s="3" t="str">
        <f>J4</f>
        <v>umjerena</v>
      </c>
      <c r="L12" s="3">
        <f>AVERAGE(K9:L9)</f>
        <v>0.5</v>
      </c>
      <c r="O12" s="3" t="str">
        <f>N4</f>
        <v>umjerena</v>
      </c>
      <c r="P12" s="3">
        <f>AVERAGE(O9:P9)</f>
        <v>0.33333333333333331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0F42C-4E7A-47C5-98DB-9CEF1C1D630B}">
  <dimension ref="B3:T33"/>
  <sheetViews>
    <sheetView workbookViewId="0">
      <selection activeCell="B7" sqref="B7"/>
    </sheetView>
  </sheetViews>
  <sheetFormatPr defaultRowHeight="14.4" x14ac:dyDescent="0.3"/>
  <cols>
    <col min="2" max="2" width="12.88671875" bestFit="1" customWidth="1"/>
    <col min="7" max="7" width="12.88671875" bestFit="1" customWidth="1"/>
    <col min="19" max="19" width="12" bestFit="1" customWidth="1"/>
  </cols>
  <sheetData>
    <row r="3" spans="2:20" x14ac:dyDescent="0.3">
      <c r="B3" s="3" t="s">
        <v>93</v>
      </c>
      <c r="C3" s="3" t="str">
        <f>B4</f>
        <v>umjereni</v>
      </c>
      <c r="D3" s="3" t="str">
        <f>B5</f>
        <v>umjeren</v>
      </c>
      <c r="E3" s="3" t="str">
        <f>B6</f>
        <v>opcionalna</v>
      </c>
      <c r="G3" s="3" t="s">
        <v>93</v>
      </c>
      <c r="H3" s="3" t="str">
        <f>G4</f>
        <v>umjereni</v>
      </c>
      <c r="I3" s="3" t="str">
        <f>G5</f>
        <v>umjeren</v>
      </c>
      <c r="J3" s="3" t="str">
        <f>G6</f>
        <v>opcionalna</v>
      </c>
      <c r="L3" s="3"/>
      <c r="M3" s="3" t="str">
        <f>L4</f>
        <v>umjereni</v>
      </c>
      <c r="N3" s="3" t="str">
        <f>L5</f>
        <v>umjeren</v>
      </c>
      <c r="O3" s="3" t="str">
        <f>L6</f>
        <v>opcionalna</v>
      </c>
      <c r="Q3" s="3"/>
      <c r="R3" s="3" t="str">
        <f>Q4</f>
        <v>umjereni</v>
      </c>
      <c r="S3" s="3" t="str">
        <f>Q5</f>
        <v>umjeren</v>
      </c>
      <c r="T3" s="3" t="str">
        <f>Q6</f>
        <v>opcionalna</v>
      </c>
    </row>
    <row r="4" spans="2:20" x14ac:dyDescent="0.3">
      <c r="B4" s="4" t="s">
        <v>134</v>
      </c>
      <c r="C4" s="3">
        <v>1</v>
      </c>
      <c r="D4" s="3">
        <f>1/3</f>
        <v>0.33333333333333331</v>
      </c>
      <c r="E4" s="3">
        <v>1</v>
      </c>
      <c r="G4" s="42" t="str">
        <f>B4</f>
        <v>umjereni</v>
      </c>
      <c r="H4" s="3">
        <v>1</v>
      </c>
      <c r="I4" s="3">
        <f>1/3</f>
        <v>0.33333333333333331</v>
      </c>
      <c r="J4" s="3">
        <v>1</v>
      </c>
      <c r="L4" s="3" t="str">
        <f>G4</f>
        <v>umjereni</v>
      </c>
      <c r="M4" s="3">
        <v>1</v>
      </c>
      <c r="N4" s="3"/>
      <c r="O4" s="3"/>
      <c r="Q4" s="3" t="str">
        <f>L4</f>
        <v>umjereni</v>
      </c>
      <c r="R4" s="3">
        <f>GEOMEAN(C4,H4,M4)</f>
        <v>1</v>
      </c>
      <c r="S4" s="3">
        <f t="shared" ref="S4:T6" si="0">GEOMEAN(D4,I4,N4)</f>
        <v>0.33333333333333331</v>
      </c>
      <c r="T4" s="3">
        <f t="shared" si="0"/>
        <v>1</v>
      </c>
    </row>
    <row r="5" spans="2:20" x14ac:dyDescent="0.3">
      <c r="B5" s="4" t="s">
        <v>135</v>
      </c>
      <c r="C5" s="3">
        <v>3</v>
      </c>
      <c r="D5" s="3">
        <v>1</v>
      </c>
      <c r="E5" s="3">
        <v>2</v>
      </c>
      <c r="G5" s="42" t="str">
        <f t="shared" ref="G5:G6" si="1">B5</f>
        <v>umjeren</v>
      </c>
      <c r="H5" s="3">
        <v>3</v>
      </c>
      <c r="I5" s="3">
        <v>1</v>
      </c>
      <c r="J5" s="3">
        <v>3</v>
      </c>
      <c r="L5" s="3" t="str">
        <f t="shared" ref="L5:L6" si="2">G5</f>
        <v>umjeren</v>
      </c>
      <c r="M5" s="3"/>
      <c r="N5" s="3">
        <v>1</v>
      </c>
      <c r="O5" s="3"/>
      <c r="Q5" s="3" t="str">
        <f t="shared" ref="Q5:Q6" si="3">L5</f>
        <v>umjeren</v>
      </c>
      <c r="R5" s="3">
        <f t="shared" ref="R5:R6" si="4">GEOMEAN(C5,H5,M5)</f>
        <v>3</v>
      </c>
      <c r="S5" s="3">
        <f t="shared" si="0"/>
        <v>1</v>
      </c>
      <c r="T5" s="3">
        <f t="shared" si="0"/>
        <v>2.4494897427831779</v>
      </c>
    </row>
    <row r="6" spans="2:20" x14ac:dyDescent="0.3">
      <c r="B6" s="4" t="s">
        <v>136</v>
      </c>
      <c r="C6" s="3">
        <v>1</v>
      </c>
      <c r="D6" s="3">
        <f>1/2</f>
        <v>0.5</v>
      </c>
      <c r="E6" s="3">
        <v>1</v>
      </c>
      <c r="G6" s="42" t="str">
        <f t="shared" si="1"/>
        <v>opcionalna</v>
      </c>
      <c r="H6" s="3">
        <v>1</v>
      </c>
      <c r="I6" s="3">
        <f>1/3</f>
        <v>0.33333333333333331</v>
      </c>
      <c r="J6" s="3">
        <v>1</v>
      </c>
      <c r="L6" s="3" t="str">
        <f t="shared" si="2"/>
        <v>opcionalna</v>
      </c>
      <c r="M6" s="3"/>
      <c r="N6" s="3"/>
      <c r="O6" s="3">
        <v>1</v>
      </c>
      <c r="Q6" s="3" t="str">
        <f t="shared" si="3"/>
        <v>opcionalna</v>
      </c>
      <c r="R6" s="3">
        <f t="shared" si="4"/>
        <v>1</v>
      </c>
      <c r="S6" s="3">
        <f t="shared" si="0"/>
        <v>0.40824829046386302</v>
      </c>
      <c r="T6" s="3">
        <f t="shared" si="0"/>
        <v>1</v>
      </c>
    </row>
    <row r="8" spans="2:20" hidden="1" x14ac:dyDescent="0.3">
      <c r="C8" s="3">
        <f>SUM(C4:C6)</f>
        <v>5</v>
      </c>
      <c r="D8" s="3">
        <f t="shared" ref="D8:E8" si="5">SUM(D4:D6)</f>
        <v>1.8333333333333333</v>
      </c>
      <c r="E8" s="3">
        <f t="shared" si="5"/>
        <v>4</v>
      </c>
      <c r="H8" s="3">
        <f>SUM(H4:H6)</f>
        <v>5</v>
      </c>
      <c r="I8" s="3">
        <f t="shared" ref="I8:J8" si="6">SUM(I4:I6)</f>
        <v>1.6666666666666665</v>
      </c>
      <c r="J8" s="3">
        <f t="shared" si="6"/>
        <v>5</v>
      </c>
      <c r="M8" s="3">
        <f>SUM(M4:M6)</f>
        <v>1</v>
      </c>
      <c r="N8" s="3">
        <f t="shared" ref="N8:O8" si="7">SUM(N4:N6)</f>
        <v>1</v>
      </c>
      <c r="O8" s="3">
        <f t="shared" si="7"/>
        <v>1</v>
      </c>
      <c r="R8" s="3">
        <f>SUM(R4:R6)</f>
        <v>5</v>
      </c>
      <c r="S8" s="3">
        <f t="shared" ref="S8:T8" si="8">SUM(S4:S6)</f>
        <v>1.7415816237971962</v>
      </c>
      <c r="T8" s="3">
        <f t="shared" si="8"/>
        <v>4.4494897427831779</v>
      </c>
    </row>
    <row r="9" spans="2:20" hidden="1" x14ac:dyDescent="0.3"/>
    <row r="10" spans="2:20" hidden="1" x14ac:dyDescent="0.3"/>
    <row r="11" spans="2:20" hidden="1" x14ac:dyDescent="0.3">
      <c r="C11" s="3">
        <f>C4/C$8</f>
        <v>0.2</v>
      </c>
      <c r="D11" s="3">
        <f>D4/D$8</f>
        <v>0.18181818181818182</v>
      </c>
      <c r="E11" s="3">
        <f>E4/E$8</f>
        <v>0.25</v>
      </c>
      <c r="H11" s="3">
        <f>H4/H$8</f>
        <v>0.2</v>
      </c>
      <c r="I11" s="3">
        <f>I4/I$8</f>
        <v>0.2</v>
      </c>
      <c r="J11" s="3">
        <f>J4/J$8</f>
        <v>0.2</v>
      </c>
      <c r="M11" s="3">
        <f>M4/M$8</f>
        <v>1</v>
      </c>
      <c r="N11" s="3">
        <f>N4/N$8</f>
        <v>0</v>
      </c>
      <c r="O11" s="3">
        <f>O4/O$8</f>
        <v>0</v>
      </c>
      <c r="R11" s="3">
        <f>R4/R$8</f>
        <v>0.2</v>
      </c>
      <c r="S11" s="3">
        <f>S4/S$8</f>
        <v>0.19139690542126972</v>
      </c>
      <c r="T11" s="3">
        <f>T4/T$8</f>
        <v>0.22474487139158905</v>
      </c>
    </row>
    <row r="12" spans="2:20" hidden="1" x14ac:dyDescent="0.3">
      <c r="C12" s="3">
        <f t="shared" ref="C12:E13" si="9">C5/C$8</f>
        <v>0.6</v>
      </c>
      <c r="D12" s="3">
        <f t="shared" si="9"/>
        <v>0.54545454545454553</v>
      </c>
      <c r="E12" s="3">
        <f t="shared" si="9"/>
        <v>0.5</v>
      </c>
      <c r="H12" s="3">
        <f t="shared" ref="H12:J13" si="10">H5/H$8</f>
        <v>0.6</v>
      </c>
      <c r="I12" s="3">
        <f t="shared" si="10"/>
        <v>0.60000000000000009</v>
      </c>
      <c r="J12" s="3">
        <f t="shared" si="10"/>
        <v>0.6</v>
      </c>
      <c r="M12" s="3">
        <f t="shared" ref="M12:O13" si="11">M5/M$8</f>
        <v>0</v>
      </c>
      <c r="N12" s="3">
        <f t="shared" si="11"/>
        <v>1</v>
      </c>
      <c r="O12" s="3">
        <f t="shared" si="11"/>
        <v>0</v>
      </c>
      <c r="R12" s="3">
        <f t="shared" ref="R12:T13" si="12">R5/R$8</f>
        <v>0.6</v>
      </c>
      <c r="S12" s="3">
        <f t="shared" si="12"/>
        <v>0.57419071626380924</v>
      </c>
      <c r="T12" s="3">
        <f t="shared" si="12"/>
        <v>0.5505102572168219</v>
      </c>
    </row>
    <row r="13" spans="2:20" hidden="1" x14ac:dyDescent="0.3">
      <c r="C13" s="3">
        <f t="shared" si="9"/>
        <v>0.2</v>
      </c>
      <c r="D13" s="3">
        <f t="shared" si="9"/>
        <v>0.27272727272727276</v>
      </c>
      <c r="E13" s="3">
        <f t="shared" si="9"/>
        <v>0.25</v>
      </c>
      <c r="H13" s="3">
        <f t="shared" si="10"/>
        <v>0.2</v>
      </c>
      <c r="I13" s="3">
        <f t="shared" si="10"/>
        <v>0.2</v>
      </c>
      <c r="J13" s="3">
        <f t="shared" si="10"/>
        <v>0.2</v>
      </c>
      <c r="M13" s="3">
        <f t="shared" si="11"/>
        <v>0</v>
      </c>
      <c r="N13" s="3">
        <f t="shared" si="11"/>
        <v>0</v>
      </c>
      <c r="O13" s="3">
        <f t="shared" si="11"/>
        <v>1</v>
      </c>
      <c r="R13" s="3">
        <f t="shared" si="12"/>
        <v>0.2</v>
      </c>
      <c r="S13" s="3">
        <f t="shared" si="12"/>
        <v>0.23441237831492115</v>
      </c>
      <c r="T13" s="3">
        <f t="shared" si="12"/>
        <v>0.22474487139158905</v>
      </c>
    </row>
    <row r="14" spans="2:20" hidden="1" x14ac:dyDescent="0.3"/>
    <row r="15" spans="2:20" x14ac:dyDescent="0.3">
      <c r="D15" s="3" t="str">
        <f>B4</f>
        <v>umjereni</v>
      </c>
      <c r="E15" s="3">
        <f>AVERAGE(C11:E11)</f>
        <v>0.2106060606060606</v>
      </c>
      <c r="I15" s="3" t="str">
        <f>G4</f>
        <v>umjereni</v>
      </c>
      <c r="J15" s="3">
        <f>AVERAGE(H11:J11)</f>
        <v>0.20000000000000004</v>
      </c>
      <c r="N15" s="3" t="str">
        <f>L4</f>
        <v>umjereni</v>
      </c>
      <c r="O15" s="3">
        <f>AVERAGE(M11:O11)</f>
        <v>0.33333333333333331</v>
      </c>
      <c r="S15" s="3" t="str">
        <f>Q4</f>
        <v>umjereni</v>
      </c>
      <c r="T15" s="3">
        <f>AVERAGE(R11:T11)</f>
        <v>0.20538059227095293</v>
      </c>
    </row>
    <row r="16" spans="2:20" x14ac:dyDescent="0.3">
      <c r="D16" s="3" t="str">
        <f t="shared" ref="D16:D17" si="13">B5</f>
        <v>umjeren</v>
      </c>
      <c r="E16" s="3">
        <f t="shared" ref="E16:E17" si="14">AVERAGE(C12:E12)</f>
        <v>0.54848484848484846</v>
      </c>
      <c r="I16" s="3" t="str">
        <f t="shared" ref="I16:I17" si="15">G5</f>
        <v>umjeren</v>
      </c>
      <c r="J16" s="3">
        <f t="shared" ref="J16:J17" si="16">AVERAGE(H12:J12)</f>
        <v>0.60000000000000009</v>
      </c>
      <c r="N16" s="3" t="str">
        <f t="shared" ref="N16:N17" si="17">L5</f>
        <v>umjeren</v>
      </c>
      <c r="O16" s="3">
        <f t="shared" ref="O16:O17" si="18">AVERAGE(M12:O12)</f>
        <v>0.33333333333333331</v>
      </c>
      <c r="S16" s="3" t="str">
        <f t="shared" ref="S16:S17" si="19">Q5</f>
        <v>umjeren</v>
      </c>
      <c r="T16" s="3">
        <f t="shared" ref="T16:T17" si="20">AVERAGE(R12:T12)</f>
        <v>0.57490032449354367</v>
      </c>
    </row>
    <row r="17" spans="2:20" x14ac:dyDescent="0.3">
      <c r="D17" s="3" t="str">
        <f t="shared" si="13"/>
        <v>opcionalna</v>
      </c>
      <c r="E17" s="3">
        <f t="shared" si="14"/>
        <v>0.24090909090909093</v>
      </c>
      <c r="I17" s="3" t="str">
        <f t="shared" si="15"/>
        <v>opcionalna</v>
      </c>
      <c r="J17" s="3">
        <f t="shared" si="16"/>
        <v>0.20000000000000004</v>
      </c>
      <c r="N17" s="3" t="str">
        <f t="shared" si="17"/>
        <v>opcionalna</v>
      </c>
      <c r="O17" s="3">
        <f t="shared" si="18"/>
        <v>0.33333333333333331</v>
      </c>
      <c r="S17" s="3" t="str">
        <f t="shared" si="19"/>
        <v>opcionalna</v>
      </c>
      <c r="T17" s="3">
        <f t="shared" si="20"/>
        <v>0.2197190832355034</v>
      </c>
    </row>
    <row r="19" spans="2:20" x14ac:dyDescent="0.3">
      <c r="B19" t="s">
        <v>4</v>
      </c>
      <c r="G19" t="s">
        <v>4</v>
      </c>
      <c r="L19" t="s">
        <v>4</v>
      </c>
      <c r="Q19" t="s">
        <v>4</v>
      </c>
    </row>
    <row r="21" spans="2:20" hidden="1" x14ac:dyDescent="0.3">
      <c r="C21" s="3">
        <f>C4*E$15</f>
        <v>0.2106060606060606</v>
      </c>
      <c r="D21" s="3">
        <f>D4*E$16</f>
        <v>0.18282828282828281</v>
      </c>
      <c r="E21" s="3">
        <f>E4*E$17</f>
        <v>0.24090909090909093</v>
      </c>
      <c r="H21" s="3">
        <f>H4*J$15</f>
        <v>0.20000000000000004</v>
      </c>
      <c r="I21" s="3">
        <f>I4*J$16</f>
        <v>0.2</v>
      </c>
      <c r="J21" s="3">
        <f>J4*J$17</f>
        <v>0.20000000000000004</v>
      </c>
      <c r="M21" s="3">
        <f>M4*O$15</f>
        <v>0.33333333333333331</v>
      </c>
      <c r="N21" s="3">
        <f>N4*O$16</f>
        <v>0</v>
      </c>
      <c r="O21" s="3">
        <f>O4*O$17</f>
        <v>0</v>
      </c>
      <c r="R21" s="3">
        <f>R4*T$15</f>
        <v>0.20538059227095293</v>
      </c>
      <c r="S21" s="3">
        <f>S4*T$16</f>
        <v>0.19163344149784789</v>
      </c>
      <c r="T21" s="3">
        <f>T4*T$17</f>
        <v>0.2197190832355034</v>
      </c>
    </row>
    <row r="22" spans="2:20" hidden="1" x14ac:dyDescent="0.3">
      <c r="C22" s="3">
        <f t="shared" ref="C22:C23" si="21">C5*E$15</f>
        <v>0.63181818181818183</v>
      </c>
      <c r="D22" s="3">
        <f t="shared" ref="D22:D23" si="22">D5*E$16</f>
        <v>0.54848484848484846</v>
      </c>
      <c r="E22" s="3">
        <f t="shared" ref="E22:E23" si="23">E5*E$17</f>
        <v>0.48181818181818187</v>
      </c>
      <c r="H22" s="3">
        <f t="shared" ref="H22:H23" si="24">H5*J$15</f>
        <v>0.60000000000000009</v>
      </c>
      <c r="I22" s="3">
        <f t="shared" ref="I22:I23" si="25">I5*J$16</f>
        <v>0.60000000000000009</v>
      </c>
      <c r="J22" s="3">
        <f t="shared" ref="J22:J23" si="26">J5*J$17</f>
        <v>0.60000000000000009</v>
      </c>
      <c r="M22" s="3">
        <f t="shared" ref="M22:M23" si="27">M5*O$15</f>
        <v>0</v>
      </c>
      <c r="N22" s="3">
        <f t="shared" ref="N22:N23" si="28">N5*O$16</f>
        <v>0.33333333333333331</v>
      </c>
      <c r="O22" s="3">
        <f t="shared" ref="O22:O23" si="29">O5*O$17</f>
        <v>0</v>
      </c>
      <c r="R22" s="3">
        <f t="shared" ref="R22:R23" si="30">R5*T$15</f>
        <v>0.61614177681285875</v>
      </c>
      <c r="S22" s="3">
        <f t="shared" ref="S22:S23" si="31">S5*T$16</f>
        <v>0.57490032449354367</v>
      </c>
      <c r="T22" s="3">
        <f t="shared" ref="T22:T23" si="32">T5*T$17</f>
        <v>0.53819964067908888</v>
      </c>
    </row>
    <row r="23" spans="2:20" hidden="1" x14ac:dyDescent="0.3">
      <c r="C23" s="3">
        <f t="shared" si="21"/>
        <v>0.2106060606060606</v>
      </c>
      <c r="D23" s="3">
        <f t="shared" si="22"/>
        <v>0.27424242424242423</v>
      </c>
      <c r="E23" s="3">
        <f t="shared" si="23"/>
        <v>0.24090909090909093</v>
      </c>
      <c r="H23" s="3">
        <f t="shared" si="24"/>
        <v>0.20000000000000004</v>
      </c>
      <c r="I23" s="3">
        <f t="shared" si="25"/>
        <v>0.2</v>
      </c>
      <c r="J23" s="3">
        <f t="shared" si="26"/>
        <v>0.20000000000000004</v>
      </c>
      <c r="M23" s="3">
        <f t="shared" si="27"/>
        <v>0</v>
      </c>
      <c r="N23" s="3">
        <f t="shared" si="28"/>
        <v>0</v>
      </c>
      <c r="O23" s="3">
        <f t="shared" si="29"/>
        <v>0.33333333333333331</v>
      </c>
      <c r="R23" s="3">
        <f t="shared" si="30"/>
        <v>0.20538059227095293</v>
      </c>
      <c r="S23" s="3">
        <f t="shared" si="31"/>
        <v>0.23470207466160931</v>
      </c>
      <c r="T23" s="3">
        <f t="shared" si="32"/>
        <v>0.2197190832355034</v>
      </c>
    </row>
    <row r="24" spans="2:20" hidden="1" x14ac:dyDescent="0.3"/>
    <row r="25" spans="2:20" hidden="1" x14ac:dyDescent="0.3">
      <c r="C25" s="3">
        <f>SUM(C21:E21)</f>
        <v>0.63434343434343432</v>
      </c>
      <c r="D25" s="3">
        <f>SUM(C22:E22)</f>
        <v>1.6621212121212121</v>
      </c>
      <c r="E25" s="3">
        <f>SUM(C23:E23)</f>
        <v>0.72575757575757582</v>
      </c>
      <c r="H25" s="3">
        <f>SUM(H21:J21)</f>
        <v>0.60000000000000009</v>
      </c>
      <c r="I25" s="3">
        <f>SUM(H22:J22)</f>
        <v>1.8000000000000003</v>
      </c>
      <c r="J25" s="3">
        <f>SUM(H23:J23)</f>
        <v>0.60000000000000009</v>
      </c>
      <c r="M25" s="3">
        <f>SUM(M21:O21)</f>
        <v>0.33333333333333331</v>
      </c>
      <c r="N25" s="3">
        <f>SUM(M22:O22)</f>
        <v>0.33333333333333331</v>
      </c>
      <c r="O25" s="3">
        <f>SUM(M23:O23)</f>
        <v>0.33333333333333331</v>
      </c>
      <c r="R25" s="3">
        <f>SUM(R21:T21)</f>
        <v>0.61673311700430422</v>
      </c>
      <c r="S25" s="3">
        <f>SUM(R22:T22)</f>
        <v>1.7292417419854913</v>
      </c>
      <c r="T25" s="3">
        <f>SUM(R23:T23)</f>
        <v>0.65980175016806564</v>
      </c>
    </row>
    <row r="26" spans="2:20" hidden="1" x14ac:dyDescent="0.3"/>
    <row r="27" spans="2:20" hidden="1" x14ac:dyDescent="0.3">
      <c r="C27" s="3">
        <f>E15</f>
        <v>0.2106060606060606</v>
      </c>
      <c r="D27" s="3">
        <f>E16</f>
        <v>0.54848484848484846</v>
      </c>
      <c r="E27" s="3">
        <f>E17</f>
        <v>0.24090909090909093</v>
      </c>
      <c r="H27" s="3">
        <f>J15</f>
        <v>0.20000000000000004</v>
      </c>
      <c r="I27" s="3">
        <f>J16</f>
        <v>0.60000000000000009</v>
      </c>
      <c r="J27" s="3">
        <f>J17</f>
        <v>0.20000000000000004</v>
      </c>
      <c r="M27" s="3">
        <f>O15</f>
        <v>0.33333333333333331</v>
      </c>
      <c r="N27" s="3">
        <f>O16</f>
        <v>0.33333333333333331</v>
      </c>
      <c r="O27" s="3">
        <f>O17</f>
        <v>0.33333333333333331</v>
      </c>
      <c r="R27" s="3">
        <f>T15</f>
        <v>0.20538059227095293</v>
      </c>
      <c r="S27" s="3">
        <f>T16</f>
        <v>0.57490032449354367</v>
      </c>
      <c r="T27" s="3">
        <f>T17</f>
        <v>0.2197190832355034</v>
      </c>
    </row>
    <row r="28" spans="2:20" hidden="1" x14ac:dyDescent="0.3"/>
    <row r="29" spans="2:20" hidden="1" x14ac:dyDescent="0.3">
      <c r="C29" s="3">
        <f>C25/C27</f>
        <v>3.0119904076738608</v>
      </c>
      <c r="D29" s="3">
        <f t="shared" ref="D29:E29" si="33">D25/D27</f>
        <v>3.0303867403314917</v>
      </c>
      <c r="E29" s="3">
        <f t="shared" si="33"/>
        <v>3.0125786163522013</v>
      </c>
      <c r="H29" s="3">
        <f>H25/H27</f>
        <v>3</v>
      </c>
      <c r="I29" s="3">
        <f t="shared" ref="I29:J29" si="34">I25/I27</f>
        <v>3</v>
      </c>
      <c r="J29" s="3">
        <f t="shared" si="34"/>
        <v>3</v>
      </c>
      <c r="M29" s="3">
        <f>M25/M27</f>
        <v>1</v>
      </c>
      <c r="N29" s="3">
        <f t="shared" ref="N29:O29" si="35">N25/N27</f>
        <v>1</v>
      </c>
      <c r="O29" s="3">
        <f t="shared" si="35"/>
        <v>1</v>
      </c>
      <c r="R29" s="3">
        <f>R25/R27</f>
        <v>3.0028792408518585</v>
      </c>
      <c r="S29" s="3">
        <f t="shared" ref="S29:T29" si="36">S25/S27</f>
        <v>3.0078983578742289</v>
      </c>
      <c r="T29" s="3">
        <f t="shared" si="36"/>
        <v>3.0029332930579571</v>
      </c>
    </row>
    <row r="30" spans="2:20" hidden="1" x14ac:dyDescent="0.3"/>
    <row r="31" spans="2:20" hidden="1" x14ac:dyDescent="0.3">
      <c r="D31" s="3" t="s">
        <v>5</v>
      </c>
      <c r="E31" s="3">
        <f>AVERAGE(C29:E29)</f>
        <v>3.0183185881191843</v>
      </c>
      <c r="I31" s="3" t="s">
        <v>5</v>
      </c>
      <c r="J31" s="3">
        <f>AVERAGE(H29:J29)</f>
        <v>3</v>
      </c>
      <c r="N31" s="3" t="s">
        <v>5</v>
      </c>
      <c r="O31" s="3">
        <f>AVERAGE(M29:O29)</f>
        <v>1</v>
      </c>
      <c r="S31" s="3" t="s">
        <v>5</v>
      </c>
      <c r="T31" s="3">
        <f>AVERAGE(R29:T29)</f>
        <v>3.0045702972613477</v>
      </c>
    </row>
    <row r="32" spans="2:20" hidden="1" x14ac:dyDescent="0.3">
      <c r="D32" s="3" t="s">
        <v>6</v>
      </c>
      <c r="E32" s="3">
        <f>(E31-3)/2</f>
        <v>9.159294059592149E-3</v>
      </c>
      <c r="I32" s="3" t="s">
        <v>6</v>
      </c>
      <c r="J32" s="3">
        <f>(J31-3)/2</f>
        <v>0</v>
      </c>
      <c r="N32" s="3" t="s">
        <v>6</v>
      </c>
      <c r="O32" s="3">
        <f>(O31-3)/2</f>
        <v>-1</v>
      </c>
      <c r="S32" s="3" t="s">
        <v>6</v>
      </c>
      <c r="T32" s="3">
        <f>(T31-3)/2</f>
        <v>2.2851486306738611E-3</v>
      </c>
    </row>
    <row r="33" spans="4:20" x14ac:dyDescent="0.3">
      <c r="D33" s="3" t="s">
        <v>7</v>
      </c>
      <c r="E33" s="3">
        <f>E32/0.52</f>
        <v>1.7614027037677209E-2</v>
      </c>
      <c r="I33" s="3" t="s">
        <v>7</v>
      </c>
      <c r="J33" s="3">
        <f>J32/0.52</f>
        <v>0</v>
      </c>
      <c r="N33" s="3" t="s">
        <v>7</v>
      </c>
      <c r="O33" s="3">
        <f>O32/0.52</f>
        <v>-1.9230769230769229</v>
      </c>
      <c r="S33" s="3" t="s">
        <v>7</v>
      </c>
      <c r="T33" s="3">
        <f>T32/0.52</f>
        <v>4.3945165974497331E-3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1F7E1-FD1C-4796-926F-EEABA35C515A}">
  <dimension ref="B3:T33"/>
  <sheetViews>
    <sheetView workbookViewId="0">
      <selection activeCell="B7" sqref="B7"/>
    </sheetView>
  </sheetViews>
  <sheetFormatPr defaultRowHeight="14.4" x14ac:dyDescent="0.3"/>
  <sheetData>
    <row r="3" spans="2:20" x14ac:dyDescent="0.3">
      <c r="B3" s="3" t="s">
        <v>93</v>
      </c>
      <c r="C3" s="3" t="str">
        <f>B4</f>
        <v>visoko</v>
      </c>
      <c r="D3" s="3" t="str">
        <f>B5</f>
        <v>umjereno</v>
      </c>
      <c r="E3" s="3" t="str">
        <f>B6</f>
        <v>visoko</v>
      </c>
      <c r="G3" s="3" t="s">
        <v>93</v>
      </c>
      <c r="H3" s="3" t="str">
        <f>G4</f>
        <v>visoko</v>
      </c>
      <c r="I3" s="3" t="str">
        <f>G5</f>
        <v>umjereno</v>
      </c>
      <c r="J3" s="3" t="str">
        <f>G6</f>
        <v>visoko</v>
      </c>
      <c r="L3" s="3"/>
      <c r="M3" s="3" t="str">
        <f>L4</f>
        <v>visoko</v>
      </c>
      <c r="N3" s="3" t="str">
        <f>L5</f>
        <v>umjereno</v>
      </c>
      <c r="O3" s="3" t="str">
        <f>L6</f>
        <v>visoko</v>
      </c>
      <c r="Q3" s="3"/>
      <c r="R3" s="3" t="str">
        <f>Q4</f>
        <v>visoko</v>
      </c>
      <c r="S3" s="3" t="str">
        <f>Q5</f>
        <v>umjereno</v>
      </c>
      <c r="T3" s="3" t="str">
        <f>Q6</f>
        <v>visoko</v>
      </c>
    </row>
    <row r="4" spans="2:20" x14ac:dyDescent="0.3">
      <c r="B4" s="4" t="s">
        <v>126</v>
      </c>
      <c r="C4" s="3">
        <v>1</v>
      </c>
      <c r="D4" s="3">
        <f>1/2</f>
        <v>0.5</v>
      </c>
      <c r="E4" s="3">
        <f>1/2</f>
        <v>0.5</v>
      </c>
      <c r="G4" s="42" t="str">
        <f>B4</f>
        <v>visoko</v>
      </c>
      <c r="H4" s="3">
        <v>1</v>
      </c>
      <c r="I4" s="3">
        <v>2</v>
      </c>
      <c r="J4" s="3">
        <f>1/2</f>
        <v>0.5</v>
      </c>
      <c r="L4" s="3" t="str">
        <f>G4</f>
        <v>visoko</v>
      </c>
      <c r="M4" s="3">
        <v>1</v>
      </c>
      <c r="N4" s="3"/>
      <c r="O4" s="3"/>
      <c r="Q4" s="3" t="str">
        <f>L4</f>
        <v>visoko</v>
      </c>
      <c r="R4" s="3">
        <f>GEOMEAN(C4,H4,M4)</f>
        <v>1</v>
      </c>
      <c r="S4" s="3">
        <f t="shared" ref="S4:T6" si="0">GEOMEAN(D4,I4,N4)</f>
        <v>1</v>
      </c>
      <c r="T4" s="3">
        <f t="shared" si="0"/>
        <v>0.5</v>
      </c>
    </row>
    <row r="5" spans="2:20" x14ac:dyDescent="0.3">
      <c r="B5" s="4" t="s">
        <v>137</v>
      </c>
      <c r="C5" s="3">
        <v>2</v>
      </c>
      <c r="D5" s="3">
        <v>1</v>
      </c>
      <c r="E5" s="3">
        <v>1</v>
      </c>
      <c r="G5" s="42" t="str">
        <f t="shared" ref="G5:G6" si="1">B5</f>
        <v>umjereno</v>
      </c>
      <c r="H5" s="3">
        <f>1/2</f>
        <v>0.5</v>
      </c>
      <c r="I5" s="3">
        <v>1</v>
      </c>
      <c r="J5" s="3">
        <f>1/2</f>
        <v>0.5</v>
      </c>
      <c r="L5" s="3" t="str">
        <f t="shared" ref="L5:L6" si="2">G5</f>
        <v>umjereno</v>
      </c>
      <c r="M5" s="3"/>
      <c r="N5" s="3">
        <v>1</v>
      </c>
      <c r="O5" s="3"/>
      <c r="Q5" s="3" t="str">
        <f t="shared" ref="Q5:Q6" si="3">L5</f>
        <v>umjereno</v>
      </c>
      <c r="R5" s="3">
        <f t="shared" ref="R5:R6" si="4">GEOMEAN(C5,H5,M5)</f>
        <v>1</v>
      </c>
      <c r="S5" s="3">
        <f t="shared" si="0"/>
        <v>1</v>
      </c>
      <c r="T5" s="3">
        <f t="shared" si="0"/>
        <v>0.70710678118654757</v>
      </c>
    </row>
    <row r="6" spans="2:20" x14ac:dyDescent="0.3">
      <c r="B6" s="4" t="s">
        <v>126</v>
      </c>
      <c r="C6" s="3">
        <v>2</v>
      </c>
      <c r="D6" s="3">
        <v>1</v>
      </c>
      <c r="E6" s="3">
        <v>1</v>
      </c>
      <c r="G6" s="42" t="str">
        <f t="shared" si="1"/>
        <v>visoko</v>
      </c>
      <c r="H6" s="3">
        <v>2</v>
      </c>
      <c r="I6" s="3">
        <v>2</v>
      </c>
      <c r="J6" s="3">
        <v>1</v>
      </c>
      <c r="L6" s="3" t="str">
        <f t="shared" si="2"/>
        <v>visoko</v>
      </c>
      <c r="M6" s="3"/>
      <c r="N6" s="3"/>
      <c r="O6" s="3">
        <v>1</v>
      </c>
      <c r="Q6" s="3" t="str">
        <f t="shared" si="3"/>
        <v>visoko</v>
      </c>
      <c r="R6" s="3">
        <f t="shared" si="4"/>
        <v>2</v>
      </c>
      <c r="S6" s="3">
        <f t="shared" si="0"/>
        <v>1.4142135623730949</v>
      </c>
      <c r="T6" s="3">
        <f t="shared" si="0"/>
        <v>1</v>
      </c>
    </row>
    <row r="8" spans="2:20" hidden="1" x14ac:dyDescent="0.3">
      <c r="C8" s="3">
        <f>SUM(C4:C6)</f>
        <v>5</v>
      </c>
      <c r="D8" s="3">
        <f t="shared" ref="D8:E8" si="5">SUM(D4:D6)</f>
        <v>2.5</v>
      </c>
      <c r="E8" s="3">
        <f t="shared" si="5"/>
        <v>2.5</v>
      </c>
      <c r="H8" s="3">
        <f>SUM(H4:H6)</f>
        <v>3.5</v>
      </c>
      <c r="I8" s="3">
        <f t="shared" ref="I8:J8" si="6">SUM(I4:I6)</f>
        <v>5</v>
      </c>
      <c r="J8" s="3">
        <f t="shared" si="6"/>
        <v>2</v>
      </c>
      <c r="M8" s="3">
        <f>SUM(M4:M6)</f>
        <v>1</v>
      </c>
      <c r="N8" s="3">
        <f t="shared" ref="N8:O8" si="7">SUM(N4:N6)</f>
        <v>1</v>
      </c>
      <c r="O8" s="3">
        <f t="shared" si="7"/>
        <v>1</v>
      </c>
      <c r="R8" s="3">
        <f>SUM(R4:R6)</f>
        <v>4</v>
      </c>
      <c r="S8" s="3">
        <f t="shared" ref="S8:T8" si="8">SUM(S4:S6)</f>
        <v>3.4142135623730949</v>
      </c>
      <c r="T8" s="3">
        <f t="shared" si="8"/>
        <v>2.2071067811865475</v>
      </c>
    </row>
    <row r="9" spans="2:20" hidden="1" x14ac:dyDescent="0.3"/>
    <row r="10" spans="2:20" hidden="1" x14ac:dyDescent="0.3"/>
    <row r="11" spans="2:20" hidden="1" x14ac:dyDescent="0.3">
      <c r="C11" s="3">
        <f>C4/C$8</f>
        <v>0.2</v>
      </c>
      <c r="D11" s="3">
        <f>D4/D$8</f>
        <v>0.2</v>
      </c>
      <c r="E11" s="3">
        <f>E4/E$8</f>
        <v>0.2</v>
      </c>
      <c r="H11" s="3">
        <f>H4/H$8</f>
        <v>0.2857142857142857</v>
      </c>
      <c r="I11" s="3">
        <f>I4/I$8</f>
        <v>0.4</v>
      </c>
      <c r="J11" s="3">
        <f>J4/J$8</f>
        <v>0.25</v>
      </c>
      <c r="M11" s="3">
        <f>M4/M$8</f>
        <v>1</v>
      </c>
      <c r="N11" s="3">
        <f>N4/N$8</f>
        <v>0</v>
      </c>
      <c r="O11" s="3">
        <f>O4/O$8</f>
        <v>0</v>
      </c>
      <c r="R11" s="3">
        <f>R4/R$8</f>
        <v>0.25</v>
      </c>
      <c r="S11" s="3">
        <f>S4/S$8</f>
        <v>0.29289321881345248</v>
      </c>
      <c r="T11" s="3">
        <f>T4/T$8</f>
        <v>0.22654091966098644</v>
      </c>
    </row>
    <row r="12" spans="2:20" hidden="1" x14ac:dyDescent="0.3">
      <c r="C12" s="3">
        <f t="shared" ref="C12:E13" si="9">C5/C$8</f>
        <v>0.4</v>
      </c>
      <c r="D12" s="3">
        <f t="shared" si="9"/>
        <v>0.4</v>
      </c>
      <c r="E12" s="3">
        <f t="shared" si="9"/>
        <v>0.4</v>
      </c>
      <c r="H12" s="3">
        <f t="shared" ref="H12:J13" si="10">H5/H$8</f>
        <v>0.14285714285714285</v>
      </c>
      <c r="I12" s="3">
        <f t="shared" si="10"/>
        <v>0.2</v>
      </c>
      <c r="J12" s="3">
        <f t="shared" si="10"/>
        <v>0.25</v>
      </c>
      <c r="M12" s="3">
        <f t="shared" ref="M12:O13" si="11">M5/M$8</f>
        <v>0</v>
      </c>
      <c r="N12" s="3">
        <f t="shared" si="11"/>
        <v>1</v>
      </c>
      <c r="O12" s="3">
        <f t="shared" si="11"/>
        <v>0</v>
      </c>
      <c r="R12" s="3">
        <f t="shared" ref="R12:T13" si="12">R5/R$8</f>
        <v>0.25</v>
      </c>
      <c r="S12" s="3">
        <f t="shared" si="12"/>
        <v>0.29289321881345248</v>
      </c>
      <c r="T12" s="3">
        <f t="shared" si="12"/>
        <v>0.32037724101704079</v>
      </c>
    </row>
    <row r="13" spans="2:20" hidden="1" x14ac:dyDescent="0.3">
      <c r="C13" s="3">
        <f t="shared" si="9"/>
        <v>0.4</v>
      </c>
      <c r="D13" s="3">
        <f t="shared" si="9"/>
        <v>0.4</v>
      </c>
      <c r="E13" s="3">
        <f t="shared" si="9"/>
        <v>0.4</v>
      </c>
      <c r="H13" s="3">
        <f t="shared" si="10"/>
        <v>0.5714285714285714</v>
      </c>
      <c r="I13" s="3">
        <f t="shared" si="10"/>
        <v>0.4</v>
      </c>
      <c r="J13" s="3">
        <f t="shared" si="10"/>
        <v>0.5</v>
      </c>
      <c r="M13" s="3">
        <f t="shared" si="11"/>
        <v>0</v>
      </c>
      <c r="N13" s="3">
        <f t="shared" si="11"/>
        <v>0</v>
      </c>
      <c r="O13" s="3">
        <f t="shared" si="11"/>
        <v>1</v>
      </c>
      <c r="R13" s="3">
        <f t="shared" si="12"/>
        <v>0.5</v>
      </c>
      <c r="S13" s="3">
        <f t="shared" si="12"/>
        <v>0.41421356237309503</v>
      </c>
      <c r="T13" s="3">
        <f t="shared" si="12"/>
        <v>0.45308183932197288</v>
      </c>
    </row>
    <row r="14" spans="2:20" hidden="1" x14ac:dyDescent="0.3"/>
    <row r="15" spans="2:20" x14ac:dyDescent="0.3">
      <c r="D15" s="3" t="str">
        <f>B4</f>
        <v>visoko</v>
      </c>
      <c r="E15" s="3">
        <f>AVERAGE(C11:E11)</f>
        <v>0.20000000000000004</v>
      </c>
      <c r="I15" s="3" t="str">
        <f>G4</f>
        <v>visoko</v>
      </c>
      <c r="J15" s="3">
        <f>AVERAGE(H11:J11)</f>
        <v>0.31190476190476191</v>
      </c>
      <c r="N15" s="3" t="str">
        <f>L4</f>
        <v>visoko</v>
      </c>
      <c r="O15" s="3">
        <f>AVERAGE(M11:O11)</f>
        <v>0.33333333333333331</v>
      </c>
      <c r="S15" s="3" t="str">
        <f>Q4</f>
        <v>visoko</v>
      </c>
      <c r="T15" s="3">
        <f>AVERAGE(R11:T11)</f>
        <v>0.25647804615814634</v>
      </c>
    </row>
    <row r="16" spans="2:20" x14ac:dyDescent="0.3">
      <c r="D16" s="3" t="str">
        <f t="shared" ref="D16:D17" si="13">B5</f>
        <v>umjereno</v>
      </c>
      <c r="E16" s="3">
        <f t="shared" ref="E16:E17" si="14">AVERAGE(C12:E12)</f>
        <v>0.40000000000000008</v>
      </c>
      <c r="I16" s="3" t="str">
        <f t="shared" ref="I16:I17" si="15">G5</f>
        <v>umjereno</v>
      </c>
      <c r="J16" s="3">
        <f t="shared" ref="J16:J17" si="16">AVERAGE(H12:J12)</f>
        <v>0.19761904761904761</v>
      </c>
      <c r="N16" s="3" t="str">
        <f t="shared" ref="N16:N17" si="17">L5</f>
        <v>umjereno</v>
      </c>
      <c r="O16" s="3">
        <f t="shared" ref="O16:O17" si="18">AVERAGE(M12:O12)</f>
        <v>0.33333333333333331</v>
      </c>
      <c r="S16" s="3" t="str">
        <f t="shared" ref="S16:S17" si="19">Q5</f>
        <v>umjereno</v>
      </c>
      <c r="T16" s="3">
        <f t="shared" ref="T16:T17" si="20">AVERAGE(R12:T12)</f>
        <v>0.28775681994349778</v>
      </c>
    </row>
    <row r="17" spans="2:20" x14ac:dyDescent="0.3">
      <c r="D17" s="3" t="str">
        <f t="shared" si="13"/>
        <v>visoko</v>
      </c>
      <c r="E17" s="3">
        <f t="shared" si="14"/>
        <v>0.40000000000000008</v>
      </c>
      <c r="I17" s="3" t="str">
        <f t="shared" si="15"/>
        <v>visoko</v>
      </c>
      <c r="J17" s="3">
        <f t="shared" si="16"/>
        <v>0.49047619047619051</v>
      </c>
      <c r="N17" s="3" t="str">
        <f t="shared" si="17"/>
        <v>visoko</v>
      </c>
      <c r="O17" s="3">
        <f t="shared" si="18"/>
        <v>0.33333333333333331</v>
      </c>
      <c r="S17" s="3" t="str">
        <f t="shared" si="19"/>
        <v>visoko</v>
      </c>
      <c r="T17" s="3">
        <f t="shared" si="20"/>
        <v>0.45576513389835593</v>
      </c>
    </row>
    <row r="19" spans="2:20" x14ac:dyDescent="0.3">
      <c r="B19" t="s">
        <v>4</v>
      </c>
      <c r="G19" t="s">
        <v>4</v>
      </c>
      <c r="L19" t="s">
        <v>4</v>
      </c>
      <c r="Q19" t="s">
        <v>4</v>
      </c>
    </row>
    <row r="21" spans="2:20" hidden="1" x14ac:dyDescent="0.3">
      <c r="C21" s="3">
        <f>C4*E$15</f>
        <v>0.20000000000000004</v>
      </c>
      <c r="D21" s="3">
        <f>D4*E$16</f>
        <v>0.20000000000000004</v>
      </c>
      <c r="E21" s="3">
        <f>E4*E$17</f>
        <v>0.20000000000000004</v>
      </c>
      <c r="H21" s="3">
        <f>H4*J$15</f>
        <v>0.31190476190476191</v>
      </c>
      <c r="I21" s="3">
        <f>I4*J$16</f>
        <v>0.39523809523809522</v>
      </c>
      <c r="J21" s="3">
        <f>J4*J$17</f>
        <v>0.24523809523809526</v>
      </c>
      <c r="M21" s="3">
        <f>M4*O$15</f>
        <v>0.33333333333333331</v>
      </c>
      <c r="N21" s="3">
        <f>N4*O$16</f>
        <v>0</v>
      </c>
      <c r="O21" s="3">
        <f>O4*O$17</f>
        <v>0</v>
      </c>
      <c r="R21" s="3">
        <f>R4*T$15</f>
        <v>0.25647804615814634</v>
      </c>
      <c r="S21" s="3">
        <f>S4*T$16</f>
        <v>0.28775681994349778</v>
      </c>
      <c r="T21" s="3">
        <f>T4*T$17</f>
        <v>0.22788256694917797</v>
      </c>
    </row>
    <row r="22" spans="2:20" hidden="1" x14ac:dyDescent="0.3">
      <c r="C22" s="3">
        <f t="shared" ref="C22:C23" si="21">C5*E$15</f>
        <v>0.40000000000000008</v>
      </c>
      <c r="D22" s="3">
        <f t="shared" ref="D22:D23" si="22">D5*E$16</f>
        <v>0.40000000000000008</v>
      </c>
      <c r="E22" s="3">
        <f t="shared" ref="E22:E23" si="23">E5*E$17</f>
        <v>0.40000000000000008</v>
      </c>
      <c r="H22" s="3">
        <f t="shared" ref="H22:H23" si="24">H5*J$15</f>
        <v>0.15595238095238095</v>
      </c>
      <c r="I22" s="3">
        <f t="shared" ref="I22:I23" si="25">I5*J$16</f>
        <v>0.19761904761904761</v>
      </c>
      <c r="J22" s="3">
        <f t="shared" ref="J22:J23" si="26">J5*J$17</f>
        <v>0.24523809523809526</v>
      </c>
      <c r="M22" s="3">
        <f t="shared" ref="M22:M23" si="27">M5*O$15</f>
        <v>0</v>
      </c>
      <c r="N22" s="3">
        <f t="shared" ref="N22:N23" si="28">N5*O$16</f>
        <v>0.33333333333333331</v>
      </c>
      <c r="O22" s="3">
        <f t="shared" ref="O22:O23" si="29">O5*O$17</f>
        <v>0</v>
      </c>
      <c r="R22" s="3">
        <f t="shared" ref="R22:R23" si="30">R5*T$15</f>
        <v>0.25647804615814634</v>
      </c>
      <c r="S22" s="3">
        <f t="shared" ref="S22:S23" si="31">S5*T$16</f>
        <v>0.28775681994349778</v>
      </c>
      <c r="T22" s="3">
        <f t="shared" ref="T22:T23" si="32">T5*T$17</f>
        <v>0.3222746168079223</v>
      </c>
    </row>
    <row r="23" spans="2:20" hidden="1" x14ac:dyDescent="0.3">
      <c r="C23" s="3">
        <f t="shared" si="21"/>
        <v>0.40000000000000008</v>
      </c>
      <c r="D23" s="3">
        <f t="shared" si="22"/>
        <v>0.40000000000000008</v>
      </c>
      <c r="E23" s="3">
        <f t="shared" si="23"/>
        <v>0.40000000000000008</v>
      </c>
      <c r="H23" s="3">
        <f t="shared" si="24"/>
        <v>0.62380952380952381</v>
      </c>
      <c r="I23" s="3">
        <f t="shared" si="25"/>
        <v>0.39523809523809522</v>
      </c>
      <c r="J23" s="3">
        <f t="shared" si="26"/>
        <v>0.49047619047619051</v>
      </c>
      <c r="M23" s="3">
        <f t="shared" si="27"/>
        <v>0</v>
      </c>
      <c r="N23" s="3">
        <f t="shared" si="28"/>
        <v>0</v>
      </c>
      <c r="O23" s="3">
        <f t="shared" si="29"/>
        <v>0.33333333333333331</v>
      </c>
      <c r="R23" s="3">
        <f t="shared" si="30"/>
        <v>0.51295609231629269</v>
      </c>
      <c r="S23" s="3">
        <f t="shared" si="31"/>
        <v>0.40694959742944725</v>
      </c>
      <c r="T23" s="3">
        <f t="shared" si="32"/>
        <v>0.45576513389835593</v>
      </c>
    </row>
    <row r="24" spans="2:20" hidden="1" x14ac:dyDescent="0.3"/>
    <row r="25" spans="2:20" hidden="1" x14ac:dyDescent="0.3">
      <c r="C25" s="3">
        <f>SUM(C21:E21)</f>
        <v>0.60000000000000009</v>
      </c>
      <c r="D25" s="3">
        <f>SUM(C22:E22)</f>
        <v>1.2000000000000002</v>
      </c>
      <c r="E25" s="3">
        <f>SUM(C23:E23)</f>
        <v>1.2000000000000002</v>
      </c>
      <c r="H25" s="3">
        <f>SUM(H21:J21)</f>
        <v>0.95238095238095233</v>
      </c>
      <c r="I25" s="3">
        <f>SUM(H22:J22)</f>
        <v>0.59880952380952379</v>
      </c>
      <c r="J25" s="3">
        <f>SUM(H23:J23)</f>
        <v>1.5095238095238095</v>
      </c>
      <c r="M25" s="3">
        <f>SUM(M21:O21)</f>
        <v>0.33333333333333331</v>
      </c>
      <c r="N25" s="3">
        <f>SUM(M22:O22)</f>
        <v>0.33333333333333331</v>
      </c>
      <c r="O25" s="3">
        <f>SUM(M23:O23)</f>
        <v>0.33333333333333331</v>
      </c>
      <c r="R25" s="3">
        <f>SUM(R21:T21)</f>
        <v>0.77211743305082203</v>
      </c>
      <c r="S25" s="3">
        <f>SUM(R22:T22)</f>
        <v>0.86650948290956631</v>
      </c>
      <c r="T25" s="3">
        <f>SUM(R23:T23)</f>
        <v>1.375670823644096</v>
      </c>
    </row>
    <row r="26" spans="2:20" hidden="1" x14ac:dyDescent="0.3"/>
    <row r="27" spans="2:20" hidden="1" x14ac:dyDescent="0.3">
      <c r="C27" s="3">
        <f>E15</f>
        <v>0.20000000000000004</v>
      </c>
      <c r="D27" s="3">
        <f>E16</f>
        <v>0.40000000000000008</v>
      </c>
      <c r="E27" s="3">
        <f>E17</f>
        <v>0.40000000000000008</v>
      </c>
      <c r="H27" s="3">
        <f>J15</f>
        <v>0.31190476190476191</v>
      </c>
      <c r="I27" s="3">
        <f>J16</f>
        <v>0.19761904761904761</v>
      </c>
      <c r="J27" s="3">
        <f>J17</f>
        <v>0.49047619047619051</v>
      </c>
      <c r="M27" s="3">
        <f>O15</f>
        <v>0.33333333333333331</v>
      </c>
      <c r="N27" s="3">
        <f>O16</f>
        <v>0.33333333333333331</v>
      </c>
      <c r="O27" s="3">
        <f>O17</f>
        <v>0.33333333333333331</v>
      </c>
      <c r="R27" s="3">
        <f>T15</f>
        <v>0.25647804615814634</v>
      </c>
      <c r="S27" s="3">
        <f>T16</f>
        <v>0.28775681994349778</v>
      </c>
      <c r="T27" s="3">
        <f>T17</f>
        <v>0.45576513389835593</v>
      </c>
    </row>
    <row r="28" spans="2:20" hidden="1" x14ac:dyDescent="0.3"/>
    <row r="29" spans="2:20" hidden="1" x14ac:dyDescent="0.3">
      <c r="C29" s="3">
        <f>C25/C27</f>
        <v>3</v>
      </c>
      <c r="D29" s="3">
        <f t="shared" ref="D29:E29" si="33">D25/D27</f>
        <v>3</v>
      </c>
      <c r="E29" s="3">
        <f t="shared" si="33"/>
        <v>3</v>
      </c>
      <c r="H29" s="3">
        <f>H25/H27</f>
        <v>3.0534351145038165</v>
      </c>
      <c r="I29" s="3">
        <f t="shared" ref="I29:J29" si="34">I25/I27</f>
        <v>3.0301204819277108</v>
      </c>
      <c r="J29" s="3">
        <f t="shared" si="34"/>
        <v>3.0776699029126209</v>
      </c>
      <c r="M29" s="3">
        <f>M25/M27</f>
        <v>1</v>
      </c>
      <c r="N29" s="3">
        <f t="shared" ref="N29:O29" si="35">N25/N27</f>
        <v>1</v>
      </c>
      <c r="O29" s="3">
        <f t="shared" si="35"/>
        <v>1</v>
      </c>
      <c r="R29" s="3">
        <f>R25/R27</f>
        <v>3.0104620828822459</v>
      </c>
      <c r="S29" s="3">
        <f t="shared" ref="S29:T29" si="36">S25/S27</f>
        <v>3.0112561122954755</v>
      </c>
      <c r="T29" s="3">
        <f t="shared" si="36"/>
        <v>3.0183766184073573</v>
      </c>
    </row>
    <row r="30" spans="2:20" hidden="1" x14ac:dyDescent="0.3"/>
    <row r="31" spans="2:20" hidden="1" x14ac:dyDescent="0.3">
      <c r="D31" s="3" t="s">
        <v>5</v>
      </c>
      <c r="E31" s="3">
        <f>AVERAGE(C29:E29)</f>
        <v>3</v>
      </c>
      <c r="I31" s="3" t="s">
        <v>5</v>
      </c>
      <c r="J31" s="3">
        <f>AVERAGE(H29:J29)</f>
        <v>3.0537418331147159</v>
      </c>
      <c r="N31" s="3" t="s">
        <v>5</v>
      </c>
      <c r="O31" s="3">
        <f>AVERAGE(M29:O29)</f>
        <v>1</v>
      </c>
      <c r="S31" s="3" t="s">
        <v>5</v>
      </c>
      <c r="T31" s="3">
        <f>AVERAGE(R29:T29)</f>
        <v>3.0133649378616929</v>
      </c>
    </row>
    <row r="32" spans="2:20" hidden="1" x14ac:dyDescent="0.3">
      <c r="D32" s="3" t="s">
        <v>6</v>
      </c>
      <c r="E32" s="3">
        <f>(E31-3)/2</f>
        <v>0</v>
      </c>
      <c r="I32" s="3" t="s">
        <v>6</v>
      </c>
      <c r="J32" s="3">
        <f>(J31-3)/2</f>
        <v>2.687091655735796E-2</v>
      </c>
      <c r="N32" s="3" t="s">
        <v>6</v>
      </c>
      <c r="O32" s="3">
        <f>(O31-3)/2</f>
        <v>-1</v>
      </c>
      <c r="S32" s="3" t="s">
        <v>6</v>
      </c>
      <c r="T32" s="3">
        <f>(T31-3)/2</f>
        <v>6.6824689308464524E-3</v>
      </c>
    </row>
    <row r="33" spans="4:20" x14ac:dyDescent="0.3">
      <c r="D33" s="3" t="s">
        <v>7</v>
      </c>
      <c r="E33" s="3">
        <f>E32/0.52</f>
        <v>0</v>
      </c>
      <c r="I33" s="3" t="s">
        <v>7</v>
      </c>
      <c r="J33" s="3">
        <f>J32/0.52</f>
        <v>5.1674839533380694E-2</v>
      </c>
      <c r="N33" s="3" t="s">
        <v>7</v>
      </c>
      <c r="O33" s="3">
        <f>O32/0.52</f>
        <v>-1.9230769230769229</v>
      </c>
      <c r="S33" s="3" t="s">
        <v>7</v>
      </c>
      <c r="T33" s="3">
        <f>T32/0.52</f>
        <v>1.285090179008933E-2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8E10C-101F-4957-AD95-86CAB66589C1}">
  <dimension ref="B3:X33"/>
  <sheetViews>
    <sheetView workbookViewId="0">
      <selection activeCell="B8" sqref="B8"/>
    </sheetView>
  </sheetViews>
  <sheetFormatPr defaultRowHeight="14.4" x14ac:dyDescent="0.3"/>
  <cols>
    <col min="2" max="2" width="10.33203125" bestFit="1" customWidth="1"/>
    <col min="8" max="8" width="10.33203125" bestFit="1" customWidth="1"/>
    <col min="23" max="23" width="12" bestFit="1" customWidth="1"/>
  </cols>
  <sheetData>
    <row r="3" spans="2:24" x14ac:dyDescent="0.3">
      <c r="B3" s="3" t="s">
        <v>94</v>
      </c>
      <c r="C3" s="3" t="str">
        <f>B4</f>
        <v>385 000</v>
      </c>
      <c r="D3" s="3" t="str">
        <f>B5</f>
        <v>1 750 000</v>
      </c>
      <c r="E3" s="3" t="str">
        <f>B6</f>
        <v>215 000</v>
      </c>
      <c r="F3" s="3" t="str">
        <f>B7</f>
        <v>kratkoročni</v>
      </c>
      <c r="H3" s="3" t="s">
        <v>94</v>
      </c>
      <c r="I3" s="3" t="str">
        <f>H4</f>
        <v>385 000</v>
      </c>
      <c r="J3" s="3" t="str">
        <f>H5</f>
        <v>1 750 000</v>
      </c>
      <c r="K3" s="3" t="str">
        <f>H6</f>
        <v>215 000</v>
      </c>
      <c r="L3" s="3" t="str">
        <f>H7</f>
        <v>kratkoročni</v>
      </c>
      <c r="N3" s="3"/>
      <c r="O3" s="3" t="str">
        <f>N4</f>
        <v>385 000</v>
      </c>
      <c r="P3" s="3" t="str">
        <f>N5</f>
        <v>1 750 000</v>
      </c>
      <c r="Q3" s="3" t="str">
        <f>N6</f>
        <v>215 000</v>
      </c>
      <c r="R3" s="3" t="str">
        <f>N7</f>
        <v>kratkoročni</v>
      </c>
      <c r="T3" s="3"/>
      <c r="U3" s="3" t="str">
        <f>T4</f>
        <v>385 000</v>
      </c>
      <c r="V3" s="3" t="str">
        <f>T5</f>
        <v>1 750 000</v>
      </c>
      <c r="W3" s="3" t="str">
        <f>T6</f>
        <v>215 000</v>
      </c>
      <c r="X3" s="3" t="str">
        <f>T7</f>
        <v>kratkoročni</v>
      </c>
    </row>
    <row r="4" spans="2:24" x14ac:dyDescent="0.3">
      <c r="B4" s="4" t="s">
        <v>138</v>
      </c>
      <c r="C4" s="3">
        <v>1</v>
      </c>
      <c r="D4" s="3">
        <f>1/2</f>
        <v>0.5</v>
      </c>
      <c r="E4" s="3">
        <v>1</v>
      </c>
      <c r="F4" s="3">
        <v>2</v>
      </c>
      <c r="H4" s="42" t="str">
        <f>B4</f>
        <v>385 000</v>
      </c>
      <c r="I4" s="3">
        <v>1</v>
      </c>
      <c r="J4" s="3">
        <f>1/2</f>
        <v>0.5</v>
      </c>
      <c r="K4" s="3">
        <f>1/2</f>
        <v>0.5</v>
      </c>
      <c r="L4" s="3">
        <f>1/3</f>
        <v>0.33333333333333331</v>
      </c>
      <c r="N4" s="3" t="str">
        <f>H4</f>
        <v>385 000</v>
      </c>
      <c r="O4" s="3">
        <v>1</v>
      </c>
      <c r="P4" s="3"/>
      <c r="Q4" s="3"/>
      <c r="R4" s="3"/>
      <c r="T4" s="3" t="str">
        <f>N4</f>
        <v>385 000</v>
      </c>
      <c r="U4" s="3">
        <f>GEOMEAN(C4,I4,O4)</f>
        <v>1</v>
      </c>
      <c r="V4" s="3">
        <f t="shared" ref="V4:X7" si="0">GEOMEAN(D4,J4,P4)</f>
        <v>0.5</v>
      </c>
      <c r="W4" s="3">
        <f t="shared" si="0"/>
        <v>0.70710678118654757</v>
      </c>
      <c r="X4" s="3">
        <f t="shared" si="0"/>
        <v>0.81649658092772603</v>
      </c>
    </row>
    <row r="5" spans="2:24" x14ac:dyDescent="0.3">
      <c r="B5" s="4" t="s">
        <v>139</v>
      </c>
      <c r="C5" s="3">
        <v>2</v>
      </c>
      <c r="D5" s="3">
        <v>1</v>
      </c>
      <c r="E5" s="3">
        <v>2</v>
      </c>
      <c r="F5" s="3">
        <v>1</v>
      </c>
      <c r="H5" s="42" t="str">
        <f t="shared" ref="H5:H7" si="1">B5</f>
        <v>1 750 000</v>
      </c>
      <c r="I5" s="3">
        <v>2</v>
      </c>
      <c r="J5" s="3">
        <v>1</v>
      </c>
      <c r="K5" s="3">
        <v>2</v>
      </c>
      <c r="L5" s="3">
        <v>1</v>
      </c>
      <c r="N5" s="3" t="str">
        <f t="shared" ref="N5:N7" si="2">H5</f>
        <v>1 750 000</v>
      </c>
      <c r="O5" s="3"/>
      <c r="P5" s="3">
        <v>1</v>
      </c>
      <c r="Q5" s="3"/>
      <c r="R5" s="3"/>
      <c r="T5" s="3" t="str">
        <f t="shared" ref="T5:T7" si="3">N5</f>
        <v>1 750 000</v>
      </c>
      <c r="U5" s="3">
        <f t="shared" ref="U5:U7" si="4">GEOMEAN(C5,I5,O5)</f>
        <v>2</v>
      </c>
      <c r="V5" s="3">
        <f t="shared" si="0"/>
        <v>1</v>
      </c>
      <c r="W5" s="3">
        <f t="shared" si="0"/>
        <v>2</v>
      </c>
      <c r="X5" s="3">
        <f t="shared" si="0"/>
        <v>1</v>
      </c>
    </row>
    <row r="6" spans="2:24" x14ac:dyDescent="0.3">
      <c r="B6" s="4" t="s">
        <v>140</v>
      </c>
      <c r="C6" s="3">
        <v>1</v>
      </c>
      <c r="D6" s="3">
        <f>1/2</f>
        <v>0.5</v>
      </c>
      <c r="E6" s="3">
        <v>1</v>
      </c>
      <c r="F6" s="3">
        <f>1/2</f>
        <v>0.5</v>
      </c>
      <c r="H6" s="42" t="str">
        <f t="shared" si="1"/>
        <v>215 000</v>
      </c>
      <c r="I6" s="3">
        <v>2</v>
      </c>
      <c r="J6" s="3">
        <f>1/2</f>
        <v>0.5</v>
      </c>
      <c r="K6" s="3">
        <v>1</v>
      </c>
      <c r="L6" s="3">
        <f>1/2</f>
        <v>0.5</v>
      </c>
      <c r="N6" s="3" t="str">
        <f t="shared" si="2"/>
        <v>215 000</v>
      </c>
      <c r="O6" s="3"/>
      <c r="P6" s="3"/>
      <c r="Q6" s="3">
        <v>1</v>
      </c>
      <c r="R6" s="3"/>
      <c r="T6" s="3" t="str">
        <f t="shared" si="3"/>
        <v>215 000</v>
      </c>
      <c r="U6" s="3">
        <f t="shared" si="4"/>
        <v>1.4142135623730949</v>
      </c>
      <c r="V6" s="3">
        <f t="shared" si="0"/>
        <v>0.5</v>
      </c>
      <c r="W6" s="3">
        <f t="shared" si="0"/>
        <v>1</v>
      </c>
      <c r="X6" s="3">
        <f t="shared" si="0"/>
        <v>0.5</v>
      </c>
    </row>
    <row r="7" spans="2:24" x14ac:dyDescent="0.3">
      <c r="B7" s="4" t="s">
        <v>141</v>
      </c>
      <c r="C7" s="3">
        <f>1/2</f>
        <v>0.5</v>
      </c>
      <c r="D7" s="3">
        <v>1</v>
      </c>
      <c r="E7" s="3">
        <v>2</v>
      </c>
      <c r="F7" s="3">
        <v>1</v>
      </c>
      <c r="H7" s="42" t="str">
        <f t="shared" si="1"/>
        <v>kratkoročni</v>
      </c>
      <c r="I7" s="3">
        <v>3</v>
      </c>
      <c r="J7" s="3">
        <v>1</v>
      </c>
      <c r="K7" s="3">
        <v>2</v>
      </c>
      <c r="L7" s="3">
        <v>1</v>
      </c>
      <c r="N7" s="3" t="str">
        <f t="shared" si="2"/>
        <v>kratkoročni</v>
      </c>
      <c r="O7" s="3"/>
      <c r="P7" s="3"/>
      <c r="Q7" s="3"/>
      <c r="R7" s="3">
        <v>1</v>
      </c>
      <c r="T7" s="3" t="str">
        <f t="shared" si="3"/>
        <v>kratkoročni</v>
      </c>
      <c r="U7" s="3">
        <f t="shared" si="4"/>
        <v>1.2247448713915889</v>
      </c>
      <c r="V7" s="3">
        <f t="shared" si="0"/>
        <v>1</v>
      </c>
      <c r="W7" s="3">
        <f t="shared" si="0"/>
        <v>2</v>
      </c>
      <c r="X7" s="3">
        <f t="shared" si="0"/>
        <v>1</v>
      </c>
    </row>
    <row r="9" spans="2:24" hidden="1" x14ac:dyDescent="0.3">
      <c r="C9" s="3">
        <f>SUM(C4:C7)</f>
        <v>4.5</v>
      </c>
      <c r="D9" s="3">
        <f t="shared" ref="D9:F9" si="5">SUM(D4:D7)</f>
        <v>3</v>
      </c>
      <c r="E9" s="3">
        <f t="shared" si="5"/>
        <v>6</v>
      </c>
      <c r="F9" s="3">
        <f t="shared" si="5"/>
        <v>4.5</v>
      </c>
      <c r="I9" s="3">
        <f>SUM(I4:I7)</f>
        <v>8</v>
      </c>
      <c r="J9" s="3">
        <f t="shared" ref="J9:L9" si="6">SUM(J4:J7)</f>
        <v>3</v>
      </c>
      <c r="K9" s="3">
        <f t="shared" si="6"/>
        <v>5.5</v>
      </c>
      <c r="L9" s="3">
        <f t="shared" si="6"/>
        <v>2.833333333333333</v>
      </c>
      <c r="O9" s="3">
        <f>SUM(O4:O7)</f>
        <v>1</v>
      </c>
      <c r="P9" s="3">
        <f t="shared" ref="P9:R9" si="7">SUM(P4:P7)</f>
        <v>1</v>
      </c>
      <c r="Q9" s="3">
        <f t="shared" si="7"/>
        <v>1</v>
      </c>
      <c r="R9" s="3">
        <f t="shared" si="7"/>
        <v>1</v>
      </c>
      <c r="U9" s="3">
        <f>SUM(U4:U7)</f>
        <v>5.6389584337646834</v>
      </c>
      <c r="V9" s="3">
        <f t="shared" ref="V9:X9" si="8">SUM(V4:V7)</f>
        <v>3</v>
      </c>
      <c r="W9" s="3">
        <f t="shared" si="8"/>
        <v>5.7071067811865479</v>
      </c>
      <c r="X9" s="3">
        <f t="shared" si="8"/>
        <v>3.3164965809277263</v>
      </c>
    </row>
    <row r="10" spans="2:24" hidden="1" x14ac:dyDescent="0.3"/>
    <row r="11" spans="2:24" hidden="1" x14ac:dyDescent="0.3">
      <c r="C11" s="3">
        <f>C4/C$9</f>
        <v>0.22222222222222221</v>
      </c>
      <c r="D11" s="3">
        <f t="shared" ref="D11:F11" si="9">D4/D$9</f>
        <v>0.16666666666666666</v>
      </c>
      <c r="E11" s="3">
        <f t="shared" si="9"/>
        <v>0.16666666666666666</v>
      </c>
      <c r="F11" s="3">
        <f t="shared" si="9"/>
        <v>0.44444444444444442</v>
      </c>
      <c r="I11" s="3">
        <f>I4/I$9</f>
        <v>0.125</v>
      </c>
      <c r="J11" s="3">
        <f t="shared" ref="J11:L11" si="10">J4/J$9</f>
        <v>0.16666666666666666</v>
      </c>
      <c r="K11" s="3">
        <f t="shared" si="10"/>
        <v>9.0909090909090912E-2</v>
      </c>
      <c r="L11" s="3">
        <f t="shared" si="10"/>
        <v>0.11764705882352942</v>
      </c>
      <c r="O11" s="3">
        <f>O4/O$9</f>
        <v>1</v>
      </c>
      <c r="P11" s="3">
        <f t="shared" ref="P11:R11" si="11">P4/P$9</f>
        <v>0</v>
      </c>
      <c r="Q11" s="3">
        <f t="shared" si="11"/>
        <v>0</v>
      </c>
      <c r="R11" s="3">
        <f t="shared" si="11"/>
        <v>0</v>
      </c>
      <c r="U11" s="3">
        <f>U4/U$9</f>
        <v>0.1773377143573622</v>
      </c>
      <c r="V11" s="3">
        <f t="shared" ref="V11:X11" si="12">V4/V$9</f>
        <v>0.16666666666666666</v>
      </c>
      <c r="W11" s="3">
        <f t="shared" si="12"/>
        <v>0.12389934309929541</v>
      </c>
      <c r="X11" s="3">
        <f t="shared" si="12"/>
        <v>0.24619249892286238</v>
      </c>
    </row>
    <row r="12" spans="2:24" hidden="1" x14ac:dyDescent="0.3">
      <c r="C12" s="3">
        <f t="shared" ref="C12:F14" si="13">C5/C$9</f>
        <v>0.44444444444444442</v>
      </c>
      <c r="D12" s="3">
        <f t="shared" si="13"/>
        <v>0.33333333333333331</v>
      </c>
      <c r="E12" s="3">
        <f t="shared" si="13"/>
        <v>0.33333333333333331</v>
      </c>
      <c r="F12" s="3">
        <f t="shared" si="13"/>
        <v>0.22222222222222221</v>
      </c>
      <c r="I12" s="3">
        <f t="shared" ref="I12:L14" si="14">I5/I$9</f>
        <v>0.25</v>
      </c>
      <c r="J12" s="3">
        <f t="shared" si="14"/>
        <v>0.33333333333333331</v>
      </c>
      <c r="K12" s="3">
        <f t="shared" si="14"/>
        <v>0.36363636363636365</v>
      </c>
      <c r="L12" s="3">
        <f t="shared" si="14"/>
        <v>0.35294117647058826</v>
      </c>
      <c r="O12" s="3">
        <f t="shared" ref="O12:R14" si="15">O5/O$9</f>
        <v>0</v>
      </c>
      <c r="P12" s="3">
        <f t="shared" si="15"/>
        <v>1</v>
      </c>
      <c r="Q12" s="3">
        <f t="shared" si="15"/>
        <v>0</v>
      </c>
      <c r="R12" s="3">
        <f t="shared" si="15"/>
        <v>0</v>
      </c>
      <c r="U12" s="3">
        <f t="shared" ref="U12:X14" si="16">U5/U$9</f>
        <v>0.35467542871472441</v>
      </c>
      <c r="V12" s="3">
        <f t="shared" si="16"/>
        <v>0.33333333333333331</v>
      </c>
      <c r="W12" s="3">
        <f t="shared" si="16"/>
        <v>0.35044026276028178</v>
      </c>
      <c r="X12" s="3">
        <f t="shared" si="16"/>
        <v>0.301523000430855</v>
      </c>
    </row>
    <row r="13" spans="2:24" hidden="1" x14ac:dyDescent="0.3">
      <c r="C13" s="3">
        <f t="shared" si="13"/>
        <v>0.22222222222222221</v>
      </c>
      <c r="D13" s="3">
        <f t="shared" si="13"/>
        <v>0.16666666666666666</v>
      </c>
      <c r="E13" s="3">
        <f t="shared" si="13"/>
        <v>0.16666666666666666</v>
      </c>
      <c r="F13" s="3">
        <f t="shared" si="13"/>
        <v>0.1111111111111111</v>
      </c>
      <c r="I13" s="3">
        <f t="shared" si="14"/>
        <v>0.25</v>
      </c>
      <c r="J13" s="3">
        <f t="shared" si="14"/>
        <v>0.16666666666666666</v>
      </c>
      <c r="K13" s="3">
        <f t="shared" si="14"/>
        <v>0.18181818181818182</v>
      </c>
      <c r="L13" s="3">
        <f t="shared" si="14"/>
        <v>0.17647058823529413</v>
      </c>
      <c r="O13" s="3">
        <f t="shared" si="15"/>
        <v>0</v>
      </c>
      <c r="P13" s="3">
        <f t="shared" si="15"/>
        <v>0</v>
      </c>
      <c r="Q13" s="3">
        <f t="shared" si="15"/>
        <v>1</v>
      </c>
      <c r="R13" s="3">
        <f t="shared" si="15"/>
        <v>0</v>
      </c>
      <c r="U13" s="3">
        <f t="shared" si="16"/>
        <v>0.25079340076442752</v>
      </c>
      <c r="V13" s="3">
        <f t="shared" si="16"/>
        <v>0.16666666666666666</v>
      </c>
      <c r="W13" s="3">
        <f t="shared" si="16"/>
        <v>0.17522013138014089</v>
      </c>
      <c r="X13" s="3">
        <f t="shared" si="16"/>
        <v>0.1507615002154275</v>
      </c>
    </row>
    <row r="14" spans="2:24" hidden="1" x14ac:dyDescent="0.3">
      <c r="C14" s="3">
        <f t="shared" si="13"/>
        <v>0.1111111111111111</v>
      </c>
      <c r="D14" s="3">
        <f t="shared" si="13"/>
        <v>0.33333333333333331</v>
      </c>
      <c r="E14" s="3">
        <f t="shared" si="13"/>
        <v>0.33333333333333331</v>
      </c>
      <c r="F14" s="3">
        <f t="shared" si="13"/>
        <v>0.22222222222222221</v>
      </c>
      <c r="I14" s="3">
        <f t="shared" si="14"/>
        <v>0.375</v>
      </c>
      <c r="J14" s="3">
        <f t="shared" si="14"/>
        <v>0.33333333333333331</v>
      </c>
      <c r="K14" s="3">
        <f t="shared" si="14"/>
        <v>0.36363636363636365</v>
      </c>
      <c r="L14" s="3">
        <f t="shared" si="14"/>
        <v>0.35294117647058826</v>
      </c>
      <c r="O14" s="3">
        <f t="shared" si="15"/>
        <v>0</v>
      </c>
      <c r="P14" s="3">
        <f t="shared" si="15"/>
        <v>0</v>
      </c>
      <c r="Q14" s="3">
        <f t="shared" si="15"/>
        <v>0</v>
      </c>
      <c r="R14" s="3">
        <f t="shared" si="15"/>
        <v>1</v>
      </c>
      <c r="U14" s="3">
        <f t="shared" si="16"/>
        <v>0.2171934561634859</v>
      </c>
      <c r="V14" s="3">
        <f t="shared" si="16"/>
        <v>0.33333333333333331</v>
      </c>
      <c r="W14" s="3">
        <f t="shared" si="16"/>
        <v>0.35044026276028178</v>
      </c>
      <c r="X14" s="3">
        <f t="shared" si="16"/>
        <v>0.301523000430855</v>
      </c>
    </row>
    <row r="15" spans="2:24" hidden="1" x14ac:dyDescent="0.3"/>
    <row r="16" spans="2:24" x14ac:dyDescent="0.3">
      <c r="E16" s="3" t="str">
        <f>B4</f>
        <v>385 000</v>
      </c>
      <c r="F16" s="3">
        <f>AVERAGE(C11:F11)</f>
        <v>0.24999999999999997</v>
      </c>
      <c r="K16" s="3" t="str">
        <f>H4</f>
        <v>385 000</v>
      </c>
      <c r="L16" s="3">
        <f>AVERAGE(I11:L11)</f>
        <v>0.12505570409982175</v>
      </c>
      <c r="Q16" s="3" t="str">
        <f>N4</f>
        <v>385 000</v>
      </c>
      <c r="R16" s="3">
        <f>AVERAGE(O11:R11)</f>
        <v>0.25</v>
      </c>
      <c r="W16" s="3" t="str">
        <f>T4</f>
        <v>385 000</v>
      </c>
      <c r="X16" s="3">
        <f>AVERAGE(U11:X11)</f>
        <v>0.17852405576154667</v>
      </c>
    </row>
    <row r="17" spans="3:24" x14ac:dyDescent="0.3">
      <c r="E17" s="3" t="str">
        <f t="shared" ref="E17:E19" si="17">B5</f>
        <v>1 750 000</v>
      </c>
      <c r="F17" s="3">
        <f t="shared" ref="F17:F19" si="18">AVERAGE(C12:F12)</f>
        <v>0.33333333333333326</v>
      </c>
      <c r="K17" s="3" t="str">
        <f t="shared" ref="K17:K19" si="19">H5</f>
        <v>1 750 000</v>
      </c>
      <c r="L17" s="3">
        <f t="shared" ref="L17:L19" si="20">AVERAGE(I12:L12)</f>
        <v>0.32497771836007128</v>
      </c>
      <c r="Q17" s="3" t="str">
        <f t="shared" ref="Q17:Q19" si="21">N5</f>
        <v>1 750 000</v>
      </c>
      <c r="R17" s="3">
        <f t="shared" ref="R17:R19" si="22">AVERAGE(O12:R12)</f>
        <v>0.25</v>
      </c>
      <c r="W17" s="3" t="str">
        <f t="shared" ref="W17:W19" si="23">T5</f>
        <v>1 750 000</v>
      </c>
      <c r="X17" s="3">
        <f t="shared" ref="X17:X19" si="24">AVERAGE(U12:X12)</f>
        <v>0.33499300630979867</v>
      </c>
    </row>
    <row r="18" spans="3:24" x14ac:dyDescent="0.3">
      <c r="E18" s="3" t="str">
        <f t="shared" si="17"/>
        <v>215 000</v>
      </c>
      <c r="F18" s="3">
        <f t="shared" si="18"/>
        <v>0.16666666666666663</v>
      </c>
      <c r="K18" s="3" t="str">
        <f t="shared" si="19"/>
        <v>215 000</v>
      </c>
      <c r="L18" s="3">
        <f t="shared" si="20"/>
        <v>0.19373885918003564</v>
      </c>
      <c r="Q18" s="3" t="str">
        <f t="shared" si="21"/>
        <v>215 000</v>
      </c>
      <c r="R18" s="3">
        <f t="shared" si="22"/>
        <v>0.25</v>
      </c>
      <c r="W18" s="3" t="str">
        <f t="shared" si="23"/>
        <v>215 000</v>
      </c>
      <c r="X18" s="3">
        <f t="shared" si="24"/>
        <v>0.18586042475666564</v>
      </c>
    </row>
    <row r="19" spans="3:24" x14ac:dyDescent="0.3">
      <c r="E19" s="3" t="str">
        <f t="shared" si="17"/>
        <v>kratkoročni</v>
      </c>
      <c r="F19" s="3">
        <f t="shared" si="18"/>
        <v>0.24999999999999997</v>
      </c>
      <c r="K19" s="3" t="str">
        <f t="shared" si="19"/>
        <v>kratkoročni</v>
      </c>
      <c r="L19" s="3">
        <f t="shared" si="20"/>
        <v>0.35622771836007128</v>
      </c>
      <c r="Q19" s="3" t="str">
        <f t="shared" si="21"/>
        <v>kratkoročni</v>
      </c>
      <c r="R19" s="3">
        <f t="shared" si="22"/>
        <v>0.25</v>
      </c>
      <c r="W19" s="3" t="str">
        <f t="shared" si="23"/>
        <v>kratkoročni</v>
      </c>
      <c r="X19" s="3">
        <f t="shared" si="24"/>
        <v>0.30062251317198896</v>
      </c>
    </row>
    <row r="21" spans="3:24" hidden="1" x14ac:dyDescent="0.3">
      <c r="C21" s="3">
        <f>C4*F$16</f>
        <v>0.24999999999999997</v>
      </c>
      <c r="D21" s="3">
        <f>D4*F$17</f>
        <v>0.16666666666666663</v>
      </c>
      <c r="E21" s="3">
        <f>E4*F$18</f>
        <v>0.16666666666666663</v>
      </c>
      <c r="F21" s="3">
        <f>F4*F$19</f>
        <v>0.49999999999999994</v>
      </c>
      <c r="I21" s="3">
        <f>I4*L$16</f>
        <v>0.12505570409982175</v>
      </c>
      <c r="J21" s="3">
        <f>J4*L$17</f>
        <v>0.16248885918003564</v>
      </c>
      <c r="K21" s="3">
        <f>K4*L$18</f>
        <v>9.6869429590017819E-2</v>
      </c>
      <c r="L21" s="3">
        <f>L4*L$19</f>
        <v>0.11874257278669043</v>
      </c>
      <c r="O21" s="3">
        <f>O4*R$16</f>
        <v>0.25</v>
      </c>
      <c r="P21" s="3">
        <f>P4*R$17</f>
        <v>0</v>
      </c>
      <c r="Q21" s="3">
        <f>Q4*R$18</f>
        <v>0</v>
      </c>
      <c r="R21" s="3">
        <f>R4*R$19</f>
        <v>0</v>
      </c>
      <c r="U21" s="3">
        <f>U4*X$16</f>
        <v>0.17852405576154667</v>
      </c>
      <c r="V21" s="3">
        <f>V4*X$17</f>
        <v>0.16749650315489933</v>
      </c>
      <c r="W21" s="3">
        <f>W4*X$18</f>
        <v>0.13142316669965037</v>
      </c>
      <c r="X21" s="3">
        <f>X4*X$19</f>
        <v>0.24545725415482927</v>
      </c>
    </row>
    <row r="22" spans="3:24" hidden="1" x14ac:dyDescent="0.3">
      <c r="C22" s="3">
        <f t="shared" ref="C22:C24" si="25">C5*F$16</f>
        <v>0.49999999999999994</v>
      </c>
      <c r="D22" s="3">
        <f t="shared" ref="D22:D24" si="26">D5*F$17</f>
        <v>0.33333333333333326</v>
      </c>
      <c r="E22" s="3">
        <f t="shared" ref="E22:E24" si="27">E5*F$18</f>
        <v>0.33333333333333326</v>
      </c>
      <c r="F22" s="3">
        <f t="shared" ref="F22:F24" si="28">F5*F$19</f>
        <v>0.24999999999999997</v>
      </c>
      <c r="I22" s="3">
        <f t="shared" ref="I22:I24" si="29">I5*L$16</f>
        <v>0.2501114081996435</v>
      </c>
      <c r="J22" s="3">
        <f t="shared" ref="J22:J24" si="30">J5*L$17</f>
        <v>0.32497771836007128</v>
      </c>
      <c r="K22" s="3">
        <f t="shared" ref="K22:K24" si="31">K5*L$18</f>
        <v>0.38747771836007128</v>
      </c>
      <c r="L22" s="3">
        <f t="shared" ref="L22:L24" si="32">L5*L$19</f>
        <v>0.35622771836007128</v>
      </c>
      <c r="O22" s="3">
        <f t="shared" ref="O22:O24" si="33">O5*R$16</f>
        <v>0</v>
      </c>
      <c r="P22" s="3">
        <f t="shared" ref="P22:P24" si="34">P5*R$17</f>
        <v>0.25</v>
      </c>
      <c r="Q22" s="3">
        <f t="shared" ref="Q22:Q24" si="35">Q5*R$18</f>
        <v>0</v>
      </c>
      <c r="R22" s="3">
        <f t="shared" ref="R22:R24" si="36">R5*R$19</f>
        <v>0</v>
      </c>
      <c r="U22" s="3">
        <f t="shared" ref="U22:U24" si="37">U5*X$16</f>
        <v>0.35704811152309335</v>
      </c>
      <c r="V22" s="3">
        <f t="shared" ref="V22:V24" si="38">V5*X$17</f>
        <v>0.33499300630979867</v>
      </c>
      <c r="W22" s="3">
        <f t="shared" ref="W22:W24" si="39">W5*X$18</f>
        <v>0.37172084951333129</v>
      </c>
      <c r="X22" s="3">
        <f t="shared" ref="X22:X24" si="40">X5*X$19</f>
        <v>0.30062251317198896</v>
      </c>
    </row>
    <row r="23" spans="3:24" hidden="1" x14ac:dyDescent="0.3">
      <c r="C23" s="3">
        <f t="shared" si="25"/>
        <v>0.24999999999999997</v>
      </c>
      <c r="D23" s="3">
        <f t="shared" si="26"/>
        <v>0.16666666666666663</v>
      </c>
      <c r="E23" s="3">
        <f t="shared" si="27"/>
        <v>0.16666666666666663</v>
      </c>
      <c r="F23" s="3">
        <f t="shared" si="28"/>
        <v>0.12499999999999999</v>
      </c>
      <c r="I23" s="3">
        <f t="shared" si="29"/>
        <v>0.2501114081996435</v>
      </c>
      <c r="J23" s="3">
        <f t="shared" si="30"/>
        <v>0.16248885918003564</v>
      </c>
      <c r="K23" s="3">
        <f t="shared" si="31"/>
        <v>0.19373885918003564</v>
      </c>
      <c r="L23" s="3">
        <f t="shared" si="32"/>
        <v>0.17811385918003564</v>
      </c>
      <c r="O23" s="3">
        <f t="shared" si="33"/>
        <v>0</v>
      </c>
      <c r="P23" s="3">
        <f t="shared" si="34"/>
        <v>0</v>
      </c>
      <c r="Q23" s="3">
        <f t="shared" si="35"/>
        <v>0.25</v>
      </c>
      <c r="R23" s="3">
        <f t="shared" si="36"/>
        <v>0</v>
      </c>
      <c r="U23" s="3">
        <f t="shared" si="37"/>
        <v>0.25247114086782996</v>
      </c>
      <c r="V23" s="3">
        <f t="shared" si="38"/>
        <v>0.16749650315489933</v>
      </c>
      <c r="W23" s="3">
        <f t="shared" si="39"/>
        <v>0.18586042475666564</v>
      </c>
      <c r="X23" s="3">
        <f t="shared" si="40"/>
        <v>0.15031125658599448</v>
      </c>
    </row>
    <row r="24" spans="3:24" hidden="1" x14ac:dyDescent="0.3">
      <c r="C24" s="3">
        <f t="shared" si="25"/>
        <v>0.12499999999999999</v>
      </c>
      <c r="D24" s="3">
        <f t="shared" si="26"/>
        <v>0.33333333333333326</v>
      </c>
      <c r="E24" s="3">
        <f t="shared" si="27"/>
        <v>0.33333333333333326</v>
      </c>
      <c r="F24" s="3">
        <f t="shared" si="28"/>
        <v>0.24999999999999997</v>
      </c>
      <c r="I24" s="3">
        <f t="shared" si="29"/>
        <v>0.37516711229946526</v>
      </c>
      <c r="J24" s="3">
        <f t="shared" si="30"/>
        <v>0.32497771836007128</v>
      </c>
      <c r="K24" s="3">
        <f t="shared" si="31"/>
        <v>0.38747771836007128</v>
      </c>
      <c r="L24" s="3">
        <f t="shared" si="32"/>
        <v>0.35622771836007128</v>
      </c>
      <c r="O24" s="3">
        <f t="shared" si="33"/>
        <v>0</v>
      </c>
      <c r="P24" s="3">
        <f t="shared" si="34"/>
        <v>0</v>
      </c>
      <c r="Q24" s="3">
        <f t="shared" si="35"/>
        <v>0</v>
      </c>
      <c r="R24" s="3">
        <f t="shared" si="36"/>
        <v>0.25</v>
      </c>
      <c r="U24" s="3">
        <f t="shared" si="37"/>
        <v>0.21864642171398033</v>
      </c>
      <c r="V24" s="3">
        <f t="shared" si="38"/>
        <v>0.33499300630979867</v>
      </c>
      <c r="W24" s="3">
        <f t="shared" si="39"/>
        <v>0.37172084951333129</v>
      </c>
      <c r="X24" s="3">
        <f t="shared" si="40"/>
        <v>0.30062251317198896</v>
      </c>
    </row>
    <row r="25" spans="3:24" hidden="1" x14ac:dyDescent="0.3"/>
    <row r="26" spans="3:24" hidden="1" x14ac:dyDescent="0.3">
      <c r="C26" s="3">
        <f>SUM(C21:F21)</f>
        <v>1.0833333333333333</v>
      </c>
      <c r="D26" s="3">
        <f>F16</f>
        <v>0.24999999999999997</v>
      </c>
      <c r="F26" s="3">
        <f>C26/D26</f>
        <v>4.3333333333333339</v>
      </c>
      <c r="I26" s="3">
        <f>SUM(I21:L21)</f>
        <v>0.50315656565656564</v>
      </c>
      <c r="J26" s="3">
        <f>L16</f>
        <v>0.12505570409982175</v>
      </c>
      <c r="L26" s="3">
        <f>I26/J26</f>
        <v>4.0234595397178916</v>
      </c>
      <c r="O26" s="3">
        <f>SUM(O21:R21)</f>
        <v>0.25</v>
      </c>
      <c r="P26" s="3">
        <f>R16</f>
        <v>0.25</v>
      </c>
      <c r="R26" s="3">
        <f>O26/P26</f>
        <v>1</v>
      </c>
      <c r="U26" s="3">
        <f>SUM(U21:X21)</f>
        <v>0.7229009797709256</v>
      </c>
      <c r="V26" s="3">
        <f>X16</f>
        <v>0.17852405576154667</v>
      </c>
      <c r="X26" s="3">
        <f>U26/V26</f>
        <v>4.0493197215757819</v>
      </c>
    </row>
    <row r="27" spans="3:24" hidden="1" x14ac:dyDescent="0.3">
      <c r="C27" s="3">
        <f t="shared" ref="C27:C29" si="41">SUM(C22:F22)</f>
        <v>1.4166666666666665</v>
      </c>
      <c r="D27" s="3">
        <f t="shared" ref="D27:D29" si="42">F17</f>
        <v>0.33333333333333326</v>
      </c>
      <c r="F27" s="3">
        <f t="shared" ref="F27:F29" si="43">C27/D27</f>
        <v>4.2500000000000009</v>
      </c>
      <c r="I27" s="3">
        <f t="shared" ref="I27:I29" si="44">SUM(I22:L22)</f>
        <v>1.3187945632798574</v>
      </c>
      <c r="J27" s="3">
        <f t="shared" ref="J27:J29" si="45">L17</f>
        <v>0.32497771836007128</v>
      </c>
      <c r="L27" s="3">
        <f t="shared" ref="L27:L29" si="46">I27/J27</f>
        <v>4.0581076448405904</v>
      </c>
      <c r="O27" s="3">
        <f t="shared" ref="O27:O29" si="47">SUM(O22:R22)</f>
        <v>0.25</v>
      </c>
      <c r="P27" s="3">
        <f t="shared" ref="P27:P29" si="48">R17</f>
        <v>0.25</v>
      </c>
      <c r="R27" s="3">
        <f t="shared" ref="R27:R29" si="49">O27/P27</f>
        <v>1</v>
      </c>
      <c r="U27" s="3">
        <f t="shared" ref="U27:U29" si="50">SUM(U22:X22)</f>
        <v>1.3643844805182122</v>
      </c>
      <c r="V27" s="3">
        <f t="shared" ref="V27:V29" si="51">X17</f>
        <v>0.33499300630979867</v>
      </c>
      <c r="X27" s="3">
        <f t="shared" ref="X27:X29" si="52">U27/V27</f>
        <v>4.0728745222114906</v>
      </c>
    </row>
    <row r="28" spans="3:24" hidden="1" x14ac:dyDescent="0.3">
      <c r="C28" s="3">
        <f t="shared" si="41"/>
        <v>0.70833333333333326</v>
      </c>
      <c r="D28" s="3">
        <f t="shared" si="42"/>
        <v>0.16666666666666663</v>
      </c>
      <c r="F28" s="3">
        <f t="shared" si="43"/>
        <v>4.2500000000000009</v>
      </c>
      <c r="I28" s="3">
        <f t="shared" si="44"/>
        <v>0.78445298573975042</v>
      </c>
      <c r="J28" s="3">
        <f t="shared" si="45"/>
        <v>0.19373885918003564</v>
      </c>
      <c r="L28" s="3">
        <f t="shared" si="46"/>
        <v>4.0490224266820016</v>
      </c>
      <c r="O28" s="3">
        <f t="shared" si="47"/>
        <v>0.25</v>
      </c>
      <c r="P28" s="3">
        <f t="shared" si="48"/>
        <v>0.25</v>
      </c>
      <c r="R28" s="3">
        <f t="shared" si="49"/>
        <v>1</v>
      </c>
      <c r="U28" s="3">
        <f t="shared" si="50"/>
        <v>0.75613932536538941</v>
      </c>
      <c r="V28" s="3">
        <f t="shared" si="51"/>
        <v>0.18586042475666564</v>
      </c>
      <c r="X28" s="3">
        <f t="shared" si="52"/>
        <v>4.0683180744655623</v>
      </c>
    </row>
    <row r="29" spans="3:24" hidden="1" x14ac:dyDescent="0.3">
      <c r="C29" s="3">
        <f t="shared" si="41"/>
        <v>1.0416666666666665</v>
      </c>
      <c r="D29" s="3">
        <f t="shared" si="42"/>
        <v>0.24999999999999997</v>
      </c>
      <c r="F29" s="3">
        <f t="shared" si="43"/>
        <v>4.166666666666667</v>
      </c>
      <c r="I29" s="3">
        <f t="shared" si="44"/>
        <v>1.4438502673796791</v>
      </c>
      <c r="J29" s="3">
        <f t="shared" si="45"/>
        <v>0.35622771836007128</v>
      </c>
      <c r="L29" s="3">
        <f t="shared" si="46"/>
        <v>4.053166536356529</v>
      </c>
      <c r="O29" s="3">
        <f t="shared" si="47"/>
        <v>0.25</v>
      </c>
      <c r="P29" s="3">
        <f t="shared" si="48"/>
        <v>0.25</v>
      </c>
      <c r="R29" s="3">
        <f t="shared" si="49"/>
        <v>1</v>
      </c>
      <c r="U29" s="3">
        <f t="shared" si="50"/>
        <v>1.2259827907090992</v>
      </c>
      <c r="V29" s="3">
        <f t="shared" si="51"/>
        <v>0.30062251317198896</v>
      </c>
      <c r="X29" s="3">
        <f t="shared" si="52"/>
        <v>4.0781469683466556</v>
      </c>
    </row>
    <row r="30" spans="3:24" hidden="1" x14ac:dyDescent="0.3"/>
    <row r="31" spans="3:24" hidden="1" x14ac:dyDescent="0.3">
      <c r="E31" s="3" t="s">
        <v>5</v>
      </c>
      <c r="F31" s="3">
        <f>AVERAGE(F26:F29)</f>
        <v>4.2500000000000009</v>
      </c>
      <c r="K31" s="3" t="s">
        <v>5</v>
      </c>
      <c r="L31" s="3">
        <f>AVERAGE(L26:L29)</f>
        <v>4.0459390368992532</v>
      </c>
      <c r="Q31" s="3" t="s">
        <v>5</v>
      </c>
      <c r="R31" s="3">
        <f>AVERAGE(R26:R29)</f>
        <v>1</v>
      </c>
      <c r="W31" s="3" t="s">
        <v>5</v>
      </c>
      <c r="X31" s="3">
        <f>AVERAGE(X26:X29)</f>
        <v>4.0671648216498726</v>
      </c>
    </row>
    <row r="32" spans="3:24" hidden="1" x14ac:dyDescent="0.3">
      <c r="E32" s="3" t="s">
        <v>6</v>
      </c>
      <c r="F32" s="3">
        <f>(F31-4)/3</f>
        <v>8.3333333333333634E-2</v>
      </c>
      <c r="K32" s="3" t="s">
        <v>6</v>
      </c>
      <c r="L32" s="3">
        <f>(L31-4)/3</f>
        <v>1.5313012299751053E-2</v>
      </c>
      <c r="Q32" s="3" t="s">
        <v>6</v>
      </c>
      <c r="R32" s="3">
        <f>(R31-4)/3</f>
        <v>-1</v>
      </c>
      <c r="W32" s="3" t="s">
        <v>6</v>
      </c>
      <c r="X32" s="3">
        <f>(X31-4)/3</f>
        <v>2.2388273883290861E-2</v>
      </c>
    </row>
    <row r="33" spans="5:24" x14ac:dyDescent="0.3">
      <c r="E33" s="3" t="s">
        <v>7</v>
      </c>
      <c r="F33" s="3">
        <f>F32/0.89</f>
        <v>9.3632958801498467E-2</v>
      </c>
      <c r="K33" s="3" t="s">
        <v>7</v>
      </c>
      <c r="L33" s="3">
        <f>L32/0.89</f>
        <v>1.7205631797473094E-2</v>
      </c>
      <c r="Q33" s="3" t="s">
        <v>7</v>
      </c>
      <c r="R33" s="3">
        <f>R32/0.89</f>
        <v>-1.1235955056179776</v>
      </c>
      <c r="W33" s="3" t="s">
        <v>7</v>
      </c>
      <c r="X33" s="3">
        <f>X32/0.89</f>
        <v>2.5155363913809955E-2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133A-AB3A-4073-830D-6537F1F16A8F}">
  <dimension ref="B3:X33"/>
  <sheetViews>
    <sheetView topLeftCell="B1" workbookViewId="0">
      <selection activeCell="N41" sqref="N41"/>
    </sheetView>
  </sheetViews>
  <sheetFormatPr defaultRowHeight="14.4" x14ac:dyDescent="0.3"/>
  <cols>
    <col min="2" max="2" width="9.5546875" bestFit="1" customWidth="1"/>
    <col min="8" max="8" width="9.5546875" bestFit="1" customWidth="1"/>
    <col min="11" max="11" width="12" bestFit="1" customWidth="1"/>
    <col min="23" max="23" width="12" bestFit="1" customWidth="1"/>
  </cols>
  <sheetData>
    <row r="3" spans="2:24" x14ac:dyDescent="0.3">
      <c r="B3" s="3" t="s">
        <v>94</v>
      </c>
      <c r="C3" s="3" t="str">
        <f>B4</f>
        <v>umjerena</v>
      </c>
      <c r="D3" s="3" t="str">
        <f>B5</f>
        <v>niska</v>
      </c>
      <c r="E3" s="3" t="str">
        <f>B6</f>
        <v>umjerena</v>
      </c>
      <c r="F3" s="3" t="str">
        <f>B7</f>
        <v>standardni</v>
      </c>
      <c r="H3" s="3" t="s">
        <v>94</v>
      </c>
      <c r="I3" s="3" t="str">
        <f>H4</f>
        <v>umjerena</v>
      </c>
      <c r="J3" s="3" t="str">
        <f>H5</f>
        <v>niska</v>
      </c>
      <c r="K3" s="3" t="str">
        <f>H6</f>
        <v>umjerena</v>
      </c>
      <c r="L3" s="3" t="str">
        <f>H7</f>
        <v>standardni</v>
      </c>
      <c r="N3" s="3"/>
      <c r="O3" s="3" t="str">
        <f>N4</f>
        <v>umjerena</v>
      </c>
      <c r="P3" s="3" t="str">
        <f>N5</f>
        <v>niska</v>
      </c>
      <c r="Q3" s="3" t="str">
        <f>N6</f>
        <v>umjerena</v>
      </c>
      <c r="R3" s="3" t="str">
        <f>N7</f>
        <v>standardni</v>
      </c>
      <c r="T3" s="3"/>
      <c r="U3" s="3" t="str">
        <f>T4</f>
        <v>umjerena</v>
      </c>
      <c r="V3" s="3" t="str">
        <f>T5</f>
        <v>niska</v>
      </c>
      <c r="W3" s="3" t="str">
        <f>T6</f>
        <v>umjerena</v>
      </c>
      <c r="X3" s="3" t="str">
        <f>T7</f>
        <v>standardni</v>
      </c>
    </row>
    <row r="4" spans="2:24" x14ac:dyDescent="0.3">
      <c r="B4" s="4" t="s">
        <v>132</v>
      </c>
      <c r="C4" s="3">
        <v>1</v>
      </c>
      <c r="D4" s="3">
        <f>1/2</f>
        <v>0.5</v>
      </c>
      <c r="E4" s="3">
        <f>1/2</f>
        <v>0.5</v>
      </c>
      <c r="F4" s="3">
        <v>2</v>
      </c>
      <c r="H4" s="42" t="str">
        <f>B4</f>
        <v>umjerena</v>
      </c>
      <c r="I4" s="3">
        <v>1</v>
      </c>
      <c r="J4" s="3">
        <f>1/3</f>
        <v>0.33333333333333331</v>
      </c>
      <c r="K4" s="3">
        <f>1/4</f>
        <v>0.25</v>
      </c>
      <c r="L4" s="3">
        <v>1</v>
      </c>
      <c r="N4" s="3" t="str">
        <f>H4</f>
        <v>umjerena</v>
      </c>
      <c r="O4" s="3">
        <v>1</v>
      </c>
      <c r="P4" s="3"/>
      <c r="Q4" s="3"/>
      <c r="R4" s="3"/>
      <c r="T4" s="3" t="str">
        <f>N4</f>
        <v>umjerena</v>
      </c>
      <c r="U4" s="3">
        <f>GEOMEAN(C4,I4,O4)</f>
        <v>1</v>
      </c>
      <c r="V4" s="3">
        <f t="shared" ref="V4:X7" si="0">GEOMEAN(D4,J4,P4)</f>
        <v>0.40824829046386302</v>
      </c>
      <c r="W4" s="3">
        <f t="shared" si="0"/>
        <v>0.35355339059327379</v>
      </c>
      <c r="X4" s="3">
        <f t="shared" si="0"/>
        <v>1.4142135623730949</v>
      </c>
    </row>
    <row r="5" spans="2:24" x14ac:dyDescent="0.3">
      <c r="B5" s="4" t="s">
        <v>142</v>
      </c>
      <c r="C5" s="3">
        <v>2</v>
      </c>
      <c r="D5" s="3">
        <v>1</v>
      </c>
      <c r="E5" s="3">
        <f>1/2</f>
        <v>0.5</v>
      </c>
      <c r="F5" s="3">
        <v>2</v>
      </c>
      <c r="H5" s="42" t="str">
        <f t="shared" ref="H5:H7" si="1">B5</f>
        <v>niska</v>
      </c>
      <c r="I5" s="3">
        <v>3</v>
      </c>
      <c r="J5" s="3">
        <v>1</v>
      </c>
      <c r="K5" s="3">
        <f>1/2</f>
        <v>0.5</v>
      </c>
      <c r="L5" s="3">
        <v>2</v>
      </c>
      <c r="N5" s="3" t="str">
        <f t="shared" ref="N5:N7" si="2">H5</f>
        <v>niska</v>
      </c>
      <c r="O5" s="3"/>
      <c r="P5" s="3">
        <v>1</v>
      </c>
      <c r="Q5" s="3"/>
      <c r="R5" s="3"/>
      <c r="T5" s="3" t="str">
        <f t="shared" ref="T5:T7" si="3">N5</f>
        <v>niska</v>
      </c>
      <c r="U5" s="3">
        <f t="shared" ref="U5:U7" si="4">GEOMEAN(C5,I5,O5)</f>
        <v>2.4494897427831779</v>
      </c>
      <c r="V5" s="3">
        <f t="shared" si="0"/>
        <v>1</v>
      </c>
      <c r="W5" s="3">
        <f t="shared" si="0"/>
        <v>0.5</v>
      </c>
      <c r="X5" s="3">
        <f t="shared" si="0"/>
        <v>2</v>
      </c>
    </row>
    <row r="6" spans="2:24" x14ac:dyDescent="0.3">
      <c r="B6" s="4" t="s">
        <v>132</v>
      </c>
      <c r="C6" s="3">
        <v>2</v>
      </c>
      <c r="D6" s="3">
        <v>2</v>
      </c>
      <c r="E6" s="3">
        <v>1</v>
      </c>
      <c r="F6" s="3">
        <v>2</v>
      </c>
      <c r="H6" s="42" t="str">
        <f t="shared" si="1"/>
        <v>umjerena</v>
      </c>
      <c r="I6" s="3">
        <v>4</v>
      </c>
      <c r="J6" s="3">
        <v>2</v>
      </c>
      <c r="K6" s="3">
        <v>1</v>
      </c>
      <c r="L6" s="3">
        <v>2</v>
      </c>
      <c r="N6" s="3" t="str">
        <f t="shared" si="2"/>
        <v>umjerena</v>
      </c>
      <c r="O6" s="3"/>
      <c r="P6" s="3"/>
      <c r="Q6" s="3">
        <v>1</v>
      </c>
      <c r="R6" s="3"/>
      <c r="T6" s="3" t="str">
        <f t="shared" si="3"/>
        <v>umjerena</v>
      </c>
      <c r="U6" s="3">
        <f t="shared" si="4"/>
        <v>2.8284271247461898</v>
      </c>
      <c r="V6" s="3">
        <f t="shared" si="0"/>
        <v>2</v>
      </c>
      <c r="W6" s="3">
        <f t="shared" si="0"/>
        <v>1</v>
      </c>
      <c r="X6" s="3">
        <f t="shared" si="0"/>
        <v>2</v>
      </c>
    </row>
    <row r="7" spans="2:24" x14ac:dyDescent="0.3">
      <c r="B7" s="4" t="s">
        <v>133</v>
      </c>
      <c r="C7" s="3">
        <f>1/2</f>
        <v>0.5</v>
      </c>
      <c r="D7" s="3">
        <f>1/2</f>
        <v>0.5</v>
      </c>
      <c r="E7" s="3">
        <f>1/2</f>
        <v>0.5</v>
      </c>
      <c r="F7" s="3">
        <v>1</v>
      </c>
      <c r="H7" s="42" t="str">
        <f t="shared" si="1"/>
        <v>standardni</v>
      </c>
      <c r="I7" s="3">
        <v>1</v>
      </c>
      <c r="J7" s="3">
        <f>1/2</f>
        <v>0.5</v>
      </c>
      <c r="K7" s="3">
        <f>1/2</f>
        <v>0.5</v>
      </c>
      <c r="L7" s="3">
        <v>1</v>
      </c>
      <c r="N7" s="3" t="str">
        <f t="shared" si="2"/>
        <v>standardni</v>
      </c>
      <c r="O7" s="3"/>
      <c r="P7" s="3"/>
      <c r="Q7" s="3"/>
      <c r="R7" s="3">
        <v>1</v>
      </c>
      <c r="T7" s="3" t="str">
        <f t="shared" si="3"/>
        <v>standardni</v>
      </c>
      <c r="U7" s="3">
        <f t="shared" si="4"/>
        <v>0.70710678118654757</v>
      </c>
      <c r="V7" s="3">
        <f t="shared" si="0"/>
        <v>0.5</v>
      </c>
      <c r="W7" s="3">
        <f t="shared" si="0"/>
        <v>0.5</v>
      </c>
      <c r="X7" s="3">
        <f t="shared" si="0"/>
        <v>1</v>
      </c>
    </row>
    <row r="9" spans="2:24" hidden="1" x14ac:dyDescent="0.3">
      <c r="C9" s="3">
        <f>SUM(C4:C7)</f>
        <v>5.5</v>
      </c>
      <c r="D9" s="3">
        <f t="shared" ref="D9:F9" si="5">SUM(D4:D7)</f>
        <v>4</v>
      </c>
      <c r="E9" s="3">
        <f t="shared" si="5"/>
        <v>2.5</v>
      </c>
      <c r="F9" s="3">
        <f t="shared" si="5"/>
        <v>7</v>
      </c>
      <c r="I9" s="3">
        <f>SUM(I4:I7)</f>
        <v>9</v>
      </c>
      <c r="J9" s="3">
        <f t="shared" ref="J9:L9" si="6">SUM(J4:J7)</f>
        <v>3.833333333333333</v>
      </c>
      <c r="K9" s="3">
        <f t="shared" si="6"/>
        <v>2.25</v>
      </c>
      <c r="L9" s="3">
        <f t="shared" si="6"/>
        <v>6</v>
      </c>
      <c r="O9" s="3">
        <f>SUM(O4:O7)</f>
        <v>1</v>
      </c>
      <c r="P9" s="3">
        <f t="shared" ref="P9:R9" si="7">SUM(P4:P7)</f>
        <v>1</v>
      </c>
      <c r="Q9" s="3">
        <f t="shared" si="7"/>
        <v>1</v>
      </c>
      <c r="R9" s="3">
        <f t="shared" si="7"/>
        <v>1</v>
      </c>
      <c r="U9" s="3">
        <f>SUM(U4:U7)</f>
        <v>6.9850236487159156</v>
      </c>
      <c r="V9" s="3">
        <f t="shared" ref="V9:X9" si="8">SUM(V4:V7)</f>
        <v>3.9082482904638631</v>
      </c>
      <c r="W9" s="3">
        <f t="shared" si="8"/>
        <v>2.353553390593274</v>
      </c>
      <c r="X9" s="3">
        <f t="shared" si="8"/>
        <v>6.4142135623730949</v>
      </c>
    </row>
    <row r="10" spans="2:24" hidden="1" x14ac:dyDescent="0.3"/>
    <row r="11" spans="2:24" hidden="1" x14ac:dyDescent="0.3">
      <c r="C11" s="3">
        <f>C4/C$9</f>
        <v>0.18181818181818182</v>
      </c>
      <c r="D11" s="3">
        <f t="shared" ref="D11:F11" si="9">D4/D$9</f>
        <v>0.125</v>
      </c>
      <c r="E11" s="3">
        <f t="shared" si="9"/>
        <v>0.2</v>
      </c>
      <c r="F11" s="3">
        <f t="shared" si="9"/>
        <v>0.2857142857142857</v>
      </c>
      <c r="I11" s="3">
        <f>I4/I$9</f>
        <v>0.1111111111111111</v>
      </c>
      <c r="J11" s="3">
        <f t="shared" ref="J11:L11" si="10">J4/J$9</f>
        <v>8.6956521739130432E-2</v>
      </c>
      <c r="K11" s="3">
        <f t="shared" si="10"/>
        <v>0.1111111111111111</v>
      </c>
      <c r="L11" s="3">
        <f t="shared" si="10"/>
        <v>0.16666666666666666</v>
      </c>
      <c r="O11" s="3">
        <f>O4/O$9</f>
        <v>1</v>
      </c>
      <c r="P11" s="3">
        <f t="shared" ref="P11:R11" si="11">P4/P$9</f>
        <v>0</v>
      </c>
      <c r="Q11" s="3">
        <f t="shared" si="11"/>
        <v>0</v>
      </c>
      <c r="R11" s="3">
        <f t="shared" si="11"/>
        <v>0</v>
      </c>
      <c r="U11" s="3">
        <f>U4/U$9</f>
        <v>0.14316343799119907</v>
      </c>
      <c r="V11" s="3">
        <f t="shared" ref="V11:X11" si="12">V4/V$9</f>
        <v>0.10445812551367066</v>
      </c>
      <c r="W11" s="3">
        <f t="shared" si="12"/>
        <v>0.15022110482233483</v>
      </c>
      <c r="X11" s="3">
        <f t="shared" si="12"/>
        <v>0.22048120921154238</v>
      </c>
    </row>
    <row r="12" spans="2:24" hidden="1" x14ac:dyDescent="0.3">
      <c r="C12" s="3">
        <f t="shared" ref="C12:F14" si="13">C5/C$9</f>
        <v>0.36363636363636365</v>
      </c>
      <c r="D12" s="3">
        <f t="shared" si="13"/>
        <v>0.25</v>
      </c>
      <c r="E12" s="3">
        <f t="shared" si="13"/>
        <v>0.2</v>
      </c>
      <c r="F12" s="3">
        <f t="shared" si="13"/>
        <v>0.2857142857142857</v>
      </c>
      <c r="I12" s="3">
        <f t="shared" ref="I12:L14" si="14">I5/I$9</f>
        <v>0.33333333333333331</v>
      </c>
      <c r="J12" s="3">
        <f t="shared" si="14"/>
        <v>0.2608695652173913</v>
      </c>
      <c r="K12" s="3">
        <f t="shared" si="14"/>
        <v>0.22222222222222221</v>
      </c>
      <c r="L12" s="3">
        <f t="shared" si="14"/>
        <v>0.33333333333333331</v>
      </c>
      <c r="O12" s="3">
        <f t="shared" ref="O12:R14" si="15">O5/O$9</f>
        <v>0</v>
      </c>
      <c r="P12" s="3">
        <f t="shared" si="15"/>
        <v>1</v>
      </c>
      <c r="Q12" s="3">
        <f t="shared" si="15"/>
        <v>0</v>
      </c>
      <c r="R12" s="3">
        <f t="shared" si="15"/>
        <v>0</v>
      </c>
      <c r="U12" s="3">
        <f t="shared" ref="U12:X14" si="16">U5/U$9</f>
        <v>0.35067737290101764</v>
      </c>
      <c r="V12" s="3">
        <f t="shared" si="16"/>
        <v>0.25586910699609411</v>
      </c>
      <c r="W12" s="3">
        <f t="shared" si="16"/>
        <v>0.21244472379441628</v>
      </c>
      <c r="X12" s="3">
        <f t="shared" si="16"/>
        <v>0.31180751631538306</v>
      </c>
    </row>
    <row r="13" spans="2:24" hidden="1" x14ac:dyDescent="0.3">
      <c r="C13" s="3">
        <f t="shared" si="13"/>
        <v>0.36363636363636365</v>
      </c>
      <c r="D13" s="3">
        <f t="shared" si="13"/>
        <v>0.5</v>
      </c>
      <c r="E13" s="3">
        <f t="shared" si="13"/>
        <v>0.4</v>
      </c>
      <c r="F13" s="3">
        <f t="shared" si="13"/>
        <v>0.2857142857142857</v>
      </c>
      <c r="I13" s="3">
        <f t="shared" si="14"/>
        <v>0.44444444444444442</v>
      </c>
      <c r="J13" s="3">
        <f t="shared" si="14"/>
        <v>0.52173913043478259</v>
      </c>
      <c r="K13" s="3">
        <f t="shared" si="14"/>
        <v>0.44444444444444442</v>
      </c>
      <c r="L13" s="3">
        <f t="shared" si="14"/>
        <v>0.33333333333333331</v>
      </c>
      <c r="O13" s="3">
        <f t="shared" si="15"/>
        <v>0</v>
      </c>
      <c r="P13" s="3">
        <f t="shared" si="15"/>
        <v>0</v>
      </c>
      <c r="Q13" s="3">
        <f t="shared" si="15"/>
        <v>1</v>
      </c>
      <c r="R13" s="3">
        <f t="shared" si="15"/>
        <v>0</v>
      </c>
      <c r="U13" s="3">
        <f t="shared" si="16"/>
        <v>0.40492735128622659</v>
      </c>
      <c r="V13" s="3">
        <f t="shared" si="16"/>
        <v>0.51173821399218822</v>
      </c>
      <c r="W13" s="3">
        <f t="shared" si="16"/>
        <v>0.42488944758883257</v>
      </c>
      <c r="X13" s="3">
        <f t="shared" si="16"/>
        <v>0.31180751631538306</v>
      </c>
    </row>
    <row r="14" spans="2:24" hidden="1" x14ac:dyDescent="0.3">
      <c r="C14" s="3">
        <f t="shared" si="13"/>
        <v>9.0909090909090912E-2</v>
      </c>
      <c r="D14" s="3">
        <f t="shared" si="13"/>
        <v>0.125</v>
      </c>
      <c r="E14" s="3">
        <f t="shared" si="13"/>
        <v>0.2</v>
      </c>
      <c r="F14" s="3">
        <f t="shared" si="13"/>
        <v>0.14285714285714285</v>
      </c>
      <c r="I14" s="3">
        <f t="shared" si="14"/>
        <v>0.1111111111111111</v>
      </c>
      <c r="J14" s="3">
        <f t="shared" si="14"/>
        <v>0.13043478260869565</v>
      </c>
      <c r="K14" s="3">
        <f t="shared" si="14"/>
        <v>0.22222222222222221</v>
      </c>
      <c r="L14" s="3">
        <f t="shared" si="14"/>
        <v>0.16666666666666666</v>
      </c>
      <c r="O14" s="3">
        <f t="shared" si="15"/>
        <v>0</v>
      </c>
      <c r="P14" s="3">
        <f t="shared" si="15"/>
        <v>0</v>
      </c>
      <c r="Q14" s="3">
        <f t="shared" si="15"/>
        <v>0</v>
      </c>
      <c r="R14" s="3">
        <f t="shared" si="15"/>
        <v>1</v>
      </c>
      <c r="U14" s="3">
        <f t="shared" si="16"/>
        <v>0.10123183782155666</v>
      </c>
      <c r="V14" s="3">
        <f t="shared" si="16"/>
        <v>0.12793455349804705</v>
      </c>
      <c r="W14" s="3">
        <f t="shared" si="16"/>
        <v>0.21244472379441628</v>
      </c>
      <c r="X14" s="3">
        <f t="shared" si="16"/>
        <v>0.15590375815769153</v>
      </c>
    </row>
    <row r="15" spans="2:24" hidden="1" x14ac:dyDescent="0.3"/>
    <row r="16" spans="2:24" x14ac:dyDescent="0.3">
      <c r="E16" s="3" t="str">
        <f>B4</f>
        <v>umjerena</v>
      </c>
      <c r="F16" s="3">
        <f>AVERAGE(C11:F11)</f>
        <v>0.19813311688311688</v>
      </c>
      <c r="K16" s="3" t="str">
        <f>H4</f>
        <v>umjerena</v>
      </c>
      <c r="L16" s="3">
        <f>AVERAGE(I11:L11)</f>
        <v>0.11896135265700483</v>
      </c>
      <c r="Q16" s="3" t="str">
        <f>N4</f>
        <v>umjerena</v>
      </c>
      <c r="R16" s="3">
        <f>AVERAGE(O11:R11)</f>
        <v>0.25</v>
      </c>
      <c r="W16" s="3" t="str">
        <f>T4</f>
        <v>umjerena</v>
      </c>
      <c r="X16" s="3">
        <f>AVERAGE(U11:X11)</f>
        <v>0.15458096938468674</v>
      </c>
    </row>
    <row r="17" spans="3:24" x14ac:dyDescent="0.3">
      <c r="E17" s="3" t="str">
        <f t="shared" ref="E17:E19" si="17">B5</f>
        <v>niska</v>
      </c>
      <c r="F17" s="3">
        <f t="shared" ref="F17:F19" si="18">AVERAGE(C12:F12)</f>
        <v>0.27483766233766238</v>
      </c>
      <c r="K17" s="3" t="str">
        <f t="shared" ref="K17:K19" si="19">H5</f>
        <v>niska</v>
      </c>
      <c r="L17" s="3">
        <f t="shared" ref="L17:L19" si="20">AVERAGE(I12:L12)</f>
        <v>0.28743961352657005</v>
      </c>
      <c r="Q17" s="3" t="str">
        <f t="shared" ref="Q17:Q19" si="21">N5</f>
        <v>niska</v>
      </c>
      <c r="R17" s="3">
        <f t="shared" ref="R17:R19" si="22">AVERAGE(O12:R12)</f>
        <v>0.25</v>
      </c>
      <c r="W17" s="3" t="str">
        <f t="shared" ref="W17:W19" si="23">T5</f>
        <v>niska</v>
      </c>
      <c r="X17" s="3">
        <f t="shared" ref="X17:X19" si="24">AVERAGE(U12:X12)</f>
        <v>0.28269968000172774</v>
      </c>
    </row>
    <row r="18" spans="3:24" x14ac:dyDescent="0.3">
      <c r="E18" s="3" t="str">
        <f t="shared" si="17"/>
        <v>umjerena</v>
      </c>
      <c r="F18" s="3">
        <f t="shared" si="18"/>
        <v>0.38733766233766231</v>
      </c>
      <c r="K18" s="3" t="str">
        <f t="shared" si="19"/>
        <v>umjerena</v>
      </c>
      <c r="L18" s="3">
        <f t="shared" si="20"/>
        <v>0.4359903381642512</v>
      </c>
      <c r="Q18" s="3" t="str">
        <f t="shared" si="21"/>
        <v>umjerena</v>
      </c>
      <c r="R18" s="3">
        <f t="shared" si="22"/>
        <v>0.25</v>
      </c>
      <c r="W18" s="3" t="str">
        <f t="shared" si="23"/>
        <v>umjerena</v>
      </c>
      <c r="X18" s="3">
        <f t="shared" si="24"/>
        <v>0.4133406322956576</v>
      </c>
    </row>
    <row r="19" spans="3:24" x14ac:dyDescent="0.3">
      <c r="E19" s="3" t="str">
        <f t="shared" si="17"/>
        <v>standardni</v>
      </c>
      <c r="F19" s="3">
        <f t="shared" si="18"/>
        <v>0.13969155844155845</v>
      </c>
      <c r="K19" s="3" t="str">
        <f t="shared" si="19"/>
        <v>standardni</v>
      </c>
      <c r="L19" s="3">
        <f t="shared" si="20"/>
        <v>0.15760869565217389</v>
      </c>
      <c r="Q19" s="3" t="str">
        <f t="shared" si="21"/>
        <v>standardni</v>
      </c>
      <c r="R19" s="3">
        <f t="shared" si="22"/>
        <v>0.25</v>
      </c>
      <c r="W19" s="3" t="str">
        <f t="shared" si="23"/>
        <v>standardni</v>
      </c>
      <c r="X19" s="3">
        <f t="shared" si="24"/>
        <v>0.14937871831792787</v>
      </c>
    </row>
    <row r="21" spans="3:24" hidden="1" x14ac:dyDescent="0.3">
      <c r="C21" s="3">
        <f>C4*F$16</f>
        <v>0.19813311688311688</v>
      </c>
      <c r="D21" s="3">
        <f>D4*F$17</f>
        <v>0.13741883116883119</v>
      </c>
      <c r="E21" s="3">
        <f>E4*F$18</f>
        <v>0.19366883116883116</v>
      </c>
      <c r="F21" s="3">
        <f>F4*F$19</f>
        <v>0.2793831168831169</v>
      </c>
      <c r="I21" s="3">
        <f>I4*L$16</f>
        <v>0.11896135265700483</v>
      </c>
      <c r="J21" s="3">
        <f>J4*L$17</f>
        <v>9.5813204508856678E-2</v>
      </c>
      <c r="K21" s="3">
        <f>K4*L$18</f>
        <v>0.1089975845410628</v>
      </c>
      <c r="L21" s="3">
        <f>L4*L$19</f>
        <v>0.15760869565217389</v>
      </c>
      <c r="O21" s="3">
        <f>O4*R$16</f>
        <v>0.25</v>
      </c>
      <c r="P21" s="3">
        <f>P4*R$17</f>
        <v>0</v>
      </c>
      <c r="Q21" s="3">
        <f>Q4*R$18</f>
        <v>0</v>
      </c>
      <c r="R21" s="3">
        <f>R4*R$19</f>
        <v>0</v>
      </c>
      <c r="U21" s="3">
        <f>U4*X$16</f>
        <v>0.15458096938468674</v>
      </c>
      <c r="V21" s="3">
        <f>V4*X$17</f>
        <v>0.11541166107538647</v>
      </c>
      <c r="W21" s="3">
        <f>W4*X$18</f>
        <v>0.14613798201809738</v>
      </c>
      <c r="X21" s="3">
        <f>X4*X$19</f>
        <v>0.21125340937512388</v>
      </c>
    </row>
    <row r="22" spans="3:24" hidden="1" x14ac:dyDescent="0.3">
      <c r="C22" s="3">
        <f t="shared" ref="C22:C24" si="25">C5*F$16</f>
        <v>0.39626623376623377</v>
      </c>
      <c r="D22" s="3">
        <f t="shared" ref="D22:D24" si="26">D5*F$17</f>
        <v>0.27483766233766238</v>
      </c>
      <c r="E22" s="3">
        <f t="shared" ref="E22:E24" si="27">E5*F$18</f>
        <v>0.19366883116883116</v>
      </c>
      <c r="F22" s="3">
        <f t="shared" ref="F22:F24" si="28">F5*F$19</f>
        <v>0.2793831168831169</v>
      </c>
      <c r="I22" s="3">
        <f t="shared" ref="I22:I24" si="29">I5*L$16</f>
        <v>0.35688405797101452</v>
      </c>
      <c r="J22" s="3">
        <f t="shared" ref="J22:J24" si="30">J5*L$17</f>
        <v>0.28743961352657005</v>
      </c>
      <c r="K22" s="3">
        <f t="shared" ref="K22:K24" si="31">K5*L$18</f>
        <v>0.2179951690821256</v>
      </c>
      <c r="L22" s="3">
        <f t="shared" ref="L22:L24" si="32">L5*L$19</f>
        <v>0.31521739130434778</v>
      </c>
      <c r="O22" s="3">
        <f t="shared" ref="O22:O24" si="33">O5*R$16</f>
        <v>0</v>
      </c>
      <c r="P22" s="3">
        <f t="shared" ref="P22:P24" si="34">P5*R$17</f>
        <v>0.25</v>
      </c>
      <c r="Q22" s="3">
        <f t="shared" ref="Q22:Q24" si="35">Q5*R$18</f>
        <v>0</v>
      </c>
      <c r="R22" s="3">
        <f t="shared" ref="R22:R24" si="36">R5*R$19</f>
        <v>0</v>
      </c>
      <c r="U22" s="3">
        <f t="shared" ref="U22:U24" si="37">U5*X$16</f>
        <v>0.37864449893727059</v>
      </c>
      <c r="V22" s="3">
        <f t="shared" ref="V22:V24" si="38">V5*X$17</f>
        <v>0.28269968000172774</v>
      </c>
      <c r="W22" s="3">
        <f t="shared" ref="W22:W24" si="39">W5*X$18</f>
        <v>0.2066703161478288</v>
      </c>
      <c r="X22" s="3">
        <f t="shared" ref="X22:X24" si="40">X5*X$19</f>
        <v>0.29875743663585574</v>
      </c>
    </row>
    <row r="23" spans="3:24" hidden="1" x14ac:dyDescent="0.3">
      <c r="C23" s="3">
        <f t="shared" si="25"/>
        <v>0.39626623376623377</v>
      </c>
      <c r="D23" s="3">
        <f t="shared" si="26"/>
        <v>0.54967532467532476</v>
      </c>
      <c r="E23" s="3">
        <f t="shared" si="27"/>
        <v>0.38733766233766231</v>
      </c>
      <c r="F23" s="3">
        <f t="shared" si="28"/>
        <v>0.2793831168831169</v>
      </c>
      <c r="I23" s="3">
        <f t="shared" si="29"/>
        <v>0.47584541062801933</v>
      </c>
      <c r="J23" s="3">
        <f t="shared" si="30"/>
        <v>0.5748792270531401</v>
      </c>
      <c r="K23" s="3">
        <f t="shared" si="31"/>
        <v>0.4359903381642512</v>
      </c>
      <c r="L23" s="3">
        <f t="shared" si="32"/>
        <v>0.31521739130434778</v>
      </c>
      <c r="O23" s="3">
        <f t="shared" si="33"/>
        <v>0</v>
      </c>
      <c r="P23" s="3">
        <f t="shared" si="34"/>
        <v>0</v>
      </c>
      <c r="Q23" s="3">
        <f t="shared" si="35"/>
        <v>0.25</v>
      </c>
      <c r="R23" s="3">
        <f t="shared" si="36"/>
        <v>0</v>
      </c>
      <c r="U23" s="3">
        <f t="shared" si="37"/>
        <v>0.43722100677720832</v>
      </c>
      <c r="V23" s="3">
        <f t="shared" si="38"/>
        <v>0.56539936000345548</v>
      </c>
      <c r="W23" s="3">
        <f t="shared" si="39"/>
        <v>0.4133406322956576</v>
      </c>
      <c r="X23" s="3">
        <f t="shared" si="40"/>
        <v>0.29875743663585574</v>
      </c>
    </row>
    <row r="24" spans="3:24" hidden="1" x14ac:dyDescent="0.3">
      <c r="C24" s="3">
        <f t="shared" si="25"/>
        <v>9.9066558441558442E-2</v>
      </c>
      <c r="D24" s="3">
        <f t="shared" si="26"/>
        <v>0.13741883116883119</v>
      </c>
      <c r="E24" s="3">
        <f t="shared" si="27"/>
        <v>0.19366883116883116</v>
      </c>
      <c r="F24" s="3">
        <f t="shared" si="28"/>
        <v>0.13969155844155845</v>
      </c>
      <c r="I24" s="3">
        <f t="shared" si="29"/>
        <v>0.11896135265700483</v>
      </c>
      <c r="J24" s="3">
        <f t="shared" si="30"/>
        <v>0.14371980676328502</v>
      </c>
      <c r="K24" s="3">
        <f t="shared" si="31"/>
        <v>0.2179951690821256</v>
      </c>
      <c r="L24" s="3">
        <f t="shared" si="32"/>
        <v>0.15760869565217389</v>
      </c>
      <c r="O24" s="3">
        <f t="shared" si="33"/>
        <v>0</v>
      </c>
      <c r="P24" s="3">
        <f t="shared" si="34"/>
        <v>0</v>
      </c>
      <c r="Q24" s="3">
        <f t="shared" si="35"/>
        <v>0</v>
      </c>
      <c r="R24" s="3">
        <f t="shared" si="36"/>
        <v>0.25</v>
      </c>
      <c r="U24" s="3">
        <f t="shared" si="37"/>
        <v>0.10930525169430209</v>
      </c>
      <c r="V24" s="3">
        <f t="shared" si="38"/>
        <v>0.14134984000086387</v>
      </c>
      <c r="W24" s="3">
        <f t="shared" si="39"/>
        <v>0.2066703161478288</v>
      </c>
      <c r="X24" s="3">
        <f t="shared" si="40"/>
        <v>0.14937871831792787</v>
      </c>
    </row>
    <row r="25" spans="3:24" hidden="1" x14ac:dyDescent="0.3"/>
    <row r="26" spans="3:24" hidden="1" x14ac:dyDescent="0.3">
      <c r="C26" s="3">
        <f>SUM(C21:F21)</f>
        <v>0.80860389610389616</v>
      </c>
      <c r="D26" s="3">
        <f>F16</f>
        <v>0.19813311688311688</v>
      </c>
      <c r="F26" s="3">
        <f>C26/D26</f>
        <v>4.0811142974190906</v>
      </c>
      <c r="I26" s="3">
        <f>SUM(I21:L21)</f>
        <v>0.4813808373590982</v>
      </c>
      <c r="J26" s="3">
        <f>L16</f>
        <v>0.11896135265700483</v>
      </c>
      <c r="L26" s="3">
        <f>I26/J26</f>
        <v>4.0465313028764802</v>
      </c>
      <c r="O26" s="3">
        <f>SUM(O21:R21)</f>
        <v>0.25</v>
      </c>
      <c r="P26" s="3">
        <f>R16</f>
        <v>0.25</v>
      </c>
      <c r="R26" s="3">
        <f>O26/P26</f>
        <v>1</v>
      </c>
      <c r="U26" s="3">
        <f>SUM(U21:X21)</f>
        <v>0.62738402185329445</v>
      </c>
      <c r="V26" s="3">
        <f>X16</f>
        <v>0.15458096938468674</v>
      </c>
      <c r="X26" s="3">
        <f>U26/V26</f>
        <v>4.0586109942938746</v>
      </c>
    </row>
    <row r="27" spans="3:24" hidden="1" x14ac:dyDescent="0.3">
      <c r="C27" s="3">
        <f t="shared" ref="C27:C29" si="41">SUM(C22:F22)</f>
        <v>1.1441558441558444</v>
      </c>
      <c r="D27" s="3">
        <f t="shared" ref="D27:D29" si="42">F17</f>
        <v>0.27483766233766238</v>
      </c>
      <c r="F27" s="3">
        <f t="shared" ref="F27:F29" si="43">C27/D27</f>
        <v>4.1630242173656233</v>
      </c>
      <c r="I27" s="3">
        <f t="shared" ref="I27:I29" si="44">SUM(I22:L22)</f>
        <v>1.1775362318840581</v>
      </c>
      <c r="J27" s="3">
        <f t="shared" ref="J27:J29" si="45">L17</f>
        <v>0.28743961352657005</v>
      </c>
      <c r="L27" s="3">
        <f t="shared" ref="L27:L29" si="46">I27/J27</f>
        <v>4.0966386554621854</v>
      </c>
      <c r="O27" s="3">
        <f t="shared" ref="O27:O29" si="47">SUM(O22:R22)</f>
        <v>0.25</v>
      </c>
      <c r="P27" s="3">
        <f t="shared" ref="P27:P29" si="48">R17</f>
        <v>0.25</v>
      </c>
      <c r="R27" s="3">
        <f t="shared" ref="R27:R29" si="49">O27/P27</f>
        <v>1</v>
      </c>
      <c r="U27" s="3">
        <f t="shared" ref="U27:U29" si="50">SUM(U22:X22)</f>
        <v>1.1667719317226828</v>
      </c>
      <c r="V27" s="3">
        <f t="shared" ref="V27:V29" si="51">X17</f>
        <v>0.28269968000172774</v>
      </c>
      <c r="X27" s="3">
        <f t="shared" ref="X27:X29" si="52">U27/V27</f>
        <v>4.1272488589854506</v>
      </c>
    </row>
    <row r="28" spans="3:24" hidden="1" x14ac:dyDescent="0.3">
      <c r="C28" s="3">
        <f t="shared" si="41"/>
        <v>1.6126623376623377</v>
      </c>
      <c r="D28" s="3">
        <f t="shared" si="42"/>
        <v>0.38733766233766231</v>
      </c>
      <c r="F28" s="3">
        <f t="shared" si="43"/>
        <v>4.163453478625315</v>
      </c>
      <c r="I28" s="3">
        <f t="shared" si="44"/>
        <v>1.8019323671497585</v>
      </c>
      <c r="J28" s="3">
        <f t="shared" si="45"/>
        <v>0.4359903381642512</v>
      </c>
      <c r="L28" s="3">
        <f t="shared" si="46"/>
        <v>4.1329639889196681</v>
      </c>
      <c r="O28" s="3">
        <f t="shared" si="47"/>
        <v>0.25</v>
      </c>
      <c r="P28" s="3">
        <f t="shared" si="48"/>
        <v>0.25</v>
      </c>
      <c r="R28" s="3">
        <f t="shared" si="49"/>
        <v>1</v>
      </c>
      <c r="U28" s="3">
        <f t="shared" si="50"/>
        <v>1.7147184357121774</v>
      </c>
      <c r="V28" s="3">
        <f t="shared" si="51"/>
        <v>0.4133406322956576</v>
      </c>
      <c r="X28" s="3">
        <f t="shared" si="52"/>
        <v>4.1484390880925055</v>
      </c>
    </row>
    <row r="29" spans="3:24" hidden="1" x14ac:dyDescent="0.3">
      <c r="C29" s="3">
        <f t="shared" si="41"/>
        <v>0.56984577922077917</v>
      </c>
      <c r="D29" s="3">
        <f t="shared" si="42"/>
        <v>0.13969155844155845</v>
      </c>
      <c r="F29" s="3">
        <f t="shared" si="43"/>
        <v>4.0793143521208597</v>
      </c>
      <c r="I29" s="3">
        <f t="shared" si="44"/>
        <v>0.63828502415458943</v>
      </c>
      <c r="J29" s="3">
        <f t="shared" si="45"/>
        <v>0.15760869565217389</v>
      </c>
      <c r="L29" s="3">
        <f t="shared" si="46"/>
        <v>4.0498084291187748</v>
      </c>
      <c r="O29" s="3">
        <f t="shared" si="47"/>
        <v>0.25</v>
      </c>
      <c r="P29" s="3">
        <f t="shared" si="48"/>
        <v>0.25</v>
      </c>
      <c r="R29" s="3">
        <f t="shared" si="49"/>
        <v>1</v>
      </c>
      <c r="U29" s="3">
        <f t="shared" si="50"/>
        <v>0.60670412616092273</v>
      </c>
      <c r="V29" s="3">
        <f t="shared" si="51"/>
        <v>0.14937871831792787</v>
      </c>
      <c r="X29" s="3">
        <f t="shared" si="52"/>
        <v>4.0615164796745242</v>
      </c>
    </row>
    <row r="30" spans="3:24" hidden="1" x14ac:dyDescent="0.3"/>
    <row r="31" spans="3:24" hidden="1" x14ac:dyDescent="0.3">
      <c r="E31" s="3" t="s">
        <v>5</v>
      </c>
      <c r="F31" s="3">
        <f>AVERAGE(F26:F29)</f>
        <v>4.1217265863827226</v>
      </c>
      <c r="K31" s="3" t="s">
        <v>5</v>
      </c>
      <c r="L31" s="3">
        <f>AVERAGE(L26:L29)</f>
        <v>4.0814855940942767</v>
      </c>
      <c r="Q31" s="3" t="s">
        <v>5</v>
      </c>
      <c r="R31" s="3">
        <f>AVERAGE(R26:R29)</f>
        <v>1</v>
      </c>
      <c r="W31" s="3" t="s">
        <v>5</v>
      </c>
      <c r="X31" s="3">
        <f>AVERAGE(X26:X29)</f>
        <v>4.0989538552615885</v>
      </c>
    </row>
    <row r="32" spans="3:24" hidden="1" x14ac:dyDescent="0.3">
      <c r="E32" s="3" t="s">
        <v>6</v>
      </c>
      <c r="F32" s="3">
        <f>(F31-4)/3</f>
        <v>4.0575528794240867E-2</v>
      </c>
      <c r="K32" s="3" t="s">
        <v>6</v>
      </c>
      <c r="L32" s="3">
        <f>(L31-4)/3</f>
        <v>2.7161864698092231E-2</v>
      </c>
      <c r="Q32" s="3" t="s">
        <v>6</v>
      </c>
      <c r="R32" s="3">
        <f>(R31-4)/3</f>
        <v>-1</v>
      </c>
      <c r="W32" s="3" t="s">
        <v>6</v>
      </c>
      <c r="X32" s="3">
        <f>(X31-4)/3</f>
        <v>3.29846184205295E-2</v>
      </c>
    </row>
    <row r="33" spans="5:24" x14ac:dyDescent="0.3">
      <c r="E33" s="3" t="s">
        <v>7</v>
      </c>
      <c r="F33" s="3">
        <f>F32/0.89</f>
        <v>4.5590481791281876E-2</v>
      </c>
      <c r="K33" s="3" t="s">
        <v>7</v>
      </c>
      <c r="L33" s="3">
        <f>L32/0.89</f>
        <v>3.0518949098980033E-2</v>
      </c>
      <c r="Q33" s="3" t="s">
        <v>7</v>
      </c>
      <c r="R33" s="3">
        <f>R32/0.89</f>
        <v>-1.1235955056179776</v>
      </c>
      <c r="W33" s="3" t="s">
        <v>7</v>
      </c>
      <c r="X33" s="3">
        <f>X32/0.89</f>
        <v>3.7061369011830901E-2</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1BD-EB85-4D8B-BB89-C103049C639B}">
  <dimension ref="B2:P12"/>
  <sheetViews>
    <sheetView workbookViewId="0">
      <selection activeCell="B5" sqref="B5"/>
    </sheetView>
  </sheetViews>
  <sheetFormatPr defaultRowHeight="14.4" x14ac:dyDescent="0.3"/>
  <cols>
    <col min="16" max="16" width="10.5546875" customWidth="1"/>
  </cols>
  <sheetData>
    <row r="2" spans="2:16" x14ac:dyDescent="0.3">
      <c r="B2" s="3" t="s">
        <v>94</v>
      </c>
      <c r="C2" s="3" t="str">
        <f>B3</f>
        <v>minimalni</v>
      </c>
      <c r="D2" s="3" t="str">
        <f>B4</f>
        <v>minimalna</v>
      </c>
      <c r="F2" s="3" t="s">
        <v>94</v>
      </c>
      <c r="G2" s="3" t="str">
        <f>F3</f>
        <v>minimalni</v>
      </c>
      <c r="H2" s="3" t="str">
        <f>F4</f>
        <v>minimalna</v>
      </c>
      <c r="J2" s="3"/>
      <c r="K2" s="3" t="str">
        <f>J3</f>
        <v>minimalni</v>
      </c>
      <c r="L2" s="3" t="str">
        <f>J4</f>
        <v>minimalna</v>
      </c>
      <c r="N2" s="3"/>
      <c r="O2" s="3" t="str">
        <f>N3</f>
        <v>minimalni</v>
      </c>
      <c r="P2" s="3" t="str">
        <f>N4</f>
        <v>minimalna</v>
      </c>
    </row>
    <row r="3" spans="2:16" x14ac:dyDescent="0.3">
      <c r="B3" s="4" t="s">
        <v>143</v>
      </c>
      <c r="C3" s="3">
        <v>1</v>
      </c>
      <c r="D3" s="3">
        <v>1</v>
      </c>
      <c r="F3" s="42" t="str">
        <f>B3</f>
        <v>minimalni</v>
      </c>
      <c r="G3" s="3">
        <v>1</v>
      </c>
      <c r="H3" s="3">
        <v>1</v>
      </c>
      <c r="J3" s="3" t="str">
        <f>F3</f>
        <v>minimalni</v>
      </c>
      <c r="K3" s="3">
        <v>1</v>
      </c>
      <c r="L3" s="3"/>
      <c r="N3" s="3" t="str">
        <f>J3</f>
        <v>minimalni</v>
      </c>
      <c r="O3" s="3">
        <f>GEOMEAN(C3,G3,K3)</f>
        <v>1</v>
      </c>
      <c r="P3" s="3">
        <f>GEOMEAN(D3,H3,L3)</f>
        <v>1</v>
      </c>
    </row>
    <row r="4" spans="2:16" x14ac:dyDescent="0.3">
      <c r="B4" s="4" t="s">
        <v>144</v>
      </c>
      <c r="C4" s="3">
        <v>1</v>
      </c>
      <c r="D4" s="3">
        <v>1</v>
      </c>
      <c r="F4" s="42" t="str">
        <f>B4</f>
        <v>minimalna</v>
      </c>
      <c r="G4" s="3">
        <v>1</v>
      </c>
      <c r="H4" s="3">
        <v>1</v>
      </c>
      <c r="J4" s="3" t="str">
        <f>F4</f>
        <v>minimalna</v>
      </c>
      <c r="K4" s="3"/>
      <c r="L4" s="3">
        <v>1</v>
      </c>
      <c r="N4" s="3" t="str">
        <f>J4</f>
        <v>minimalna</v>
      </c>
      <c r="O4" s="3">
        <f>GEOMEAN(C4,G4,K4)</f>
        <v>1</v>
      </c>
      <c r="P4" s="3">
        <f>GEOMEAN(D4,H4,L4)</f>
        <v>1</v>
      </c>
    </row>
    <row r="6" spans="2:16" hidden="1" x14ac:dyDescent="0.3">
      <c r="C6">
        <f>SUM(C3:C4)</f>
        <v>2</v>
      </c>
      <c r="D6">
        <f>SUM(D3:D4)</f>
        <v>2</v>
      </c>
      <c r="G6">
        <f>SUM(G3:G4)</f>
        <v>2</v>
      </c>
      <c r="H6">
        <f>SUM(H3:H4)</f>
        <v>2</v>
      </c>
      <c r="K6">
        <f>SUM(K3:K4)</f>
        <v>1</v>
      </c>
      <c r="L6">
        <f>SUM(L3:L4)</f>
        <v>1</v>
      </c>
      <c r="O6">
        <f>SUM(O3:O4)</f>
        <v>2</v>
      </c>
      <c r="P6">
        <f>SUM(P3:P4)</f>
        <v>2</v>
      </c>
    </row>
    <row r="7" spans="2:16" hidden="1" x14ac:dyDescent="0.3"/>
    <row r="8" spans="2:16" hidden="1" x14ac:dyDescent="0.3">
      <c r="C8" s="3">
        <f>C3/C$6</f>
        <v>0.5</v>
      </c>
      <c r="D8" s="3">
        <f>D3/D$6</f>
        <v>0.5</v>
      </c>
      <c r="G8" s="3">
        <f>G3/G$6</f>
        <v>0.5</v>
      </c>
      <c r="H8" s="3">
        <f>H3/H$6</f>
        <v>0.5</v>
      </c>
      <c r="K8" s="3">
        <f>K3/K$6</f>
        <v>1</v>
      </c>
      <c r="L8" s="3">
        <f>L3/L$6</f>
        <v>0</v>
      </c>
      <c r="O8" s="3">
        <f>O3/O$6</f>
        <v>0.5</v>
      </c>
      <c r="P8" s="3">
        <f>P3/P$6</f>
        <v>0.5</v>
      </c>
    </row>
    <row r="9" spans="2:16" hidden="1" x14ac:dyDescent="0.3">
      <c r="C9" s="3">
        <f>C4/C$6</f>
        <v>0.5</v>
      </c>
      <c r="D9" s="3">
        <f>D4/D$6</f>
        <v>0.5</v>
      </c>
      <c r="G9" s="3">
        <f>G4/G$6</f>
        <v>0.5</v>
      </c>
      <c r="H9" s="3">
        <f>H4/H$6</f>
        <v>0.5</v>
      </c>
      <c r="K9" s="3">
        <f>K4/K$6</f>
        <v>0</v>
      </c>
      <c r="L9" s="3">
        <f>L4/L$6</f>
        <v>1</v>
      </c>
      <c r="O9" s="3">
        <f>O4/O$6</f>
        <v>0.5</v>
      </c>
      <c r="P9" s="3">
        <f>P4/P$6</f>
        <v>0.5</v>
      </c>
    </row>
    <row r="10" spans="2:16" hidden="1" x14ac:dyDescent="0.3"/>
    <row r="11" spans="2:16" x14ac:dyDescent="0.3">
      <c r="C11" s="3" t="str">
        <f>B3</f>
        <v>minimalni</v>
      </c>
      <c r="D11" s="3">
        <f>AVERAGE(C8:D8)</f>
        <v>0.5</v>
      </c>
      <c r="G11" s="3" t="str">
        <f>F3</f>
        <v>minimalni</v>
      </c>
      <c r="H11" s="3">
        <f>AVERAGE(G8:H8)</f>
        <v>0.5</v>
      </c>
      <c r="K11" s="3" t="str">
        <f>J3</f>
        <v>minimalni</v>
      </c>
      <c r="L11" s="3">
        <f>AVERAGE(K8:L8)</f>
        <v>0.5</v>
      </c>
      <c r="O11" s="3" t="str">
        <f>N3</f>
        <v>minimalni</v>
      </c>
      <c r="P11" s="3">
        <f>AVERAGE(O8:P8)</f>
        <v>0.5</v>
      </c>
    </row>
    <row r="12" spans="2:16" x14ac:dyDescent="0.3">
      <c r="C12" s="3" t="str">
        <f>B4</f>
        <v>minimalna</v>
      </c>
      <c r="D12" s="3">
        <f>AVERAGE(C9:D9)</f>
        <v>0.5</v>
      </c>
      <c r="G12" s="3" t="str">
        <f>F4</f>
        <v>minimalna</v>
      </c>
      <c r="H12" s="3">
        <f>AVERAGE(G9:H9)</f>
        <v>0.5</v>
      </c>
      <c r="K12" s="3" t="str">
        <f>J4</f>
        <v>minimalna</v>
      </c>
      <c r="L12" s="3">
        <f>AVERAGE(K9:L9)</f>
        <v>0.5</v>
      </c>
      <c r="O12" s="3" t="str">
        <f>N4</f>
        <v>minimalna</v>
      </c>
      <c r="P12" s="3">
        <f>AVERAGE(O9:P9)</f>
        <v>0.5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0CDFD-697D-4D38-8A73-10B2D04B4E27}">
  <dimension ref="B3:T33"/>
  <sheetViews>
    <sheetView workbookViewId="0">
      <selection activeCell="B7" sqref="B7"/>
    </sheetView>
  </sheetViews>
  <sheetFormatPr defaultRowHeight="14.4" x14ac:dyDescent="0.3"/>
  <cols>
    <col min="2" max="2" width="12.88671875" bestFit="1" customWidth="1"/>
    <col min="19" max="19" width="10" bestFit="1" customWidth="1"/>
  </cols>
  <sheetData>
    <row r="3" spans="2:20" x14ac:dyDescent="0.3">
      <c r="B3" s="3" t="s">
        <v>94</v>
      </c>
      <c r="C3" s="3" t="str">
        <f>B4</f>
        <v>minimalni</v>
      </c>
      <c r="D3" s="3" t="str">
        <f>B5</f>
        <v>minimalan</v>
      </c>
      <c r="E3" s="3" t="str">
        <f>B6</f>
        <v>opcionalna</v>
      </c>
      <c r="G3" s="3" t="s">
        <v>94</v>
      </c>
      <c r="H3" s="3" t="str">
        <f>G4</f>
        <v>minimalni</v>
      </c>
      <c r="I3" s="3" t="str">
        <f>G5</f>
        <v>minimalan</v>
      </c>
      <c r="J3" s="3" t="str">
        <f>G6</f>
        <v>opcionalna</v>
      </c>
      <c r="L3" s="3"/>
      <c r="M3" s="3" t="str">
        <f>L4</f>
        <v>minimalni</v>
      </c>
      <c r="N3" s="3" t="str">
        <f>L5</f>
        <v>minimalan</v>
      </c>
      <c r="O3" s="3" t="str">
        <f>L6</f>
        <v>opcionalna</v>
      </c>
      <c r="Q3" s="3"/>
      <c r="R3" s="3" t="str">
        <f>Q4</f>
        <v>minimalni</v>
      </c>
      <c r="S3" s="3" t="str">
        <f>Q5</f>
        <v>minimalan</v>
      </c>
      <c r="T3" s="3" t="str">
        <f>Q6</f>
        <v>opcionalna</v>
      </c>
    </row>
    <row r="4" spans="2:20" x14ac:dyDescent="0.3">
      <c r="B4" s="4" t="s">
        <v>143</v>
      </c>
      <c r="C4" s="3">
        <v>1</v>
      </c>
      <c r="D4" s="3">
        <f>1/2</f>
        <v>0.5</v>
      </c>
      <c r="E4" s="3">
        <v>1</v>
      </c>
      <c r="G4" s="42" t="str">
        <f>B4</f>
        <v>minimalni</v>
      </c>
      <c r="H4" s="3">
        <v>1</v>
      </c>
      <c r="I4" s="3">
        <f>1/2</f>
        <v>0.5</v>
      </c>
      <c r="J4" s="3">
        <v>1</v>
      </c>
      <c r="L4" s="3" t="str">
        <f>G4</f>
        <v>minimalni</v>
      </c>
      <c r="M4" s="3">
        <v>1</v>
      </c>
      <c r="N4" s="3"/>
      <c r="O4" s="3"/>
      <c r="Q4" s="3" t="str">
        <f>L4</f>
        <v>minimalni</v>
      </c>
      <c r="R4" s="3">
        <f>GEOMEAN(C4,H4,M4)</f>
        <v>1</v>
      </c>
      <c r="S4" s="3">
        <f t="shared" ref="S4:T6" si="0">GEOMEAN(D4,I4,N4)</f>
        <v>0.5</v>
      </c>
      <c r="T4" s="3">
        <f t="shared" si="0"/>
        <v>1</v>
      </c>
    </row>
    <row r="5" spans="2:20" x14ac:dyDescent="0.3">
      <c r="B5" s="4" t="s">
        <v>145</v>
      </c>
      <c r="C5" s="3">
        <v>2</v>
      </c>
      <c r="D5" s="3">
        <v>1</v>
      </c>
      <c r="E5" s="3">
        <v>2</v>
      </c>
      <c r="G5" s="42" t="str">
        <f t="shared" ref="G5:G6" si="1">B5</f>
        <v>minimalan</v>
      </c>
      <c r="H5" s="3">
        <v>2</v>
      </c>
      <c r="I5" s="3">
        <v>1</v>
      </c>
      <c r="J5" s="3">
        <v>2</v>
      </c>
      <c r="L5" s="3" t="str">
        <f t="shared" ref="L5:L6" si="2">G5</f>
        <v>minimalan</v>
      </c>
      <c r="M5" s="3"/>
      <c r="N5" s="3">
        <v>1</v>
      </c>
      <c r="O5" s="3"/>
      <c r="Q5" s="3" t="str">
        <f t="shared" ref="Q5:Q6" si="3">L5</f>
        <v>minimalan</v>
      </c>
      <c r="R5" s="3">
        <f t="shared" ref="R5:R6" si="4">GEOMEAN(C5,H5,M5)</f>
        <v>2</v>
      </c>
      <c r="S5" s="3">
        <f t="shared" si="0"/>
        <v>1</v>
      </c>
      <c r="T5" s="3">
        <f t="shared" si="0"/>
        <v>2</v>
      </c>
    </row>
    <row r="6" spans="2:20" x14ac:dyDescent="0.3">
      <c r="B6" s="4" t="s">
        <v>136</v>
      </c>
      <c r="C6" s="3">
        <v>1</v>
      </c>
      <c r="D6" s="3">
        <f>1/2</f>
        <v>0.5</v>
      </c>
      <c r="E6" s="3">
        <v>1</v>
      </c>
      <c r="G6" s="42" t="str">
        <f t="shared" si="1"/>
        <v>opcionalna</v>
      </c>
      <c r="H6" s="3">
        <v>1</v>
      </c>
      <c r="I6" s="3">
        <f>1/2</f>
        <v>0.5</v>
      </c>
      <c r="J6" s="3">
        <v>1</v>
      </c>
      <c r="L6" s="3" t="str">
        <f t="shared" si="2"/>
        <v>opcionalna</v>
      </c>
      <c r="M6" s="3"/>
      <c r="N6" s="3"/>
      <c r="O6" s="3">
        <v>1</v>
      </c>
      <c r="Q6" s="3" t="str">
        <f t="shared" si="3"/>
        <v>opcionalna</v>
      </c>
      <c r="R6" s="3">
        <f t="shared" si="4"/>
        <v>1</v>
      </c>
      <c r="S6" s="3">
        <f t="shared" si="0"/>
        <v>0.5</v>
      </c>
      <c r="T6" s="3">
        <f t="shared" si="0"/>
        <v>1</v>
      </c>
    </row>
    <row r="8" spans="2:20" hidden="1" x14ac:dyDescent="0.3">
      <c r="C8" s="3">
        <f>SUM(C4:C6)</f>
        <v>4</v>
      </c>
      <c r="D8" s="3">
        <f t="shared" ref="D8:E8" si="5">SUM(D4:D6)</f>
        <v>2</v>
      </c>
      <c r="E8" s="3">
        <f t="shared" si="5"/>
        <v>4</v>
      </c>
      <c r="H8" s="3">
        <f>SUM(H4:H6)</f>
        <v>4</v>
      </c>
      <c r="I8" s="3">
        <f t="shared" ref="I8:J8" si="6">SUM(I4:I6)</f>
        <v>2</v>
      </c>
      <c r="J8" s="3">
        <f t="shared" si="6"/>
        <v>4</v>
      </c>
      <c r="M8" s="3">
        <f>SUM(M4:M6)</f>
        <v>1</v>
      </c>
      <c r="N8" s="3">
        <f t="shared" ref="N8:O8" si="7">SUM(N4:N6)</f>
        <v>1</v>
      </c>
      <c r="O8" s="3">
        <f t="shared" si="7"/>
        <v>1</v>
      </c>
      <c r="R8" s="3">
        <f>SUM(R4:R6)</f>
        <v>4</v>
      </c>
      <c r="S8" s="3">
        <f t="shared" ref="S8:T8" si="8">SUM(S4:S6)</f>
        <v>2</v>
      </c>
      <c r="T8" s="3">
        <f t="shared" si="8"/>
        <v>4</v>
      </c>
    </row>
    <row r="9" spans="2:20" hidden="1" x14ac:dyDescent="0.3"/>
    <row r="10" spans="2:20" hidden="1" x14ac:dyDescent="0.3"/>
    <row r="11" spans="2:20" hidden="1" x14ac:dyDescent="0.3">
      <c r="C11" s="3">
        <f>C4/C$8</f>
        <v>0.25</v>
      </c>
      <c r="D11" s="3">
        <f>D4/D$8</f>
        <v>0.25</v>
      </c>
      <c r="E11" s="3">
        <f>E4/E$8</f>
        <v>0.25</v>
      </c>
      <c r="H11" s="3">
        <f>H4/H$8</f>
        <v>0.25</v>
      </c>
      <c r="I11" s="3">
        <f>I4/I$8</f>
        <v>0.25</v>
      </c>
      <c r="J11" s="3">
        <f>J4/J$8</f>
        <v>0.25</v>
      </c>
      <c r="M11" s="3">
        <f>M4/M$8</f>
        <v>1</v>
      </c>
      <c r="N11" s="3">
        <f>N4/N$8</f>
        <v>0</v>
      </c>
      <c r="O11" s="3">
        <f>O4/O$8</f>
        <v>0</v>
      </c>
      <c r="R11" s="3">
        <f>R4/R$8</f>
        <v>0.25</v>
      </c>
      <c r="S11" s="3">
        <f>S4/S$8</f>
        <v>0.25</v>
      </c>
      <c r="T11" s="3">
        <f>T4/T$8</f>
        <v>0.25</v>
      </c>
    </row>
    <row r="12" spans="2:20" hidden="1" x14ac:dyDescent="0.3">
      <c r="C12" s="3">
        <f t="shared" ref="C12:E13" si="9">C5/C$8</f>
        <v>0.5</v>
      </c>
      <c r="D12" s="3">
        <f t="shared" si="9"/>
        <v>0.5</v>
      </c>
      <c r="E12" s="3">
        <f t="shared" si="9"/>
        <v>0.5</v>
      </c>
      <c r="H12" s="3">
        <f t="shared" ref="H12:J13" si="10">H5/H$8</f>
        <v>0.5</v>
      </c>
      <c r="I12" s="3">
        <f t="shared" si="10"/>
        <v>0.5</v>
      </c>
      <c r="J12" s="3">
        <f t="shared" si="10"/>
        <v>0.5</v>
      </c>
      <c r="M12" s="3">
        <f t="shared" ref="M12:O13" si="11">M5/M$8</f>
        <v>0</v>
      </c>
      <c r="N12" s="3">
        <f t="shared" si="11"/>
        <v>1</v>
      </c>
      <c r="O12" s="3">
        <f t="shared" si="11"/>
        <v>0</v>
      </c>
      <c r="R12" s="3">
        <f t="shared" ref="R12:T13" si="12">R5/R$8</f>
        <v>0.5</v>
      </c>
      <c r="S12" s="3">
        <f t="shared" si="12"/>
        <v>0.5</v>
      </c>
      <c r="T12" s="3">
        <f t="shared" si="12"/>
        <v>0.5</v>
      </c>
    </row>
    <row r="13" spans="2:20" hidden="1" x14ac:dyDescent="0.3">
      <c r="C13" s="3">
        <f t="shared" si="9"/>
        <v>0.25</v>
      </c>
      <c r="D13" s="3">
        <f t="shared" si="9"/>
        <v>0.25</v>
      </c>
      <c r="E13" s="3">
        <f t="shared" si="9"/>
        <v>0.25</v>
      </c>
      <c r="H13" s="3">
        <f t="shared" si="10"/>
        <v>0.25</v>
      </c>
      <c r="I13" s="3">
        <f t="shared" si="10"/>
        <v>0.25</v>
      </c>
      <c r="J13" s="3">
        <f t="shared" si="10"/>
        <v>0.25</v>
      </c>
      <c r="M13" s="3">
        <f t="shared" si="11"/>
        <v>0</v>
      </c>
      <c r="N13" s="3">
        <f t="shared" si="11"/>
        <v>0</v>
      </c>
      <c r="O13" s="3">
        <f t="shared" si="11"/>
        <v>1</v>
      </c>
      <c r="R13" s="3">
        <f t="shared" si="12"/>
        <v>0.25</v>
      </c>
      <c r="S13" s="3">
        <f t="shared" si="12"/>
        <v>0.25</v>
      </c>
      <c r="T13" s="3">
        <f t="shared" si="12"/>
        <v>0.25</v>
      </c>
    </row>
    <row r="14" spans="2:20" hidden="1" x14ac:dyDescent="0.3"/>
    <row r="15" spans="2:20" x14ac:dyDescent="0.3">
      <c r="D15" s="3" t="str">
        <f>B4</f>
        <v>minimalni</v>
      </c>
      <c r="E15" s="3">
        <f>AVERAGE(C11:E11)</f>
        <v>0.25</v>
      </c>
      <c r="I15" s="3" t="str">
        <f>G4</f>
        <v>minimalni</v>
      </c>
      <c r="J15" s="3">
        <f>AVERAGE(H11:J11)</f>
        <v>0.25</v>
      </c>
      <c r="N15" s="3" t="str">
        <f>L4</f>
        <v>minimalni</v>
      </c>
      <c r="O15" s="3">
        <f>AVERAGE(M11:O11)</f>
        <v>0.33333333333333331</v>
      </c>
      <c r="S15" s="3" t="str">
        <f>Q4</f>
        <v>minimalni</v>
      </c>
      <c r="T15" s="3">
        <f>AVERAGE(R11:T11)</f>
        <v>0.25</v>
      </c>
    </row>
    <row r="16" spans="2:20" x14ac:dyDescent="0.3">
      <c r="D16" s="3" t="str">
        <f t="shared" ref="D16:D17" si="13">B5</f>
        <v>minimalan</v>
      </c>
      <c r="E16" s="3">
        <f t="shared" ref="E16:E17" si="14">AVERAGE(C12:E12)</f>
        <v>0.5</v>
      </c>
      <c r="I16" s="3" t="str">
        <f t="shared" ref="I16:I17" si="15">G5</f>
        <v>minimalan</v>
      </c>
      <c r="J16" s="3">
        <f t="shared" ref="J16:J17" si="16">AVERAGE(H12:J12)</f>
        <v>0.5</v>
      </c>
      <c r="N16" s="3" t="str">
        <f t="shared" ref="N16:N17" si="17">L5</f>
        <v>minimalan</v>
      </c>
      <c r="O16" s="3">
        <f t="shared" ref="O16:O17" si="18">AVERAGE(M12:O12)</f>
        <v>0.33333333333333331</v>
      </c>
      <c r="S16" s="3" t="str">
        <f t="shared" ref="S16:S17" si="19">Q5</f>
        <v>minimalan</v>
      </c>
      <c r="T16" s="3">
        <f t="shared" ref="T16:T17" si="20">AVERAGE(R12:T12)</f>
        <v>0.5</v>
      </c>
    </row>
    <row r="17" spans="2:20" x14ac:dyDescent="0.3">
      <c r="D17" s="3" t="str">
        <f t="shared" si="13"/>
        <v>opcionalna</v>
      </c>
      <c r="E17" s="3">
        <f t="shared" si="14"/>
        <v>0.25</v>
      </c>
      <c r="I17" s="3" t="str">
        <f t="shared" si="15"/>
        <v>opcionalna</v>
      </c>
      <c r="J17" s="3">
        <f t="shared" si="16"/>
        <v>0.25</v>
      </c>
      <c r="N17" s="3" t="str">
        <f t="shared" si="17"/>
        <v>opcionalna</v>
      </c>
      <c r="O17" s="3">
        <f t="shared" si="18"/>
        <v>0.33333333333333331</v>
      </c>
      <c r="S17" s="3" t="str">
        <f t="shared" si="19"/>
        <v>opcionalna</v>
      </c>
      <c r="T17" s="3">
        <f t="shared" si="20"/>
        <v>0.25</v>
      </c>
    </row>
    <row r="19" spans="2:20" x14ac:dyDescent="0.3">
      <c r="B19" t="s">
        <v>4</v>
      </c>
      <c r="G19" t="s">
        <v>4</v>
      </c>
      <c r="L19" t="s">
        <v>4</v>
      </c>
      <c r="Q19" t="s">
        <v>4</v>
      </c>
    </row>
    <row r="21" spans="2:20" hidden="1" x14ac:dyDescent="0.3">
      <c r="C21" s="3">
        <f>C4*E$15</f>
        <v>0.25</v>
      </c>
      <c r="D21" s="3">
        <f>D4*E$16</f>
        <v>0.25</v>
      </c>
      <c r="E21" s="3">
        <f>E4*E$17</f>
        <v>0.25</v>
      </c>
      <c r="H21" s="3">
        <f>H4*J$15</f>
        <v>0.25</v>
      </c>
      <c r="I21" s="3">
        <f>I4*J$16</f>
        <v>0.25</v>
      </c>
      <c r="J21" s="3">
        <f>J4*J$17</f>
        <v>0.25</v>
      </c>
      <c r="M21" s="3">
        <f>M4*O$15</f>
        <v>0.33333333333333331</v>
      </c>
      <c r="N21" s="3">
        <f>N4*O$16</f>
        <v>0</v>
      </c>
      <c r="O21" s="3">
        <f>O4*O$17</f>
        <v>0</v>
      </c>
      <c r="R21" s="3">
        <f>R4*T$15</f>
        <v>0.25</v>
      </c>
      <c r="S21" s="3">
        <f>S4*T$16</f>
        <v>0.25</v>
      </c>
      <c r="T21" s="3">
        <f>T4*T$17</f>
        <v>0.25</v>
      </c>
    </row>
    <row r="22" spans="2:20" hidden="1" x14ac:dyDescent="0.3">
      <c r="C22" s="3">
        <f t="shared" ref="C22:C23" si="21">C5*E$15</f>
        <v>0.5</v>
      </c>
      <c r="D22" s="3">
        <f t="shared" ref="D22:D23" si="22">D5*E$16</f>
        <v>0.5</v>
      </c>
      <c r="E22" s="3">
        <f t="shared" ref="E22:E23" si="23">E5*E$17</f>
        <v>0.5</v>
      </c>
      <c r="H22" s="3">
        <f t="shared" ref="H22:H23" si="24">H5*J$15</f>
        <v>0.5</v>
      </c>
      <c r="I22" s="3">
        <f t="shared" ref="I22:I23" si="25">I5*J$16</f>
        <v>0.5</v>
      </c>
      <c r="J22" s="3">
        <f t="shared" ref="J22:J23" si="26">J5*J$17</f>
        <v>0.5</v>
      </c>
      <c r="M22" s="3">
        <f t="shared" ref="M22:M23" si="27">M5*O$15</f>
        <v>0</v>
      </c>
      <c r="N22" s="3">
        <f t="shared" ref="N22:N23" si="28">N5*O$16</f>
        <v>0.33333333333333331</v>
      </c>
      <c r="O22" s="3">
        <f t="shared" ref="O22:O23" si="29">O5*O$17</f>
        <v>0</v>
      </c>
      <c r="R22" s="3">
        <f t="shared" ref="R22:R23" si="30">R5*T$15</f>
        <v>0.5</v>
      </c>
      <c r="S22" s="3">
        <f t="shared" ref="S22:S23" si="31">S5*T$16</f>
        <v>0.5</v>
      </c>
      <c r="T22" s="3">
        <f t="shared" ref="T22:T23" si="32">T5*T$17</f>
        <v>0.5</v>
      </c>
    </row>
    <row r="23" spans="2:20" hidden="1" x14ac:dyDescent="0.3">
      <c r="C23" s="3">
        <f t="shared" si="21"/>
        <v>0.25</v>
      </c>
      <c r="D23" s="3">
        <f t="shared" si="22"/>
        <v>0.25</v>
      </c>
      <c r="E23" s="3">
        <f t="shared" si="23"/>
        <v>0.25</v>
      </c>
      <c r="H23" s="3">
        <f t="shared" si="24"/>
        <v>0.25</v>
      </c>
      <c r="I23" s="3">
        <f t="shared" si="25"/>
        <v>0.25</v>
      </c>
      <c r="J23" s="3">
        <f t="shared" si="26"/>
        <v>0.25</v>
      </c>
      <c r="M23" s="3">
        <f t="shared" si="27"/>
        <v>0</v>
      </c>
      <c r="N23" s="3">
        <f t="shared" si="28"/>
        <v>0</v>
      </c>
      <c r="O23" s="3">
        <f t="shared" si="29"/>
        <v>0.33333333333333331</v>
      </c>
      <c r="R23" s="3">
        <f t="shared" si="30"/>
        <v>0.25</v>
      </c>
      <c r="S23" s="3">
        <f t="shared" si="31"/>
        <v>0.25</v>
      </c>
      <c r="T23" s="3">
        <f t="shared" si="32"/>
        <v>0.25</v>
      </c>
    </row>
    <row r="24" spans="2:20" hidden="1" x14ac:dyDescent="0.3"/>
    <row r="25" spans="2:20" hidden="1" x14ac:dyDescent="0.3">
      <c r="C25" s="3">
        <f>SUM(C21:E21)</f>
        <v>0.75</v>
      </c>
      <c r="D25" s="3">
        <f>SUM(C22:E22)</f>
        <v>1.5</v>
      </c>
      <c r="E25" s="3">
        <f>SUM(C23:E23)</f>
        <v>0.75</v>
      </c>
      <c r="H25" s="3">
        <f>SUM(H21:J21)</f>
        <v>0.75</v>
      </c>
      <c r="I25" s="3">
        <f>SUM(H22:J22)</f>
        <v>1.5</v>
      </c>
      <c r="J25" s="3">
        <f>SUM(H23:J23)</f>
        <v>0.75</v>
      </c>
      <c r="M25" s="3">
        <f>SUM(M21:O21)</f>
        <v>0.33333333333333331</v>
      </c>
      <c r="N25" s="3">
        <f>SUM(M22:O22)</f>
        <v>0.33333333333333331</v>
      </c>
      <c r="O25" s="3">
        <f>SUM(M23:O23)</f>
        <v>0.33333333333333331</v>
      </c>
      <c r="R25" s="3">
        <f>SUM(R21:T21)</f>
        <v>0.75</v>
      </c>
      <c r="S25" s="3">
        <f>SUM(R22:T22)</f>
        <v>1.5</v>
      </c>
      <c r="T25" s="3">
        <f>SUM(R23:T23)</f>
        <v>0.75</v>
      </c>
    </row>
    <row r="26" spans="2:20" hidden="1" x14ac:dyDescent="0.3"/>
    <row r="27" spans="2:20" hidden="1" x14ac:dyDescent="0.3">
      <c r="C27" s="3">
        <f>E15</f>
        <v>0.25</v>
      </c>
      <c r="D27" s="3">
        <f>E16</f>
        <v>0.5</v>
      </c>
      <c r="E27" s="3">
        <f>E17</f>
        <v>0.25</v>
      </c>
      <c r="H27" s="3">
        <f>J15</f>
        <v>0.25</v>
      </c>
      <c r="I27" s="3">
        <f>J16</f>
        <v>0.5</v>
      </c>
      <c r="J27" s="3">
        <f>J17</f>
        <v>0.25</v>
      </c>
      <c r="M27" s="3">
        <f>O15</f>
        <v>0.33333333333333331</v>
      </c>
      <c r="N27" s="3">
        <f>O16</f>
        <v>0.33333333333333331</v>
      </c>
      <c r="O27" s="3">
        <f>O17</f>
        <v>0.33333333333333331</v>
      </c>
      <c r="R27" s="3">
        <f>T15</f>
        <v>0.25</v>
      </c>
      <c r="S27" s="3">
        <f>T16</f>
        <v>0.5</v>
      </c>
      <c r="T27" s="3">
        <f>T17</f>
        <v>0.25</v>
      </c>
    </row>
    <row r="28" spans="2:20" hidden="1" x14ac:dyDescent="0.3"/>
    <row r="29" spans="2:20" hidden="1" x14ac:dyDescent="0.3">
      <c r="C29" s="3">
        <f>C25/C27</f>
        <v>3</v>
      </c>
      <c r="D29" s="3">
        <f t="shared" ref="D29:E29" si="33">D25/D27</f>
        <v>3</v>
      </c>
      <c r="E29" s="3">
        <f t="shared" si="33"/>
        <v>3</v>
      </c>
      <c r="H29" s="3">
        <f>H25/H27</f>
        <v>3</v>
      </c>
      <c r="I29" s="3">
        <f t="shared" ref="I29:J29" si="34">I25/I27</f>
        <v>3</v>
      </c>
      <c r="J29" s="3">
        <f t="shared" si="34"/>
        <v>3</v>
      </c>
      <c r="M29" s="3">
        <f>M25/M27</f>
        <v>1</v>
      </c>
      <c r="N29" s="3">
        <f t="shared" ref="N29:O29" si="35">N25/N27</f>
        <v>1</v>
      </c>
      <c r="O29" s="3">
        <f t="shared" si="35"/>
        <v>1</v>
      </c>
      <c r="R29" s="3">
        <f>R25/R27</f>
        <v>3</v>
      </c>
      <c r="S29" s="3">
        <f t="shared" ref="S29:T29" si="36">S25/S27</f>
        <v>3</v>
      </c>
      <c r="T29" s="3">
        <f t="shared" si="36"/>
        <v>3</v>
      </c>
    </row>
    <row r="30" spans="2:20" hidden="1" x14ac:dyDescent="0.3"/>
    <row r="31" spans="2:20" hidden="1" x14ac:dyDescent="0.3">
      <c r="D31" s="3" t="s">
        <v>5</v>
      </c>
      <c r="E31" s="3">
        <f>AVERAGE(C29:E29)</f>
        <v>3</v>
      </c>
      <c r="I31" s="3" t="s">
        <v>5</v>
      </c>
      <c r="J31" s="3">
        <f>AVERAGE(H29:J29)</f>
        <v>3</v>
      </c>
      <c r="N31" s="3" t="s">
        <v>5</v>
      </c>
      <c r="O31" s="3">
        <f>AVERAGE(M29:O29)</f>
        <v>1</v>
      </c>
      <c r="S31" s="3" t="s">
        <v>5</v>
      </c>
      <c r="T31" s="3">
        <f>AVERAGE(R29:T29)</f>
        <v>3</v>
      </c>
    </row>
    <row r="32" spans="2:20" hidden="1" x14ac:dyDescent="0.3">
      <c r="D32" s="3" t="s">
        <v>6</v>
      </c>
      <c r="E32" s="3">
        <f>(E31-3)/2</f>
        <v>0</v>
      </c>
      <c r="I32" s="3" t="s">
        <v>6</v>
      </c>
      <c r="J32" s="3">
        <f>(J31-3)/2</f>
        <v>0</v>
      </c>
      <c r="N32" s="3" t="s">
        <v>6</v>
      </c>
      <c r="O32" s="3">
        <f>(O31-3)/2</f>
        <v>-1</v>
      </c>
      <c r="S32" s="3" t="s">
        <v>6</v>
      </c>
      <c r="T32" s="3">
        <f>(T31-3)/2</f>
        <v>0</v>
      </c>
    </row>
    <row r="33" spans="4:20" x14ac:dyDescent="0.3">
      <c r="D33" s="3" t="s">
        <v>7</v>
      </c>
      <c r="E33" s="3">
        <f>E32/0.52</f>
        <v>0</v>
      </c>
      <c r="I33" s="3" t="s">
        <v>7</v>
      </c>
      <c r="J33" s="3">
        <f>J32/0.52</f>
        <v>0</v>
      </c>
      <c r="N33" s="3" t="s">
        <v>7</v>
      </c>
      <c r="O33" s="3">
        <f>O32/0.52</f>
        <v>-1.9230769230769229</v>
      </c>
      <c r="S33" s="3" t="s">
        <v>7</v>
      </c>
      <c r="T33" s="3">
        <f>T32/0.52</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F5BE-D015-4FC6-97D0-EFA8B87DA575}">
  <dimension ref="B3:T33"/>
  <sheetViews>
    <sheetView workbookViewId="0">
      <selection activeCell="G4" sqref="G4:G6"/>
    </sheetView>
  </sheetViews>
  <sheetFormatPr defaultRowHeight="14.4" x14ac:dyDescent="0.3"/>
  <sheetData>
    <row r="3" spans="2:20" x14ac:dyDescent="0.3">
      <c r="B3" s="3" t="s">
        <v>95</v>
      </c>
      <c r="C3" s="3" t="str">
        <f>B4</f>
        <v>k11</v>
      </c>
      <c r="D3" s="3" t="str">
        <f>B5</f>
        <v>k12</v>
      </c>
      <c r="E3" s="3" t="str">
        <f>B6</f>
        <v>k13</v>
      </c>
      <c r="G3" s="3" t="s">
        <v>95</v>
      </c>
      <c r="H3" s="3" t="str">
        <f>G4</f>
        <v>k11</v>
      </c>
      <c r="I3" s="3" t="str">
        <f>G5</f>
        <v>k12</v>
      </c>
      <c r="J3" s="3" t="str">
        <f>G6</f>
        <v>k13</v>
      </c>
      <c r="L3" s="3"/>
      <c r="M3" s="3" t="str">
        <f>L4</f>
        <v>k11</v>
      </c>
      <c r="N3" s="3" t="str">
        <f>L5</f>
        <v>k12</v>
      </c>
      <c r="O3" s="3" t="str">
        <f>L6</f>
        <v>k13</v>
      </c>
      <c r="Q3" s="3"/>
      <c r="R3" s="3" t="str">
        <f>Q4</f>
        <v>k11</v>
      </c>
      <c r="S3" s="3" t="str">
        <f>Q5</f>
        <v>k12</v>
      </c>
      <c r="T3" s="3" t="str">
        <f>Q6</f>
        <v>k13</v>
      </c>
    </row>
    <row r="4" spans="2:20" x14ac:dyDescent="0.3">
      <c r="B4" s="4" t="s">
        <v>10</v>
      </c>
      <c r="C4" s="3">
        <v>1</v>
      </c>
      <c r="D4" s="3">
        <f>1/2</f>
        <v>0.5</v>
      </c>
      <c r="E4" s="3">
        <v>1</v>
      </c>
      <c r="G4" s="42" t="str">
        <f>B4</f>
        <v>k11</v>
      </c>
      <c r="H4" s="3">
        <v>1</v>
      </c>
      <c r="I4" s="3">
        <v>1</v>
      </c>
      <c r="J4" s="3">
        <v>2</v>
      </c>
      <c r="L4" s="3" t="str">
        <f>G4</f>
        <v>k11</v>
      </c>
      <c r="M4" s="3">
        <v>1</v>
      </c>
      <c r="N4" s="3"/>
      <c r="O4" s="3"/>
      <c r="Q4" s="3" t="str">
        <f>L4</f>
        <v>k11</v>
      </c>
      <c r="R4" s="3">
        <f>GEOMEAN(C4,H4,M4)</f>
        <v>1</v>
      </c>
      <c r="S4" s="3">
        <f t="shared" ref="S4:T6" si="0">GEOMEAN(D4,I4,N4)</f>
        <v>0.70710678118654757</v>
      </c>
      <c r="T4" s="3">
        <f t="shared" si="0"/>
        <v>1.4142135623730949</v>
      </c>
    </row>
    <row r="5" spans="2:20" x14ac:dyDescent="0.3">
      <c r="B5" s="4" t="s">
        <v>11</v>
      </c>
      <c r="C5" s="3">
        <v>2</v>
      </c>
      <c r="D5" s="3">
        <v>1</v>
      </c>
      <c r="E5" s="3">
        <v>3</v>
      </c>
      <c r="G5" s="42" t="str">
        <f t="shared" ref="G5:G6" si="1">B5</f>
        <v>k12</v>
      </c>
      <c r="H5" s="3">
        <v>1</v>
      </c>
      <c r="I5" s="3">
        <v>1</v>
      </c>
      <c r="J5" s="3">
        <v>2</v>
      </c>
      <c r="L5" s="3" t="str">
        <f t="shared" ref="L5:L6" si="2">G5</f>
        <v>k12</v>
      </c>
      <c r="M5" s="3"/>
      <c r="N5" s="3">
        <v>1</v>
      </c>
      <c r="O5" s="3"/>
      <c r="Q5" s="3" t="str">
        <f t="shared" ref="Q5:Q6" si="3">L5</f>
        <v>k12</v>
      </c>
      <c r="R5" s="3">
        <f t="shared" ref="R5:R6" si="4">GEOMEAN(C5,H5,M5)</f>
        <v>1.4142135623730949</v>
      </c>
      <c r="S5" s="3">
        <f t="shared" si="0"/>
        <v>1</v>
      </c>
      <c r="T5" s="3">
        <f t="shared" si="0"/>
        <v>2.4494897427831779</v>
      </c>
    </row>
    <row r="6" spans="2:20" x14ac:dyDescent="0.3">
      <c r="B6" s="4" t="s">
        <v>78</v>
      </c>
      <c r="C6" s="3">
        <v>1</v>
      </c>
      <c r="D6" s="3">
        <f>1/3</f>
        <v>0.33333333333333331</v>
      </c>
      <c r="E6" s="3">
        <v>1</v>
      </c>
      <c r="G6" s="42" t="str">
        <f t="shared" si="1"/>
        <v>k13</v>
      </c>
      <c r="H6" s="3">
        <f>1/2</f>
        <v>0.5</v>
      </c>
      <c r="I6" s="3">
        <f>1/2</f>
        <v>0.5</v>
      </c>
      <c r="J6" s="3">
        <v>1</v>
      </c>
      <c r="L6" s="3" t="str">
        <f t="shared" si="2"/>
        <v>k13</v>
      </c>
      <c r="M6" s="3"/>
      <c r="N6" s="3"/>
      <c r="O6" s="3">
        <v>1</v>
      </c>
      <c r="Q6" s="3" t="str">
        <f t="shared" si="3"/>
        <v>k13</v>
      </c>
      <c r="R6" s="3">
        <f t="shared" si="4"/>
        <v>0.70710678118654757</v>
      </c>
      <c r="S6" s="3">
        <f t="shared" si="0"/>
        <v>0.40824829046386302</v>
      </c>
      <c r="T6" s="3">
        <f t="shared" si="0"/>
        <v>1</v>
      </c>
    </row>
    <row r="8" spans="2:20" hidden="1" x14ac:dyDescent="0.3">
      <c r="C8" s="3">
        <f>SUM(C4:C6)</f>
        <v>4</v>
      </c>
      <c r="D8" s="3">
        <f t="shared" ref="D8:E8" si="5">SUM(D4:D6)</f>
        <v>1.8333333333333333</v>
      </c>
      <c r="E8" s="3">
        <f t="shared" si="5"/>
        <v>5</v>
      </c>
      <c r="H8" s="3">
        <f>SUM(H4:H6)</f>
        <v>2.5</v>
      </c>
      <c r="I8" s="3">
        <f t="shared" ref="I8:J8" si="6">SUM(I4:I6)</f>
        <v>2.5</v>
      </c>
      <c r="J8" s="3">
        <f t="shared" si="6"/>
        <v>5</v>
      </c>
      <c r="M8" s="3">
        <f>SUM(M4:M6)</f>
        <v>1</v>
      </c>
      <c r="N8" s="3">
        <f t="shared" ref="N8:O8" si="7">SUM(N4:N6)</f>
        <v>1</v>
      </c>
      <c r="O8" s="3">
        <f t="shared" si="7"/>
        <v>1</v>
      </c>
      <c r="R8" s="3">
        <f>SUM(R4:R6)</f>
        <v>3.1213203435596424</v>
      </c>
      <c r="S8" s="3">
        <f t="shared" ref="S8:T8" si="8">SUM(S4:S6)</f>
        <v>2.1153550716504106</v>
      </c>
      <c r="T8" s="3">
        <f t="shared" si="8"/>
        <v>4.8637033051562728</v>
      </c>
    </row>
    <row r="9" spans="2:20" hidden="1" x14ac:dyDescent="0.3"/>
    <row r="10" spans="2:20" hidden="1" x14ac:dyDescent="0.3"/>
    <row r="11" spans="2:20" hidden="1" x14ac:dyDescent="0.3">
      <c r="C11" s="3">
        <f>C4/C$8</f>
        <v>0.25</v>
      </c>
      <c r="D11" s="3">
        <f>D4/D$8</f>
        <v>0.27272727272727276</v>
      </c>
      <c r="E11" s="3">
        <f>E4/E$8</f>
        <v>0.2</v>
      </c>
      <c r="H11" s="3">
        <f>H4/H$8</f>
        <v>0.4</v>
      </c>
      <c r="I11" s="3">
        <f>I4/I$8</f>
        <v>0.4</v>
      </c>
      <c r="J11" s="3">
        <f>J4/J$8</f>
        <v>0.4</v>
      </c>
      <c r="M11" s="3">
        <f>M4/M$8</f>
        <v>1</v>
      </c>
      <c r="N11" s="3">
        <f>N4/N$8</f>
        <v>0</v>
      </c>
      <c r="O11" s="3">
        <f>O4/O$8</f>
        <v>0</v>
      </c>
      <c r="R11" s="3">
        <f>R4/R$8</f>
        <v>0.32037724101704074</v>
      </c>
      <c r="S11" s="3">
        <f>S4/S$8</f>
        <v>0.33427332870167242</v>
      </c>
      <c r="T11" s="3">
        <f>T4/T$8</f>
        <v>0.29076887993431083</v>
      </c>
    </row>
    <row r="12" spans="2:20" hidden="1" x14ac:dyDescent="0.3">
      <c r="C12" s="3">
        <f t="shared" ref="C12:E13" si="9">C5/C$8</f>
        <v>0.5</v>
      </c>
      <c r="D12" s="3">
        <f t="shared" si="9"/>
        <v>0.54545454545454553</v>
      </c>
      <c r="E12" s="3">
        <f t="shared" si="9"/>
        <v>0.6</v>
      </c>
      <c r="H12" s="3">
        <f t="shared" ref="H12:J13" si="10">H5/H$8</f>
        <v>0.4</v>
      </c>
      <c r="I12" s="3">
        <f t="shared" si="10"/>
        <v>0.4</v>
      </c>
      <c r="J12" s="3">
        <f t="shared" si="10"/>
        <v>0.4</v>
      </c>
      <c r="M12" s="3">
        <f t="shared" ref="M12:O13" si="11">M5/M$8</f>
        <v>0</v>
      </c>
      <c r="N12" s="3">
        <f t="shared" si="11"/>
        <v>1</v>
      </c>
      <c r="O12" s="3">
        <f t="shared" si="11"/>
        <v>0</v>
      </c>
      <c r="R12" s="3">
        <f t="shared" ref="R12:T13" si="12">R5/R$8</f>
        <v>0.45308183932197282</v>
      </c>
      <c r="S12" s="3">
        <f t="shared" si="12"/>
        <v>0.4727338749895047</v>
      </c>
      <c r="T12" s="3">
        <f t="shared" si="12"/>
        <v>0.50362647330612098</v>
      </c>
    </row>
    <row r="13" spans="2:20" hidden="1" x14ac:dyDescent="0.3">
      <c r="C13" s="3">
        <f t="shared" si="9"/>
        <v>0.25</v>
      </c>
      <c r="D13" s="3">
        <f t="shared" si="9"/>
        <v>0.18181818181818182</v>
      </c>
      <c r="E13" s="3">
        <f t="shared" si="9"/>
        <v>0.2</v>
      </c>
      <c r="H13" s="3">
        <f t="shared" si="10"/>
        <v>0.2</v>
      </c>
      <c r="I13" s="3">
        <f t="shared" si="10"/>
        <v>0.2</v>
      </c>
      <c r="J13" s="3">
        <f t="shared" si="10"/>
        <v>0.2</v>
      </c>
      <c r="M13" s="3">
        <f t="shared" si="11"/>
        <v>0</v>
      </c>
      <c r="N13" s="3">
        <f t="shared" si="11"/>
        <v>0</v>
      </c>
      <c r="O13" s="3">
        <f t="shared" si="11"/>
        <v>1</v>
      </c>
      <c r="R13" s="3">
        <f t="shared" si="12"/>
        <v>0.22654091966098644</v>
      </c>
      <c r="S13" s="3">
        <f t="shared" si="12"/>
        <v>0.19299279630882282</v>
      </c>
      <c r="T13" s="3">
        <f t="shared" si="12"/>
        <v>0.20560464675956824</v>
      </c>
    </row>
    <row r="14" spans="2:20" hidden="1" x14ac:dyDescent="0.3"/>
    <row r="15" spans="2:20" x14ac:dyDescent="0.3">
      <c r="D15" s="3" t="str">
        <f>B4</f>
        <v>k11</v>
      </c>
      <c r="E15" s="3">
        <f>AVERAGE(C11:E11)</f>
        <v>0.24090909090909088</v>
      </c>
      <c r="I15" s="3" t="str">
        <f>G4</f>
        <v>k11</v>
      </c>
      <c r="J15" s="3">
        <f>AVERAGE(H11:J11)</f>
        <v>0.40000000000000008</v>
      </c>
      <c r="N15" s="3" t="str">
        <f>L4</f>
        <v>k11</v>
      </c>
      <c r="O15" s="3">
        <f>AVERAGE(M11:O11)</f>
        <v>0.33333333333333331</v>
      </c>
      <c r="S15" s="3" t="str">
        <f>Q4</f>
        <v>k11</v>
      </c>
      <c r="T15" s="3">
        <f>AVERAGE(R11:T11)</f>
        <v>0.31513981655100798</v>
      </c>
    </row>
    <row r="16" spans="2:20" x14ac:dyDescent="0.3">
      <c r="D16" s="3" t="str">
        <f t="shared" ref="D16:D17" si="13">B5</f>
        <v>k12</v>
      </c>
      <c r="E16" s="3">
        <f t="shared" ref="E16:E17" si="14">AVERAGE(C12:E12)</f>
        <v>0.54848484848484846</v>
      </c>
      <c r="I16" s="3" t="str">
        <f t="shared" ref="I16:I17" si="15">G5</f>
        <v>k12</v>
      </c>
      <c r="J16" s="3">
        <f t="shared" ref="J16:J17" si="16">AVERAGE(H12:J12)</f>
        <v>0.40000000000000008</v>
      </c>
      <c r="N16" s="3" t="str">
        <f t="shared" ref="N16:N17" si="17">L5</f>
        <v>k12</v>
      </c>
      <c r="O16" s="3">
        <f t="shared" ref="O16:O17" si="18">AVERAGE(M12:O12)</f>
        <v>0.33333333333333331</v>
      </c>
      <c r="S16" s="3" t="str">
        <f t="shared" ref="S16:S17" si="19">Q5</f>
        <v>k12</v>
      </c>
      <c r="T16" s="3">
        <f t="shared" ref="T16:T17" si="20">AVERAGE(R12:T12)</f>
        <v>0.4764807292058662</v>
      </c>
    </row>
    <row r="17" spans="2:20" x14ac:dyDescent="0.3">
      <c r="D17" s="3" t="str">
        <f t="shared" si="13"/>
        <v>k13</v>
      </c>
      <c r="E17" s="3">
        <f t="shared" si="14"/>
        <v>0.2106060606060606</v>
      </c>
      <c r="I17" s="3" t="str">
        <f t="shared" si="15"/>
        <v>k13</v>
      </c>
      <c r="J17" s="3">
        <f t="shared" si="16"/>
        <v>0.20000000000000004</v>
      </c>
      <c r="N17" s="3" t="str">
        <f t="shared" si="17"/>
        <v>k13</v>
      </c>
      <c r="O17" s="3">
        <f t="shared" si="18"/>
        <v>0.33333333333333331</v>
      </c>
      <c r="S17" s="3" t="str">
        <f t="shared" si="19"/>
        <v>k13</v>
      </c>
      <c r="T17" s="3">
        <f t="shared" si="20"/>
        <v>0.20837945424312584</v>
      </c>
    </row>
    <row r="19" spans="2:20" x14ac:dyDescent="0.3">
      <c r="B19" t="s">
        <v>4</v>
      </c>
      <c r="G19" t="s">
        <v>4</v>
      </c>
      <c r="L19" t="s">
        <v>4</v>
      </c>
      <c r="Q19" t="s">
        <v>4</v>
      </c>
    </row>
    <row r="21" spans="2:20" hidden="1" x14ac:dyDescent="0.3">
      <c r="C21" s="3">
        <f>C4*E$15</f>
        <v>0.24090909090909088</v>
      </c>
      <c r="D21" s="3">
        <f>D4*E$16</f>
        <v>0.27424242424242423</v>
      </c>
      <c r="E21" s="3">
        <f>E4*E$17</f>
        <v>0.2106060606060606</v>
      </c>
      <c r="H21" s="3">
        <f>H4*J$15</f>
        <v>0.40000000000000008</v>
      </c>
      <c r="I21" s="3">
        <f>I4*J$16</f>
        <v>0.40000000000000008</v>
      </c>
      <c r="J21" s="3">
        <f>J4*J$17</f>
        <v>0.40000000000000008</v>
      </c>
      <c r="M21" s="3">
        <f>M4*O$15</f>
        <v>0.33333333333333331</v>
      </c>
      <c r="N21" s="3">
        <f>N4*O$16</f>
        <v>0</v>
      </c>
      <c r="O21" s="3">
        <f>O4*O$17</f>
        <v>0</v>
      </c>
      <c r="R21" s="3">
        <f>R4*T$15</f>
        <v>0.31513981655100798</v>
      </c>
      <c r="S21" s="3">
        <f>S4*T$16</f>
        <v>0.33692275472617905</v>
      </c>
      <c r="T21" s="3">
        <f>T4*T$17</f>
        <v>0.29469305031053233</v>
      </c>
    </row>
    <row r="22" spans="2:20" hidden="1" x14ac:dyDescent="0.3">
      <c r="C22" s="3">
        <f t="shared" ref="C22:C23" si="21">C5*E$15</f>
        <v>0.48181818181818176</v>
      </c>
      <c r="D22" s="3">
        <f t="shared" ref="D22:D23" si="22">D5*E$16</f>
        <v>0.54848484848484846</v>
      </c>
      <c r="E22" s="3">
        <f t="shared" ref="E22:E23" si="23">E5*E$17</f>
        <v>0.63181818181818183</v>
      </c>
      <c r="H22" s="3">
        <f t="shared" ref="H22:H23" si="24">H5*J$15</f>
        <v>0.40000000000000008</v>
      </c>
      <c r="I22" s="3">
        <f t="shared" ref="I22:I23" si="25">I5*J$16</f>
        <v>0.40000000000000008</v>
      </c>
      <c r="J22" s="3">
        <f t="shared" ref="J22:J23" si="26">J5*J$17</f>
        <v>0.40000000000000008</v>
      </c>
      <c r="M22" s="3">
        <f t="shared" ref="M22:M23" si="27">M5*O$15</f>
        <v>0</v>
      </c>
      <c r="N22" s="3">
        <f t="shared" ref="N22:N23" si="28">N5*O$16</f>
        <v>0.33333333333333331</v>
      </c>
      <c r="O22" s="3">
        <f t="shared" ref="O22:O23" si="29">O5*O$17</f>
        <v>0</v>
      </c>
      <c r="R22" s="3">
        <f t="shared" ref="R22:R23" si="30">R5*T$15</f>
        <v>0.4456750026102046</v>
      </c>
      <c r="S22" s="3">
        <f t="shared" ref="S22:S23" si="31">S5*T$16</f>
        <v>0.4764807292058662</v>
      </c>
      <c r="T22" s="3">
        <f t="shared" ref="T22:T23" si="32">T5*T$17</f>
        <v>0.51042333577529331</v>
      </c>
    </row>
    <row r="23" spans="2:20" hidden="1" x14ac:dyDescent="0.3">
      <c r="C23" s="3">
        <f t="shared" si="21"/>
        <v>0.24090909090909088</v>
      </c>
      <c r="D23" s="3">
        <f t="shared" si="22"/>
        <v>0.18282828282828281</v>
      </c>
      <c r="E23" s="3">
        <f t="shared" si="23"/>
        <v>0.2106060606060606</v>
      </c>
      <c r="H23" s="3">
        <f t="shared" si="24"/>
        <v>0.20000000000000004</v>
      </c>
      <c r="I23" s="3">
        <f t="shared" si="25"/>
        <v>0.20000000000000004</v>
      </c>
      <c r="J23" s="3">
        <f t="shared" si="26"/>
        <v>0.20000000000000004</v>
      </c>
      <c r="M23" s="3">
        <f t="shared" si="27"/>
        <v>0</v>
      </c>
      <c r="N23" s="3">
        <f t="shared" si="28"/>
        <v>0</v>
      </c>
      <c r="O23" s="3">
        <f t="shared" si="29"/>
        <v>0.33333333333333331</v>
      </c>
      <c r="R23" s="3">
        <f t="shared" si="30"/>
        <v>0.22283750130510235</v>
      </c>
      <c r="S23" s="3">
        <f t="shared" si="31"/>
        <v>0.19452244313726971</v>
      </c>
      <c r="T23" s="3">
        <f t="shared" si="32"/>
        <v>0.20837945424312584</v>
      </c>
    </row>
    <row r="24" spans="2:20" hidden="1" x14ac:dyDescent="0.3"/>
    <row r="25" spans="2:20" hidden="1" x14ac:dyDescent="0.3">
      <c r="C25" s="3">
        <f>SUM(C21:E21)</f>
        <v>0.72575757575757571</v>
      </c>
      <c r="D25" s="3">
        <f>SUM(C22:E22)</f>
        <v>1.6621212121212121</v>
      </c>
      <c r="E25" s="3">
        <f>SUM(C23:E23)</f>
        <v>0.63434343434343432</v>
      </c>
      <c r="H25" s="3">
        <f>SUM(H21:J21)</f>
        <v>1.2000000000000002</v>
      </c>
      <c r="I25" s="3">
        <f>SUM(H22:J22)</f>
        <v>1.2000000000000002</v>
      </c>
      <c r="J25" s="3">
        <f>SUM(H23:J23)</f>
        <v>0.60000000000000009</v>
      </c>
      <c r="M25" s="3">
        <f>SUM(M21:O21)</f>
        <v>0.33333333333333331</v>
      </c>
      <c r="N25" s="3">
        <f>SUM(M22:O22)</f>
        <v>0.33333333333333331</v>
      </c>
      <c r="O25" s="3">
        <f>SUM(M23:O23)</f>
        <v>0.33333333333333331</v>
      </c>
      <c r="R25" s="3">
        <f>SUM(R21:T21)</f>
        <v>0.94675562158771931</v>
      </c>
      <c r="S25" s="3">
        <f>SUM(R22:T22)</f>
        <v>1.4325790675913641</v>
      </c>
      <c r="T25" s="3">
        <f>SUM(R23:T23)</f>
        <v>0.62573939868549788</v>
      </c>
    </row>
    <row r="26" spans="2:20" hidden="1" x14ac:dyDescent="0.3"/>
    <row r="27" spans="2:20" hidden="1" x14ac:dyDescent="0.3">
      <c r="C27" s="3">
        <f>E15</f>
        <v>0.24090909090909088</v>
      </c>
      <c r="D27" s="3">
        <f>E16</f>
        <v>0.54848484848484846</v>
      </c>
      <c r="E27" s="3">
        <f>E17</f>
        <v>0.2106060606060606</v>
      </c>
      <c r="H27" s="3">
        <f>J15</f>
        <v>0.40000000000000008</v>
      </c>
      <c r="I27" s="3">
        <f>J16</f>
        <v>0.40000000000000008</v>
      </c>
      <c r="J27" s="3">
        <f>J17</f>
        <v>0.20000000000000004</v>
      </c>
      <c r="M27" s="3">
        <f>O15</f>
        <v>0.33333333333333331</v>
      </c>
      <c r="N27" s="3">
        <f>O16</f>
        <v>0.33333333333333331</v>
      </c>
      <c r="O27" s="3">
        <f>O17</f>
        <v>0.33333333333333331</v>
      </c>
      <c r="R27" s="3">
        <f>T15</f>
        <v>0.31513981655100798</v>
      </c>
      <c r="S27" s="3">
        <f>T16</f>
        <v>0.4764807292058662</v>
      </c>
      <c r="T27" s="3">
        <f>T17</f>
        <v>0.20837945424312584</v>
      </c>
    </row>
    <row r="28" spans="2:20" hidden="1" x14ac:dyDescent="0.3"/>
    <row r="29" spans="2:20" hidden="1" x14ac:dyDescent="0.3">
      <c r="C29" s="3">
        <f>C25/C27</f>
        <v>3.0125786163522013</v>
      </c>
      <c r="D29" s="3">
        <f t="shared" ref="D29:E29" si="33">D25/D27</f>
        <v>3.0303867403314917</v>
      </c>
      <c r="E29" s="3">
        <f t="shared" si="33"/>
        <v>3.0119904076738608</v>
      </c>
      <c r="H29" s="3">
        <f>H25/H27</f>
        <v>3</v>
      </c>
      <c r="I29" s="3">
        <f t="shared" ref="I29:J29" si="34">I25/I27</f>
        <v>3</v>
      </c>
      <c r="J29" s="3">
        <f t="shared" si="34"/>
        <v>3</v>
      </c>
      <c r="M29" s="3">
        <f>M25/M27</f>
        <v>1</v>
      </c>
      <c r="N29" s="3">
        <f t="shared" ref="N29:O29" si="35">N25/N27</f>
        <v>1</v>
      </c>
      <c r="O29" s="3">
        <f t="shared" si="35"/>
        <v>1</v>
      </c>
      <c r="R29" s="3">
        <f>R25/R27</f>
        <v>3.0042399337199561</v>
      </c>
      <c r="S29" s="3">
        <f t="shared" ref="S29:T29" si="36">S25/S27</f>
        <v>3.0065834351349183</v>
      </c>
      <c r="T29" s="3">
        <f t="shared" si="36"/>
        <v>3.0028843340544462</v>
      </c>
    </row>
    <row r="30" spans="2:20" hidden="1" x14ac:dyDescent="0.3"/>
    <row r="31" spans="2:20" hidden="1" x14ac:dyDescent="0.3">
      <c r="D31" s="3" t="s">
        <v>5</v>
      </c>
      <c r="E31" s="3">
        <f>AVERAGE(C29:E29)</f>
        <v>3.0183185881191847</v>
      </c>
      <c r="I31" s="3" t="s">
        <v>5</v>
      </c>
      <c r="J31" s="3">
        <f>AVERAGE(H29:J29)</f>
        <v>3</v>
      </c>
      <c r="N31" s="3" t="s">
        <v>5</v>
      </c>
      <c r="O31" s="3">
        <f>AVERAGE(M29:O29)</f>
        <v>1</v>
      </c>
      <c r="S31" s="3" t="s">
        <v>5</v>
      </c>
      <c r="T31" s="3">
        <f>AVERAGE(R29:T29)</f>
        <v>3.0045692343031067</v>
      </c>
    </row>
    <row r="32" spans="2:20" hidden="1" x14ac:dyDescent="0.3">
      <c r="D32" s="3" t="s">
        <v>6</v>
      </c>
      <c r="E32" s="3">
        <f>(E31-3)/2</f>
        <v>9.1592940595923711E-3</v>
      </c>
      <c r="I32" s="3" t="s">
        <v>6</v>
      </c>
      <c r="J32" s="3">
        <f>(J31-3)/2</f>
        <v>0</v>
      </c>
      <c r="N32" s="3" t="s">
        <v>6</v>
      </c>
      <c r="O32" s="3">
        <f>(O31-3)/2</f>
        <v>-1</v>
      </c>
      <c r="S32" s="3" t="s">
        <v>6</v>
      </c>
      <c r="T32" s="3">
        <f>(T31-3)/2</f>
        <v>2.2846171515533698E-3</v>
      </c>
    </row>
    <row r="33" spans="4:20" x14ac:dyDescent="0.3">
      <c r="D33" s="3" t="s">
        <v>7</v>
      </c>
      <c r="E33" s="3">
        <f>E32/0.52</f>
        <v>1.7614027037677636E-2</v>
      </c>
      <c r="I33" s="3" t="s">
        <v>7</v>
      </c>
      <c r="J33" s="3">
        <f>J32/0.52</f>
        <v>0</v>
      </c>
      <c r="N33" s="3" t="s">
        <v>7</v>
      </c>
      <c r="O33" s="3">
        <f>O32/0.52</f>
        <v>-1.9230769230769229</v>
      </c>
      <c r="S33" s="3" t="s">
        <v>7</v>
      </c>
      <c r="T33" s="3">
        <f>T32/0.52</f>
        <v>4.3934945222180184E-3</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76F8F-A230-4126-882B-893F1CD048BB}">
  <dimension ref="B3:T33"/>
  <sheetViews>
    <sheetView workbookViewId="0">
      <selection activeCell="B7" sqref="B7"/>
    </sheetView>
  </sheetViews>
  <sheetFormatPr defaultRowHeight="14.4" x14ac:dyDescent="0.3"/>
  <sheetData>
    <row r="3" spans="2:20" x14ac:dyDescent="0.3">
      <c r="B3" s="3" t="s">
        <v>94</v>
      </c>
      <c r="C3" s="3" t="str">
        <f>B4</f>
        <v>umjereno</v>
      </c>
      <c r="D3" s="3" t="str">
        <f>B5</f>
        <v>umjereno</v>
      </c>
      <c r="E3" s="3" t="str">
        <f>B6</f>
        <v>umjereno</v>
      </c>
      <c r="G3" s="3" t="s">
        <v>94</v>
      </c>
      <c r="H3" s="3" t="str">
        <f>G4</f>
        <v>umjereno</v>
      </c>
      <c r="I3" s="3" t="str">
        <f>G5</f>
        <v>umjereno</v>
      </c>
      <c r="J3" s="3" t="str">
        <f>G6</f>
        <v>umjereno</v>
      </c>
      <c r="L3" s="3"/>
      <c r="M3" s="3" t="str">
        <f>L4</f>
        <v>umjereno</v>
      </c>
      <c r="N3" s="3" t="str">
        <f>L5</f>
        <v>umjereno</v>
      </c>
      <c r="O3" s="3" t="str">
        <f>L6</f>
        <v>umjereno</v>
      </c>
      <c r="Q3" s="3"/>
      <c r="R3" s="3" t="str">
        <f>Q4</f>
        <v>umjereno</v>
      </c>
      <c r="S3" s="3" t="str">
        <f>Q5</f>
        <v>umjereno</v>
      </c>
      <c r="T3" s="3" t="str">
        <f>Q6</f>
        <v>umjereno</v>
      </c>
    </row>
    <row r="4" spans="2:20" x14ac:dyDescent="0.3">
      <c r="B4" s="4" t="s">
        <v>137</v>
      </c>
      <c r="C4" s="3">
        <v>1</v>
      </c>
      <c r="D4" s="3">
        <v>2</v>
      </c>
      <c r="E4" s="3">
        <v>1</v>
      </c>
      <c r="G4" s="42" t="str">
        <f>B4</f>
        <v>umjereno</v>
      </c>
      <c r="H4" s="3">
        <v>1</v>
      </c>
      <c r="I4" s="3">
        <v>3</v>
      </c>
      <c r="J4" s="3">
        <v>2</v>
      </c>
      <c r="L4" s="3" t="str">
        <f>G4</f>
        <v>umjereno</v>
      </c>
      <c r="M4" s="3">
        <v>1</v>
      </c>
      <c r="N4" s="3"/>
      <c r="O4" s="3"/>
      <c r="Q4" s="3" t="str">
        <f>L4</f>
        <v>umjereno</v>
      </c>
      <c r="R4" s="3">
        <f>GEOMEAN(C4,H4,M4)</f>
        <v>1</v>
      </c>
      <c r="S4" s="3">
        <f t="shared" ref="S4:T6" si="0">GEOMEAN(D4,I4,N4)</f>
        <v>2.4494897427831779</v>
      </c>
      <c r="T4" s="3">
        <f t="shared" si="0"/>
        <v>1.4142135623730949</v>
      </c>
    </row>
    <row r="5" spans="2:20" x14ac:dyDescent="0.3">
      <c r="B5" s="4" t="s">
        <v>137</v>
      </c>
      <c r="C5" s="3">
        <f>1/2</f>
        <v>0.5</v>
      </c>
      <c r="D5" s="3">
        <v>1</v>
      </c>
      <c r="E5" s="3">
        <f>1/2</f>
        <v>0.5</v>
      </c>
      <c r="G5" s="42" t="str">
        <f t="shared" ref="G5:G6" si="1">B5</f>
        <v>umjereno</v>
      </c>
      <c r="H5" s="3">
        <f>1/3</f>
        <v>0.33333333333333331</v>
      </c>
      <c r="I5" s="3">
        <v>1</v>
      </c>
      <c r="J5" s="3">
        <v>1</v>
      </c>
      <c r="L5" s="3" t="str">
        <f t="shared" ref="L5:L6" si="2">G5</f>
        <v>umjereno</v>
      </c>
      <c r="M5" s="3"/>
      <c r="N5" s="3">
        <v>1</v>
      </c>
      <c r="O5" s="3"/>
      <c r="Q5" s="3" t="str">
        <f t="shared" ref="Q5:Q6" si="3">L5</f>
        <v>umjereno</v>
      </c>
      <c r="R5" s="3">
        <f t="shared" ref="R5:R6" si="4">GEOMEAN(C5,H5,M5)</f>
        <v>0.40824829046386302</v>
      </c>
      <c r="S5" s="3">
        <f t="shared" si="0"/>
        <v>1</v>
      </c>
      <c r="T5" s="3">
        <f t="shared" si="0"/>
        <v>0.70710678118654757</v>
      </c>
    </row>
    <row r="6" spans="2:20" x14ac:dyDescent="0.3">
      <c r="B6" s="4" t="s">
        <v>137</v>
      </c>
      <c r="C6" s="3">
        <v>1</v>
      </c>
      <c r="D6" s="3">
        <v>2</v>
      </c>
      <c r="E6" s="3">
        <v>1</v>
      </c>
      <c r="G6" s="42" t="str">
        <f t="shared" si="1"/>
        <v>umjereno</v>
      </c>
      <c r="H6" s="3">
        <f>1/2</f>
        <v>0.5</v>
      </c>
      <c r="I6" s="3">
        <v>1</v>
      </c>
      <c r="J6" s="3">
        <v>1</v>
      </c>
      <c r="L6" s="3" t="str">
        <f t="shared" si="2"/>
        <v>umjereno</v>
      </c>
      <c r="M6" s="3"/>
      <c r="N6" s="3"/>
      <c r="O6" s="3">
        <v>1</v>
      </c>
      <c r="Q6" s="3" t="str">
        <f t="shared" si="3"/>
        <v>umjereno</v>
      </c>
      <c r="R6" s="3">
        <f t="shared" si="4"/>
        <v>0.70710678118654757</v>
      </c>
      <c r="S6" s="3">
        <f t="shared" si="0"/>
        <v>1.4142135623730949</v>
      </c>
      <c r="T6" s="3">
        <f t="shared" si="0"/>
        <v>1</v>
      </c>
    </row>
    <row r="8" spans="2:20" hidden="1" x14ac:dyDescent="0.3">
      <c r="C8" s="3">
        <f>SUM(C4:C6)</f>
        <v>2.5</v>
      </c>
      <c r="D8" s="3">
        <f t="shared" ref="D8:E8" si="5">SUM(D4:D6)</f>
        <v>5</v>
      </c>
      <c r="E8" s="3">
        <f t="shared" si="5"/>
        <v>2.5</v>
      </c>
      <c r="H8" s="3">
        <f>SUM(H4:H6)</f>
        <v>1.8333333333333333</v>
      </c>
      <c r="I8" s="3">
        <f t="shared" ref="I8:J8" si="6">SUM(I4:I6)</f>
        <v>5</v>
      </c>
      <c r="J8" s="3">
        <f t="shared" si="6"/>
        <v>4</v>
      </c>
      <c r="M8" s="3">
        <f>SUM(M4:M6)</f>
        <v>1</v>
      </c>
      <c r="N8" s="3">
        <f t="shared" ref="N8:O8" si="7">SUM(N4:N6)</f>
        <v>1</v>
      </c>
      <c r="O8" s="3">
        <f t="shared" si="7"/>
        <v>1</v>
      </c>
      <c r="R8" s="3">
        <f>SUM(R4:R6)</f>
        <v>2.1153550716504106</v>
      </c>
      <c r="S8" s="3">
        <f t="shared" ref="S8:T8" si="8">SUM(S4:S6)</f>
        <v>4.8637033051562728</v>
      </c>
      <c r="T8" s="3">
        <f t="shared" si="8"/>
        <v>3.1213203435596424</v>
      </c>
    </row>
    <row r="9" spans="2:20" hidden="1" x14ac:dyDescent="0.3"/>
    <row r="10" spans="2:20" hidden="1" x14ac:dyDescent="0.3"/>
    <row r="11" spans="2:20" hidden="1" x14ac:dyDescent="0.3">
      <c r="C11" s="3">
        <f>C4/C$8</f>
        <v>0.4</v>
      </c>
      <c r="D11" s="3">
        <f>D4/D$8</f>
        <v>0.4</v>
      </c>
      <c r="E11" s="3">
        <f>E4/E$8</f>
        <v>0.4</v>
      </c>
      <c r="H11" s="3">
        <f>H4/H$8</f>
        <v>0.54545454545454553</v>
      </c>
      <c r="I11" s="3">
        <f>I4/I$8</f>
        <v>0.6</v>
      </c>
      <c r="J11" s="3">
        <f>J4/J$8</f>
        <v>0.5</v>
      </c>
      <c r="M11" s="3">
        <f>M4/M$8</f>
        <v>1</v>
      </c>
      <c r="N11" s="3">
        <f>N4/N$8</f>
        <v>0</v>
      </c>
      <c r="O11" s="3">
        <f>O4/O$8</f>
        <v>0</v>
      </c>
      <c r="R11" s="3">
        <f>R4/R$8</f>
        <v>0.4727338749895047</v>
      </c>
      <c r="S11" s="3">
        <f>S4/S$8</f>
        <v>0.50362647330612098</v>
      </c>
      <c r="T11" s="3">
        <f>T4/T$8</f>
        <v>0.45308183932197282</v>
      </c>
    </row>
    <row r="12" spans="2:20" hidden="1" x14ac:dyDescent="0.3">
      <c r="C12" s="3">
        <f t="shared" ref="C12:E13" si="9">C5/C$8</f>
        <v>0.2</v>
      </c>
      <c r="D12" s="3">
        <f t="shared" si="9"/>
        <v>0.2</v>
      </c>
      <c r="E12" s="3">
        <f t="shared" si="9"/>
        <v>0.2</v>
      </c>
      <c r="H12" s="3">
        <f t="shared" ref="H12:J13" si="10">H5/H$8</f>
        <v>0.18181818181818182</v>
      </c>
      <c r="I12" s="3">
        <f t="shared" si="10"/>
        <v>0.2</v>
      </c>
      <c r="J12" s="3">
        <f t="shared" si="10"/>
        <v>0.25</v>
      </c>
      <c r="M12" s="3">
        <f t="shared" ref="M12:O13" si="11">M5/M$8</f>
        <v>0</v>
      </c>
      <c r="N12" s="3">
        <f t="shared" si="11"/>
        <v>1</v>
      </c>
      <c r="O12" s="3">
        <f t="shared" si="11"/>
        <v>0</v>
      </c>
      <c r="R12" s="3">
        <f t="shared" ref="R12:T13" si="12">R5/R$8</f>
        <v>0.19299279630882282</v>
      </c>
      <c r="S12" s="3">
        <f t="shared" si="12"/>
        <v>0.20560464675956824</v>
      </c>
      <c r="T12" s="3">
        <f t="shared" si="12"/>
        <v>0.22654091966098644</v>
      </c>
    </row>
    <row r="13" spans="2:20" hidden="1" x14ac:dyDescent="0.3">
      <c r="C13" s="3">
        <f t="shared" si="9"/>
        <v>0.4</v>
      </c>
      <c r="D13" s="3">
        <f t="shared" si="9"/>
        <v>0.4</v>
      </c>
      <c r="E13" s="3">
        <f t="shared" si="9"/>
        <v>0.4</v>
      </c>
      <c r="H13" s="3">
        <f t="shared" si="10"/>
        <v>0.27272727272727276</v>
      </c>
      <c r="I13" s="3">
        <f t="shared" si="10"/>
        <v>0.2</v>
      </c>
      <c r="J13" s="3">
        <f t="shared" si="10"/>
        <v>0.25</v>
      </c>
      <c r="M13" s="3">
        <f t="shared" si="11"/>
        <v>0</v>
      </c>
      <c r="N13" s="3">
        <f t="shared" si="11"/>
        <v>0</v>
      </c>
      <c r="O13" s="3">
        <f t="shared" si="11"/>
        <v>1</v>
      </c>
      <c r="R13" s="3">
        <f t="shared" si="12"/>
        <v>0.33427332870167242</v>
      </c>
      <c r="S13" s="3">
        <f t="shared" si="12"/>
        <v>0.29076887993431083</v>
      </c>
      <c r="T13" s="3">
        <f t="shared" si="12"/>
        <v>0.32037724101704074</v>
      </c>
    </row>
    <row r="14" spans="2:20" hidden="1" x14ac:dyDescent="0.3"/>
    <row r="15" spans="2:20" x14ac:dyDescent="0.3">
      <c r="D15" s="3" t="str">
        <f>B4</f>
        <v>umjereno</v>
      </c>
      <c r="E15" s="3">
        <f>AVERAGE(C11:E11)</f>
        <v>0.40000000000000008</v>
      </c>
      <c r="I15" s="3" t="str">
        <f>G4</f>
        <v>umjereno</v>
      </c>
      <c r="J15" s="3">
        <f>AVERAGE(H11:J11)</f>
        <v>0.54848484848484846</v>
      </c>
      <c r="N15" s="3" t="str">
        <f>L4</f>
        <v>umjereno</v>
      </c>
      <c r="O15" s="3">
        <f>AVERAGE(M11:O11)</f>
        <v>0.33333333333333331</v>
      </c>
      <c r="S15" s="3" t="str">
        <f>Q4</f>
        <v>umjereno</v>
      </c>
      <c r="T15" s="3">
        <f>AVERAGE(R11:T11)</f>
        <v>0.47648072920586615</v>
      </c>
    </row>
    <row r="16" spans="2:20" x14ac:dyDescent="0.3">
      <c r="D16" s="3" t="str">
        <f t="shared" ref="D16:D17" si="13">B5</f>
        <v>umjereno</v>
      </c>
      <c r="E16" s="3">
        <f t="shared" ref="E16:E17" si="14">AVERAGE(C12:E12)</f>
        <v>0.20000000000000004</v>
      </c>
      <c r="I16" s="3" t="str">
        <f t="shared" ref="I16:I17" si="15">G5</f>
        <v>umjereno</v>
      </c>
      <c r="J16" s="3">
        <f t="shared" ref="J16:J17" si="16">AVERAGE(H12:J12)</f>
        <v>0.2106060606060606</v>
      </c>
      <c r="N16" s="3" t="str">
        <f t="shared" ref="N16:N17" si="17">L5</f>
        <v>umjereno</v>
      </c>
      <c r="O16" s="3">
        <f t="shared" ref="O16:O17" si="18">AVERAGE(M12:O12)</f>
        <v>0.33333333333333331</v>
      </c>
      <c r="S16" s="3" t="str">
        <f t="shared" ref="S16:S17" si="19">Q5</f>
        <v>umjereno</v>
      </c>
      <c r="T16" s="3">
        <f t="shared" ref="T16:T17" si="20">AVERAGE(R12:T12)</f>
        <v>0.20837945424312584</v>
      </c>
    </row>
    <row r="17" spans="2:20" x14ac:dyDescent="0.3">
      <c r="D17" s="3" t="str">
        <f t="shared" si="13"/>
        <v>umjereno</v>
      </c>
      <c r="E17" s="3">
        <f t="shared" si="14"/>
        <v>0.40000000000000008</v>
      </c>
      <c r="I17" s="3" t="str">
        <f t="shared" si="15"/>
        <v>umjereno</v>
      </c>
      <c r="J17" s="3">
        <f t="shared" si="16"/>
        <v>0.24090909090909093</v>
      </c>
      <c r="N17" s="3" t="str">
        <f t="shared" si="17"/>
        <v>umjereno</v>
      </c>
      <c r="O17" s="3">
        <f t="shared" si="18"/>
        <v>0.33333333333333331</v>
      </c>
      <c r="S17" s="3" t="str">
        <f t="shared" si="19"/>
        <v>umjereno</v>
      </c>
      <c r="T17" s="3">
        <f t="shared" si="20"/>
        <v>0.31513981655100798</v>
      </c>
    </row>
    <row r="19" spans="2:20" x14ac:dyDescent="0.3">
      <c r="B19" t="s">
        <v>4</v>
      </c>
      <c r="G19" t="s">
        <v>4</v>
      </c>
      <c r="L19" t="s">
        <v>4</v>
      </c>
      <c r="Q19" t="s">
        <v>4</v>
      </c>
    </row>
    <row r="21" spans="2:20" hidden="1" x14ac:dyDescent="0.3">
      <c r="C21" s="3">
        <f>C4*E$15</f>
        <v>0.40000000000000008</v>
      </c>
      <c r="D21" s="3">
        <f>D4*E$16</f>
        <v>0.40000000000000008</v>
      </c>
      <c r="E21" s="3">
        <f>E4*E$17</f>
        <v>0.40000000000000008</v>
      </c>
      <c r="H21" s="3">
        <f>H4*J$15</f>
        <v>0.54848484848484846</v>
      </c>
      <c r="I21" s="3">
        <f>I4*J$16</f>
        <v>0.63181818181818183</v>
      </c>
      <c r="J21" s="3">
        <f>J4*J$17</f>
        <v>0.48181818181818187</v>
      </c>
      <c r="M21" s="3">
        <f>M4*O$15</f>
        <v>0.33333333333333331</v>
      </c>
      <c r="N21" s="3">
        <f>N4*O$16</f>
        <v>0</v>
      </c>
      <c r="O21" s="3">
        <f>O4*O$17</f>
        <v>0</v>
      </c>
      <c r="R21" s="3">
        <f>R4*T$15</f>
        <v>0.47648072920586615</v>
      </c>
      <c r="S21" s="3">
        <f>S4*T$16</f>
        <v>0.51042333577529331</v>
      </c>
      <c r="T21" s="3">
        <f>T4*T$17</f>
        <v>0.4456750026102046</v>
      </c>
    </row>
    <row r="22" spans="2:20" hidden="1" x14ac:dyDescent="0.3">
      <c r="C22" s="3">
        <f t="shared" ref="C22:C23" si="21">C5*E$15</f>
        <v>0.20000000000000004</v>
      </c>
      <c r="D22" s="3">
        <f t="shared" ref="D22:D23" si="22">D5*E$16</f>
        <v>0.20000000000000004</v>
      </c>
      <c r="E22" s="3">
        <f t="shared" ref="E22:E23" si="23">E5*E$17</f>
        <v>0.20000000000000004</v>
      </c>
      <c r="H22" s="3">
        <f t="shared" ref="H22:H23" si="24">H5*J$15</f>
        <v>0.18282828282828281</v>
      </c>
      <c r="I22" s="3">
        <f t="shared" ref="I22:I23" si="25">I5*J$16</f>
        <v>0.2106060606060606</v>
      </c>
      <c r="J22" s="3">
        <f t="shared" ref="J22:J23" si="26">J5*J$17</f>
        <v>0.24090909090909093</v>
      </c>
      <c r="M22" s="3">
        <f t="shared" ref="M22:M23" si="27">M5*O$15</f>
        <v>0</v>
      </c>
      <c r="N22" s="3">
        <f t="shared" ref="N22:N23" si="28">N5*O$16</f>
        <v>0.33333333333333331</v>
      </c>
      <c r="O22" s="3">
        <f t="shared" ref="O22:O23" si="29">O5*O$17</f>
        <v>0</v>
      </c>
      <c r="R22" s="3">
        <f t="shared" ref="R22:R23" si="30">R5*T$15</f>
        <v>0.19452244313726971</v>
      </c>
      <c r="S22" s="3">
        <f t="shared" ref="S22:S23" si="31">S5*T$16</f>
        <v>0.20837945424312584</v>
      </c>
      <c r="T22" s="3">
        <f t="shared" ref="T22:T23" si="32">T5*T$17</f>
        <v>0.22283750130510235</v>
      </c>
    </row>
    <row r="23" spans="2:20" hidden="1" x14ac:dyDescent="0.3">
      <c r="C23" s="3">
        <f t="shared" si="21"/>
        <v>0.40000000000000008</v>
      </c>
      <c r="D23" s="3">
        <f t="shared" si="22"/>
        <v>0.40000000000000008</v>
      </c>
      <c r="E23" s="3">
        <f t="shared" si="23"/>
        <v>0.40000000000000008</v>
      </c>
      <c r="H23" s="3">
        <f t="shared" si="24"/>
        <v>0.27424242424242423</v>
      </c>
      <c r="I23" s="3">
        <f t="shared" si="25"/>
        <v>0.2106060606060606</v>
      </c>
      <c r="J23" s="3">
        <f t="shared" si="26"/>
        <v>0.24090909090909093</v>
      </c>
      <c r="M23" s="3">
        <f t="shared" si="27"/>
        <v>0</v>
      </c>
      <c r="N23" s="3">
        <f t="shared" si="28"/>
        <v>0</v>
      </c>
      <c r="O23" s="3">
        <f t="shared" si="29"/>
        <v>0.33333333333333331</v>
      </c>
      <c r="R23" s="3">
        <f t="shared" si="30"/>
        <v>0.336922754726179</v>
      </c>
      <c r="S23" s="3">
        <f t="shared" si="31"/>
        <v>0.29469305031053233</v>
      </c>
      <c r="T23" s="3">
        <f t="shared" si="32"/>
        <v>0.31513981655100798</v>
      </c>
    </row>
    <row r="24" spans="2:20" hidden="1" x14ac:dyDescent="0.3"/>
    <row r="25" spans="2:20" hidden="1" x14ac:dyDescent="0.3">
      <c r="C25" s="3">
        <f>SUM(C21:E21)</f>
        <v>1.2000000000000002</v>
      </c>
      <c r="D25" s="3">
        <f>SUM(C22:E22)</f>
        <v>0.60000000000000009</v>
      </c>
      <c r="E25" s="3">
        <f>SUM(C23:E23)</f>
        <v>1.2000000000000002</v>
      </c>
      <c r="H25" s="3">
        <f>SUM(H21:J21)</f>
        <v>1.6621212121212121</v>
      </c>
      <c r="I25" s="3">
        <f>SUM(H22:J22)</f>
        <v>0.63434343434343432</v>
      </c>
      <c r="J25" s="3">
        <f>SUM(H23:J23)</f>
        <v>0.72575757575757582</v>
      </c>
      <c r="M25" s="3">
        <f>SUM(M21:O21)</f>
        <v>0.33333333333333331</v>
      </c>
      <c r="N25" s="3">
        <f>SUM(M22:O22)</f>
        <v>0.33333333333333331</v>
      </c>
      <c r="O25" s="3">
        <f>SUM(M23:O23)</f>
        <v>0.33333333333333331</v>
      </c>
      <c r="R25" s="3">
        <f>SUM(R21:T21)</f>
        <v>1.4325790675913641</v>
      </c>
      <c r="S25" s="3">
        <f>SUM(R22:T22)</f>
        <v>0.62573939868549788</v>
      </c>
      <c r="T25" s="3">
        <f>SUM(R23:T23)</f>
        <v>0.94675562158771931</v>
      </c>
    </row>
    <row r="26" spans="2:20" hidden="1" x14ac:dyDescent="0.3"/>
    <row r="27" spans="2:20" hidden="1" x14ac:dyDescent="0.3">
      <c r="C27" s="3">
        <f>E15</f>
        <v>0.40000000000000008</v>
      </c>
      <c r="D27" s="3">
        <f>E16</f>
        <v>0.20000000000000004</v>
      </c>
      <c r="E27" s="3">
        <f>E17</f>
        <v>0.40000000000000008</v>
      </c>
      <c r="H27" s="3">
        <f>J15</f>
        <v>0.54848484848484846</v>
      </c>
      <c r="I27" s="3">
        <f>J16</f>
        <v>0.2106060606060606</v>
      </c>
      <c r="J27" s="3">
        <f>J17</f>
        <v>0.24090909090909093</v>
      </c>
      <c r="M27" s="3">
        <f>O15</f>
        <v>0.33333333333333331</v>
      </c>
      <c r="N27" s="3">
        <f>O16</f>
        <v>0.33333333333333331</v>
      </c>
      <c r="O27" s="3">
        <f>O17</f>
        <v>0.33333333333333331</v>
      </c>
      <c r="R27" s="3">
        <f>T15</f>
        <v>0.47648072920586615</v>
      </c>
      <c r="S27" s="3">
        <f>T16</f>
        <v>0.20837945424312584</v>
      </c>
      <c r="T27" s="3">
        <f>T17</f>
        <v>0.31513981655100798</v>
      </c>
    </row>
    <row r="28" spans="2:20" hidden="1" x14ac:dyDescent="0.3"/>
    <row r="29" spans="2:20" hidden="1" x14ac:dyDescent="0.3">
      <c r="C29" s="3">
        <f>C25/C27</f>
        <v>3</v>
      </c>
      <c r="D29" s="3">
        <f t="shared" ref="D29:E29" si="33">D25/D27</f>
        <v>3</v>
      </c>
      <c r="E29" s="3">
        <f t="shared" si="33"/>
        <v>3</v>
      </c>
      <c r="H29" s="3">
        <f>H25/H27</f>
        <v>3.0303867403314917</v>
      </c>
      <c r="I29" s="3">
        <f t="shared" ref="I29:J29" si="34">I25/I27</f>
        <v>3.0119904076738608</v>
      </c>
      <c r="J29" s="3">
        <f t="shared" si="34"/>
        <v>3.0125786163522013</v>
      </c>
      <c r="M29" s="3">
        <f>M25/M27</f>
        <v>1</v>
      </c>
      <c r="N29" s="3">
        <f t="shared" ref="N29:O29" si="35">N25/N27</f>
        <v>1</v>
      </c>
      <c r="O29" s="3">
        <f t="shared" si="35"/>
        <v>1</v>
      </c>
      <c r="R29" s="3">
        <f>R25/R27</f>
        <v>3.0065834351349188</v>
      </c>
      <c r="S29" s="3">
        <f t="shared" ref="S29:T29" si="36">S25/S27</f>
        <v>3.0028843340544462</v>
      </c>
      <c r="T29" s="3">
        <f t="shared" si="36"/>
        <v>3.0042399337199561</v>
      </c>
    </row>
    <row r="30" spans="2:20" hidden="1" x14ac:dyDescent="0.3"/>
    <row r="31" spans="2:20" hidden="1" x14ac:dyDescent="0.3">
      <c r="D31" s="3" t="s">
        <v>5</v>
      </c>
      <c r="E31" s="3">
        <f>AVERAGE(C29:E29)</f>
        <v>3</v>
      </c>
      <c r="I31" s="3" t="s">
        <v>5</v>
      </c>
      <c r="J31" s="3">
        <f>AVERAGE(H29:J29)</f>
        <v>3.0183185881191843</v>
      </c>
      <c r="N31" s="3" t="s">
        <v>5</v>
      </c>
      <c r="O31" s="3">
        <f>AVERAGE(M29:O29)</f>
        <v>1</v>
      </c>
      <c r="S31" s="3" t="s">
        <v>5</v>
      </c>
      <c r="T31" s="3">
        <f>AVERAGE(R29:T29)</f>
        <v>3.0045692343031072</v>
      </c>
    </row>
    <row r="32" spans="2:20" hidden="1" x14ac:dyDescent="0.3">
      <c r="D32" s="3" t="s">
        <v>6</v>
      </c>
      <c r="E32" s="3">
        <f>(E31-3)/2</f>
        <v>0</v>
      </c>
      <c r="I32" s="3" t="s">
        <v>6</v>
      </c>
      <c r="J32" s="3">
        <f>(J31-3)/2</f>
        <v>9.159294059592149E-3</v>
      </c>
      <c r="N32" s="3" t="s">
        <v>6</v>
      </c>
      <c r="O32" s="3">
        <f>(O31-3)/2</f>
        <v>-1</v>
      </c>
      <c r="S32" s="3" t="s">
        <v>6</v>
      </c>
      <c r="T32" s="3">
        <f>(T31-3)/2</f>
        <v>2.2846171515535918E-3</v>
      </c>
    </row>
    <row r="33" spans="4:20" x14ac:dyDescent="0.3">
      <c r="D33" s="3" t="s">
        <v>7</v>
      </c>
      <c r="E33" s="3">
        <f>E32/0.52</f>
        <v>0</v>
      </c>
      <c r="I33" s="3" t="s">
        <v>7</v>
      </c>
      <c r="J33" s="3">
        <f>J32/0.52</f>
        <v>1.7614027037677209E-2</v>
      </c>
      <c r="N33" s="3" t="s">
        <v>7</v>
      </c>
      <c r="O33" s="3">
        <f>O32/0.52</f>
        <v>-1.9230769230769229</v>
      </c>
      <c r="S33" s="3" t="s">
        <v>7</v>
      </c>
      <c r="T33" s="3">
        <f>T32/0.52</f>
        <v>4.393494522218446E-3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3062-BDBE-4CC7-B090-713A2CC3FBFA}">
  <dimension ref="B2:AB38"/>
  <sheetViews>
    <sheetView zoomScale="73" zoomScaleNormal="73" workbookViewId="0">
      <selection activeCell="O54" sqref="O54"/>
    </sheetView>
  </sheetViews>
  <sheetFormatPr defaultRowHeight="14.4" x14ac:dyDescent="0.3"/>
  <sheetData>
    <row r="2" spans="2:28" x14ac:dyDescent="0.3">
      <c r="B2" s="3" t="s">
        <v>102</v>
      </c>
      <c r="C2" s="3" t="str">
        <f>B3</f>
        <v>FK</v>
      </c>
      <c r="D2" s="3" t="str">
        <f>B4</f>
        <v>TK</v>
      </c>
      <c r="E2" s="3" t="str">
        <f>B5</f>
        <v>RK</v>
      </c>
      <c r="F2" s="3" t="str">
        <f>B6</f>
        <v>OK</v>
      </c>
      <c r="G2" s="3" t="str">
        <f>B7</f>
        <v>MK</v>
      </c>
      <c r="I2" s="3" t="s">
        <v>102</v>
      </c>
      <c r="J2" s="3" t="str">
        <f>I3</f>
        <v>FK</v>
      </c>
      <c r="K2" s="3" t="str">
        <f>I4</f>
        <v>TK</v>
      </c>
      <c r="L2" s="3" t="str">
        <f>I5</f>
        <v>RK</v>
      </c>
      <c r="M2" s="3" t="str">
        <f>I6</f>
        <v>OK</v>
      </c>
      <c r="N2" s="3" t="str">
        <f>I7</f>
        <v>MK</v>
      </c>
      <c r="P2" s="3"/>
      <c r="Q2" s="3" t="str">
        <f>P3</f>
        <v>e1</v>
      </c>
      <c r="R2" s="3" t="str">
        <f>P4</f>
        <v>e2</v>
      </c>
      <c r="S2" s="3" t="str">
        <f>P5</f>
        <v>e3</v>
      </c>
      <c r="T2" s="3" t="str">
        <f>P6</f>
        <v>e4</v>
      </c>
      <c r="U2" s="3" t="str">
        <f>P7</f>
        <v>e5</v>
      </c>
      <c r="W2" s="3" t="s">
        <v>102</v>
      </c>
      <c r="X2" s="3" t="str">
        <f>W3</f>
        <v>FK</v>
      </c>
      <c r="Y2" s="3" t="str">
        <f>W4</f>
        <v>TK</v>
      </c>
      <c r="Z2" s="3" t="str">
        <f>W5</f>
        <v>RK</v>
      </c>
      <c r="AA2" s="3" t="str">
        <f>W6</f>
        <v>OK</v>
      </c>
      <c r="AB2" s="3" t="str">
        <f>W7</f>
        <v>MK</v>
      </c>
    </row>
    <row r="3" spans="2:28" x14ac:dyDescent="0.3">
      <c r="B3" s="4" t="s">
        <v>96</v>
      </c>
      <c r="C3" s="3">
        <v>1</v>
      </c>
      <c r="D3" s="3">
        <v>2</v>
      </c>
      <c r="E3" s="3">
        <v>1</v>
      </c>
      <c r="F3" s="3">
        <v>2</v>
      </c>
      <c r="G3" s="3">
        <v>3</v>
      </c>
      <c r="I3" s="4" t="str">
        <f>B3</f>
        <v>FK</v>
      </c>
      <c r="J3" s="3">
        <v>1</v>
      </c>
      <c r="K3" s="3">
        <v>4</v>
      </c>
      <c r="L3" s="3">
        <v>3</v>
      </c>
      <c r="M3" s="3">
        <v>4</v>
      </c>
      <c r="N3" s="3">
        <v>2</v>
      </c>
      <c r="P3" s="4" t="s">
        <v>1</v>
      </c>
      <c r="Q3" s="3">
        <v>1</v>
      </c>
      <c r="R3" s="3"/>
      <c r="S3" s="3"/>
      <c r="T3" s="3"/>
      <c r="U3" s="3"/>
      <c r="W3" s="4" t="str">
        <f>I3</f>
        <v>FK</v>
      </c>
      <c r="X3" s="3">
        <f>GEOMEAN(C3,J3,Q3)</f>
        <v>1</v>
      </c>
      <c r="Y3" s="3">
        <f t="shared" ref="Y3:AB7" si="0">GEOMEAN(D3,K3,R3)</f>
        <v>2.8284271247461898</v>
      </c>
      <c r="Z3" s="3">
        <f t="shared" si="0"/>
        <v>1.7320508075688774</v>
      </c>
      <c r="AA3" s="3">
        <f t="shared" si="0"/>
        <v>2.8284271247461898</v>
      </c>
      <c r="AB3" s="3">
        <f t="shared" si="0"/>
        <v>2.4494897427831779</v>
      </c>
    </row>
    <row r="4" spans="2:28" x14ac:dyDescent="0.3">
      <c r="B4" s="4" t="s">
        <v>97</v>
      </c>
      <c r="C4" s="3">
        <f>1/2</f>
        <v>0.5</v>
      </c>
      <c r="D4" s="3">
        <v>1</v>
      </c>
      <c r="E4" s="3">
        <f>1/2</f>
        <v>0.5</v>
      </c>
      <c r="F4" s="3">
        <v>3</v>
      </c>
      <c r="G4" s="3">
        <v>2</v>
      </c>
      <c r="I4" s="4" t="str">
        <f>B4</f>
        <v>TK</v>
      </c>
      <c r="J4" s="3">
        <f>1/4</f>
        <v>0.25</v>
      </c>
      <c r="K4" s="3">
        <v>1</v>
      </c>
      <c r="L4" s="3">
        <v>3</v>
      </c>
      <c r="M4" s="3">
        <v>2</v>
      </c>
      <c r="N4" s="3">
        <v>2</v>
      </c>
      <c r="P4" s="4" t="s">
        <v>2</v>
      </c>
      <c r="Q4" s="3"/>
      <c r="R4" s="3">
        <v>1</v>
      </c>
      <c r="S4" s="3"/>
      <c r="T4" s="3"/>
      <c r="U4" s="3"/>
      <c r="W4" s="4" t="str">
        <f>I4</f>
        <v>TK</v>
      </c>
      <c r="X4" s="3">
        <f t="shared" ref="X4:X7" si="1">GEOMEAN(C4,J4,Q4)</f>
        <v>0.35355339059327379</v>
      </c>
      <c r="Y4" s="3">
        <f t="shared" si="0"/>
        <v>1</v>
      </c>
      <c r="Z4" s="3">
        <f t="shared" si="0"/>
        <v>1.2247448713915889</v>
      </c>
      <c r="AA4" s="3">
        <f t="shared" si="0"/>
        <v>2.4494897427831779</v>
      </c>
      <c r="AB4" s="3">
        <f t="shared" si="0"/>
        <v>2</v>
      </c>
    </row>
    <row r="5" spans="2:28" x14ac:dyDescent="0.3">
      <c r="B5" s="4" t="s">
        <v>98</v>
      </c>
      <c r="C5" s="3">
        <v>1</v>
      </c>
      <c r="D5" s="3">
        <v>2</v>
      </c>
      <c r="E5" s="3">
        <v>1</v>
      </c>
      <c r="F5" s="3">
        <v>1</v>
      </c>
      <c r="G5" s="3">
        <v>2</v>
      </c>
      <c r="I5" s="4" t="str">
        <f>B5</f>
        <v>RK</v>
      </c>
      <c r="J5" s="3">
        <f>1/3</f>
        <v>0.33333333333333331</v>
      </c>
      <c r="K5" s="3">
        <f>1/3</f>
        <v>0.33333333333333331</v>
      </c>
      <c r="L5" s="3">
        <v>1</v>
      </c>
      <c r="M5" s="3">
        <v>2</v>
      </c>
      <c r="N5" s="3">
        <v>2</v>
      </c>
      <c r="P5" s="4" t="s">
        <v>3</v>
      </c>
      <c r="Q5" s="3"/>
      <c r="R5" s="3"/>
      <c r="S5" s="3">
        <v>1</v>
      </c>
      <c r="T5" s="3"/>
      <c r="U5" s="3"/>
      <c r="W5" s="4" t="str">
        <f>I5</f>
        <v>RK</v>
      </c>
      <c r="X5" s="3">
        <f t="shared" si="1"/>
        <v>0.57735026918962573</v>
      </c>
      <c r="Y5" s="3">
        <f t="shared" si="0"/>
        <v>0.81649658092772603</v>
      </c>
      <c r="Z5" s="3">
        <f t="shared" si="0"/>
        <v>1</v>
      </c>
      <c r="AA5" s="3">
        <f t="shared" si="0"/>
        <v>1.4142135623730949</v>
      </c>
      <c r="AB5" s="3">
        <f t="shared" si="0"/>
        <v>2</v>
      </c>
    </row>
    <row r="6" spans="2:28" x14ac:dyDescent="0.3">
      <c r="B6" s="4" t="s">
        <v>99</v>
      </c>
      <c r="C6" s="3">
        <f>1/2</f>
        <v>0.5</v>
      </c>
      <c r="D6" s="3">
        <f>1/3</f>
        <v>0.33333333333333331</v>
      </c>
      <c r="E6" s="3">
        <v>1</v>
      </c>
      <c r="F6" s="3">
        <v>1</v>
      </c>
      <c r="G6" s="3">
        <f>1/2</f>
        <v>0.5</v>
      </c>
      <c r="I6" s="4" t="str">
        <f>B6</f>
        <v>OK</v>
      </c>
      <c r="J6" s="3">
        <f>1/4</f>
        <v>0.25</v>
      </c>
      <c r="K6" s="3">
        <f>1/2</f>
        <v>0.5</v>
      </c>
      <c r="L6" s="3">
        <f>1/2</f>
        <v>0.5</v>
      </c>
      <c r="M6" s="3">
        <v>1</v>
      </c>
      <c r="N6" s="3">
        <v>1</v>
      </c>
      <c r="P6" s="4" t="s">
        <v>8</v>
      </c>
      <c r="Q6" s="3"/>
      <c r="R6" s="3"/>
      <c r="S6" s="3"/>
      <c r="T6" s="3">
        <v>1</v>
      </c>
      <c r="U6" s="3"/>
      <c r="W6" s="4" t="str">
        <f>I6</f>
        <v>OK</v>
      </c>
      <c r="X6" s="3">
        <f t="shared" si="1"/>
        <v>0.35355339059327379</v>
      </c>
      <c r="Y6" s="3">
        <f t="shared" si="0"/>
        <v>0.40824829046386302</v>
      </c>
      <c r="Z6" s="3">
        <f>GEOMEAN(E6,L6,S6)</f>
        <v>0.70710678118654757</v>
      </c>
      <c r="AA6" s="3">
        <f t="shared" si="0"/>
        <v>1</v>
      </c>
      <c r="AB6" s="3">
        <f t="shared" si="0"/>
        <v>0.70710678118654757</v>
      </c>
    </row>
    <row r="7" spans="2:28" x14ac:dyDescent="0.3">
      <c r="B7" s="4" t="s">
        <v>100</v>
      </c>
      <c r="C7" s="3">
        <f>1/3</f>
        <v>0.33333333333333331</v>
      </c>
      <c r="D7" s="3">
        <f>1/2</f>
        <v>0.5</v>
      </c>
      <c r="E7" s="3">
        <f>1/2</f>
        <v>0.5</v>
      </c>
      <c r="F7" s="3">
        <v>2</v>
      </c>
      <c r="G7" s="3">
        <v>1</v>
      </c>
      <c r="I7" s="4" t="str">
        <f>B7</f>
        <v>MK</v>
      </c>
      <c r="J7" s="3">
        <f>1/2</f>
        <v>0.5</v>
      </c>
      <c r="K7" s="3">
        <f>1/2</f>
        <v>0.5</v>
      </c>
      <c r="L7" s="3">
        <f>1/2</f>
        <v>0.5</v>
      </c>
      <c r="M7" s="3">
        <v>1</v>
      </c>
      <c r="N7" s="3">
        <v>1</v>
      </c>
      <c r="P7" s="4" t="s">
        <v>9</v>
      </c>
      <c r="Q7" s="3"/>
      <c r="R7" s="3"/>
      <c r="S7" s="3"/>
      <c r="T7" s="3"/>
      <c r="U7" s="3">
        <v>1</v>
      </c>
      <c r="W7" s="4" t="str">
        <f>I7</f>
        <v>MK</v>
      </c>
      <c r="X7" s="3">
        <f t="shared" si="1"/>
        <v>0.40824829046386302</v>
      </c>
      <c r="Y7" s="3">
        <f t="shared" si="0"/>
        <v>0.5</v>
      </c>
      <c r="Z7" s="3">
        <f t="shared" si="0"/>
        <v>0.5</v>
      </c>
      <c r="AA7" s="3">
        <f t="shared" si="0"/>
        <v>1.4142135623730949</v>
      </c>
      <c r="AB7" s="3">
        <f t="shared" si="0"/>
        <v>1</v>
      </c>
    </row>
    <row r="9" spans="2:28" hidden="1" x14ac:dyDescent="0.3">
      <c r="C9" s="3">
        <f>SUM(C3:C7)</f>
        <v>3.3333333333333335</v>
      </c>
      <c r="D9" s="3">
        <f t="shared" ref="D9:G9" si="2">SUM(D3:D7)</f>
        <v>5.833333333333333</v>
      </c>
      <c r="E9" s="3">
        <f t="shared" si="2"/>
        <v>4</v>
      </c>
      <c r="F9" s="3">
        <f t="shared" si="2"/>
        <v>9</v>
      </c>
      <c r="G9" s="3">
        <f t="shared" si="2"/>
        <v>8.5</v>
      </c>
      <c r="J9" s="3">
        <f>SUM(J3:J7)</f>
        <v>2.333333333333333</v>
      </c>
      <c r="K9" s="3">
        <f t="shared" ref="K9:N9" si="3">SUM(K3:K7)</f>
        <v>6.333333333333333</v>
      </c>
      <c r="L9" s="3">
        <f t="shared" si="3"/>
        <v>8</v>
      </c>
      <c r="M9" s="3">
        <f t="shared" si="3"/>
        <v>10</v>
      </c>
      <c r="N9" s="3">
        <f t="shared" si="3"/>
        <v>8</v>
      </c>
      <c r="Q9" s="3">
        <f>SUM(Q3:Q7)</f>
        <v>1</v>
      </c>
      <c r="R9" s="3">
        <f t="shared" ref="R9:U9" si="4">SUM(R3:R7)</f>
        <v>1</v>
      </c>
      <c r="S9" s="3">
        <f t="shared" si="4"/>
        <v>1</v>
      </c>
      <c r="T9" s="3">
        <f t="shared" si="4"/>
        <v>1</v>
      </c>
      <c r="U9" s="3">
        <f t="shared" si="4"/>
        <v>1</v>
      </c>
      <c r="X9" s="3">
        <f>SUM(X3:X7)</f>
        <v>2.6927053408400363</v>
      </c>
      <c r="Y9" s="3">
        <f t="shared" ref="Y9:AB9" si="5">SUM(Y3:Y7)</f>
        <v>5.5531719961377792</v>
      </c>
      <c r="Z9" s="3">
        <f t="shared" si="5"/>
        <v>5.163902460147014</v>
      </c>
      <c r="AA9" s="3">
        <f t="shared" si="5"/>
        <v>9.1063439922755585</v>
      </c>
      <c r="AB9" s="3">
        <f t="shared" si="5"/>
        <v>8.1565965239697249</v>
      </c>
    </row>
    <row r="10" spans="2:28" hidden="1" x14ac:dyDescent="0.3"/>
    <row r="11" spans="2:28" hidden="1" x14ac:dyDescent="0.3">
      <c r="C11" s="3">
        <f>C3/C$9</f>
        <v>0.3</v>
      </c>
      <c r="D11" s="3">
        <f t="shared" ref="D11:G11" si="6">D3/D$9</f>
        <v>0.34285714285714286</v>
      </c>
      <c r="E11" s="3">
        <f t="shared" si="6"/>
        <v>0.25</v>
      </c>
      <c r="F11" s="3">
        <f t="shared" si="6"/>
        <v>0.22222222222222221</v>
      </c>
      <c r="G11" s="3">
        <f t="shared" si="6"/>
        <v>0.35294117647058826</v>
      </c>
      <c r="J11" s="3">
        <f>J3/J$9</f>
        <v>0.4285714285714286</v>
      </c>
      <c r="K11" s="3">
        <f t="shared" ref="K11:N11" si="7">K3/K$9</f>
        <v>0.63157894736842113</v>
      </c>
      <c r="L11" s="3">
        <f t="shared" si="7"/>
        <v>0.375</v>
      </c>
      <c r="M11" s="3">
        <f t="shared" si="7"/>
        <v>0.4</v>
      </c>
      <c r="N11" s="3">
        <f t="shared" si="7"/>
        <v>0.25</v>
      </c>
      <c r="Q11" s="3">
        <f>Q3/Q$9</f>
        <v>1</v>
      </c>
      <c r="R11" s="3">
        <f t="shared" ref="R11:U11" si="8">R3/R$9</f>
        <v>0</v>
      </c>
      <c r="S11" s="3">
        <f t="shared" si="8"/>
        <v>0</v>
      </c>
      <c r="T11" s="3">
        <f t="shared" si="8"/>
        <v>0</v>
      </c>
      <c r="U11" s="3">
        <f t="shared" si="8"/>
        <v>0</v>
      </c>
      <c r="X11" s="3">
        <f>X3/X$9</f>
        <v>0.3713737202630692</v>
      </c>
      <c r="Y11" s="3">
        <f t="shared" ref="Y11:AB11" si="9">Y3/Y$9</f>
        <v>0.50933540807188316</v>
      </c>
      <c r="Z11" s="3">
        <f t="shared" si="9"/>
        <v>0.33541508983490109</v>
      </c>
      <c r="AA11" s="3">
        <f t="shared" si="9"/>
        <v>0.31059963550085506</v>
      </c>
      <c r="AB11" s="3">
        <f t="shared" si="9"/>
        <v>0.30030782270336431</v>
      </c>
    </row>
    <row r="12" spans="2:28" hidden="1" x14ac:dyDescent="0.3">
      <c r="C12" s="3">
        <f t="shared" ref="C12:G15" si="10">C4/C$9</f>
        <v>0.15</v>
      </c>
      <c r="D12" s="3">
        <f t="shared" si="10"/>
        <v>0.17142857142857143</v>
      </c>
      <c r="E12" s="3">
        <f t="shared" si="10"/>
        <v>0.125</v>
      </c>
      <c r="F12" s="3">
        <f t="shared" si="10"/>
        <v>0.33333333333333331</v>
      </c>
      <c r="G12" s="3">
        <f t="shared" si="10"/>
        <v>0.23529411764705882</v>
      </c>
      <c r="J12" s="3">
        <f t="shared" ref="J12:N15" si="11">J4/J$9</f>
        <v>0.10714285714285715</v>
      </c>
      <c r="K12" s="3">
        <f t="shared" si="11"/>
        <v>0.15789473684210528</v>
      </c>
      <c r="L12" s="3">
        <f t="shared" si="11"/>
        <v>0.375</v>
      </c>
      <c r="M12" s="3">
        <f t="shared" si="11"/>
        <v>0.2</v>
      </c>
      <c r="N12" s="3">
        <f t="shared" si="11"/>
        <v>0.25</v>
      </c>
      <c r="Q12" s="3">
        <f t="shared" ref="Q12:U15" si="12">Q4/Q$9</f>
        <v>0</v>
      </c>
      <c r="R12" s="3">
        <f t="shared" si="12"/>
        <v>1</v>
      </c>
      <c r="S12" s="3">
        <f t="shared" si="12"/>
        <v>0</v>
      </c>
      <c r="T12" s="3">
        <f t="shared" si="12"/>
        <v>0</v>
      </c>
      <c r="U12" s="3">
        <f t="shared" si="12"/>
        <v>0</v>
      </c>
      <c r="X12" s="3">
        <f t="shared" ref="X12:AB15" si="13">X4/X$9</f>
        <v>0.1313004379762461</v>
      </c>
      <c r="Y12" s="3">
        <f t="shared" si="13"/>
        <v>0.180077260473023</v>
      </c>
      <c r="Z12" s="3">
        <f t="shared" si="13"/>
        <v>0.23717428453455355</v>
      </c>
      <c r="AA12" s="3">
        <f t="shared" si="13"/>
        <v>0.2689871747499275</v>
      </c>
      <c r="AB12" s="3">
        <f t="shared" si="13"/>
        <v>0.24520031046314672</v>
      </c>
    </row>
    <row r="13" spans="2:28" hidden="1" x14ac:dyDescent="0.3">
      <c r="C13" s="3">
        <f t="shared" si="10"/>
        <v>0.3</v>
      </c>
      <c r="D13" s="3">
        <f t="shared" si="10"/>
        <v>0.34285714285714286</v>
      </c>
      <c r="E13" s="3">
        <f t="shared" si="10"/>
        <v>0.25</v>
      </c>
      <c r="F13" s="3">
        <f t="shared" si="10"/>
        <v>0.1111111111111111</v>
      </c>
      <c r="G13" s="3">
        <f t="shared" si="10"/>
        <v>0.23529411764705882</v>
      </c>
      <c r="J13" s="3">
        <f t="shared" si="11"/>
        <v>0.14285714285714288</v>
      </c>
      <c r="K13" s="3">
        <f t="shared" si="11"/>
        <v>5.2631578947368418E-2</v>
      </c>
      <c r="L13" s="3">
        <f t="shared" si="11"/>
        <v>0.125</v>
      </c>
      <c r="M13" s="3">
        <f t="shared" si="11"/>
        <v>0.2</v>
      </c>
      <c r="N13" s="3">
        <f t="shared" si="11"/>
        <v>0.25</v>
      </c>
      <c r="Q13" s="3">
        <f t="shared" si="12"/>
        <v>0</v>
      </c>
      <c r="R13" s="3">
        <f t="shared" si="12"/>
        <v>0</v>
      </c>
      <c r="S13" s="3">
        <f t="shared" si="12"/>
        <v>1</v>
      </c>
      <c r="T13" s="3">
        <f t="shared" si="12"/>
        <v>0</v>
      </c>
      <c r="U13" s="3">
        <f t="shared" si="12"/>
        <v>0</v>
      </c>
      <c r="X13" s="3">
        <f t="shared" si="13"/>
        <v>0.21441271736383574</v>
      </c>
      <c r="Y13" s="3">
        <f t="shared" si="13"/>
        <v>0.14703246747905482</v>
      </c>
      <c r="Z13" s="3">
        <f t="shared" si="13"/>
        <v>0.19365199240644262</v>
      </c>
      <c r="AA13" s="3">
        <f t="shared" si="13"/>
        <v>0.15529981775042753</v>
      </c>
      <c r="AB13" s="3">
        <f t="shared" si="13"/>
        <v>0.24520031046314672</v>
      </c>
    </row>
    <row r="14" spans="2:28" hidden="1" x14ac:dyDescent="0.3">
      <c r="C14" s="3">
        <f t="shared" si="10"/>
        <v>0.15</v>
      </c>
      <c r="D14" s="3">
        <f t="shared" si="10"/>
        <v>5.7142857142857141E-2</v>
      </c>
      <c r="E14" s="3">
        <f t="shared" si="10"/>
        <v>0.25</v>
      </c>
      <c r="F14" s="3">
        <f t="shared" si="10"/>
        <v>0.1111111111111111</v>
      </c>
      <c r="G14" s="3">
        <f t="shared" si="10"/>
        <v>5.8823529411764705E-2</v>
      </c>
      <c r="J14" s="3">
        <f t="shared" si="11"/>
        <v>0.10714285714285715</v>
      </c>
      <c r="K14" s="3">
        <f t="shared" si="11"/>
        <v>7.8947368421052641E-2</v>
      </c>
      <c r="L14" s="3">
        <f t="shared" si="11"/>
        <v>6.25E-2</v>
      </c>
      <c r="M14" s="3">
        <f t="shared" si="11"/>
        <v>0.1</v>
      </c>
      <c r="N14" s="3">
        <f t="shared" si="11"/>
        <v>0.125</v>
      </c>
      <c r="Q14" s="3">
        <f t="shared" si="12"/>
        <v>0</v>
      </c>
      <c r="R14" s="3">
        <f t="shared" si="12"/>
        <v>0</v>
      </c>
      <c r="S14" s="3">
        <f t="shared" si="12"/>
        <v>0</v>
      </c>
      <c r="T14" s="3">
        <f t="shared" si="12"/>
        <v>1</v>
      </c>
      <c r="U14" s="3">
        <f t="shared" si="12"/>
        <v>0</v>
      </c>
      <c r="X14" s="3">
        <f t="shared" si="13"/>
        <v>0.1313004379762461</v>
      </c>
      <c r="Y14" s="3">
        <f t="shared" si="13"/>
        <v>7.3516233739527412E-2</v>
      </c>
      <c r="Z14" s="3">
        <f t="shared" si="13"/>
        <v>0.1369326370208814</v>
      </c>
      <c r="AA14" s="3">
        <f t="shared" si="13"/>
        <v>0.10981355424836228</v>
      </c>
      <c r="AB14" s="3">
        <f t="shared" si="13"/>
        <v>8.6691401138768914E-2</v>
      </c>
    </row>
    <row r="15" spans="2:28" hidden="1" x14ac:dyDescent="0.3">
      <c r="C15" s="3">
        <f t="shared" si="10"/>
        <v>9.9999999999999992E-2</v>
      </c>
      <c r="D15" s="3">
        <f t="shared" si="10"/>
        <v>8.5714285714285715E-2</v>
      </c>
      <c r="E15" s="3">
        <f t="shared" si="10"/>
        <v>0.125</v>
      </c>
      <c r="F15" s="3">
        <f t="shared" si="10"/>
        <v>0.22222222222222221</v>
      </c>
      <c r="G15" s="3">
        <f t="shared" si="10"/>
        <v>0.11764705882352941</v>
      </c>
      <c r="J15" s="3">
        <f t="shared" si="11"/>
        <v>0.2142857142857143</v>
      </c>
      <c r="K15" s="3">
        <f t="shared" si="11"/>
        <v>7.8947368421052641E-2</v>
      </c>
      <c r="L15" s="3">
        <f t="shared" si="11"/>
        <v>6.25E-2</v>
      </c>
      <c r="M15" s="3">
        <f t="shared" si="11"/>
        <v>0.1</v>
      </c>
      <c r="N15" s="3">
        <f t="shared" si="11"/>
        <v>0.125</v>
      </c>
      <c r="Q15" s="3">
        <f t="shared" si="12"/>
        <v>0</v>
      </c>
      <c r="R15" s="3">
        <f t="shared" si="12"/>
        <v>0</v>
      </c>
      <c r="S15" s="3">
        <f t="shared" si="12"/>
        <v>0</v>
      </c>
      <c r="T15" s="3">
        <f t="shared" si="12"/>
        <v>0</v>
      </c>
      <c r="U15" s="3">
        <f t="shared" si="12"/>
        <v>1</v>
      </c>
      <c r="X15" s="3">
        <f t="shared" si="13"/>
        <v>0.15161268642060288</v>
      </c>
      <c r="Y15" s="3">
        <f t="shared" si="13"/>
        <v>9.0038630236511499E-2</v>
      </c>
      <c r="Z15" s="3">
        <f t="shared" si="13"/>
        <v>9.6825996203221312E-2</v>
      </c>
      <c r="AA15" s="3">
        <f t="shared" si="13"/>
        <v>0.15529981775042753</v>
      </c>
      <c r="AB15" s="3">
        <f t="shared" si="13"/>
        <v>0.12260015523157336</v>
      </c>
    </row>
    <row r="16" spans="2:28" hidden="1" x14ac:dyDescent="0.3"/>
    <row r="17" spans="3:28" x14ac:dyDescent="0.3">
      <c r="F17" s="3" t="str">
        <f>B3</f>
        <v>FK</v>
      </c>
      <c r="G17" s="3">
        <f>AVERAGE(C11:G11)</f>
        <v>0.29360410830999067</v>
      </c>
      <c r="M17" s="3" t="str">
        <f>I3</f>
        <v>FK</v>
      </c>
      <c r="N17" s="3">
        <f>AVERAGE(J11:N11)</f>
        <v>0.41703007518796992</v>
      </c>
      <c r="T17" s="3" t="str">
        <f>P3</f>
        <v>e1</v>
      </c>
      <c r="U17" s="3">
        <f>AVERAGE(Q11:U11)</f>
        <v>0.2</v>
      </c>
      <c r="AA17" s="3" t="str">
        <f>I3</f>
        <v>FK</v>
      </c>
      <c r="AB17" s="3">
        <f>AVERAGE(X11:AB11)</f>
        <v>0.36540633527481459</v>
      </c>
    </row>
    <row r="18" spans="3:28" x14ac:dyDescent="0.3">
      <c r="F18" s="3" t="str">
        <f t="shared" ref="F18:F21" si="14">B4</f>
        <v>TK</v>
      </c>
      <c r="G18" s="3">
        <f t="shared" ref="G18:G21" si="15">AVERAGE(C12:G12)</f>
        <v>0.20301120448179272</v>
      </c>
      <c r="M18" s="3" t="str">
        <f t="shared" ref="M18:M21" si="16">I4</f>
        <v>TK</v>
      </c>
      <c r="N18" s="3">
        <f t="shared" ref="N18:N21" si="17">AVERAGE(J12:N12)</f>
        <v>0.21800751879699248</v>
      </c>
      <c r="T18" s="3" t="str">
        <f t="shared" ref="T18:T21" si="18">P4</f>
        <v>e2</v>
      </c>
      <c r="U18" s="3">
        <f t="shared" ref="U18:U21" si="19">AVERAGE(Q12:U12)</f>
        <v>0.2</v>
      </c>
      <c r="AA18" s="3" t="str">
        <f>I4</f>
        <v>TK</v>
      </c>
      <c r="AB18" s="3">
        <f t="shared" ref="AB18:AB20" si="20">AVERAGE(X12:AB12)</f>
        <v>0.21254789363937937</v>
      </c>
    </row>
    <row r="19" spans="3:28" x14ac:dyDescent="0.3">
      <c r="F19" s="3" t="str">
        <f t="shared" si="14"/>
        <v>RK</v>
      </c>
      <c r="G19" s="3">
        <f t="shared" si="15"/>
        <v>0.24785247432306257</v>
      </c>
      <c r="M19" s="3" t="str">
        <f t="shared" si="16"/>
        <v>RK</v>
      </c>
      <c r="N19" s="3">
        <f t="shared" si="17"/>
        <v>0.15409774436090226</v>
      </c>
      <c r="T19" s="3" t="str">
        <f t="shared" si="18"/>
        <v>e3</v>
      </c>
      <c r="U19" s="3">
        <f t="shared" si="19"/>
        <v>0.2</v>
      </c>
      <c r="AA19" s="3" t="str">
        <f>I5</f>
        <v>RK</v>
      </c>
      <c r="AB19" s="3">
        <f t="shared" si="20"/>
        <v>0.19111946109258149</v>
      </c>
    </row>
    <row r="20" spans="3:28" x14ac:dyDescent="0.3">
      <c r="F20" s="3" t="str">
        <f t="shared" si="14"/>
        <v>OK</v>
      </c>
      <c r="G20" s="3">
        <f t="shared" si="15"/>
        <v>0.1254154995331466</v>
      </c>
      <c r="M20" s="3" t="str">
        <f t="shared" si="16"/>
        <v>OK</v>
      </c>
      <c r="N20" s="3">
        <f t="shared" si="17"/>
        <v>9.4718045112781965E-2</v>
      </c>
      <c r="T20" s="3" t="str">
        <f t="shared" si="18"/>
        <v>e4</v>
      </c>
      <c r="U20" s="3">
        <f t="shared" si="19"/>
        <v>0.2</v>
      </c>
      <c r="AA20" s="3" t="str">
        <f>I6</f>
        <v>OK</v>
      </c>
      <c r="AB20" s="3">
        <f t="shared" si="20"/>
        <v>0.10765085282475721</v>
      </c>
    </row>
    <row r="21" spans="3:28" x14ac:dyDescent="0.3">
      <c r="F21" s="3" t="str">
        <f t="shared" si="14"/>
        <v>MK</v>
      </c>
      <c r="G21" s="3">
        <f t="shared" si="15"/>
        <v>0.13011671335200747</v>
      </c>
      <c r="M21" s="3" t="str">
        <f t="shared" si="16"/>
        <v>MK</v>
      </c>
      <c r="N21" s="3">
        <f t="shared" si="17"/>
        <v>0.11614661654135339</v>
      </c>
      <c r="T21" s="3" t="str">
        <f t="shared" si="18"/>
        <v>e5</v>
      </c>
      <c r="U21" s="3">
        <f t="shared" si="19"/>
        <v>0.2</v>
      </c>
      <c r="AA21" s="3" t="str">
        <f>I7</f>
        <v>MK</v>
      </c>
      <c r="AB21" s="3">
        <f>AVERAGE(X15:AB15)</f>
        <v>0.12327545716846733</v>
      </c>
    </row>
    <row r="23" spans="3:28" ht="19.2" hidden="1" customHeight="1" x14ac:dyDescent="0.3"/>
    <row r="24" spans="3:28" hidden="1" x14ac:dyDescent="0.3">
      <c r="C24" s="3">
        <f>C3*G$17</f>
        <v>0.29360410830999067</v>
      </c>
      <c r="D24" s="3">
        <f>D3*G$18</f>
        <v>0.40602240896358543</v>
      </c>
      <c r="E24" s="3">
        <f>E3*G$19</f>
        <v>0.24785247432306257</v>
      </c>
      <c r="F24" s="3">
        <f>F3*G$20</f>
        <v>0.25083099906629319</v>
      </c>
      <c r="G24" s="3">
        <f>G3*G$21</f>
        <v>0.39035014005602242</v>
      </c>
      <c r="J24" s="3">
        <f>J3*N$17</f>
        <v>0.41703007518796992</v>
      </c>
      <c r="K24" s="3">
        <f>K3*N$18</f>
        <v>0.87203007518796993</v>
      </c>
      <c r="L24" s="3">
        <f>L3*N$19</f>
        <v>0.46229323308270676</v>
      </c>
      <c r="M24" s="3">
        <f>M3*N$20</f>
        <v>0.37887218045112786</v>
      </c>
      <c r="N24" s="3">
        <f>N3*N$21</f>
        <v>0.23229323308270677</v>
      </c>
      <c r="Q24" s="3">
        <f>Q3*U$17</f>
        <v>0.2</v>
      </c>
      <c r="R24" s="3">
        <f>R3*U$18</f>
        <v>0</v>
      </c>
      <c r="S24" s="3">
        <f>S3*U$19</f>
        <v>0</v>
      </c>
      <c r="T24" s="3">
        <f>T3*U$20</f>
        <v>0</v>
      </c>
      <c r="U24" s="3">
        <f>U3*U$21</f>
        <v>0</v>
      </c>
      <c r="X24" s="3">
        <f>X3*AB$17</f>
        <v>0.36540633527481459</v>
      </c>
      <c r="Y24" s="3">
        <f>Y3*AB$18</f>
        <v>0.60117622767728873</v>
      </c>
      <c r="Z24" s="3">
        <f>Z3*AB$19</f>
        <v>0.33102861692753444</v>
      </c>
      <c r="AA24" s="3">
        <f>AA3*AB$20</f>
        <v>0.30448259213160328</v>
      </c>
      <c r="AB24" s="3">
        <f>AB3*AB$21</f>
        <v>0.30196196787106772</v>
      </c>
    </row>
    <row r="25" spans="3:28" hidden="1" x14ac:dyDescent="0.3">
      <c r="C25" s="3">
        <f t="shared" ref="C25:C28" si="21">C4*G$17</f>
        <v>0.14680205415499534</v>
      </c>
      <c r="D25" s="3">
        <f t="shared" ref="D25:D28" si="22">D4*G$18</f>
        <v>0.20301120448179272</v>
      </c>
      <c r="E25" s="3">
        <f t="shared" ref="E25:E28" si="23">E4*G$19</f>
        <v>0.12392623716153128</v>
      </c>
      <c r="F25" s="3">
        <f t="shared" ref="F25:F28" si="24">F4*G$20</f>
        <v>0.37624649859943982</v>
      </c>
      <c r="G25" s="3">
        <f t="shared" ref="G25:G28" si="25">G4*G$21</f>
        <v>0.26023342670401495</v>
      </c>
      <c r="J25" s="3">
        <f t="shared" ref="J25:J28" si="26">J4*N$17</f>
        <v>0.10425751879699248</v>
      </c>
      <c r="K25" s="3">
        <f t="shared" ref="K25:K28" si="27">K4*N$18</f>
        <v>0.21800751879699248</v>
      </c>
      <c r="L25" s="3">
        <f t="shared" ref="L25:L28" si="28">L4*N$19</f>
        <v>0.46229323308270676</v>
      </c>
      <c r="M25" s="3">
        <f t="shared" ref="M25:M28" si="29">M4*N$20</f>
        <v>0.18943609022556393</v>
      </c>
      <c r="N25" s="3">
        <f t="shared" ref="N25:N27" si="30">N4*N$21</f>
        <v>0.23229323308270677</v>
      </c>
      <c r="Q25" s="3">
        <f t="shared" ref="Q25:Q28" si="31">Q4*U$17</f>
        <v>0</v>
      </c>
      <c r="R25" s="3">
        <f t="shared" ref="R25:R28" si="32">R4*U$18</f>
        <v>0.2</v>
      </c>
      <c r="S25" s="3">
        <f>S4*U$19</f>
        <v>0</v>
      </c>
      <c r="T25" s="3">
        <f t="shared" ref="T25:T28" si="33">T4*U$20</f>
        <v>0</v>
      </c>
      <c r="U25" s="3">
        <f t="shared" ref="U25:U28" si="34">U4*U$21</f>
        <v>0</v>
      </c>
      <c r="X25" s="3">
        <f t="shared" ref="X25:X28" si="35">X4*AB$17</f>
        <v>0.12919064878067327</v>
      </c>
      <c r="Y25" s="3">
        <f>Y4*AB$18</f>
        <v>0.21254789363937937</v>
      </c>
      <c r="Z25" s="3">
        <f t="shared" ref="Z25:Z28" si="36">Z4*AB$19</f>
        <v>0.2340725797962635</v>
      </c>
      <c r="AA25" s="3">
        <f t="shared" ref="AA25:AA28" si="37">AA4*AB$20</f>
        <v>0.26368965979610426</v>
      </c>
      <c r="AB25" s="3">
        <f t="shared" ref="AB25:AB27" si="38">AB4*AB$21</f>
        <v>0.24655091433693466</v>
      </c>
    </row>
    <row r="26" spans="3:28" hidden="1" x14ac:dyDescent="0.3">
      <c r="C26" s="3">
        <f t="shared" si="21"/>
        <v>0.29360410830999067</v>
      </c>
      <c r="D26" s="3">
        <f t="shared" si="22"/>
        <v>0.40602240896358543</v>
      </c>
      <c r="E26" s="3">
        <f t="shared" si="23"/>
        <v>0.24785247432306257</v>
      </c>
      <c r="F26" s="3">
        <f t="shared" si="24"/>
        <v>0.1254154995331466</v>
      </c>
      <c r="G26" s="3">
        <f t="shared" si="25"/>
        <v>0.26023342670401495</v>
      </c>
      <c r="J26" s="3">
        <f t="shared" si="26"/>
        <v>0.13901002506265664</v>
      </c>
      <c r="K26" s="3">
        <f t="shared" si="27"/>
        <v>7.2669172932330828E-2</v>
      </c>
      <c r="L26" s="3">
        <f>L5*N$19</f>
        <v>0.15409774436090226</v>
      </c>
      <c r="M26" s="3">
        <f t="shared" si="29"/>
        <v>0.18943609022556393</v>
      </c>
      <c r="N26" s="3">
        <f t="shared" si="30"/>
        <v>0.23229323308270677</v>
      </c>
      <c r="Q26" s="3">
        <f>Q5*U$17</f>
        <v>0</v>
      </c>
      <c r="R26" s="3">
        <f t="shared" si="32"/>
        <v>0</v>
      </c>
      <c r="S26" s="3">
        <f t="shared" ref="S26:S28" si="39">S5*U$19</f>
        <v>0.2</v>
      </c>
      <c r="T26" s="3">
        <f t="shared" si="33"/>
        <v>0</v>
      </c>
      <c r="U26" s="3">
        <f t="shared" si="34"/>
        <v>0</v>
      </c>
      <c r="X26" s="3">
        <f t="shared" si="35"/>
        <v>0.21096744603450884</v>
      </c>
      <c r="Y26" s="3">
        <f>Y5*AB$18</f>
        <v>0.17354462843994323</v>
      </c>
      <c r="Z26" s="3">
        <f t="shared" si="36"/>
        <v>0.19111946109258149</v>
      </c>
      <c r="AA26" s="3">
        <f t="shared" si="37"/>
        <v>0.15224129606580164</v>
      </c>
      <c r="AB26" s="3">
        <f t="shared" si="38"/>
        <v>0.24655091433693466</v>
      </c>
    </row>
    <row r="27" spans="3:28" hidden="1" x14ac:dyDescent="0.3">
      <c r="C27" s="3">
        <f t="shared" si="21"/>
        <v>0.14680205415499534</v>
      </c>
      <c r="D27" s="3">
        <f t="shared" si="22"/>
        <v>6.7670401493930901E-2</v>
      </c>
      <c r="E27" s="3">
        <f t="shared" si="23"/>
        <v>0.24785247432306257</v>
      </c>
      <c r="F27" s="3">
        <f t="shared" si="24"/>
        <v>0.1254154995331466</v>
      </c>
      <c r="G27" s="3">
        <f t="shared" si="25"/>
        <v>6.5058356676003737E-2</v>
      </c>
      <c r="J27" s="3">
        <f t="shared" si="26"/>
        <v>0.10425751879699248</v>
      </c>
      <c r="K27" s="3">
        <f t="shared" si="27"/>
        <v>0.10900375939849624</v>
      </c>
      <c r="L27" s="3">
        <f t="shared" si="28"/>
        <v>7.7048872180451131E-2</v>
      </c>
      <c r="M27" s="3">
        <f>M6*N$20</f>
        <v>9.4718045112781965E-2</v>
      </c>
      <c r="N27" s="3">
        <f t="shared" si="30"/>
        <v>0.11614661654135339</v>
      </c>
      <c r="Q27" s="3">
        <f t="shared" si="31"/>
        <v>0</v>
      </c>
      <c r="R27" s="3">
        <f t="shared" si="32"/>
        <v>0</v>
      </c>
      <c r="S27" s="3">
        <f>S6*U$19</f>
        <v>0</v>
      </c>
      <c r="T27" s="3">
        <f t="shared" si="33"/>
        <v>0.2</v>
      </c>
      <c r="U27" s="3">
        <f t="shared" si="34"/>
        <v>0</v>
      </c>
      <c r="X27" s="3">
        <f t="shared" si="35"/>
        <v>0.12919064878067327</v>
      </c>
      <c r="Y27" s="3">
        <f t="shared" ref="Y27:Y28" si="40">Y6*AB$18</f>
        <v>8.6772314219971614E-2</v>
      </c>
      <c r="Z27" s="3">
        <f>Z6*AB$19</f>
        <v>0.13514186695528291</v>
      </c>
      <c r="AA27" s="3">
        <f t="shared" si="37"/>
        <v>0.10765085282475721</v>
      </c>
      <c r="AB27" s="3">
        <f t="shared" si="38"/>
        <v>8.7168911717695044E-2</v>
      </c>
    </row>
    <row r="28" spans="3:28" hidden="1" x14ac:dyDescent="0.3">
      <c r="C28" s="3">
        <f t="shared" si="21"/>
        <v>9.7868036103330225E-2</v>
      </c>
      <c r="D28" s="3">
        <f t="shared" si="22"/>
        <v>0.10150560224089636</v>
      </c>
      <c r="E28" s="3">
        <f t="shared" si="23"/>
        <v>0.12392623716153128</v>
      </c>
      <c r="F28" s="3">
        <f t="shared" si="24"/>
        <v>0.25083099906629319</v>
      </c>
      <c r="G28" s="3">
        <f t="shared" si="25"/>
        <v>0.13011671335200747</v>
      </c>
      <c r="J28" s="3">
        <f t="shared" si="26"/>
        <v>0.20851503759398496</v>
      </c>
      <c r="K28" s="3">
        <f t="shared" si="27"/>
        <v>0.10900375939849624</v>
      </c>
      <c r="L28" s="3">
        <f t="shared" si="28"/>
        <v>7.7048872180451131E-2</v>
      </c>
      <c r="M28" s="3">
        <f t="shared" si="29"/>
        <v>9.4718045112781965E-2</v>
      </c>
      <c r="N28" s="3">
        <f>N7*N$21</f>
        <v>0.11614661654135339</v>
      </c>
      <c r="Q28" s="3">
        <f t="shared" si="31"/>
        <v>0</v>
      </c>
      <c r="R28" s="3">
        <f t="shared" si="32"/>
        <v>0</v>
      </c>
      <c r="S28" s="3">
        <f t="shared" si="39"/>
        <v>0</v>
      </c>
      <c r="T28" s="3">
        <f t="shared" si="33"/>
        <v>0</v>
      </c>
      <c r="U28" s="3">
        <f t="shared" si="34"/>
        <v>0.2</v>
      </c>
      <c r="X28" s="3">
        <f t="shared" si="35"/>
        <v>0.14917651170060822</v>
      </c>
      <c r="Y28" s="3">
        <f t="shared" si="40"/>
        <v>0.10627394681968969</v>
      </c>
      <c r="Z28" s="3">
        <f t="shared" si="36"/>
        <v>9.5559730546290744E-2</v>
      </c>
      <c r="AA28" s="3">
        <f t="shared" si="37"/>
        <v>0.15224129606580164</v>
      </c>
      <c r="AB28" s="3">
        <f>AB7*AB$21</f>
        <v>0.12327545716846733</v>
      </c>
    </row>
    <row r="29" spans="3:28" hidden="1" x14ac:dyDescent="0.3"/>
    <row r="30" spans="3:28" hidden="1" x14ac:dyDescent="0.3">
      <c r="C30" s="3">
        <f>SUM(C24:G24)</f>
        <v>1.5886601307189543</v>
      </c>
      <c r="E30" s="3">
        <f>G17</f>
        <v>0.29360410830999067</v>
      </c>
      <c r="G30" s="3">
        <f>C30/E30</f>
        <v>5.4108920337096515</v>
      </c>
      <c r="J30" s="3">
        <f>SUM(J24:N24)</f>
        <v>2.362518796992481</v>
      </c>
      <c r="L30" s="3">
        <f>N17</f>
        <v>0.41703007518796992</v>
      </c>
      <c r="N30" s="3">
        <f>J30/L30</f>
        <v>5.6651041197151351</v>
      </c>
      <c r="Q30" s="3">
        <f>SUM(Q24:U24)</f>
        <v>0.2</v>
      </c>
      <c r="S30" s="3">
        <f>U17</f>
        <v>0.2</v>
      </c>
      <c r="U30" s="3">
        <f>Q30/S30</f>
        <v>1</v>
      </c>
      <c r="X30" s="3">
        <f>SUM(X24:AB24)</f>
        <v>1.9040557398823086</v>
      </c>
      <c r="Z30" s="3">
        <f>AB17</f>
        <v>0.36540633527481459</v>
      </c>
      <c r="AB30" s="3">
        <f>X30/Z30</f>
        <v>5.2107901699359083</v>
      </c>
    </row>
    <row r="31" spans="3:28" hidden="1" x14ac:dyDescent="0.3">
      <c r="C31" s="3">
        <f t="shared" ref="C31:C34" si="41">SUM(C25:G25)</f>
        <v>1.1102194211017742</v>
      </c>
      <c r="E31" s="3">
        <f t="shared" ref="E31:E34" si="42">G18</f>
        <v>0.20301120448179272</v>
      </c>
      <c r="G31" s="3">
        <f t="shared" ref="G31:G34" si="43">C31/E31</f>
        <v>5.4687593423019436</v>
      </c>
      <c r="J31" s="3">
        <f t="shared" ref="J31:J34" si="44">SUM(J25:N25)</f>
        <v>1.2062875939849624</v>
      </c>
      <c r="L31" s="3">
        <f t="shared" ref="L31:L34" si="45">N18</f>
        <v>0.21800751879699248</v>
      </c>
      <c r="N31" s="3">
        <f t="shared" ref="N31:N34" si="46">J31/L31</f>
        <v>5.5332384893947237</v>
      </c>
      <c r="Q31" s="3">
        <f t="shared" ref="Q31:Q34" si="47">SUM(Q25:U25)</f>
        <v>0.2</v>
      </c>
      <c r="S31" s="3">
        <f t="shared" ref="S31:S34" si="48">U18</f>
        <v>0.2</v>
      </c>
      <c r="U31" s="3">
        <f t="shared" ref="U31:U34" si="49">Q31/S31</f>
        <v>1</v>
      </c>
      <c r="X31" s="3">
        <f t="shared" ref="X31:X34" si="50">SUM(X25:AB25)</f>
        <v>1.0860516963493549</v>
      </c>
      <c r="Z31" s="3">
        <f t="shared" ref="Z31:Z34" si="51">AB18</f>
        <v>0.21254789363937937</v>
      </c>
      <c r="AB31" s="3">
        <f t="shared" ref="AB31:AB34" si="52">X31/Z31</f>
        <v>5.1096798832173373</v>
      </c>
    </row>
    <row r="32" spans="3:28" hidden="1" x14ac:dyDescent="0.3">
      <c r="C32" s="3">
        <f t="shared" si="41"/>
        <v>1.3331279178338002</v>
      </c>
      <c r="E32" s="3">
        <f t="shared" si="42"/>
        <v>0.24785247432306257</v>
      </c>
      <c r="G32" s="3">
        <f t="shared" si="43"/>
        <v>5.3787153889621395</v>
      </c>
      <c r="J32" s="3">
        <f t="shared" si="44"/>
        <v>0.78750626566416049</v>
      </c>
      <c r="L32" s="3">
        <f t="shared" si="45"/>
        <v>0.15409774436090226</v>
      </c>
      <c r="N32" s="3">
        <f t="shared" si="46"/>
        <v>5.1104334390501753</v>
      </c>
      <c r="Q32" s="3">
        <f t="shared" si="47"/>
        <v>0.2</v>
      </c>
      <c r="S32" s="3">
        <f t="shared" si="48"/>
        <v>0.2</v>
      </c>
      <c r="U32" s="3">
        <f t="shared" si="49"/>
        <v>1</v>
      </c>
      <c r="X32" s="3">
        <f t="shared" si="50"/>
        <v>0.97442374596976988</v>
      </c>
      <c r="Z32" s="3">
        <f t="shared" si="51"/>
        <v>0.19111946109258149</v>
      </c>
      <c r="AB32" s="3">
        <f t="shared" si="52"/>
        <v>5.0985061406056529</v>
      </c>
    </row>
    <row r="33" spans="3:28" hidden="1" x14ac:dyDescent="0.3">
      <c r="C33" s="3">
        <f t="shared" si="41"/>
        <v>0.65279878618113907</v>
      </c>
      <c r="E33" s="3">
        <f t="shared" si="42"/>
        <v>0.1254154995331466</v>
      </c>
      <c r="G33" s="3">
        <f t="shared" si="43"/>
        <v>5.2050885944014285</v>
      </c>
      <c r="J33" s="3">
        <f t="shared" si="44"/>
        <v>0.50117481203007519</v>
      </c>
      <c r="L33" s="3">
        <f t="shared" si="45"/>
        <v>9.4718045112781965E-2</v>
      </c>
      <c r="N33" s="3">
        <f t="shared" si="46"/>
        <v>5.2912284183369707</v>
      </c>
      <c r="Q33" s="3">
        <f t="shared" si="47"/>
        <v>0.2</v>
      </c>
      <c r="S33" s="3">
        <f t="shared" si="48"/>
        <v>0.2</v>
      </c>
      <c r="U33" s="3">
        <f t="shared" si="49"/>
        <v>1</v>
      </c>
      <c r="X33" s="3">
        <f t="shared" si="50"/>
        <v>0.54592459449838004</v>
      </c>
      <c r="Z33" s="3">
        <f t="shared" si="51"/>
        <v>0.10765085282475721</v>
      </c>
      <c r="AB33" s="3">
        <f t="shared" si="52"/>
        <v>5.0712519239125804</v>
      </c>
    </row>
    <row r="34" spans="3:28" hidden="1" x14ac:dyDescent="0.3">
      <c r="C34" s="3">
        <f t="shared" si="41"/>
        <v>0.7042475879240585</v>
      </c>
      <c r="E34" s="3">
        <f t="shared" si="42"/>
        <v>0.13011671335200747</v>
      </c>
      <c r="G34" s="5">
        <f t="shared" si="43"/>
        <v>5.4124298853049169</v>
      </c>
      <c r="J34" s="3">
        <f t="shared" si="44"/>
        <v>0.60543233082706771</v>
      </c>
      <c r="L34" s="3">
        <f t="shared" si="45"/>
        <v>0.11614661654135339</v>
      </c>
      <c r="N34" s="5">
        <f t="shared" si="46"/>
        <v>5.2126557695419971</v>
      </c>
      <c r="Q34" s="3">
        <f t="shared" si="47"/>
        <v>0.2</v>
      </c>
      <c r="S34" s="3">
        <f t="shared" si="48"/>
        <v>0.2</v>
      </c>
      <c r="U34" s="5">
        <f t="shared" si="49"/>
        <v>1</v>
      </c>
      <c r="X34" s="3">
        <f t="shared" si="50"/>
        <v>0.62652694230085759</v>
      </c>
      <c r="Z34" s="3">
        <f t="shared" si="51"/>
        <v>0.12327545716846733</v>
      </c>
      <c r="AB34" s="5">
        <f t="shared" si="52"/>
        <v>5.0823331479894698</v>
      </c>
    </row>
    <row r="35" spans="3:28" hidden="1" x14ac:dyDescent="0.3">
      <c r="F35" s="3"/>
      <c r="G35" s="3"/>
      <c r="M35" s="3"/>
      <c r="N35" s="3"/>
      <c r="T35" s="3"/>
      <c r="U35" s="3"/>
      <c r="AA35" s="3"/>
      <c r="AB35" s="3"/>
    </row>
    <row r="36" spans="3:28" hidden="1" x14ac:dyDescent="0.3">
      <c r="F36" s="3" t="s">
        <v>5</v>
      </c>
      <c r="G36" s="3">
        <f>AVERAGE(G30:G34)</f>
        <v>5.3751770489360151</v>
      </c>
      <c r="M36" s="3" t="s">
        <v>5</v>
      </c>
      <c r="N36" s="3">
        <f>AVERAGE(N30:N34)</f>
        <v>5.3625320472078002</v>
      </c>
      <c r="T36" s="3" t="s">
        <v>5</v>
      </c>
      <c r="U36" s="3">
        <f>AVERAGE(U30:U34)</f>
        <v>1</v>
      </c>
      <c r="AA36" s="3" t="s">
        <v>5</v>
      </c>
      <c r="AB36" s="3">
        <f>AVERAGE(AB30:AB34)</f>
        <v>5.1145122531321894</v>
      </c>
    </row>
    <row r="37" spans="3:28" hidden="1" x14ac:dyDescent="0.3">
      <c r="F37" s="3" t="s">
        <v>6</v>
      </c>
      <c r="G37" s="3">
        <f>(G36-5)/4</f>
        <v>9.3794262234003778E-2</v>
      </c>
      <c r="M37" s="3" t="s">
        <v>6</v>
      </c>
      <c r="N37" s="3">
        <f>(N36-5)/4</f>
        <v>9.0633011801950047E-2</v>
      </c>
      <c r="T37" s="3" t="s">
        <v>6</v>
      </c>
      <c r="U37" s="3">
        <f>(U36-5)/4</f>
        <v>-1</v>
      </c>
      <c r="AA37" s="3" t="s">
        <v>6</v>
      </c>
      <c r="AB37" s="3">
        <f>(AB36-5)/4</f>
        <v>2.8628063283047345E-2</v>
      </c>
    </row>
    <row r="38" spans="3:28" x14ac:dyDescent="0.3">
      <c r="F38" s="3" t="s">
        <v>7</v>
      </c>
      <c r="G38" s="3">
        <f>G37/1.11</f>
        <v>8.4499335345949347E-2</v>
      </c>
      <c r="M38" s="3" t="s">
        <v>7</v>
      </c>
      <c r="N38" s="3">
        <f>N37/1.11</f>
        <v>8.1651361983738777E-2</v>
      </c>
      <c r="T38" s="3" t="s">
        <v>7</v>
      </c>
      <c r="U38" s="3">
        <f>U37/1.11</f>
        <v>-0.9009009009009008</v>
      </c>
      <c r="AA38" s="3" t="s">
        <v>7</v>
      </c>
      <c r="AB38" s="3">
        <f>AB37/1.11</f>
        <v>2.5791048002745353E-2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0267-5DBE-41B2-BBFE-7B5578EFA5D4}">
  <dimension ref="B2:AF43"/>
  <sheetViews>
    <sheetView topLeftCell="A4" zoomScale="78" zoomScaleNormal="55" workbookViewId="0">
      <selection activeCell="Z63" sqref="Z63:Z64"/>
    </sheetView>
  </sheetViews>
  <sheetFormatPr defaultRowHeight="14.4" x14ac:dyDescent="0.3"/>
  <sheetData>
    <row r="2" spans="2:32" x14ac:dyDescent="0.3">
      <c r="B2" s="3" t="s">
        <v>96</v>
      </c>
      <c r="C2" s="3" t="str">
        <f>B3</f>
        <v>FK</v>
      </c>
      <c r="D2" s="3" t="str">
        <f>B4</f>
        <v>TK</v>
      </c>
      <c r="E2" s="3" t="str">
        <f>B5</f>
        <v>RK</v>
      </c>
      <c r="F2" s="3" t="str">
        <f>B6</f>
        <v>OK</v>
      </c>
      <c r="G2" s="3" t="str">
        <f>B7</f>
        <v>MK</v>
      </c>
      <c r="H2" s="3" t="str">
        <f>B8</f>
        <v>A</v>
      </c>
      <c r="J2" s="3" t="s">
        <v>96</v>
      </c>
      <c r="K2" s="3" t="str">
        <f>J3</f>
        <v>FK</v>
      </c>
      <c r="L2" s="3" t="str">
        <f>J4</f>
        <v>TK</v>
      </c>
      <c r="M2" s="3" t="str">
        <f>J5</f>
        <v>RK</v>
      </c>
      <c r="N2" s="3" t="str">
        <f>J6</f>
        <v>OK</v>
      </c>
      <c r="O2" s="3" t="str">
        <f>J7</f>
        <v>MK</v>
      </c>
      <c r="P2" s="3" t="str">
        <f>J8</f>
        <v>A</v>
      </c>
      <c r="R2" s="3"/>
      <c r="S2" s="3" t="str">
        <f>R3</f>
        <v>e1</v>
      </c>
      <c r="T2" s="3" t="str">
        <f>R4</f>
        <v>e2</v>
      </c>
      <c r="U2" s="3" t="str">
        <f>R5</f>
        <v>e3</v>
      </c>
      <c r="V2" s="3" t="str">
        <f>R6</f>
        <v>e4</v>
      </c>
      <c r="W2" s="3" t="str">
        <f>R7</f>
        <v>e5</v>
      </c>
      <c r="X2" s="3" t="s">
        <v>103</v>
      </c>
      <c r="Z2" s="3"/>
      <c r="AA2" s="3" t="str">
        <f>Z3</f>
        <v>e1</v>
      </c>
      <c r="AB2" s="3" t="str">
        <f>Z4</f>
        <v>e2</v>
      </c>
      <c r="AC2" s="3" t="str">
        <f>Z5</f>
        <v>e3</v>
      </c>
      <c r="AD2" s="3" t="str">
        <f>Z6</f>
        <v>e4</v>
      </c>
      <c r="AE2" s="3" t="str">
        <f>Z7</f>
        <v>e5</v>
      </c>
      <c r="AF2" s="3" t="s">
        <v>103</v>
      </c>
    </row>
    <row r="3" spans="2:32" x14ac:dyDescent="0.3">
      <c r="B3" s="4" t="s">
        <v>96</v>
      </c>
      <c r="C3" s="3">
        <v>1</v>
      </c>
      <c r="D3" s="3">
        <v>3</v>
      </c>
      <c r="E3" s="3">
        <v>1</v>
      </c>
      <c r="F3" s="3">
        <v>2</v>
      </c>
      <c r="G3" s="3">
        <v>2</v>
      </c>
      <c r="H3" s="3">
        <v>1</v>
      </c>
      <c r="J3" s="4" t="str">
        <f t="shared" ref="J3:J8" si="0">B3</f>
        <v>FK</v>
      </c>
      <c r="K3" s="3">
        <v>1</v>
      </c>
      <c r="L3" s="3">
        <v>1</v>
      </c>
      <c r="M3" s="3">
        <v>1</v>
      </c>
      <c r="N3" s="3">
        <v>2</v>
      </c>
      <c r="O3" s="3">
        <v>2</v>
      </c>
      <c r="P3" s="3">
        <v>1</v>
      </c>
      <c r="R3" s="4" t="s">
        <v>1</v>
      </c>
      <c r="S3" s="3">
        <v>1</v>
      </c>
      <c r="T3" s="3"/>
      <c r="U3" s="3"/>
      <c r="V3" s="3"/>
      <c r="W3" s="3"/>
      <c r="X3" s="3"/>
      <c r="Z3" s="4" t="s">
        <v>1</v>
      </c>
      <c r="AA3" s="3">
        <f t="shared" ref="AA3:AF8" si="1">GEOMEAN(C3,K3,S3)</f>
        <v>1</v>
      </c>
      <c r="AB3" s="3">
        <f t="shared" si="1"/>
        <v>1.7320508075688774</v>
      </c>
      <c r="AC3" s="3">
        <f t="shared" si="1"/>
        <v>1</v>
      </c>
      <c r="AD3" s="3">
        <f t="shared" si="1"/>
        <v>2</v>
      </c>
      <c r="AE3" s="3">
        <f t="shared" si="1"/>
        <v>2</v>
      </c>
      <c r="AF3" s="3">
        <f>GEOMEAN(H3,P3,X3)</f>
        <v>1</v>
      </c>
    </row>
    <row r="4" spans="2:32" x14ac:dyDescent="0.3">
      <c r="B4" s="4" t="s">
        <v>97</v>
      </c>
      <c r="C4" s="3">
        <f>1/3</f>
        <v>0.33333333333333331</v>
      </c>
      <c r="D4" s="3">
        <v>1</v>
      </c>
      <c r="E4" s="3">
        <v>2</v>
      </c>
      <c r="F4" s="3">
        <v>2</v>
      </c>
      <c r="G4" s="3">
        <v>2</v>
      </c>
      <c r="H4" s="3">
        <v>1</v>
      </c>
      <c r="J4" s="4" t="str">
        <f t="shared" si="0"/>
        <v>TK</v>
      </c>
      <c r="K4" s="3">
        <v>1</v>
      </c>
      <c r="L4" s="3">
        <v>1</v>
      </c>
      <c r="M4" s="3">
        <v>2</v>
      </c>
      <c r="N4" s="3">
        <f>1/2</f>
        <v>0.5</v>
      </c>
      <c r="O4" s="3">
        <v>2</v>
      </c>
      <c r="P4" s="3">
        <v>1</v>
      </c>
      <c r="R4" s="4" t="s">
        <v>2</v>
      </c>
      <c r="S4" s="3"/>
      <c r="T4" s="3">
        <v>1</v>
      </c>
      <c r="U4" s="3"/>
      <c r="V4" s="3"/>
      <c r="W4" s="3"/>
      <c r="X4" s="3"/>
      <c r="Z4" s="4" t="s">
        <v>2</v>
      </c>
      <c r="AA4" s="3">
        <f t="shared" si="1"/>
        <v>0.57735026918962573</v>
      </c>
      <c r="AB4" s="3">
        <f t="shared" si="1"/>
        <v>1</v>
      </c>
      <c r="AC4" s="3">
        <f t="shared" si="1"/>
        <v>2</v>
      </c>
      <c r="AD4" s="3">
        <f t="shared" si="1"/>
        <v>1</v>
      </c>
      <c r="AE4" s="3">
        <f t="shared" si="1"/>
        <v>2</v>
      </c>
      <c r="AF4" s="3">
        <f t="shared" si="1"/>
        <v>1</v>
      </c>
    </row>
    <row r="5" spans="2:32" x14ac:dyDescent="0.3">
      <c r="B5" s="4" t="s">
        <v>98</v>
      </c>
      <c r="C5" s="3">
        <v>1</v>
      </c>
      <c r="D5" s="3">
        <f>1/2</f>
        <v>0.5</v>
      </c>
      <c r="E5" s="3">
        <v>1</v>
      </c>
      <c r="F5" s="3">
        <v>1</v>
      </c>
      <c r="G5" s="3">
        <f>1/2</f>
        <v>0.5</v>
      </c>
      <c r="H5" s="3">
        <v>1</v>
      </c>
      <c r="J5" s="4" t="str">
        <f t="shared" si="0"/>
        <v>RK</v>
      </c>
      <c r="K5" s="3">
        <v>1</v>
      </c>
      <c r="L5" s="3">
        <f>1/2</f>
        <v>0.5</v>
      </c>
      <c r="M5" s="3">
        <v>1</v>
      </c>
      <c r="N5" s="3">
        <v>1</v>
      </c>
      <c r="O5" s="3">
        <f>1/2</f>
        <v>0.5</v>
      </c>
      <c r="P5" s="3">
        <v>1</v>
      </c>
      <c r="R5" s="4" t="s">
        <v>3</v>
      </c>
      <c r="S5" s="3"/>
      <c r="T5" s="3"/>
      <c r="U5" s="3">
        <v>1</v>
      </c>
      <c r="V5" s="3"/>
      <c r="W5" s="3"/>
      <c r="X5" s="3"/>
      <c r="Z5" s="4" t="s">
        <v>3</v>
      </c>
      <c r="AA5" s="3">
        <f t="shared" si="1"/>
        <v>1</v>
      </c>
      <c r="AB5" s="3">
        <f t="shared" si="1"/>
        <v>0.5</v>
      </c>
      <c r="AC5" s="3">
        <f t="shared" si="1"/>
        <v>1</v>
      </c>
      <c r="AD5" s="3">
        <f t="shared" si="1"/>
        <v>1</v>
      </c>
      <c r="AE5" s="3">
        <f t="shared" si="1"/>
        <v>0.5</v>
      </c>
      <c r="AF5" s="3">
        <f t="shared" si="1"/>
        <v>1</v>
      </c>
    </row>
    <row r="6" spans="2:32" x14ac:dyDescent="0.3">
      <c r="B6" s="4" t="s">
        <v>99</v>
      </c>
      <c r="C6" s="3">
        <f>1/2</f>
        <v>0.5</v>
      </c>
      <c r="D6" s="3">
        <f>1/2</f>
        <v>0.5</v>
      </c>
      <c r="E6" s="3">
        <v>1</v>
      </c>
      <c r="F6" s="3">
        <v>1</v>
      </c>
      <c r="G6" s="3">
        <v>1</v>
      </c>
      <c r="H6" s="3">
        <v>1</v>
      </c>
      <c r="J6" s="4" t="str">
        <f t="shared" si="0"/>
        <v>OK</v>
      </c>
      <c r="K6" s="3">
        <f>1/2</f>
        <v>0.5</v>
      </c>
      <c r="L6" s="3">
        <v>2</v>
      </c>
      <c r="M6" s="3">
        <v>1</v>
      </c>
      <c r="N6" s="3">
        <v>1</v>
      </c>
      <c r="O6" s="3">
        <v>2</v>
      </c>
      <c r="P6" s="3">
        <v>1</v>
      </c>
      <c r="R6" s="4" t="s">
        <v>8</v>
      </c>
      <c r="S6" s="3"/>
      <c r="T6" s="3"/>
      <c r="U6" s="3"/>
      <c r="V6" s="3">
        <v>1</v>
      </c>
      <c r="W6" s="3"/>
      <c r="X6" s="3"/>
      <c r="Z6" s="4" t="s">
        <v>8</v>
      </c>
      <c r="AA6" s="3">
        <f t="shared" si="1"/>
        <v>0.5</v>
      </c>
      <c r="AB6" s="3">
        <f t="shared" si="1"/>
        <v>1</v>
      </c>
      <c r="AC6" s="3">
        <f t="shared" si="1"/>
        <v>1</v>
      </c>
      <c r="AD6" s="3">
        <f t="shared" si="1"/>
        <v>1</v>
      </c>
      <c r="AE6" s="3">
        <f t="shared" si="1"/>
        <v>1.4142135623730949</v>
      </c>
      <c r="AF6" s="3">
        <f t="shared" si="1"/>
        <v>1</v>
      </c>
    </row>
    <row r="7" spans="2:32" x14ac:dyDescent="0.3">
      <c r="B7" s="4" t="s">
        <v>100</v>
      </c>
      <c r="C7" s="3">
        <f>1/2</f>
        <v>0.5</v>
      </c>
      <c r="D7" s="3">
        <f>1/2</f>
        <v>0.5</v>
      </c>
      <c r="E7" s="3">
        <v>2</v>
      </c>
      <c r="F7" s="3">
        <v>1</v>
      </c>
      <c r="G7" s="3">
        <v>1</v>
      </c>
      <c r="H7" s="3">
        <v>1</v>
      </c>
      <c r="J7" s="4" t="str">
        <f t="shared" si="0"/>
        <v>MK</v>
      </c>
      <c r="K7" s="3">
        <f>1/2</f>
        <v>0.5</v>
      </c>
      <c r="L7" s="3">
        <f>1/2</f>
        <v>0.5</v>
      </c>
      <c r="M7" s="3">
        <f>1/2</f>
        <v>0.5</v>
      </c>
      <c r="N7" s="3">
        <f>1/2</f>
        <v>0.5</v>
      </c>
      <c r="O7" s="3">
        <v>1</v>
      </c>
      <c r="P7" s="3">
        <v>1</v>
      </c>
      <c r="R7" s="4" t="s">
        <v>9</v>
      </c>
      <c r="S7" s="3"/>
      <c r="T7" s="3"/>
      <c r="U7" s="3"/>
      <c r="V7" s="3"/>
      <c r="W7" s="3">
        <v>1</v>
      </c>
      <c r="X7" s="3"/>
      <c r="Z7" s="4" t="s">
        <v>9</v>
      </c>
      <c r="AA7" s="3">
        <f t="shared" si="1"/>
        <v>0.5</v>
      </c>
      <c r="AB7" s="3">
        <f t="shared" si="1"/>
        <v>0.5</v>
      </c>
      <c r="AC7" s="3">
        <f t="shared" si="1"/>
        <v>1</v>
      </c>
      <c r="AD7" s="3">
        <f>GEOMEAN(F7,N7,V7)</f>
        <v>0.70710678118654757</v>
      </c>
      <c r="AE7" s="3">
        <f t="shared" si="1"/>
        <v>1</v>
      </c>
      <c r="AF7" s="3">
        <f t="shared" si="1"/>
        <v>1</v>
      </c>
    </row>
    <row r="8" spans="2:32" x14ac:dyDescent="0.3">
      <c r="B8" s="4" t="s">
        <v>101</v>
      </c>
      <c r="C8" s="3">
        <v>1</v>
      </c>
      <c r="D8" s="3">
        <v>1</v>
      </c>
      <c r="E8" s="3">
        <v>1</v>
      </c>
      <c r="F8" s="3">
        <v>1</v>
      </c>
      <c r="G8" s="3">
        <v>1</v>
      </c>
      <c r="H8" s="3">
        <v>1</v>
      </c>
      <c r="J8" s="4" t="str">
        <f t="shared" si="0"/>
        <v>A</v>
      </c>
      <c r="K8" s="3">
        <v>1</v>
      </c>
      <c r="L8" s="3">
        <v>1</v>
      </c>
      <c r="M8" s="3">
        <v>1</v>
      </c>
      <c r="N8" s="3">
        <v>1</v>
      </c>
      <c r="O8" s="3">
        <v>1</v>
      </c>
      <c r="P8" s="3">
        <v>1</v>
      </c>
      <c r="R8" s="4" t="s">
        <v>103</v>
      </c>
      <c r="S8" s="3"/>
      <c r="T8" s="3"/>
      <c r="U8" s="3"/>
      <c r="V8" s="3"/>
      <c r="W8" s="3"/>
      <c r="X8" s="3">
        <v>1</v>
      </c>
      <c r="Z8" s="35" t="s">
        <v>103</v>
      </c>
      <c r="AA8" s="3">
        <f t="shared" si="1"/>
        <v>1</v>
      </c>
      <c r="AB8" s="3">
        <f t="shared" si="1"/>
        <v>1</v>
      </c>
      <c r="AC8" s="3">
        <f t="shared" si="1"/>
        <v>1</v>
      </c>
      <c r="AD8" s="3">
        <f t="shared" si="1"/>
        <v>1</v>
      </c>
      <c r="AE8" s="3">
        <f t="shared" si="1"/>
        <v>1</v>
      </c>
      <c r="AF8" s="3">
        <f t="shared" si="1"/>
        <v>1</v>
      </c>
    </row>
    <row r="9" spans="2:32" ht="10.199999999999999" hidden="1" customHeight="1" x14ac:dyDescent="0.3"/>
    <row r="10" spans="2:32" hidden="1" x14ac:dyDescent="0.3">
      <c r="C10" s="3">
        <f>SUM(C3:C8)</f>
        <v>4.333333333333333</v>
      </c>
      <c r="D10" s="3">
        <f t="shared" ref="D10:H10" si="2">SUM(D3:D8)</f>
        <v>6.5</v>
      </c>
      <c r="E10" s="3">
        <f t="shared" si="2"/>
        <v>8</v>
      </c>
      <c r="F10" s="3">
        <f t="shared" si="2"/>
        <v>8</v>
      </c>
      <c r="G10" s="3">
        <f t="shared" si="2"/>
        <v>7.5</v>
      </c>
      <c r="H10" s="3">
        <f t="shared" si="2"/>
        <v>6</v>
      </c>
      <c r="K10" s="3">
        <f t="shared" ref="K10:P10" si="3">SUM(K3:K8)</f>
        <v>5</v>
      </c>
      <c r="L10" s="3">
        <f t="shared" si="3"/>
        <v>6</v>
      </c>
      <c r="M10" s="3">
        <f t="shared" si="3"/>
        <v>6.5</v>
      </c>
      <c r="N10" s="3">
        <f t="shared" si="3"/>
        <v>6</v>
      </c>
      <c r="O10" s="3">
        <f t="shared" si="3"/>
        <v>8.5</v>
      </c>
      <c r="P10" s="3">
        <f t="shared" si="3"/>
        <v>6</v>
      </c>
      <c r="S10" s="3">
        <f t="shared" ref="S10:X10" si="4">SUM(S3:S8)</f>
        <v>1</v>
      </c>
      <c r="T10" s="3">
        <f t="shared" si="4"/>
        <v>1</v>
      </c>
      <c r="U10" s="3">
        <f t="shared" si="4"/>
        <v>1</v>
      </c>
      <c r="V10" s="3">
        <f t="shared" si="4"/>
        <v>1</v>
      </c>
      <c r="W10" s="3">
        <f t="shared" si="4"/>
        <v>1</v>
      </c>
      <c r="X10" s="3">
        <f t="shared" si="4"/>
        <v>1</v>
      </c>
      <c r="AA10" s="3">
        <f>SUM(AA3:AA8)</f>
        <v>4.5773502691896262</v>
      </c>
      <c r="AB10" s="3">
        <f t="shared" ref="AB10:AD10" si="5">SUM(AB3:AB8)</f>
        <v>5.7320508075688776</v>
      </c>
      <c r="AC10" s="3">
        <f t="shared" si="5"/>
        <v>7</v>
      </c>
      <c r="AD10" s="3">
        <f t="shared" si="5"/>
        <v>6.7071067811865479</v>
      </c>
      <c r="AE10" s="3">
        <f>SUM(AE3:AE8)</f>
        <v>7.9142135623730949</v>
      </c>
      <c r="AF10" s="3">
        <f>SUM(AF3:AF8)</f>
        <v>6</v>
      </c>
    </row>
    <row r="11" spans="2:32" hidden="1" x14ac:dyDescent="0.3"/>
    <row r="12" spans="2:32" hidden="1" x14ac:dyDescent="0.3">
      <c r="C12" s="3">
        <f>C3/C$10</f>
        <v>0.23076923076923078</v>
      </c>
      <c r="D12" s="3">
        <f t="shared" ref="C12:H17" si="6">D3/D$10</f>
        <v>0.46153846153846156</v>
      </c>
      <c r="E12" s="3">
        <f t="shared" si="6"/>
        <v>0.125</v>
      </c>
      <c r="F12" s="3">
        <f t="shared" si="6"/>
        <v>0.25</v>
      </c>
      <c r="G12" s="3">
        <f t="shared" si="6"/>
        <v>0.26666666666666666</v>
      </c>
      <c r="H12" s="3">
        <f t="shared" si="6"/>
        <v>0.16666666666666666</v>
      </c>
      <c r="K12" s="3">
        <f t="shared" ref="K12:P17" si="7">K3/K$10</f>
        <v>0.2</v>
      </c>
      <c r="L12" s="3">
        <f t="shared" si="7"/>
        <v>0.16666666666666666</v>
      </c>
      <c r="M12" s="3">
        <f t="shared" si="7"/>
        <v>0.15384615384615385</v>
      </c>
      <c r="N12" s="3">
        <f t="shared" si="7"/>
        <v>0.33333333333333331</v>
      </c>
      <c r="O12" s="3">
        <f t="shared" si="7"/>
        <v>0.23529411764705882</v>
      </c>
      <c r="P12" s="3">
        <f t="shared" si="7"/>
        <v>0.16666666666666666</v>
      </c>
      <c r="S12" s="3">
        <f t="shared" ref="S12:X17" si="8">S3/S$10</f>
        <v>1</v>
      </c>
      <c r="T12" s="3">
        <f t="shared" si="8"/>
        <v>0</v>
      </c>
      <c r="U12" s="3">
        <f t="shared" si="8"/>
        <v>0</v>
      </c>
      <c r="V12" s="3">
        <f t="shared" si="8"/>
        <v>0</v>
      </c>
      <c r="W12" s="3">
        <f t="shared" si="8"/>
        <v>0</v>
      </c>
      <c r="X12" s="3">
        <f t="shared" si="8"/>
        <v>0</v>
      </c>
      <c r="AA12" s="3">
        <f t="shared" ref="AA12:AE13" si="9">AA3/AA$10</f>
        <v>0.21846700409427919</v>
      </c>
      <c r="AB12" s="3">
        <f t="shared" si="9"/>
        <v>0.30216947925196225</v>
      </c>
      <c r="AC12" s="3">
        <f t="shared" si="9"/>
        <v>0.14285714285714285</v>
      </c>
      <c r="AD12" s="3">
        <f t="shared" si="9"/>
        <v>0.29819116725709588</v>
      </c>
      <c r="AE12" s="3">
        <f t="shared" si="9"/>
        <v>0.25270988509947356</v>
      </c>
      <c r="AF12" s="3">
        <f>AF3/AF$10</f>
        <v>0.16666666666666666</v>
      </c>
    </row>
    <row r="13" spans="2:32" hidden="1" x14ac:dyDescent="0.3">
      <c r="C13" s="3">
        <f>C4/C$10</f>
        <v>7.6923076923076927E-2</v>
      </c>
      <c r="D13" s="3">
        <f>D4/D$10</f>
        <v>0.15384615384615385</v>
      </c>
      <c r="E13" s="3">
        <f t="shared" si="6"/>
        <v>0.25</v>
      </c>
      <c r="F13" s="3">
        <f t="shared" si="6"/>
        <v>0.25</v>
      </c>
      <c r="G13" s="3">
        <f t="shared" si="6"/>
        <v>0.26666666666666666</v>
      </c>
      <c r="H13" s="3">
        <f t="shared" si="6"/>
        <v>0.16666666666666666</v>
      </c>
      <c r="K13" s="3">
        <f t="shared" si="7"/>
        <v>0.2</v>
      </c>
      <c r="L13" s="3">
        <f t="shared" si="7"/>
        <v>0.16666666666666666</v>
      </c>
      <c r="M13" s="3">
        <f t="shared" si="7"/>
        <v>0.30769230769230771</v>
      </c>
      <c r="N13" s="3">
        <f t="shared" si="7"/>
        <v>8.3333333333333329E-2</v>
      </c>
      <c r="O13" s="3">
        <f t="shared" si="7"/>
        <v>0.23529411764705882</v>
      </c>
      <c r="P13" s="3">
        <f t="shared" si="7"/>
        <v>0.16666666666666666</v>
      </c>
      <c r="S13" s="3">
        <f t="shared" si="8"/>
        <v>0</v>
      </c>
      <c r="T13" s="3">
        <f t="shared" si="8"/>
        <v>1</v>
      </c>
      <c r="U13" s="3">
        <f t="shared" si="8"/>
        <v>0</v>
      </c>
      <c r="V13" s="3">
        <f t="shared" si="8"/>
        <v>0</v>
      </c>
      <c r="W13" s="3">
        <f t="shared" si="8"/>
        <v>0</v>
      </c>
      <c r="X13" s="3">
        <f t="shared" si="8"/>
        <v>0</v>
      </c>
      <c r="AA13" s="3">
        <f>AA4/AA$10</f>
        <v>0.12613198362288316</v>
      </c>
      <c r="AB13" s="3">
        <f t="shared" si="9"/>
        <v>0.17445763018700944</v>
      </c>
      <c r="AC13" s="3">
        <f t="shared" si="9"/>
        <v>0.2857142857142857</v>
      </c>
      <c r="AD13" s="3">
        <f t="shared" si="9"/>
        <v>0.14909558362854794</v>
      </c>
      <c r="AE13" s="3">
        <f>AE4/AE$10</f>
        <v>0.25270988509947356</v>
      </c>
      <c r="AF13" s="3">
        <f t="shared" ref="AF13:AF14" si="10">AF4/AF$10</f>
        <v>0.16666666666666666</v>
      </c>
    </row>
    <row r="14" spans="2:32" hidden="1" x14ac:dyDescent="0.3">
      <c r="C14" s="3">
        <f>C5/C$10</f>
        <v>0.23076923076923078</v>
      </c>
      <c r="D14" s="3">
        <f t="shared" si="6"/>
        <v>7.6923076923076927E-2</v>
      </c>
      <c r="E14" s="3">
        <f t="shared" si="6"/>
        <v>0.125</v>
      </c>
      <c r="F14" s="3">
        <f t="shared" si="6"/>
        <v>0.125</v>
      </c>
      <c r="G14" s="3">
        <f t="shared" si="6"/>
        <v>6.6666666666666666E-2</v>
      </c>
      <c r="H14" s="3">
        <f t="shared" si="6"/>
        <v>0.16666666666666666</v>
      </c>
      <c r="K14" s="3">
        <f t="shared" si="7"/>
        <v>0.2</v>
      </c>
      <c r="L14" s="3">
        <f t="shared" si="7"/>
        <v>8.3333333333333329E-2</v>
      </c>
      <c r="M14" s="3">
        <f t="shared" si="7"/>
        <v>0.15384615384615385</v>
      </c>
      <c r="N14" s="3">
        <f t="shared" si="7"/>
        <v>0.16666666666666666</v>
      </c>
      <c r="O14" s="3">
        <f t="shared" si="7"/>
        <v>5.8823529411764705E-2</v>
      </c>
      <c r="P14" s="3">
        <f t="shared" si="7"/>
        <v>0.16666666666666666</v>
      </c>
      <c r="S14" s="3">
        <f t="shared" si="8"/>
        <v>0</v>
      </c>
      <c r="T14" s="3">
        <f t="shared" si="8"/>
        <v>0</v>
      </c>
      <c r="U14" s="3">
        <f t="shared" si="8"/>
        <v>1</v>
      </c>
      <c r="V14" s="3">
        <f t="shared" si="8"/>
        <v>0</v>
      </c>
      <c r="W14" s="3">
        <f t="shared" si="8"/>
        <v>0</v>
      </c>
      <c r="X14" s="3">
        <f t="shared" si="8"/>
        <v>0</v>
      </c>
      <c r="AA14" s="3">
        <f t="shared" ref="AA14:AF17" si="11">AA5/AA$10</f>
        <v>0.21846700409427919</v>
      </c>
      <c r="AB14" s="3">
        <f t="shared" si="11"/>
        <v>8.7228815093504719E-2</v>
      </c>
      <c r="AC14" s="3">
        <f t="shared" si="11"/>
        <v>0.14285714285714285</v>
      </c>
      <c r="AD14" s="3">
        <f t="shared" si="11"/>
        <v>0.14909558362854794</v>
      </c>
      <c r="AE14" s="3">
        <f t="shared" si="11"/>
        <v>6.3177471274868391E-2</v>
      </c>
      <c r="AF14" s="3">
        <f t="shared" si="10"/>
        <v>0.16666666666666666</v>
      </c>
    </row>
    <row r="15" spans="2:32" hidden="1" x14ac:dyDescent="0.3">
      <c r="C15" s="3">
        <f t="shared" si="6"/>
        <v>0.11538461538461539</v>
      </c>
      <c r="D15" s="3">
        <f t="shared" si="6"/>
        <v>7.6923076923076927E-2</v>
      </c>
      <c r="E15" s="3">
        <f t="shared" si="6"/>
        <v>0.125</v>
      </c>
      <c r="F15" s="3">
        <f t="shared" si="6"/>
        <v>0.125</v>
      </c>
      <c r="G15" s="3">
        <f t="shared" si="6"/>
        <v>0.13333333333333333</v>
      </c>
      <c r="H15" s="3">
        <f>H6/H$10</f>
        <v>0.16666666666666666</v>
      </c>
      <c r="K15" s="3">
        <f t="shared" si="7"/>
        <v>0.1</v>
      </c>
      <c r="L15" s="3">
        <f t="shared" si="7"/>
        <v>0.33333333333333331</v>
      </c>
      <c r="M15" s="3">
        <f t="shared" si="7"/>
        <v>0.15384615384615385</v>
      </c>
      <c r="N15" s="3">
        <f t="shared" si="7"/>
        <v>0.16666666666666666</v>
      </c>
      <c r="O15" s="3">
        <f t="shared" si="7"/>
        <v>0.23529411764705882</v>
      </c>
      <c r="P15" s="3">
        <f t="shared" si="7"/>
        <v>0.16666666666666666</v>
      </c>
      <c r="S15" s="3">
        <f t="shared" si="8"/>
        <v>0</v>
      </c>
      <c r="T15" s="3">
        <f t="shared" si="8"/>
        <v>0</v>
      </c>
      <c r="U15" s="3">
        <f t="shared" si="8"/>
        <v>0</v>
      </c>
      <c r="V15" s="3">
        <f t="shared" si="8"/>
        <v>1</v>
      </c>
      <c r="W15" s="3">
        <f t="shared" si="8"/>
        <v>0</v>
      </c>
      <c r="X15" s="3">
        <f t="shared" si="8"/>
        <v>0</v>
      </c>
      <c r="AA15" s="3">
        <f t="shared" si="11"/>
        <v>0.10923350204713959</v>
      </c>
      <c r="AB15" s="3">
        <f t="shared" si="11"/>
        <v>0.17445763018700944</v>
      </c>
      <c r="AC15" s="3">
        <f t="shared" si="11"/>
        <v>0.14285714285714285</v>
      </c>
      <c r="AD15" s="3">
        <f t="shared" si="11"/>
        <v>0.14909558362854794</v>
      </c>
      <c r="AE15" s="3">
        <f t="shared" si="11"/>
        <v>0.178692873426711</v>
      </c>
      <c r="AF15" s="3">
        <f>AF6/AF$10</f>
        <v>0.16666666666666666</v>
      </c>
    </row>
    <row r="16" spans="2:32" hidden="1" x14ac:dyDescent="0.3">
      <c r="C16" s="3">
        <f t="shared" si="6"/>
        <v>0.11538461538461539</v>
      </c>
      <c r="D16" s="3">
        <f t="shared" si="6"/>
        <v>7.6923076923076927E-2</v>
      </c>
      <c r="E16" s="3">
        <f t="shared" si="6"/>
        <v>0.25</v>
      </c>
      <c r="F16" s="3">
        <f t="shared" si="6"/>
        <v>0.125</v>
      </c>
      <c r="G16" s="3">
        <f t="shared" si="6"/>
        <v>0.13333333333333333</v>
      </c>
      <c r="H16" s="3">
        <f t="shared" si="6"/>
        <v>0.16666666666666666</v>
      </c>
      <c r="K16" s="3">
        <f t="shared" si="7"/>
        <v>0.1</v>
      </c>
      <c r="L16" s="3">
        <f t="shared" si="7"/>
        <v>8.3333333333333329E-2</v>
      </c>
      <c r="M16" s="3">
        <f t="shared" si="7"/>
        <v>7.6923076923076927E-2</v>
      </c>
      <c r="N16" s="3">
        <f t="shared" si="7"/>
        <v>8.3333333333333329E-2</v>
      </c>
      <c r="O16" s="3">
        <f t="shared" si="7"/>
        <v>0.11764705882352941</v>
      </c>
      <c r="P16" s="3">
        <f t="shared" si="7"/>
        <v>0.16666666666666666</v>
      </c>
      <c r="S16" s="3">
        <f t="shared" si="8"/>
        <v>0</v>
      </c>
      <c r="T16" s="3">
        <f t="shared" si="8"/>
        <v>0</v>
      </c>
      <c r="U16" s="3">
        <f t="shared" si="8"/>
        <v>0</v>
      </c>
      <c r="V16" s="3">
        <f t="shared" si="8"/>
        <v>0</v>
      </c>
      <c r="W16" s="3">
        <f t="shared" si="8"/>
        <v>1</v>
      </c>
      <c r="X16" s="3">
        <f t="shared" si="8"/>
        <v>0</v>
      </c>
      <c r="AA16" s="3">
        <f t="shared" si="11"/>
        <v>0.10923350204713959</v>
      </c>
      <c r="AB16" s="3">
        <f t="shared" si="11"/>
        <v>8.7228815093504719E-2</v>
      </c>
      <c r="AC16" s="3">
        <f t="shared" si="11"/>
        <v>0.14285714285714285</v>
      </c>
      <c r="AD16" s="3">
        <f t="shared" si="11"/>
        <v>0.10542649822871226</v>
      </c>
      <c r="AE16" s="3">
        <f t="shared" si="11"/>
        <v>0.12635494254973678</v>
      </c>
      <c r="AF16" s="3">
        <f t="shared" si="11"/>
        <v>0.16666666666666666</v>
      </c>
    </row>
    <row r="17" spans="3:32" hidden="1" x14ac:dyDescent="0.3">
      <c r="C17" s="3">
        <f>C8/C$10</f>
        <v>0.23076923076923078</v>
      </c>
      <c r="D17" s="3">
        <f t="shared" si="6"/>
        <v>0.15384615384615385</v>
      </c>
      <c r="E17" s="3">
        <f>E8/E$10</f>
        <v>0.125</v>
      </c>
      <c r="F17" s="3">
        <f t="shared" si="6"/>
        <v>0.125</v>
      </c>
      <c r="G17" s="3">
        <f t="shared" si="6"/>
        <v>0.13333333333333333</v>
      </c>
      <c r="H17" s="3">
        <f>H8/H$10</f>
        <v>0.16666666666666666</v>
      </c>
      <c r="K17" s="3">
        <f t="shared" si="7"/>
        <v>0.2</v>
      </c>
      <c r="L17" s="3">
        <f t="shared" si="7"/>
        <v>0.16666666666666666</v>
      </c>
      <c r="M17" s="3">
        <f t="shared" si="7"/>
        <v>0.15384615384615385</v>
      </c>
      <c r="N17" s="3">
        <f t="shared" si="7"/>
        <v>0.16666666666666666</v>
      </c>
      <c r="O17" s="3">
        <f t="shared" si="7"/>
        <v>0.11764705882352941</v>
      </c>
      <c r="P17" s="3">
        <f t="shared" si="7"/>
        <v>0.16666666666666666</v>
      </c>
      <c r="S17" s="3">
        <f t="shared" si="8"/>
        <v>0</v>
      </c>
      <c r="T17" s="3">
        <f t="shared" si="8"/>
        <v>0</v>
      </c>
      <c r="U17" s="3">
        <f t="shared" si="8"/>
        <v>0</v>
      </c>
      <c r="V17" s="3">
        <f t="shared" si="8"/>
        <v>0</v>
      </c>
      <c r="W17" s="3">
        <f t="shared" si="8"/>
        <v>0</v>
      </c>
      <c r="X17" s="3">
        <f t="shared" si="8"/>
        <v>1</v>
      </c>
      <c r="AA17" s="3">
        <f>AA8/AA$10</f>
        <v>0.21846700409427919</v>
      </c>
      <c r="AB17" s="3">
        <f t="shared" si="11"/>
        <v>0.17445763018700944</v>
      </c>
      <c r="AC17" s="3">
        <f t="shared" si="11"/>
        <v>0.14285714285714285</v>
      </c>
      <c r="AD17" s="3">
        <f t="shared" si="11"/>
        <v>0.14909558362854794</v>
      </c>
      <c r="AE17" s="3">
        <f t="shared" si="11"/>
        <v>0.12635494254973678</v>
      </c>
      <c r="AF17" s="3">
        <f t="shared" si="11"/>
        <v>0.16666666666666666</v>
      </c>
    </row>
    <row r="19" spans="3:32" x14ac:dyDescent="0.3">
      <c r="F19" s="3" t="str">
        <f t="shared" ref="F19:F24" si="12">B3</f>
        <v>FK</v>
      </c>
      <c r="G19" s="3">
        <f>AVERAGE(C12:H12)</f>
        <v>0.25010683760683761</v>
      </c>
      <c r="N19" s="3" t="str">
        <f>J3</f>
        <v>FK</v>
      </c>
      <c r="O19" s="3">
        <f>AVERAGE(K12:P12)</f>
        <v>0.20930115635997992</v>
      </c>
      <c r="V19" s="3" t="str">
        <f>R3</f>
        <v>e1</v>
      </c>
      <c r="W19" s="3">
        <f>AVERAGE(S12:X12)</f>
        <v>0.16666666666666666</v>
      </c>
      <c r="AD19" s="3" t="str">
        <f t="shared" ref="AD19:AD24" si="13">J3</f>
        <v>FK</v>
      </c>
      <c r="AE19" s="3">
        <f>AVERAGE(AA12:AF12)</f>
        <v>0.23017689087110341</v>
      </c>
    </row>
    <row r="20" spans="3:32" x14ac:dyDescent="0.3">
      <c r="F20" s="3" t="str">
        <f t="shared" si="12"/>
        <v>TK</v>
      </c>
      <c r="G20" s="3">
        <f>AVERAGE(C13:H13)</f>
        <v>0.19401709401709402</v>
      </c>
      <c r="N20" s="3" t="str">
        <f>J4</f>
        <v>TK</v>
      </c>
      <c r="O20" s="3">
        <f>AVERAGE(K13:P13)</f>
        <v>0.19327551533433887</v>
      </c>
      <c r="V20" s="3" t="str">
        <f>R4</f>
        <v>e2</v>
      </c>
      <c r="W20" s="3">
        <f>AVERAGE(S13:X13)</f>
        <v>0.16666666666666666</v>
      </c>
      <c r="AD20" s="3" t="str">
        <f t="shared" si="13"/>
        <v>TK</v>
      </c>
      <c r="AE20" s="3">
        <f t="shared" ref="AE20:AE21" si="14">AVERAGE(AA13:AF13)</f>
        <v>0.19246267248647775</v>
      </c>
    </row>
    <row r="21" spans="3:32" x14ac:dyDescent="0.3">
      <c r="F21" s="3" t="str">
        <f t="shared" si="12"/>
        <v>RK</v>
      </c>
      <c r="G21" s="3">
        <f t="shared" ref="G21" si="15">AVERAGE(C14:H14)</f>
        <v>0.13183760683760684</v>
      </c>
      <c r="N21" s="3" t="str">
        <f>J5</f>
        <v>RK</v>
      </c>
      <c r="O21" s="3">
        <f t="shared" ref="O21:O23" si="16">AVERAGE(K14:P14)</f>
        <v>0.13822272498743085</v>
      </c>
      <c r="V21" s="3" t="str">
        <f>R5</f>
        <v>e3</v>
      </c>
      <c r="W21" s="3">
        <f t="shared" ref="W21:W24" si="17">AVERAGE(S14:X14)</f>
        <v>0.16666666666666666</v>
      </c>
      <c r="AD21" s="3" t="str">
        <f t="shared" si="13"/>
        <v>RK</v>
      </c>
      <c r="AE21" s="3">
        <f t="shared" si="14"/>
        <v>0.1379154472691683</v>
      </c>
    </row>
    <row r="22" spans="3:32" x14ac:dyDescent="0.3">
      <c r="F22" s="3" t="str">
        <f t="shared" si="12"/>
        <v>OK</v>
      </c>
      <c r="G22" s="3">
        <f>AVERAGE(C15:H15)</f>
        <v>0.12371794871794871</v>
      </c>
      <c r="N22" s="3" t="str">
        <f>J6</f>
        <v>OK</v>
      </c>
      <c r="O22" s="3">
        <f t="shared" si="16"/>
        <v>0.19263448969331323</v>
      </c>
      <c r="V22" s="3" t="str">
        <f>R6</f>
        <v>e4</v>
      </c>
      <c r="W22" s="3">
        <f t="shared" si="17"/>
        <v>0.16666666666666666</v>
      </c>
      <c r="AD22" s="3" t="str">
        <f t="shared" si="13"/>
        <v>OK</v>
      </c>
      <c r="AE22" s="3">
        <f>AVERAGE(AA15:AF15)</f>
        <v>0.15350056646886959</v>
      </c>
    </row>
    <row r="23" spans="3:32" x14ac:dyDescent="0.3">
      <c r="F23" s="3" t="str">
        <f t="shared" si="12"/>
        <v>MK</v>
      </c>
      <c r="G23" s="3">
        <f>AVERAGE(C16:H16)</f>
        <v>0.14455128205128204</v>
      </c>
      <c r="N23" s="3" t="str">
        <f>J7</f>
        <v>MK</v>
      </c>
      <c r="O23" s="3">
        <f t="shared" si="16"/>
        <v>0.10465057817998995</v>
      </c>
      <c r="V23" s="3" t="str">
        <f>R7</f>
        <v>e5</v>
      </c>
      <c r="W23" s="3">
        <f t="shared" si="17"/>
        <v>0.16666666666666666</v>
      </c>
      <c r="AD23" s="3" t="str">
        <f t="shared" si="13"/>
        <v>MK</v>
      </c>
      <c r="AE23" s="3">
        <f>AVERAGE(AA16:AF16)</f>
        <v>0.1229612612404838</v>
      </c>
    </row>
    <row r="24" spans="3:32" x14ac:dyDescent="0.3">
      <c r="F24" s="3" t="str">
        <f t="shared" si="12"/>
        <v>A</v>
      </c>
      <c r="G24" s="3">
        <f>AVERAGE(C17:H17)</f>
        <v>0.15576923076923074</v>
      </c>
      <c r="N24" s="3" t="s">
        <v>103</v>
      </c>
      <c r="O24" s="3">
        <f>AVERAGE(K17:P17)</f>
        <v>0.16191553544494722</v>
      </c>
      <c r="V24" s="3" t="s">
        <v>103</v>
      </c>
      <c r="W24" s="3">
        <f t="shared" si="17"/>
        <v>0.16666666666666666</v>
      </c>
      <c r="AD24" s="3" t="str">
        <f t="shared" si="13"/>
        <v>A</v>
      </c>
      <c r="AE24" s="3">
        <f>AVERAGE(AA17:AF17)</f>
        <v>0.16298316166389712</v>
      </c>
    </row>
    <row r="26" spans="3:32" hidden="1" x14ac:dyDescent="0.3"/>
    <row r="27" spans="3:32" hidden="1" x14ac:dyDescent="0.3">
      <c r="C27" s="3">
        <f>C3*G$19</f>
        <v>0.25010683760683761</v>
      </c>
      <c r="D27" s="3">
        <f t="shared" ref="D27:D31" si="18">D3*G$20</f>
        <v>0.58205128205128209</v>
      </c>
      <c r="E27" s="3">
        <f t="shared" ref="E27:E32" si="19">E3*G$21</f>
        <v>0.13183760683760684</v>
      </c>
      <c r="F27" s="3">
        <f>F3*G$22</f>
        <v>0.24743589743589742</v>
      </c>
      <c r="G27" s="3">
        <f t="shared" ref="G27:G32" si="20">G3*$G$23</f>
        <v>0.28910256410256407</v>
      </c>
      <c r="H27" s="3">
        <f>H3*$G$24</f>
        <v>0.15576923076923074</v>
      </c>
      <c r="K27" s="3">
        <f>K3*$O$19</f>
        <v>0.20930115635997992</v>
      </c>
      <c r="L27" s="3">
        <f>L3*$O$20</f>
        <v>0.19327551533433887</v>
      </c>
      <c r="M27" s="3">
        <f>M3*$O$21</f>
        <v>0.13822272498743085</v>
      </c>
      <c r="N27" s="3">
        <f>N3*$O$22</f>
        <v>0.38526897938662646</v>
      </c>
      <c r="O27" s="3">
        <f>O3*$O$23</f>
        <v>0.2093011563599799</v>
      </c>
      <c r="P27" s="3">
        <f>P3*$O$24</f>
        <v>0.16191553544494722</v>
      </c>
      <c r="S27" s="3">
        <f>S3*W$19</f>
        <v>0.16666666666666666</v>
      </c>
      <c r="T27" s="3">
        <f t="shared" ref="T27:T32" si="21">T3*W$20</f>
        <v>0</v>
      </c>
      <c r="U27" s="3">
        <f>U3*W$21</f>
        <v>0</v>
      </c>
      <c r="V27" s="3">
        <f t="shared" ref="V27:V31" si="22">V3*W$22</f>
        <v>0</v>
      </c>
      <c r="W27" s="3">
        <f>W3*$W$23</f>
        <v>0</v>
      </c>
      <c r="X27" s="3">
        <f>X3*$W$24</f>
        <v>0</v>
      </c>
      <c r="AA27" s="3">
        <f t="shared" ref="AA27:AA30" si="23">AA3*AE$19</f>
        <v>0.23017689087110341</v>
      </c>
      <c r="AB27" s="3">
        <f t="shared" ref="AB27:AB32" si="24">AB3*AE$20</f>
        <v>0.33335512730706812</v>
      </c>
      <c r="AC27" s="3">
        <f t="shared" ref="AC27:AC32" si="25">AC3*AE$21</f>
        <v>0.1379154472691683</v>
      </c>
      <c r="AD27" s="3">
        <f t="shared" ref="AD27:AD32" si="26">AD3*AE$22</f>
        <v>0.30700113293773917</v>
      </c>
      <c r="AE27" s="3">
        <f t="shared" ref="AE27:AE32" si="27">AE3*AE$23</f>
        <v>0.2459225224809676</v>
      </c>
      <c r="AF27" s="3">
        <f t="shared" ref="AF27:AF30" si="28">AF3*$AE$24</f>
        <v>0.16298316166389712</v>
      </c>
    </row>
    <row r="28" spans="3:32" hidden="1" x14ac:dyDescent="0.3">
      <c r="C28" s="3">
        <f>C4*G$19</f>
        <v>8.336894586894586E-2</v>
      </c>
      <c r="D28" s="3">
        <f>D4*G$20</f>
        <v>0.19401709401709402</v>
      </c>
      <c r="E28" s="3">
        <f t="shared" si="19"/>
        <v>0.26367521367521368</v>
      </c>
      <c r="F28" s="3">
        <f>F4*G$22</f>
        <v>0.24743589743589742</v>
      </c>
      <c r="G28" s="3">
        <f>G4*$G$23</f>
        <v>0.28910256410256407</v>
      </c>
      <c r="H28" s="3">
        <f t="shared" ref="H28:H31" si="29">H4*$G$24</f>
        <v>0.15576923076923074</v>
      </c>
      <c r="K28" s="3">
        <f t="shared" ref="K28:K32" si="30">K4*$O$19</f>
        <v>0.20930115635997992</v>
      </c>
      <c r="L28" s="3">
        <f t="shared" ref="L28:L32" si="31">L4*$O$20</f>
        <v>0.19327551533433887</v>
      </c>
      <c r="M28" s="3">
        <f t="shared" ref="M28:M32" si="32">M4*$O$21</f>
        <v>0.2764454499748617</v>
      </c>
      <c r="N28" s="3">
        <f t="shared" ref="N28:N32" si="33">N4*$O$22</f>
        <v>9.6317244846656616E-2</v>
      </c>
      <c r="O28" s="3">
        <f t="shared" ref="O28:O32" si="34">O4*$O$23</f>
        <v>0.2093011563599799</v>
      </c>
      <c r="P28" s="3">
        <f t="shared" ref="P28:P32" si="35">P4*$O$24</f>
        <v>0.16191553544494722</v>
      </c>
      <c r="S28" s="3">
        <f>S4*W$19</f>
        <v>0</v>
      </c>
      <c r="T28" s="3">
        <f t="shared" si="21"/>
        <v>0.16666666666666666</v>
      </c>
      <c r="U28" s="3">
        <f t="shared" ref="U28:U32" si="36">U4*W$21</f>
        <v>0</v>
      </c>
      <c r="V28" s="3">
        <f t="shared" si="22"/>
        <v>0</v>
      </c>
      <c r="W28" s="3">
        <f t="shared" ref="W28:W30" si="37">W4*$W$23</f>
        <v>0</v>
      </c>
      <c r="X28" s="3">
        <f t="shared" ref="X28:X32" si="38">X4*$W$24</f>
        <v>0</v>
      </c>
      <c r="AA28" s="3">
        <f t="shared" si="23"/>
        <v>0.13289268990566266</v>
      </c>
      <c r="AB28" s="3">
        <f t="shared" si="24"/>
        <v>0.19246267248647775</v>
      </c>
      <c r="AC28" s="3">
        <f t="shared" si="25"/>
        <v>0.27583089453833659</v>
      </c>
      <c r="AD28" s="3">
        <f>AD4*AE$22</f>
        <v>0.15350056646886959</v>
      </c>
      <c r="AE28" s="3">
        <f t="shared" si="27"/>
        <v>0.2459225224809676</v>
      </c>
      <c r="AF28" s="3">
        <f t="shared" si="28"/>
        <v>0.16298316166389712</v>
      </c>
    </row>
    <row r="29" spans="3:32" hidden="1" x14ac:dyDescent="0.3">
      <c r="C29" s="3">
        <f t="shared" ref="C29:C32" si="39">C5*G$19</f>
        <v>0.25010683760683761</v>
      </c>
      <c r="D29" s="3">
        <f>D5*G$20</f>
        <v>9.7008547008547011E-2</v>
      </c>
      <c r="E29" s="3">
        <f t="shared" si="19"/>
        <v>0.13183760683760684</v>
      </c>
      <c r="F29" s="3">
        <f>F5*G$22</f>
        <v>0.12371794871794871</v>
      </c>
      <c r="G29" s="3">
        <f>G5*$G$23</f>
        <v>7.2275641025641019E-2</v>
      </c>
      <c r="H29" s="3">
        <f>H5*$G$24</f>
        <v>0.15576923076923074</v>
      </c>
      <c r="K29" s="3">
        <f t="shared" si="30"/>
        <v>0.20930115635997992</v>
      </c>
      <c r="L29" s="3">
        <f t="shared" si="31"/>
        <v>9.6637757667169435E-2</v>
      </c>
      <c r="M29" s="3">
        <f t="shared" si="32"/>
        <v>0.13822272498743085</v>
      </c>
      <c r="N29" s="3">
        <f t="shared" si="33"/>
        <v>0.19263448969331323</v>
      </c>
      <c r="O29" s="3">
        <f t="shared" si="34"/>
        <v>5.2325289089994974E-2</v>
      </c>
      <c r="P29" s="3">
        <f t="shared" si="35"/>
        <v>0.16191553544494722</v>
      </c>
      <c r="S29" s="3">
        <f t="shared" ref="S29:S32" si="40">S5*W$19</f>
        <v>0</v>
      </c>
      <c r="T29" s="3">
        <f t="shared" si="21"/>
        <v>0</v>
      </c>
      <c r="U29" s="3">
        <f t="shared" si="36"/>
        <v>0.16666666666666666</v>
      </c>
      <c r="V29" s="3">
        <f t="shared" si="22"/>
        <v>0</v>
      </c>
      <c r="W29" s="3">
        <f t="shared" si="37"/>
        <v>0</v>
      </c>
      <c r="X29" s="3">
        <f t="shared" si="38"/>
        <v>0</v>
      </c>
      <c r="AA29" s="3">
        <f t="shared" si="23"/>
        <v>0.23017689087110341</v>
      </c>
      <c r="AB29" s="3">
        <f>AB5*AE$20</f>
        <v>9.6231336243238874E-2</v>
      </c>
      <c r="AC29" s="3">
        <f t="shared" si="25"/>
        <v>0.1379154472691683</v>
      </c>
      <c r="AD29" s="3">
        <f t="shared" si="26"/>
        <v>0.15350056646886959</v>
      </c>
      <c r="AE29" s="3">
        <f t="shared" si="27"/>
        <v>6.1480630620241901E-2</v>
      </c>
      <c r="AF29" s="3">
        <f t="shared" si="28"/>
        <v>0.16298316166389712</v>
      </c>
    </row>
    <row r="30" spans="3:32" hidden="1" x14ac:dyDescent="0.3">
      <c r="C30" s="3">
        <f t="shared" si="39"/>
        <v>0.1250534188034188</v>
      </c>
      <c r="D30" s="3">
        <f t="shared" si="18"/>
        <v>9.7008547008547011E-2</v>
      </c>
      <c r="E30" s="3">
        <f>E6*G$21</f>
        <v>0.13183760683760684</v>
      </c>
      <c r="F30" s="3">
        <f t="shared" ref="F30:F31" si="41">F6*G$22</f>
        <v>0.12371794871794871</v>
      </c>
      <c r="G30" s="3">
        <f t="shared" si="20"/>
        <v>0.14455128205128204</v>
      </c>
      <c r="H30" s="3">
        <f t="shared" si="29"/>
        <v>0.15576923076923074</v>
      </c>
      <c r="K30" s="3">
        <f t="shared" si="30"/>
        <v>0.10465057817998996</v>
      </c>
      <c r="L30" s="3">
        <f t="shared" si="31"/>
        <v>0.38655103066867774</v>
      </c>
      <c r="M30" s="3">
        <f t="shared" si="32"/>
        <v>0.13822272498743085</v>
      </c>
      <c r="N30" s="3">
        <f t="shared" si="33"/>
        <v>0.19263448969331323</v>
      </c>
      <c r="O30" s="3">
        <f t="shared" si="34"/>
        <v>0.2093011563599799</v>
      </c>
      <c r="P30" s="3">
        <f t="shared" si="35"/>
        <v>0.16191553544494722</v>
      </c>
      <c r="S30" s="3">
        <f t="shared" si="40"/>
        <v>0</v>
      </c>
      <c r="T30" s="3">
        <f t="shared" si="21"/>
        <v>0</v>
      </c>
      <c r="U30" s="3">
        <f>U6*W$21</f>
        <v>0</v>
      </c>
      <c r="V30" s="3">
        <f>V6*W$22</f>
        <v>0.16666666666666666</v>
      </c>
      <c r="W30" s="3">
        <f t="shared" si="37"/>
        <v>0</v>
      </c>
      <c r="X30" s="3">
        <f t="shared" si="38"/>
        <v>0</v>
      </c>
      <c r="AA30" s="3">
        <f t="shared" si="23"/>
        <v>0.1150884454355517</v>
      </c>
      <c r="AB30" s="3">
        <f t="shared" si="24"/>
        <v>0.19246267248647775</v>
      </c>
      <c r="AC30" s="3">
        <f t="shared" si="25"/>
        <v>0.1379154472691683</v>
      </c>
      <c r="AD30" s="3">
        <f>AD6*AE$22</f>
        <v>0.15350056646886959</v>
      </c>
      <c r="AE30" s="3">
        <f t="shared" si="27"/>
        <v>0.17389348329279336</v>
      </c>
      <c r="AF30" s="3">
        <f t="shared" si="28"/>
        <v>0.16298316166389712</v>
      </c>
    </row>
    <row r="31" spans="3:32" hidden="1" x14ac:dyDescent="0.3">
      <c r="C31" s="3">
        <f t="shared" si="39"/>
        <v>0.1250534188034188</v>
      </c>
      <c r="D31" s="3">
        <f t="shared" si="18"/>
        <v>9.7008547008547011E-2</v>
      </c>
      <c r="E31" s="3">
        <f t="shared" si="19"/>
        <v>0.26367521367521368</v>
      </c>
      <c r="F31" s="3">
        <f t="shared" si="41"/>
        <v>0.12371794871794871</v>
      </c>
      <c r="G31" s="3">
        <f t="shared" si="20"/>
        <v>0.14455128205128204</v>
      </c>
      <c r="H31" s="3">
        <f t="shared" si="29"/>
        <v>0.15576923076923074</v>
      </c>
      <c r="K31" s="3">
        <f t="shared" si="30"/>
        <v>0.10465057817998996</v>
      </c>
      <c r="L31" s="3">
        <f t="shared" si="31"/>
        <v>9.6637757667169435E-2</v>
      </c>
      <c r="M31" s="3">
        <f t="shared" si="32"/>
        <v>6.9111362493715425E-2</v>
      </c>
      <c r="N31" s="3">
        <f t="shared" si="33"/>
        <v>9.6317244846656616E-2</v>
      </c>
      <c r="O31" s="3">
        <f t="shared" si="34"/>
        <v>0.10465057817998995</v>
      </c>
      <c r="P31" s="3">
        <f t="shared" si="35"/>
        <v>0.16191553544494722</v>
      </c>
      <c r="S31" s="3">
        <f t="shared" si="40"/>
        <v>0</v>
      </c>
      <c r="T31" s="3">
        <f t="shared" si="21"/>
        <v>0</v>
      </c>
      <c r="U31" s="3">
        <f t="shared" si="36"/>
        <v>0</v>
      </c>
      <c r="V31" s="3">
        <f t="shared" si="22"/>
        <v>0</v>
      </c>
      <c r="W31" s="3">
        <f>W7*$W$23</f>
        <v>0.16666666666666666</v>
      </c>
      <c r="X31" s="3">
        <f t="shared" si="38"/>
        <v>0</v>
      </c>
      <c r="AA31" s="3">
        <f>AA7*AE$19</f>
        <v>0.1150884454355517</v>
      </c>
      <c r="AB31" s="3">
        <f t="shared" si="24"/>
        <v>9.6231336243238874E-2</v>
      </c>
      <c r="AC31" s="3">
        <f t="shared" si="25"/>
        <v>0.1379154472691683</v>
      </c>
      <c r="AD31" s="3">
        <f t="shared" si="26"/>
        <v>0.10854129146611406</v>
      </c>
      <c r="AE31" s="3">
        <f t="shared" si="27"/>
        <v>0.1229612612404838</v>
      </c>
      <c r="AF31" s="3">
        <f>AF7*$AE$24</f>
        <v>0.16298316166389712</v>
      </c>
    </row>
    <row r="32" spans="3:32" hidden="1" x14ac:dyDescent="0.3">
      <c r="C32" s="3">
        <f t="shared" si="39"/>
        <v>0.25010683760683761</v>
      </c>
      <c r="D32" s="3">
        <f>D8*G$20</f>
        <v>0.19401709401709402</v>
      </c>
      <c r="E32" s="3">
        <f t="shared" si="19"/>
        <v>0.13183760683760684</v>
      </c>
      <c r="F32" s="3">
        <f>F8*G$22</f>
        <v>0.12371794871794871</v>
      </c>
      <c r="G32" s="3">
        <f t="shared" si="20"/>
        <v>0.14455128205128204</v>
      </c>
      <c r="H32" s="3">
        <f>H8*$G$24</f>
        <v>0.15576923076923074</v>
      </c>
      <c r="K32" s="3">
        <f t="shared" si="30"/>
        <v>0.20930115635997992</v>
      </c>
      <c r="L32" s="3">
        <f t="shared" si="31"/>
        <v>0.19327551533433887</v>
      </c>
      <c r="M32" s="3">
        <f t="shared" si="32"/>
        <v>0.13822272498743085</v>
      </c>
      <c r="N32" s="3">
        <f t="shared" si="33"/>
        <v>0.19263448969331323</v>
      </c>
      <c r="O32" s="3">
        <f t="shared" si="34"/>
        <v>0.10465057817998995</v>
      </c>
      <c r="P32" s="3">
        <f t="shared" si="35"/>
        <v>0.16191553544494722</v>
      </c>
      <c r="S32" s="3">
        <f t="shared" si="40"/>
        <v>0</v>
      </c>
      <c r="T32" s="3">
        <f t="shared" si="21"/>
        <v>0</v>
      </c>
      <c r="U32" s="3">
        <f t="shared" si="36"/>
        <v>0</v>
      </c>
      <c r="V32" s="3">
        <f>V8*W$22</f>
        <v>0</v>
      </c>
      <c r="W32" s="3">
        <f>W8*$W$23</f>
        <v>0</v>
      </c>
      <c r="X32" s="3">
        <f t="shared" si="38"/>
        <v>0.16666666666666666</v>
      </c>
      <c r="AA32" s="3">
        <f>AA8*AE$19</f>
        <v>0.23017689087110341</v>
      </c>
      <c r="AB32" s="3">
        <f t="shared" si="24"/>
        <v>0.19246267248647775</v>
      </c>
      <c r="AC32" s="3">
        <f t="shared" si="25"/>
        <v>0.1379154472691683</v>
      </c>
      <c r="AD32" s="3">
        <f t="shared" si="26"/>
        <v>0.15350056646886959</v>
      </c>
      <c r="AE32" s="3">
        <f t="shared" si="27"/>
        <v>0.1229612612404838</v>
      </c>
      <c r="AF32" s="3">
        <f>AF8*$AE$24</f>
        <v>0.16298316166389712</v>
      </c>
    </row>
    <row r="33" spans="3:31" hidden="1" x14ac:dyDescent="0.3"/>
    <row r="34" spans="3:31" hidden="1" x14ac:dyDescent="0.3">
      <c r="C34" s="3">
        <f>SUM(C27:H27)</f>
        <v>1.6563034188034185</v>
      </c>
      <c r="E34" s="3">
        <f t="shared" ref="E34:E39" si="42">G19</f>
        <v>0.25010683760683761</v>
      </c>
      <c r="G34" s="3">
        <f>C34/E34</f>
        <v>6.6223835967535232</v>
      </c>
      <c r="K34" s="3">
        <f>SUM(K27:P27)</f>
        <v>1.2972850678733032</v>
      </c>
      <c r="M34" s="3">
        <f t="shared" ref="M34:M39" si="43">O19</f>
        <v>0.20930115635997992</v>
      </c>
      <c r="O34" s="3">
        <f>K34/M34</f>
        <v>6.1981743934662497</v>
      </c>
      <c r="S34" s="3">
        <f>SUM(S27:X27)</f>
        <v>0.16666666666666666</v>
      </c>
      <c r="U34" s="3">
        <f t="shared" ref="U34:U39" si="44">W19</f>
        <v>0.16666666666666666</v>
      </c>
      <c r="W34" s="3">
        <f>S34/U34</f>
        <v>1</v>
      </c>
      <c r="AA34" s="3">
        <f>SUM(AA27:AF27)</f>
        <v>1.4173542825299437</v>
      </c>
      <c r="AC34" s="3">
        <f t="shared" ref="AC34:AC39" si="45">AE19</f>
        <v>0.23017689087110341</v>
      </c>
      <c r="AE34" s="3">
        <f>AA34/AC34</f>
        <v>6.1576741138781257</v>
      </c>
    </row>
    <row r="35" spans="3:31" hidden="1" x14ac:dyDescent="0.3">
      <c r="C35" s="3">
        <f t="shared" ref="C35:C37" si="46">SUM(C28:H28)</f>
        <v>1.2333689458689459</v>
      </c>
      <c r="E35" s="3">
        <f t="shared" si="42"/>
        <v>0.19401709401709402</v>
      </c>
      <c r="G35" s="3">
        <f t="shared" ref="G35:G38" si="47">C35/E35</f>
        <v>6.3570117474302492</v>
      </c>
      <c r="K35" s="3">
        <f t="shared" ref="K35:K37" si="48">SUM(K28:P28)</f>
        <v>1.1465560583207643</v>
      </c>
      <c r="M35" s="3">
        <f t="shared" si="43"/>
        <v>0.19327551533433887</v>
      </c>
      <c r="O35" s="3">
        <f t="shared" ref="O35:O38" si="49">K35/M35</f>
        <v>5.9322364570462387</v>
      </c>
      <c r="S35" s="3">
        <f t="shared" ref="S35:S37" si="50">SUM(S28:X28)</f>
        <v>0.16666666666666666</v>
      </c>
      <c r="U35" s="3">
        <f t="shared" si="44"/>
        <v>0.16666666666666666</v>
      </c>
      <c r="W35" s="3">
        <f t="shared" ref="W35:W38" si="51">S35/U35</f>
        <v>1</v>
      </c>
      <c r="AA35" s="3">
        <f>SUM(AA28:AF28)</f>
        <v>1.1635925075442113</v>
      </c>
      <c r="AC35" s="3">
        <f t="shared" si="45"/>
        <v>0.19246267248647775</v>
      </c>
      <c r="AE35" s="3">
        <f t="shared" ref="AE35:AE39" si="52">AA35/AC35</f>
        <v>6.0458087405284484</v>
      </c>
    </row>
    <row r="36" spans="3:31" hidden="1" x14ac:dyDescent="0.3">
      <c r="C36" s="3">
        <f t="shared" si="46"/>
        <v>0.8307158119658119</v>
      </c>
      <c r="E36" s="3">
        <f t="shared" si="42"/>
        <v>0.13183760683760684</v>
      </c>
      <c r="G36" s="3">
        <f t="shared" si="47"/>
        <v>6.3010534846029165</v>
      </c>
      <c r="K36" s="3">
        <f t="shared" si="48"/>
        <v>0.85103695324283557</v>
      </c>
      <c r="M36" s="3">
        <f t="shared" si="43"/>
        <v>0.13822272498743085</v>
      </c>
      <c r="O36" s="3">
        <f t="shared" si="49"/>
        <v>6.1569973629171599</v>
      </c>
      <c r="S36" s="3">
        <f t="shared" si="50"/>
        <v>0.16666666666666666</v>
      </c>
      <c r="U36" s="3">
        <f t="shared" si="44"/>
        <v>0.16666666666666666</v>
      </c>
      <c r="W36" s="3">
        <f t="shared" si="51"/>
        <v>1</v>
      </c>
      <c r="AA36" s="3">
        <f t="shared" ref="AA36:AA39" si="53">SUM(AA29:AF29)</f>
        <v>0.84228803313651912</v>
      </c>
      <c r="AC36" s="3">
        <f t="shared" si="45"/>
        <v>0.1379154472691683</v>
      </c>
      <c r="AE36" s="3">
        <f t="shared" si="52"/>
        <v>6.107278407273939</v>
      </c>
    </row>
    <row r="37" spans="3:31" hidden="1" x14ac:dyDescent="0.3">
      <c r="C37" s="3">
        <f t="shared" si="46"/>
        <v>0.77793803418803409</v>
      </c>
      <c r="E37" s="3">
        <f t="shared" si="42"/>
        <v>0.12371794871794871</v>
      </c>
      <c r="G37" s="3">
        <f>C37/E37</f>
        <v>6.287996545768566</v>
      </c>
      <c r="K37" s="3">
        <f t="shared" si="48"/>
        <v>1.1932755153343388</v>
      </c>
      <c r="M37" s="3">
        <f t="shared" si="43"/>
        <v>0.19263448969331323</v>
      </c>
      <c r="O37" s="3">
        <f t="shared" si="49"/>
        <v>6.1945060681195354</v>
      </c>
      <c r="S37" s="3">
        <f t="shared" si="50"/>
        <v>0.16666666666666666</v>
      </c>
      <c r="U37" s="3">
        <f t="shared" si="44"/>
        <v>0.16666666666666666</v>
      </c>
      <c r="W37" s="3">
        <f t="shared" si="51"/>
        <v>1</v>
      </c>
      <c r="AA37" s="3">
        <f t="shared" si="53"/>
        <v>0.93584377661675788</v>
      </c>
      <c r="AC37" s="3">
        <f t="shared" si="45"/>
        <v>0.15350056646886959</v>
      </c>
      <c r="AE37" s="3">
        <f>AA37/AC37</f>
        <v>6.0966796289090572</v>
      </c>
    </row>
    <row r="38" spans="3:31" hidden="1" x14ac:dyDescent="0.3">
      <c r="C38" s="3">
        <f>SUM(C31:H31)</f>
        <v>0.9097756410256409</v>
      </c>
      <c r="E38" s="3">
        <f t="shared" si="42"/>
        <v>0.14455128205128204</v>
      </c>
      <c r="G38" s="5">
        <f t="shared" si="47"/>
        <v>6.2937915742793793</v>
      </c>
      <c r="K38" s="3">
        <f>SUM(K31:P31)</f>
        <v>0.63328305681246855</v>
      </c>
      <c r="M38" s="3">
        <f t="shared" si="43"/>
        <v>0.10465057817998995</v>
      </c>
      <c r="O38" s="5">
        <f t="shared" si="49"/>
        <v>6.0514052366082147</v>
      </c>
      <c r="S38" s="3">
        <f>SUM(S31:X31)</f>
        <v>0.16666666666666666</v>
      </c>
      <c r="U38" s="3">
        <f t="shared" si="44"/>
        <v>0.16666666666666666</v>
      </c>
      <c r="W38" s="5">
        <f t="shared" si="51"/>
        <v>1</v>
      </c>
      <c r="AA38" s="3">
        <f t="shared" si="53"/>
        <v>0.74372094331845395</v>
      </c>
      <c r="AC38" s="3">
        <f t="shared" si="45"/>
        <v>0.1229612612404838</v>
      </c>
      <c r="AE38" s="3">
        <f t="shared" si="52"/>
        <v>6.048416678679863</v>
      </c>
    </row>
    <row r="39" spans="3:31" hidden="1" x14ac:dyDescent="0.3">
      <c r="C39" s="3">
        <f>SUM(C32:H32)</f>
        <v>0.99999999999999989</v>
      </c>
      <c r="E39" s="3">
        <f t="shared" si="42"/>
        <v>0.15576923076923074</v>
      </c>
      <c r="F39" s="3"/>
      <c r="G39" s="5">
        <f>C39/E39</f>
        <v>6.4197530864197532</v>
      </c>
      <c r="K39" s="3">
        <f>SUM(K32:P32)</f>
        <v>0.99999999999999989</v>
      </c>
      <c r="M39" s="3">
        <f t="shared" si="43"/>
        <v>0.16191553544494722</v>
      </c>
      <c r="N39" s="3"/>
      <c r="O39" s="5">
        <f>K39/M39</f>
        <v>6.1760596180717267</v>
      </c>
      <c r="S39" s="3">
        <f>SUM(S32:X32)</f>
        <v>0.16666666666666666</v>
      </c>
      <c r="U39" s="3">
        <f t="shared" si="44"/>
        <v>0.16666666666666666</v>
      </c>
      <c r="V39" s="3"/>
      <c r="W39" s="5">
        <f>S39/U39</f>
        <v>1</v>
      </c>
      <c r="AA39" s="3">
        <f t="shared" si="53"/>
        <v>0.99999999999999989</v>
      </c>
      <c r="AC39" s="3">
        <f t="shared" si="45"/>
        <v>0.16298316166389712</v>
      </c>
      <c r="AD39" s="3"/>
      <c r="AE39" s="3">
        <f t="shared" si="52"/>
        <v>6.1356031493743739</v>
      </c>
    </row>
    <row r="40" spans="3:31" hidden="1" x14ac:dyDescent="0.3">
      <c r="F40" s="3"/>
      <c r="G40" s="3"/>
      <c r="N40" s="3"/>
      <c r="O40" s="3"/>
      <c r="V40" s="3"/>
      <c r="W40" s="3"/>
      <c r="AD40" s="3"/>
      <c r="AE40" s="3"/>
    </row>
    <row r="41" spans="3:31" hidden="1" x14ac:dyDescent="0.3">
      <c r="F41" s="3" t="s">
        <v>5</v>
      </c>
      <c r="G41" s="3">
        <f>AVERAGE(G34:G39)</f>
        <v>6.3803316725423969</v>
      </c>
      <c r="N41" s="3" t="s">
        <v>5</v>
      </c>
      <c r="O41" s="3">
        <f>AVERAGE(O34:O39)</f>
        <v>6.1182298560381883</v>
      </c>
      <c r="V41" s="3" t="s">
        <v>5</v>
      </c>
      <c r="W41" s="3">
        <f>AVERAGE(W34:W39)</f>
        <v>1</v>
      </c>
      <c r="AD41" s="3" t="s">
        <v>5</v>
      </c>
      <c r="AE41" s="3">
        <f>AVERAGE(AE34:AE39)</f>
        <v>6.0985767864406348</v>
      </c>
    </row>
    <row r="42" spans="3:31" hidden="1" x14ac:dyDescent="0.3">
      <c r="F42" s="3" t="s">
        <v>6</v>
      </c>
      <c r="G42" s="3">
        <f>(G41-6)/4</f>
        <v>9.5082918135599215E-2</v>
      </c>
      <c r="N42" s="3" t="s">
        <v>6</v>
      </c>
      <c r="O42" s="3">
        <f>(O41-6)/4</f>
        <v>2.9557464009547063E-2</v>
      </c>
      <c r="V42" s="3" t="s">
        <v>6</v>
      </c>
      <c r="W42" s="3">
        <f>(W41-6)/4</f>
        <v>-1.25</v>
      </c>
      <c r="AD42" s="3" t="s">
        <v>6</v>
      </c>
      <c r="AE42" s="3">
        <f>(AE41-6)/5</f>
        <v>1.9715357288126966E-2</v>
      </c>
    </row>
    <row r="43" spans="3:31" x14ac:dyDescent="0.3">
      <c r="F43" s="3" t="s">
        <v>7</v>
      </c>
      <c r="G43" s="3">
        <f>G42/1.11</f>
        <v>8.566028660864794E-2</v>
      </c>
      <c r="N43" s="3" t="s">
        <v>7</v>
      </c>
      <c r="O43" s="3">
        <f>O42/1.11</f>
        <v>2.6628345954546901E-2</v>
      </c>
      <c r="V43" s="3" t="s">
        <v>7</v>
      </c>
      <c r="W43" s="3">
        <f>W42/1.11</f>
        <v>-1.1261261261261259</v>
      </c>
      <c r="AD43" s="3" t="s">
        <v>7</v>
      </c>
      <c r="AE43" s="3">
        <f>AE42/1.11</f>
        <v>1.7761583142456724E-2</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C7960-132D-4DD4-BB3C-B7B280170276}">
  <dimension ref="B3:X33"/>
  <sheetViews>
    <sheetView topLeftCell="C1" workbookViewId="0">
      <selection activeCell="S36" sqref="S36"/>
    </sheetView>
  </sheetViews>
  <sheetFormatPr defaultRowHeight="14.4" x14ac:dyDescent="0.3"/>
  <sheetData>
    <row r="3" spans="2:24" x14ac:dyDescent="0.3">
      <c r="B3" s="3" t="s">
        <v>97</v>
      </c>
      <c r="C3" s="3" t="str">
        <f>B4</f>
        <v>TK</v>
      </c>
      <c r="D3" s="3" t="str">
        <f>B5</f>
        <v>RK</v>
      </c>
      <c r="E3" s="3" t="str">
        <f>B6</f>
        <v>MK</v>
      </c>
      <c r="F3" s="3" t="str">
        <f>B7</f>
        <v>A</v>
      </c>
      <c r="H3" s="3" t="s">
        <v>97</v>
      </c>
      <c r="I3" s="3" t="str">
        <f>H4</f>
        <v>TK</v>
      </c>
      <c r="J3" s="3" t="str">
        <f>H5</f>
        <v>RK</v>
      </c>
      <c r="K3" s="3" t="str">
        <f>H6</f>
        <v>MK</v>
      </c>
      <c r="L3" s="3" t="str">
        <f>H7</f>
        <v>A</v>
      </c>
      <c r="N3" s="3"/>
      <c r="O3" s="3" t="str">
        <f>N4</f>
        <v>TK</v>
      </c>
      <c r="P3" s="3" t="str">
        <f>N5</f>
        <v>RK</v>
      </c>
      <c r="Q3" s="3" t="str">
        <f>N6</f>
        <v>MK</v>
      </c>
      <c r="R3" s="3" t="str">
        <f>N7</f>
        <v>A</v>
      </c>
      <c r="T3" s="3"/>
      <c r="U3" s="3" t="str">
        <f>T4</f>
        <v>TK</v>
      </c>
      <c r="V3" s="3" t="str">
        <f>T5</f>
        <v>RK</v>
      </c>
      <c r="W3" s="3" t="str">
        <f>T6</f>
        <v>MK</v>
      </c>
      <c r="X3" s="3" t="str">
        <f>T7</f>
        <v>A</v>
      </c>
    </row>
    <row r="4" spans="2:24" x14ac:dyDescent="0.3">
      <c r="B4" s="4" t="s">
        <v>97</v>
      </c>
      <c r="C4" s="3">
        <v>1</v>
      </c>
      <c r="D4" s="3">
        <v>1</v>
      </c>
      <c r="E4" s="3">
        <v>2</v>
      </c>
      <c r="F4" s="3">
        <v>1</v>
      </c>
      <c r="H4" s="42" t="str">
        <f>B4</f>
        <v>TK</v>
      </c>
      <c r="I4" s="3">
        <v>1</v>
      </c>
      <c r="J4" s="3">
        <v>1</v>
      </c>
      <c r="K4" s="3">
        <v>2</v>
      </c>
      <c r="L4" s="3">
        <v>1</v>
      </c>
      <c r="N4" s="3" t="str">
        <f>H4</f>
        <v>TK</v>
      </c>
      <c r="O4" s="3">
        <v>1</v>
      </c>
      <c r="P4" s="3"/>
      <c r="Q4" s="3"/>
      <c r="R4" s="3"/>
      <c r="T4" s="3" t="str">
        <f>N4</f>
        <v>TK</v>
      </c>
      <c r="U4" s="3">
        <f>GEOMEAN(C4,I4,O4)</f>
        <v>1</v>
      </c>
      <c r="V4" s="3">
        <f t="shared" ref="V4:X7" si="0">GEOMEAN(D4,J4,P4)</f>
        <v>1</v>
      </c>
      <c r="W4" s="3">
        <f t="shared" si="0"/>
        <v>2</v>
      </c>
      <c r="X4" s="3">
        <f t="shared" si="0"/>
        <v>1</v>
      </c>
    </row>
    <row r="5" spans="2:24" x14ac:dyDescent="0.3">
      <c r="B5" s="4" t="s">
        <v>98</v>
      </c>
      <c r="C5" s="3">
        <v>1</v>
      </c>
      <c r="D5" s="3">
        <v>1</v>
      </c>
      <c r="E5" s="3">
        <v>2</v>
      </c>
      <c r="F5" s="3">
        <v>2</v>
      </c>
      <c r="H5" s="42" t="str">
        <f t="shared" ref="H5:H7" si="1">B5</f>
        <v>RK</v>
      </c>
      <c r="I5" s="3">
        <v>1</v>
      </c>
      <c r="J5" s="3">
        <v>1</v>
      </c>
      <c r="K5" s="3">
        <v>2</v>
      </c>
      <c r="L5" s="3">
        <v>2</v>
      </c>
      <c r="N5" s="3" t="str">
        <f t="shared" ref="N5:N7" si="2">H5</f>
        <v>RK</v>
      </c>
      <c r="O5" s="3"/>
      <c r="P5" s="3">
        <v>1</v>
      </c>
      <c r="Q5" s="3"/>
      <c r="R5" s="3"/>
      <c r="T5" s="3" t="str">
        <f t="shared" ref="T5:T7" si="3">N5</f>
        <v>RK</v>
      </c>
      <c r="U5" s="3">
        <f t="shared" ref="U5:U7" si="4">GEOMEAN(C5,I5,O5)</f>
        <v>1</v>
      </c>
      <c r="V5" s="3">
        <f t="shared" si="0"/>
        <v>1</v>
      </c>
      <c r="W5" s="3">
        <f t="shared" si="0"/>
        <v>2</v>
      </c>
      <c r="X5" s="3">
        <f t="shared" si="0"/>
        <v>2</v>
      </c>
    </row>
    <row r="6" spans="2:24" x14ac:dyDescent="0.3">
      <c r="B6" s="4" t="s">
        <v>100</v>
      </c>
      <c r="C6" s="3">
        <f>1/2</f>
        <v>0.5</v>
      </c>
      <c r="D6" s="3">
        <f>1/2</f>
        <v>0.5</v>
      </c>
      <c r="E6" s="3">
        <v>1</v>
      </c>
      <c r="F6" s="3">
        <v>1</v>
      </c>
      <c r="H6" s="42" t="str">
        <f t="shared" si="1"/>
        <v>MK</v>
      </c>
      <c r="I6" s="3">
        <f>1/2</f>
        <v>0.5</v>
      </c>
      <c r="J6" s="3">
        <f>1/2</f>
        <v>0.5</v>
      </c>
      <c r="K6" s="3">
        <v>1</v>
      </c>
      <c r="L6" s="3">
        <v>2</v>
      </c>
      <c r="N6" s="3" t="str">
        <f t="shared" si="2"/>
        <v>MK</v>
      </c>
      <c r="O6" s="3"/>
      <c r="P6" s="3"/>
      <c r="Q6" s="3">
        <v>1</v>
      </c>
      <c r="R6" s="3"/>
      <c r="T6" s="3" t="str">
        <f t="shared" si="3"/>
        <v>MK</v>
      </c>
      <c r="U6" s="3">
        <f t="shared" si="4"/>
        <v>0.5</v>
      </c>
      <c r="V6" s="3">
        <f t="shared" si="0"/>
        <v>0.5</v>
      </c>
      <c r="W6" s="3">
        <f t="shared" si="0"/>
        <v>1</v>
      </c>
      <c r="X6" s="3">
        <f t="shared" si="0"/>
        <v>1.4142135623730949</v>
      </c>
    </row>
    <row r="7" spans="2:24" x14ac:dyDescent="0.3">
      <c r="B7" s="4" t="s">
        <v>101</v>
      </c>
      <c r="C7" s="3">
        <v>1</v>
      </c>
      <c r="D7" s="3">
        <f>1/2</f>
        <v>0.5</v>
      </c>
      <c r="E7" s="3">
        <v>1</v>
      </c>
      <c r="F7" s="3">
        <v>1</v>
      </c>
      <c r="H7" s="42" t="str">
        <f t="shared" si="1"/>
        <v>A</v>
      </c>
      <c r="I7" s="3">
        <v>1</v>
      </c>
      <c r="J7" s="3">
        <f>1/2</f>
        <v>0.5</v>
      </c>
      <c r="K7" s="3">
        <f>1/2</f>
        <v>0.5</v>
      </c>
      <c r="L7" s="3">
        <v>1</v>
      </c>
      <c r="N7" s="3" t="str">
        <f t="shared" si="2"/>
        <v>A</v>
      </c>
      <c r="O7" s="3"/>
      <c r="P7" s="3"/>
      <c r="Q7" s="3"/>
      <c r="R7" s="3">
        <v>1</v>
      </c>
      <c r="T7" s="3" t="str">
        <f t="shared" si="3"/>
        <v>A</v>
      </c>
      <c r="U7" s="3">
        <f t="shared" si="4"/>
        <v>1</v>
      </c>
      <c r="V7" s="3">
        <f t="shared" si="0"/>
        <v>0.5</v>
      </c>
      <c r="W7" s="3">
        <f t="shared" si="0"/>
        <v>0.70710678118654757</v>
      </c>
      <c r="X7" s="3">
        <f t="shared" si="0"/>
        <v>1</v>
      </c>
    </row>
    <row r="9" spans="2:24" hidden="1" x14ac:dyDescent="0.3">
      <c r="C9" s="3">
        <f>SUM(C4:C7)</f>
        <v>3.5</v>
      </c>
      <c r="D9" s="3">
        <f t="shared" ref="D9:F9" si="5">SUM(D4:D7)</f>
        <v>3</v>
      </c>
      <c r="E9" s="3">
        <f t="shared" si="5"/>
        <v>6</v>
      </c>
      <c r="F9" s="3">
        <f t="shared" si="5"/>
        <v>5</v>
      </c>
      <c r="I9" s="3">
        <f>SUM(I4:I7)</f>
        <v>3.5</v>
      </c>
      <c r="J9" s="3">
        <f t="shared" ref="J9:L9" si="6">SUM(J4:J7)</f>
        <v>3</v>
      </c>
      <c r="K9" s="3">
        <f t="shared" si="6"/>
        <v>5.5</v>
      </c>
      <c r="L9" s="3">
        <f t="shared" si="6"/>
        <v>6</v>
      </c>
      <c r="O9" s="3">
        <f>SUM(O4:O7)</f>
        <v>1</v>
      </c>
      <c r="P9" s="3">
        <f t="shared" ref="P9:R9" si="7">SUM(P4:P7)</f>
        <v>1</v>
      </c>
      <c r="Q9" s="3">
        <f t="shared" si="7"/>
        <v>1</v>
      </c>
      <c r="R9" s="3">
        <f t="shared" si="7"/>
        <v>1</v>
      </c>
      <c r="U9" s="3">
        <f>SUM(U4:U7)</f>
        <v>3.5</v>
      </c>
      <c r="V9" s="3">
        <f t="shared" ref="V9:X9" si="8">SUM(V4:V7)</f>
        <v>3</v>
      </c>
      <c r="W9" s="3">
        <f t="shared" si="8"/>
        <v>5.7071067811865479</v>
      </c>
      <c r="X9" s="3">
        <f t="shared" si="8"/>
        <v>5.4142135623730949</v>
      </c>
    </row>
    <row r="10" spans="2:24" hidden="1" x14ac:dyDescent="0.3"/>
    <row r="11" spans="2:24" hidden="1" x14ac:dyDescent="0.3">
      <c r="C11" s="3">
        <f>C4/C$9</f>
        <v>0.2857142857142857</v>
      </c>
      <c r="D11" s="3">
        <f t="shared" ref="D11:F11" si="9">D4/D$9</f>
        <v>0.33333333333333331</v>
      </c>
      <c r="E11" s="3">
        <f t="shared" si="9"/>
        <v>0.33333333333333331</v>
      </c>
      <c r="F11" s="3">
        <f t="shared" si="9"/>
        <v>0.2</v>
      </c>
      <c r="I11" s="3">
        <f>I4/I$9</f>
        <v>0.2857142857142857</v>
      </c>
      <c r="J11" s="3">
        <f t="shared" ref="J11:L11" si="10">J4/J$9</f>
        <v>0.33333333333333331</v>
      </c>
      <c r="K11" s="3">
        <f t="shared" si="10"/>
        <v>0.36363636363636365</v>
      </c>
      <c r="L11" s="3">
        <f t="shared" si="10"/>
        <v>0.16666666666666666</v>
      </c>
      <c r="O11" s="3">
        <f>O4/O$9</f>
        <v>1</v>
      </c>
      <c r="P11" s="3">
        <f t="shared" ref="P11:R11" si="11">P4/P$9</f>
        <v>0</v>
      </c>
      <c r="Q11" s="3">
        <f t="shared" si="11"/>
        <v>0</v>
      </c>
      <c r="R11" s="3">
        <f t="shared" si="11"/>
        <v>0</v>
      </c>
      <c r="U11" s="3">
        <f>U4/U$9</f>
        <v>0.2857142857142857</v>
      </c>
      <c r="V11" s="3">
        <f t="shared" ref="V11:X11" si="12">V4/V$9</f>
        <v>0.33333333333333331</v>
      </c>
      <c r="W11" s="3">
        <f t="shared" si="12"/>
        <v>0.35044026276028178</v>
      </c>
      <c r="X11" s="3">
        <f t="shared" si="12"/>
        <v>0.18469903125906464</v>
      </c>
    </row>
    <row r="12" spans="2:24" hidden="1" x14ac:dyDescent="0.3">
      <c r="C12" s="3">
        <f t="shared" ref="C12:F14" si="13">C5/C$9</f>
        <v>0.2857142857142857</v>
      </c>
      <c r="D12" s="3">
        <f t="shared" si="13"/>
        <v>0.33333333333333331</v>
      </c>
      <c r="E12" s="3">
        <f t="shared" si="13"/>
        <v>0.33333333333333331</v>
      </c>
      <c r="F12" s="3">
        <f t="shared" si="13"/>
        <v>0.4</v>
      </c>
      <c r="I12" s="3">
        <f t="shared" ref="I12:L14" si="14">I5/I$9</f>
        <v>0.2857142857142857</v>
      </c>
      <c r="J12" s="3">
        <f t="shared" si="14"/>
        <v>0.33333333333333331</v>
      </c>
      <c r="K12" s="3">
        <f t="shared" si="14"/>
        <v>0.36363636363636365</v>
      </c>
      <c r="L12" s="3">
        <f t="shared" si="14"/>
        <v>0.33333333333333331</v>
      </c>
      <c r="O12" s="3">
        <f t="shared" ref="O12:R14" si="15">O5/O$9</f>
        <v>0</v>
      </c>
      <c r="P12" s="3">
        <f t="shared" si="15"/>
        <v>1</v>
      </c>
      <c r="Q12" s="3">
        <f t="shared" si="15"/>
        <v>0</v>
      </c>
      <c r="R12" s="3">
        <f t="shared" si="15"/>
        <v>0</v>
      </c>
      <c r="U12" s="3">
        <f t="shared" ref="U12:X14" si="16">U5/U$9</f>
        <v>0.2857142857142857</v>
      </c>
      <c r="V12" s="3">
        <f t="shared" si="16"/>
        <v>0.33333333333333331</v>
      </c>
      <c r="W12" s="3">
        <f t="shared" si="16"/>
        <v>0.35044026276028178</v>
      </c>
      <c r="X12" s="3">
        <f t="shared" si="16"/>
        <v>0.36939806251812929</v>
      </c>
    </row>
    <row r="13" spans="2:24" hidden="1" x14ac:dyDescent="0.3">
      <c r="C13" s="3">
        <f t="shared" si="13"/>
        <v>0.14285714285714285</v>
      </c>
      <c r="D13" s="3">
        <f t="shared" si="13"/>
        <v>0.16666666666666666</v>
      </c>
      <c r="E13" s="3">
        <f t="shared" si="13"/>
        <v>0.16666666666666666</v>
      </c>
      <c r="F13" s="3">
        <f t="shared" si="13"/>
        <v>0.2</v>
      </c>
      <c r="I13" s="3">
        <f t="shared" si="14"/>
        <v>0.14285714285714285</v>
      </c>
      <c r="J13" s="3">
        <f t="shared" si="14"/>
        <v>0.16666666666666666</v>
      </c>
      <c r="K13" s="3">
        <f t="shared" si="14"/>
        <v>0.18181818181818182</v>
      </c>
      <c r="L13" s="3">
        <f t="shared" si="14"/>
        <v>0.33333333333333331</v>
      </c>
      <c r="O13" s="3">
        <f t="shared" si="15"/>
        <v>0</v>
      </c>
      <c r="P13" s="3">
        <f t="shared" si="15"/>
        <v>0</v>
      </c>
      <c r="Q13" s="3">
        <f t="shared" si="15"/>
        <v>1</v>
      </c>
      <c r="R13" s="3">
        <f t="shared" si="15"/>
        <v>0</v>
      </c>
      <c r="U13" s="3">
        <f t="shared" si="16"/>
        <v>0.14285714285714285</v>
      </c>
      <c r="V13" s="3">
        <f t="shared" si="16"/>
        <v>0.16666666666666666</v>
      </c>
      <c r="W13" s="3">
        <f t="shared" si="16"/>
        <v>0.17522013138014089</v>
      </c>
      <c r="X13" s="3">
        <f t="shared" si="16"/>
        <v>0.26120387496374142</v>
      </c>
    </row>
    <row r="14" spans="2:24" hidden="1" x14ac:dyDescent="0.3">
      <c r="C14" s="3">
        <f t="shared" si="13"/>
        <v>0.2857142857142857</v>
      </c>
      <c r="D14" s="3">
        <f t="shared" si="13"/>
        <v>0.16666666666666666</v>
      </c>
      <c r="E14" s="3">
        <f t="shared" si="13"/>
        <v>0.16666666666666666</v>
      </c>
      <c r="F14" s="3">
        <f t="shared" si="13"/>
        <v>0.2</v>
      </c>
      <c r="I14" s="3">
        <f t="shared" si="14"/>
        <v>0.2857142857142857</v>
      </c>
      <c r="J14" s="3">
        <f t="shared" si="14"/>
        <v>0.16666666666666666</v>
      </c>
      <c r="K14" s="3">
        <f t="shared" si="14"/>
        <v>9.0909090909090912E-2</v>
      </c>
      <c r="L14" s="3">
        <f t="shared" si="14"/>
        <v>0.16666666666666666</v>
      </c>
      <c r="O14" s="3">
        <f t="shared" si="15"/>
        <v>0</v>
      </c>
      <c r="P14" s="3">
        <f t="shared" si="15"/>
        <v>0</v>
      </c>
      <c r="Q14" s="3">
        <f t="shared" si="15"/>
        <v>0</v>
      </c>
      <c r="R14" s="3">
        <f t="shared" si="15"/>
        <v>1</v>
      </c>
      <c r="U14" s="3">
        <f t="shared" si="16"/>
        <v>0.2857142857142857</v>
      </c>
      <c r="V14" s="3">
        <f t="shared" si="16"/>
        <v>0.16666666666666666</v>
      </c>
      <c r="W14" s="3">
        <f t="shared" si="16"/>
        <v>0.12389934309929541</v>
      </c>
      <c r="X14" s="3">
        <f t="shared" si="16"/>
        <v>0.18469903125906464</v>
      </c>
    </row>
    <row r="15" spans="2:24" hidden="1" x14ac:dyDescent="0.3"/>
    <row r="16" spans="2:24" x14ac:dyDescent="0.3">
      <c r="E16" s="3" t="str">
        <f>B4</f>
        <v>TK</v>
      </c>
      <c r="F16" s="3">
        <f>AVERAGE(C11:F11)</f>
        <v>0.28809523809523807</v>
      </c>
      <c r="K16" s="3" t="str">
        <f>H4</f>
        <v>TK</v>
      </c>
      <c r="L16" s="3">
        <f>AVERAGE(I11:L11)</f>
        <v>0.28733766233766234</v>
      </c>
      <c r="Q16" s="3" t="str">
        <f>N4</f>
        <v>TK</v>
      </c>
      <c r="R16" s="3">
        <f>AVERAGE(O11:R11)</f>
        <v>0.25</v>
      </c>
      <c r="W16" s="3" t="str">
        <f>T4</f>
        <v>TK</v>
      </c>
      <c r="X16" s="3">
        <f>AVERAGE(U11:X11)</f>
        <v>0.28854672826674138</v>
      </c>
    </row>
    <row r="17" spans="3:24" x14ac:dyDescent="0.3">
      <c r="E17" s="3" t="str">
        <f t="shared" ref="E17:E19" si="17">B5</f>
        <v>RK</v>
      </c>
      <c r="F17" s="3">
        <f t="shared" ref="F17:F19" si="18">AVERAGE(C12:F12)</f>
        <v>0.33809523809523812</v>
      </c>
      <c r="K17" s="3" t="str">
        <f t="shared" ref="K17:K19" si="19">H5</f>
        <v>RK</v>
      </c>
      <c r="L17" s="3">
        <f t="shared" ref="L17:L19" si="20">AVERAGE(I12:L12)</f>
        <v>0.32900432900432902</v>
      </c>
      <c r="Q17" s="3" t="str">
        <f t="shared" ref="Q17:Q19" si="21">N5</f>
        <v>RK</v>
      </c>
      <c r="R17" s="3">
        <f t="shared" ref="R17:R19" si="22">AVERAGE(O12:R12)</f>
        <v>0.25</v>
      </c>
      <c r="W17" s="3" t="str">
        <f t="shared" ref="W17:W19" si="23">T5</f>
        <v>RK</v>
      </c>
      <c r="X17" s="3">
        <f t="shared" ref="X17:X19" si="24">AVERAGE(U12:X12)</f>
        <v>0.33472148608150754</v>
      </c>
    </row>
    <row r="18" spans="3:24" x14ac:dyDescent="0.3">
      <c r="E18" s="3" t="str">
        <f t="shared" si="17"/>
        <v>MK</v>
      </c>
      <c r="F18" s="3">
        <f t="shared" si="18"/>
        <v>0.16904761904761906</v>
      </c>
      <c r="K18" s="3" t="str">
        <f t="shared" si="19"/>
        <v>MK</v>
      </c>
      <c r="L18" s="3">
        <f t="shared" si="20"/>
        <v>0.20616883116883117</v>
      </c>
      <c r="Q18" s="3" t="str">
        <f t="shared" si="21"/>
        <v>MK</v>
      </c>
      <c r="R18" s="3">
        <f t="shared" si="22"/>
        <v>0.25</v>
      </c>
      <c r="W18" s="3" t="str">
        <f t="shared" si="23"/>
        <v>MK</v>
      </c>
      <c r="X18" s="3">
        <f t="shared" si="24"/>
        <v>0.18648695396692297</v>
      </c>
    </row>
    <row r="19" spans="3:24" x14ac:dyDescent="0.3">
      <c r="E19" s="3" t="str">
        <f t="shared" si="17"/>
        <v>A</v>
      </c>
      <c r="F19" s="3">
        <f t="shared" si="18"/>
        <v>0.20476190476190476</v>
      </c>
      <c r="K19" s="3" t="str">
        <f t="shared" si="19"/>
        <v>A</v>
      </c>
      <c r="L19" s="3">
        <f t="shared" si="20"/>
        <v>0.17748917748917747</v>
      </c>
      <c r="Q19" s="3" t="str">
        <f t="shared" si="21"/>
        <v>A</v>
      </c>
      <c r="R19" s="3">
        <f t="shared" si="22"/>
        <v>0.25</v>
      </c>
      <c r="W19" s="3" t="str">
        <f t="shared" si="23"/>
        <v>A</v>
      </c>
      <c r="X19" s="3">
        <f t="shared" si="24"/>
        <v>0.19024483168482809</v>
      </c>
    </row>
    <row r="21" spans="3:24" hidden="1" x14ac:dyDescent="0.3">
      <c r="C21" s="3">
        <f>C4*F$16</f>
        <v>0.28809523809523807</v>
      </c>
      <c r="D21" s="3">
        <f>D4*F$17</f>
        <v>0.33809523809523812</v>
      </c>
      <c r="E21" s="3">
        <f>E4*F$18</f>
        <v>0.33809523809523812</v>
      </c>
      <c r="F21" s="3">
        <f>F4*F$19</f>
        <v>0.20476190476190476</v>
      </c>
      <c r="I21" s="3">
        <f>I4*L$16</f>
        <v>0.28733766233766234</v>
      </c>
      <c r="J21" s="3">
        <f>J4*L$17</f>
        <v>0.32900432900432902</v>
      </c>
      <c r="K21" s="3">
        <f>K4*L$18</f>
        <v>0.41233766233766234</v>
      </c>
      <c r="L21" s="3">
        <f>L4*L$19</f>
        <v>0.17748917748917747</v>
      </c>
      <c r="O21" s="3">
        <f>O4*R$16</f>
        <v>0.25</v>
      </c>
      <c r="P21" s="3">
        <f>P4*R$17</f>
        <v>0</v>
      </c>
      <c r="Q21" s="3">
        <f>Q4*R$18</f>
        <v>0</v>
      </c>
      <c r="R21" s="3">
        <f>R4*R$19</f>
        <v>0</v>
      </c>
      <c r="U21" s="3">
        <f>U4*X$16</f>
        <v>0.28854672826674138</v>
      </c>
      <c r="V21" s="3">
        <f>V4*X$17</f>
        <v>0.33472148608150754</v>
      </c>
      <c r="W21" s="3">
        <f>W4*X$18</f>
        <v>0.37297390793384594</v>
      </c>
      <c r="X21" s="3">
        <f>X4*X$19</f>
        <v>0.19024483168482809</v>
      </c>
    </row>
    <row r="22" spans="3:24" hidden="1" x14ac:dyDescent="0.3">
      <c r="C22" s="3">
        <f t="shared" ref="C22:C24" si="25">C5*F$16</f>
        <v>0.28809523809523807</v>
      </c>
      <c r="D22" s="3">
        <f t="shared" ref="D22:D24" si="26">D5*F$17</f>
        <v>0.33809523809523812</v>
      </c>
      <c r="E22" s="3">
        <f t="shared" ref="E22:E24" si="27">E5*F$18</f>
        <v>0.33809523809523812</v>
      </c>
      <c r="F22" s="3">
        <f t="shared" ref="F22:F24" si="28">F5*F$19</f>
        <v>0.40952380952380951</v>
      </c>
      <c r="I22" s="3">
        <f t="shared" ref="I22:I24" si="29">I5*L$16</f>
        <v>0.28733766233766234</v>
      </c>
      <c r="J22" s="3">
        <f t="shared" ref="J22:J24" si="30">J5*L$17</f>
        <v>0.32900432900432902</v>
      </c>
      <c r="K22" s="3">
        <f t="shared" ref="K22:K24" si="31">K5*L$18</f>
        <v>0.41233766233766234</v>
      </c>
      <c r="L22" s="3">
        <f t="shared" ref="L22:L24" si="32">L5*L$19</f>
        <v>0.35497835497835495</v>
      </c>
      <c r="O22" s="3">
        <f t="shared" ref="O22:O24" si="33">O5*R$16</f>
        <v>0</v>
      </c>
      <c r="P22" s="3">
        <f t="shared" ref="P22:P24" si="34">P5*R$17</f>
        <v>0.25</v>
      </c>
      <c r="Q22" s="3">
        <f t="shared" ref="Q22:Q24" si="35">Q5*R$18</f>
        <v>0</v>
      </c>
      <c r="R22" s="3">
        <f t="shared" ref="R22:R24" si="36">R5*R$19</f>
        <v>0</v>
      </c>
      <c r="U22" s="3">
        <f t="shared" ref="U22:U24" si="37">U5*X$16</f>
        <v>0.28854672826674138</v>
      </c>
      <c r="V22" s="3">
        <f t="shared" ref="V22:V24" si="38">V5*X$17</f>
        <v>0.33472148608150754</v>
      </c>
      <c r="W22" s="3">
        <f t="shared" ref="W22:W24" si="39">W5*X$18</f>
        <v>0.37297390793384594</v>
      </c>
      <c r="X22" s="3">
        <f t="shared" ref="X22:X24" si="40">X5*X$19</f>
        <v>0.38048966336965617</v>
      </c>
    </row>
    <row r="23" spans="3:24" hidden="1" x14ac:dyDescent="0.3">
      <c r="C23" s="3">
        <f t="shared" si="25"/>
        <v>0.14404761904761904</v>
      </c>
      <c r="D23" s="3">
        <f t="shared" si="26"/>
        <v>0.16904761904761906</v>
      </c>
      <c r="E23" s="3">
        <f t="shared" si="27"/>
        <v>0.16904761904761906</v>
      </c>
      <c r="F23" s="3">
        <f t="shared" si="28"/>
        <v>0.20476190476190476</v>
      </c>
      <c r="I23" s="3">
        <f t="shared" si="29"/>
        <v>0.14366883116883117</v>
      </c>
      <c r="J23" s="3">
        <f t="shared" si="30"/>
        <v>0.16450216450216451</v>
      </c>
      <c r="K23" s="3">
        <f t="shared" si="31"/>
        <v>0.20616883116883117</v>
      </c>
      <c r="L23" s="3">
        <f t="shared" si="32"/>
        <v>0.35497835497835495</v>
      </c>
      <c r="O23" s="3">
        <f t="shared" si="33"/>
        <v>0</v>
      </c>
      <c r="P23" s="3">
        <f t="shared" si="34"/>
        <v>0</v>
      </c>
      <c r="Q23" s="3">
        <f t="shared" si="35"/>
        <v>0.25</v>
      </c>
      <c r="R23" s="3">
        <f t="shared" si="36"/>
        <v>0</v>
      </c>
      <c r="U23" s="3">
        <f t="shared" si="37"/>
        <v>0.14427336413337069</v>
      </c>
      <c r="V23" s="3">
        <f t="shared" si="38"/>
        <v>0.16736074304075377</v>
      </c>
      <c r="W23" s="3">
        <f t="shared" si="39"/>
        <v>0.18648695396692297</v>
      </c>
      <c r="X23" s="3">
        <f t="shared" si="40"/>
        <v>0.26904682114007056</v>
      </c>
    </row>
    <row r="24" spans="3:24" hidden="1" x14ac:dyDescent="0.3">
      <c r="C24" s="3">
        <f t="shared" si="25"/>
        <v>0.28809523809523807</v>
      </c>
      <c r="D24" s="3">
        <f t="shared" si="26"/>
        <v>0.16904761904761906</v>
      </c>
      <c r="E24" s="3">
        <f t="shared" si="27"/>
        <v>0.16904761904761906</v>
      </c>
      <c r="F24" s="3">
        <f t="shared" si="28"/>
        <v>0.20476190476190476</v>
      </c>
      <c r="I24" s="3">
        <f t="shared" si="29"/>
        <v>0.28733766233766234</v>
      </c>
      <c r="J24" s="3">
        <f t="shared" si="30"/>
        <v>0.16450216450216451</v>
      </c>
      <c r="K24" s="3">
        <f t="shared" si="31"/>
        <v>0.10308441558441558</v>
      </c>
      <c r="L24" s="3">
        <f t="shared" si="32"/>
        <v>0.17748917748917747</v>
      </c>
      <c r="O24" s="3">
        <f t="shared" si="33"/>
        <v>0</v>
      </c>
      <c r="P24" s="3">
        <f t="shared" si="34"/>
        <v>0</v>
      </c>
      <c r="Q24" s="3">
        <f t="shared" si="35"/>
        <v>0</v>
      </c>
      <c r="R24" s="3">
        <f t="shared" si="36"/>
        <v>0.25</v>
      </c>
      <c r="U24" s="3">
        <f t="shared" si="37"/>
        <v>0.28854672826674138</v>
      </c>
      <c r="V24" s="3">
        <f t="shared" si="38"/>
        <v>0.16736074304075377</v>
      </c>
      <c r="W24" s="3">
        <f t="shared" si="39"/>
        <v>0.13186618975283476</v>
      </c>
      <c r="X24" s="3">
        <f t="shared" si="40"/>
        <v>0.19024483168482809</v>
      </c>
    </row>
    <row r="25" spans="3:24" hidden="1" x14ac:dyDescent="0.3"/>
    <row r="26" spans="3:24" hidden="1" x14ac:dyDescent="0.3">
      <c r="C26" s="3">
        <f>SUM(C21:F21)</f>
        <v>1.1690476190476191</v>
      </c>
      <c r="D26" s="3">
        <f>F16</f>
        <v>0.28809523809523807</v>
      </c>
      <c r="F26" s="3">
        <f>C26/D26</f>
        <v>4.0578512396694224</v>
      </c>
      <c r="I26" s="3">
        <f>SUM(I21:L21)</f>
        <v>1.2061688311688314</v>
      </c>
      <c r="J26" s="3">
        <f>L16</f>
        <v>0.28733766233766234</v>
      </c>
      <c r="L26" s="3">
        <f>I26/J26</f>
        <v>4.1977401129943512</v>
      </c>
      <c r="O26" s="3">
        <f>SUM(O21:R21)</f>
        <v>0.25</v>
      </c>
      <c r="P26" s="3">
        <f>R16</f>
        <v>0.25</v>
      </c>
      <c r="R26" s="3">
        <f>O26/P26</f>
        <v>1</v>
      </c>
      <c r="U26" s="3">
        <f>SUM(U21:X21)</f>
        <v>1.1864869539669227</v>
      </c>
      <c r="V26" s="3">
        <f>X16</f>
        <v>0.28854672826674138</v>
      </c>
      <c r="X26" s="3">
        <f>U26/V26</f>
        <v>4.1119404163546713</v>
      </c>
    </row>
    <row r="27" spans="3:24" hidden="1" x14ac:dyDescent="0.3">
      <c r="C27" s="3">
        <f t="shared" ref="C27:C29" si="41">SUM(C22:F22)</f>
        <v>1.3738095238095238</v>
      </c>
      <c r="D27" s="3">
        <f t="shared" ref="D27:D29" si="42">F17</f>
        <v>0.33809523809523812</v>
      </c>
      <c r="F27" s="3">
        <f t="shared" ref="F27:F29" si="43">C27/D27</f>
        <v>4.063380281690141</v>
      </c>
      <c r="I27" s="3">
        <f t="shared" ref="I27:I29" si="44">SUM(I22:L22)</f>
        <v>1.3836580086580088</v>
      </c>
      <c r="J27" s="3">
        <f t="shared" ref="J27:J29" si="45">L17</f>
        <v>0.32900432900432902</v>
      </c>
      <c r="L27" s="3">
        <f t="shared" ref="L27:L29" si="46">I27/J27</f>
        <v>4.2055921052631584</v>
      </c>
      <c r="O27" s="3">
        <f t="shared" ref="O27:O29" si="47">SUM(O22:R22)</f>
        <v>0.25</v>
      </c>
      <c r="P27" s="3">
        <f t="shared" ref="P27:P29" si="48">R17</f>
        <v>0.25</v>
      </c>
      <c r="R27" s="3">
        <f t="shared" ref="R27:R29" si="49">O27/P27</f>
        <v>1</v>
      </c>
      <c r="U27" s="3">
        <f t="shared" ref="U27:U29" si="50">SUM(U22:X22)</f>
        <v>1.3767317856517509</v>
      </c>
      <c r="V27" s="3">
        <f t="shared" ref="V27:V29" si="51">X17</f>
        <v>0.33472148608150754</v>
      </c>
      <c r="X27" s="3">
        <f t="shared" ref="X27:X29" si="52">U27/V27</f>
        <v>4.1130666625819918</v>
      </c>
    </row>
    <row r="28" spans="3:24" hidden="1" x14ac:dyDescent="0.3">
      <c r="C28" s="3">
        <f t="shared" si="41"/>
        <v>0.68690476190476191</v>
      </c>
      <c r="D28" s="3">
        <f t="shared" si="42"/>
        <v>0.16904761904761906</v>
      </c>
      <c r="F28" s="3">
        <f t="shared" si="43"/>
        <v>4.063380281690141</v>
      </c>
      <c r="I28" s="3">
        <f t="shared" si="44"/>
        <v>0.86931818181818188</v>
      </c>
      <c r="J28" s="3">
        <f t="shared" si="45"/>
        <v>0.20616883116883117</v>
      </c>
      <c r="L28" s="3">
        <f t="shared" si="46"/>
        <v>4.2165354330708666</v>
      </c>
      <c r="O28" s="3">
        <f t="shared" si="47"/>
        <v>0.25</v>
      </c>
      <c r="P28" s="3">
        <f t="shared" si="48"/>
        <v>0.25</v>
      </c>
      <c r="R28" s="3">
        <f t="shared" si="49"/>
        <v>1</v>
      </c>
      <c r="U28" s="3">
        <f t="shared" si="50"/>
        <v>0.76716788228111787</v>
      </c>
      <c r="V28" s="3">
        <f t="shared" si="51"/>
        <v>0.18648695396692297</v>
      </c>
      <c r="X28" s="3">
        <f t="shared" si="52"/>
        <v>4.1137884766844861</v>
      </c>
    </row>
    <row r="29" spans="3:24" hidden="1" x14ac:dyDescent="0.3">
      <c r="C29" s="3">
        <f t="shared" si="41"/>
        <v>0.83095238095238089</v>
      </c>
      <c r="D29" s="3">
        <f t="shared" si="42"/>
        <v>0.20476190476190476</v>
      </c>
      <c r="F29" s="3">
        <f t="shared" si="43"/>
        <v>4.058139534883721</v>
      </c>
      <c r="I29" s="3">
        <f t="shared" si="44"/>
        <v>0.73241341991341991</v>
      </c>
      <c r="J29" s="3">
        <f t="shared" si="45"/>
        <v>0.17748917748917747</v>
      </c>
      <c r="L29" s="3">
        <f t="shared" si="46"/>
        <v>4.1265243902439028</v>
      </c>
      <c r="O29" s="3">
        <f t="shared" si="47"/>
        <v>0.25</v>
      </c>
      <c r="P29" s="3">
        <f t="shared" si="48"/>
        <v>0.25</v>
      </c>
      <c r="R29" s="3">
        <f t="shared" si="49"/>
        <v>1</v>
      </c>
      <c r="U29" s="3">
        <f t="shared" si="50"/>
        <v>0.778018492745158</v>
      </c>
      <c r="V29" s="3">
        <f t="shared" si="51"/>
        <v>0.19024483168482809</v>
      </c>
      <c r="X29" s="3">
        <f t="shared" si="52"/>
        <v>4.089564409476699</v>
      </c>
    </row>
    <row r="30" spans="3:24" hidden="1" x14ac:dyDescent="0.3"/>
    <row r="31" spans="3:24" hidden="1" x14ac:dyDescent="0.3">
      <c r="E31" s="3" t="s">
        <v>5</v>
      </c>
      <c r="F31" s="3">
        <f>AVERAGE(F26:F29)</f>
        <v>4.0606878344833568</v>
      </c>
      <c r="K31" s="3" t="s">
        <v>5</v>
      </c>
      <c r="L31" s="3">
        <f>AVERAGE(L26:L29)</f>
        <v>4.1865980103930696</v>
      </c>
      <c r="Q31" s="3" t="s">
        <v>5</v>
      </c>
      <c r="R31" s="3">
        <f>AVERAGE(R26:R29)</f>
        <v>1</v>
      </c>
      <c r="W31" s="3" t="s">
        <v>5</v>
      </c>
      <c r="X31" s="3">
        <f>AVERAGE(X26:X29)</f>
        <v>4.1070899912744618</v>
      </c>
    </row>
    <row r="32" spans="3:24" hidden="1" x14ac:dyDescent="0.3">
      <c r="E32" s="3" t="s">
        <v>6</v>
      </c>
      <c r="F32" s="3">
        <f>(F31-4)/3</f>
        <v>2.0229278161118931E-2</v>
      </c>
      <c r="K32" s="3" t="s">
        <v>6</v>
      </c>
      <c r="L32" s="3">
        <f>(L31-4)/3</f>
        <v>6.2199336797689853E-2</v>
      </c>
      <c r="Q32" s="3" t="s">
        <v>6</v>
      </c>
      <c r="R32" s="3">
        <f>(R31-4)/3</f>
        <v>-1</v>
      </c>
      <c r="W32" s="3" t="s">
        <v>6</v>
      </c>
      <c r="X32" s="3">
        <f>(X31-4)/3</f>
        <v>3.5696663758153946E-2</v>
      </c>
    </row>
    <row r="33" spans="5:24" x14ac:dyDescent="0.3">
      <c r="E33" s="3" t="s">
        <v>7</v>
      </c>
      <c r="F33" s="3">
        <f>F32/0.89</f>
        <v>2.2729526023729137E-2</v>
      </c>
      <c r="K33" s="3" t="s">
        <v>7</v>
      </c>
      <c r="L33" s="3">
        <f>L32/0.89</f>
        <v>6.9886895278303204E-2</v>
      </c>
      <c r="Q33" s="3" t="s">
        <v>7</v>
      </c>
      <c r="R33" s="3">
        <f>R32/0.89</f>
        <v>-1.1235955056179776</v>
      </c>
      <c r="W33" s="3" t="s">
        <v>7</v>
      </c>
      <c r="X33" s="3">
        <f>X32/0.89</f>
        <v>4.0108610964217917E-2</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ECC6-5510-409A-8A77-D418F98D57B5}">
  <dimension ref="B2:P12"/>
  <sheetViews>
    <sheetView workbookViewId="0">
      <selection activeCell="G5" sqref="G5"/>
    </sheetView>
  </sheetViews>
  <sheetFormatPr defaultRowHeight="14.4" x14ac:dyDescent="0.3"/>
  <cols>
    <col min="16" max="16" width="10.5546875" customWidth="1"/>
  </cols>
  <sheetData>
    <row r="2" spans="2:16" x14ac:dyDescent="0.3">
      <c r="B2" s="3" t="s">
        <v>98</v>
      </c>
      <c r="C2" s="3" t="str">
        <f>B3</f>
        <v>RK</v>
      </c>
      <c r="D2" s="3" t="str">
        <f>B4</f>
        <v>A</v>
      </c>
      <c r="F2" s="3" t="s">
        <v>98</v>
      </c>
      <c r="G2" s="3" t="str">
        <f>F3</f>
        <v>RK</v>
      </c>
      <c r="H2" s="3" t="str">
        <f>F4</f>
        <v>A</v>
      </c>
      <c r="J2" s="3"/>
      <c r="K2" s="3" t="str">
        <f>J3</f>
        <v>RK</v>
      </c>
      <c r="L2" s="3" t="str">
        <f>J4</f>
        <v>A</v>
      </c>
      <c r="N2" s="3"/>
      <c r="O2" s="3" t="str">
        <f>N3</f>
        <v>RK</v>
      </c>
      <c r="P2" s="3" t="str">
        <f>N4</f>
        <v>A</v>
      </c>
    </row>
    <row r="3" spans="2:16" x14ac:dyDescent="0.3">
      <c r="B3" s="4" t="s">
        <v>98</v>
      </c>
      <c r="C3" s="3">
        <v>1</v>
      </c>
      <c r="D3" s="3">
        <v>1</v>
      </c>
      <c r="F3" s="42" t="str">
        <f>B3</f>
        <v>RK</v>
      </c>
      <c r="G3" s="3">
        <v>1</v>
      </c>
      <c r="H3" s="3">
        <v>1</v>
      </c>
      <c r="J3" s="3" t="str">
        <f>F3</f>
        <v>RK</v>
      </c>
      <c r="K3" s="3">
        <v>1</v>
      </c>
      <c r="L3" s="3"/>
      <c r="N3" s="3" t="str">
        <f>J3</f>
        <v>RK</v>
      </c>
      <c r="O3" s="3">
        <f>GEOMEAN(C3,G3,K3)</f>
        <v>1</v>
      </c>
      <c r="P3" s="3">
        <f>GEOMEAN(D3,H3,L3)</f>
        <v>1</v>
      </c>
    </row>
    <row r="4" spans="2:16" x14ac:dyDescent="0.3">
      <c r="B4" s="4" t="s">
        <v>101</v>
      </c>
      <c r="C4" s="3">
        <v>1</v>
      </c>
      <c r="D4" s="3">
        <v>1</v>
      </c>
      <c r="F4" s="42" t="str">
        <f>B4</f>
        <v>A</v>
      </c>
      <c r="G4" s="3">
        <v>1</v>
      </c>
      <c r="H4" s="3">
        <v>1</v>
      </c>
      <c r="J4" s="3" t="str">
        <f>F4</f>
        <v>A</v>
      </c>
      <c r="K4" s="3"/>
      <c r="L4" s="3">
        <v>1</v>
      </c>
      <c r="N4" s="3" t="str">
        <f>J4</f>
        <v>A</v>
      </c>
      <c r="O4" s="3">
        <f>GEOMEAN(C4,G4,K4)</f>
        <v>1</v>
      </c>
      <c r="P4" s="3">
        <f>GEOMEAN(D4,H4,L4)</f>
        <v>1</v>
      </c>
    </row>
    <row r="6" spans="2:16" hidden="1" x14ac:dyDescent="0.3">
      <c r="C6">
        <f>SUM(C3:C4)</f>
        <v>2</v>
      </c>
      <c r="D6">
        <f>SUM(D3:D4)</f>
        <v>2</v>
      </c>
      <c r="G6">
        <f>SUM(G3:G4)</f>
        <v>2</v>
      </c>
      <c r="H6">
        <f>SUM(H3:H4)</f>
        <v>2</v>
      </c>
      <c r="K6">
        <f>SUM(K3:K4)</f>
        <v>1</v>
      </c>
      <c r="L6">
        <f>SUM(L3:L4)</f>
        <v>1</v>
      </c>
      <c r="O6">
        <f>SUM(O3:O4)</f>
        <v>2</v>
      </c>
      <c r="P6">
        <f>SUM(P3:P4)</f>
        <v>2</v>
      </c>
    </row>
    <row r="7" spans="2:16" hidden="1" x14ac:dyDescent="0.3"/>
    <row r="8" spans="2:16" hidden="1" x14ac:dyDescent="0.3">
      <c r="C8" s="3">
        <f>C3/C$6</f>
        <v>0.5</v>
      </c>
      <c r="D8" s="3">
        <f>D3/D$6</f>
        <v>0.5</v>
      </c>
      <c r="G8" s="3">
        <f>G3/G$6</f>
        <v>0.5</v>
      </c>
      <c r="H8" s="3">
        <f>H3/H$6</f>
        <v>0.5</v>
      </c>
      <c r="K8" s="3">
        <f>K3/K$6</f>
        <v>1</v>
      </c>
      <c r="L8" s="3">
        <f>L3/L$6</f>
        <v>0</v>
      </c>
      <c r="O8" s="3">
        <f>O3/O$6</f>
        <v>0.5</v>
      </c>
      <c r="P8" s="3">
        <f>P3/P$6</f>
        <v>0.5</v>
      </c>
    </row>
    <row r="9" spans="2:16" hidden="1" x14ac:dyDescent="0.3">
      <c r="C9" s="3">
        <f>C4/C$6</f>
        <v>0.5</v>
      </c>
      <c r="D9" s="3">
        <f>D4/D$6</f>
        <v>0.5</v>
      </c>
      <c r="G9" s="3">
        <f>G4/G$6</f>
        <v>0.5</v>
      </c>
      <c r="H9" s="3">
        <f>H4/H$6</f>
        <v>0.5</v>
      </c>
      <c r="K9" s="3">
        <f>K4/K$6</f>
        <v>0</v>
      </c>
      <c r="L9" s="3">
        <f>L4/L$6</f>
        <v>1</v>
      </c>
      <c r="O9" s="3">
        <f>O4/O$6</f>
        <v>0.5</v>
      </c>
      <c r="P9" s="3">
        <f>P4/P$6</f>
        <v>0.5</v>
      </c>
    </row>
    <row r="10" spans="2:16" hidden="1" x14ac:dyDescent="0.3"/>
    <row r="11" spans="2:16" x14ac:dyDescent="0.3">
      <c r="C11" s="3" t="str">
        <f>B3</f>
        <v>RK</v>
      </c>
      <c r="D11" s="3">
        <f>AVERAGE(C8:D8)</f>
        <v>0.5</v>
      </c>
      <c r="G11" s="3" t="str">
        <f>F3</f>
        <v>RK</v>
      </c>
      <c r="H11" s="3">
        <f>AVERAGE(G8:H8)</f>
        <v>0.5</v>
      </c>
      <c r="K11" s="3" t="str">
        <f>J3</f>
        <v>RK</v>
      </c>
      <c r="L11" s="3">
        <f>AVERAGE(K8:L8)</f>
        <v>0.5</v>
      </c>
      <c r="O11" s="3" t="str">
        <f>N3</f>
        <v>RK</v>
      </c>
      <c r="P11" s="3">
        <f>AVERAGE(O8:P8)</f>
        <v>0.5</v>
      </c>
    </row>
    <row r="12" spans="2:16" x14ac:dyDescent="0.3">
      <c r="C12" s="3" t="str">
        <f>B4</f>
        <v>A</v>
      </c>
      <c r="D12" s="3">
        <f>AVERAGE(C9:D9)</f>
        <v>0.5</v>
      </c>
      <c r="G12" s="3" t="str">
        <f>F4</f>
        <v>A</v>
      </c>
      <c r="H12" s="3">
        <f>AVERAGE(G9:H9)</f>
        <v>0.5</v>
      </c>
      <c r="K12" s="3" t="str">
        <f>J4</f>
        <v>A</v>
      </c>
      <c r="L12" s="3">
        <f>AVERAGE(K9:L9)</f>
        <v>0.5</v>
      </c>
      <c r="O12" s="3" t="str">
        <f>N4</f>
        <v>A</v>
      </c>
      <c r="P12" s="3">
        <f>AVERAGE(O9:P9)</f>
        <v>0.5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C1F28-A1ED-4F85-B5E7-702BACD73B5F}">
  <dimension ref="B3:T33"/>
  <sheetViews>
    <sheetView workbookViewId="0">
      <selection activeCell="H7" sqref="H7"/>
    </sheetView>
  </sheetViews>
  <sheetFormatPr defaultRowHeight="14.4" x14ac:dyDescent="0.3"/>
  <sheetData>
    <row r="3" spans="2:20" x14ac:dyDescent="0.3">
      <c r="B3" s="3" t="s">
        <v>99</v>
      </c>
      <c r="C3" s="3" t="str">
        <f>B4</f>
        <v>TK</v>
      </c>
      <c r="D3" s="3" t="str">
        <f>B5</f>
        <v>OK</v>
      </c>
      <c r="E3" s="3" t="str">
        <f>B6</f>
        <v>A</v>
      </c>
      <c r="G3" s="3" t="s">
        <v>99</v>
      </c>
      <c r="H3" s="3" t="str">
        <f>G4</f>
        <v>TK</v>
      </c>
      <c r="I3" s="3" t="str">
        <f>G5</f>
        <v>OK</v>
      </c>
      <c r="J3" s="3" t="str">
        <f>G6</f>
        <v>A</v>
      </c>
      <c r="L3" s="3"/>
      <c r="M3" s="3" t="str">
        <f>L4</f>
        <v>TK</v>
      </c>
      <c r="N3" s="3" t="str">
        <f>L5</f>
        <v>OK</v>
      </c>
      <c r="O3" s="3" t="str">
        <f>L6</f>
        <v>A</v>
      </c>
      <c r="Q3" s="3"/>
      <c r="R3" s="3" t="str">
        <f>Q4</f>
        <v>TK</v>
      </c>
      <c r="S3" s="3" t="str">
        <f>Q5</f>
        <v>OK</v>
      </c>
      <c r="T3" s="3" t="str">
        <f>Q6</f>
        <v>A</v>
      </c>
    </row>
    <row r="4" spans="2:20" x14ac:dyDescent="0.3">
      <c r="B4" s="4" t="s">
        <v>97</v>
      </c>
      <c r="C4" s="3">
        <v>1</v>
      </c>
      <c r="D4" s="3">
        <f>1/2</f>
        <v>0.5</v>
      </c>
      <c r="E4" s="3">
        <v>1</v>
      </c>
      <c r="G4" s="42" t="str">
        <f>B4</f>
        <v>TK</v>
      </c>
      <c r="H4" s="3">
        <v>1</v>
      </c>
      <c r="I4" s="3">
        <f>1/2</f>
        <v>0.5</v>
      </c>
      <c r="J4" s="3">
        <v>1</v>
      </c>
      <c r="L4" s="3" t="str">
        <f>G4</f>
        <v>TK</v>
      </c>
      <c r="M4" s="3">
        <v>1</v>
      </c>
      <c r="N4" s="3"/>
      <c r="O4" s="3"/>
      <c r="Q4" s="3" t="str">
        <f>L4</f>
        <v>TK</v>
      </c>
      <c r="R4" s="3">
        <f>GEOMEAN(C4,H4,M4)</f>
        <v>1</v>
      </c>
      <c r="S4" s="3">
        <f t="shared" ref="S4:T6" si="0">GEOMEAN(D4,I4,N4)</f>
        <v>0.5</v>
      </c>
      <c r="T4" s="3">
        <f t="shared" si="0"/>
        <v>1</v>
      </c>
    </row>
    <row r="5" spans="2:20" x14ac:dyDescent="0.3">
      <c r="B5" s="4" t="s">
        <v>99</v>
      </c>
      <c r="C5" s="3">
        <v>2</v>
      </c>
      <c r="D5" s="3">
        <v>1</v>
      </c>
      <c r="E5" s="3">
        <v>1</v>
      </c>
      <c r="G5" s="42" t="str">
        <f t="shared" ref="G5:G6" si="1">B5</f>
        <v>OK</v>
      </c>
      <c r="H5" s="3">
        <v>2</v>
      </c>
      <c r="I5" s="3">
        <v>1</v>
      </c>
      <c r="J5" s="3">
        <v>1</v>
      </c>
      <c r="L5" s="3" t="str">
        <f t="shared" ref="L5:L6" si="2">G5</f>
        <v>OK</v>
      </c>
      <c r="M5" s="3"/>
      <c r="N5" s="3">
        <v>1</v>
      </c>
      <c r="O5" s="3"/>
      <c r="Q5" s="3" t="str">
        <f t="shared" ref="Q5:Q6" si="3">L5</f>
        <v>OK</v>
      </c>
      <c r="R5" s="3">
        <f t="shared" ref="R5:R6" si="4">GEOMEAN(C5,H5,M5)</f>
        <v>2</v>
      </c>
      <c r="S5" s="3">
        <f t="shared" si="0"/>
        <v>1</v>
      </c>
      <c r="T5" s="3">
        <f t="shared" si="0"/>
        <v>1</v>
      </c>
    </row>
    <row r="6" spans="2:20" x14ac:dyDescent="0.3">
      <c r="B6" s="4" t="s">
        <v>101</v>
      </c>
      <c r="C6" s="3">
        <v>1</v>
      </c>
      <c r="D6" s="3">
        <v>1</v>
      </c>
      <c r="E6" s="3">
        <v>1</v>
      </c>
      <c r="G6" s="42" t="str">
        <f t="shared" si="1"/>
        <v>A</v>
      </c>
      <c r="H6" s="3">
        <v>1</v>
      </c>
      <c r="I6" s="3">
        <v>1</v>
      </c>
      <c r="J6" s="3">
        <v>1</v>
      </c>
      <c r="L6" s="3" t="str">
        <f t="shared" si="2"/>
        <v>A</v>
      </c>
      <c r="M6" s="3"/>
      <c r="N6" s="3"/>
      <c r="O6" s="3">
        <v>1</v>
      </c>
      <c r="Q6" s="3" t="str">
        <f t="shared" si="3"/>
        <v>A</v>
      </c>
      <c r="R6" s="3">
        <f t="shared" si="4"/>
        <v>1</v>
      </c>
      <c r="S6" s="3">
        <f t="shared" si="0"/>
        <v>1</v>
      </c>
      <c r="T6" s="3">
        <f t="shared" si="0"/>
        <v>1</v>
      </c>
    </row>
    <row r="8" spans="2:20" hidden="1" x14ac:dyDescent="0.3">
      <c r="C8" s="3">
        <f>SUM(C4:C6)</f>
        <v>4</v>
      </c>
      <c r="D8" s="3">
        <f t="shared" ref="D8:E8" si="5">SUM(D4:D6)</f>
        <v>2.5</v>
      </c>
      <c r="E8" s="3">
        <f t="shared" si="5"/>
        <v>3</v>
      </c>
      <c r="H8" s="3">
        <f>SUM(H4:H6)</f>
        <v>4</v>
      </c>
      <c r="I8" s="3">
        <f t="shared" ref="I8:J8" si="6">SUM(I4:I6)</f>
        <v>2.5</v>
      </c>
      <c r="J8" s="3">
        <f t="shared" si="6"/>
        <v>3</v>
      </c>
      <c r="M8" s="3">
        <f>SUM(M4:M6)</f>
        <v>1</v>
      </c>
      <c r="N8" s="3">
        <f t="shared" ref="N8:O8" si="7">SUM(N4:N6)</f>
        <v>1</v>
      </c>
      <c r="O8" s="3">
        <f t="shared" si="7"/>
        <v>1</v>
      </c>
      <c r="R8" s="3">
        <f>SUM(R4:R6)</f>
        <v>4</v>
      </c>
      <c r="S8" s="3">
        <f t="shared" ref="S8:T8" si="8">SUM(S4:S6)</f>
        <v>2.5</v>
      </c>
      <c r="T8" s="3">
        <f t="shared" si="8"/>
        <v>3</v>
      </c>
    </row>
    <row r="9" spans="2:20" hidden="1" x14ac:dyDescent="0.3"/>
    <row r="10" spans="2:20" hidden="1" x14ac:dyDescent="0.3"/>
    <row r="11" spans="2:20" hidden="1" x14ac:dyDescent="0.3">
      <c r="C11" s="3">
        <f>C4/C$8</f>
        <v>0.25</v>
      </c>
      <c r="D11" s="3">
        <f>D4/D$8</f>
        <v>0.2</v>
      </c>
      <c r="E11" s="3">
        <f>E4/E$8</f>
        <v>0.33333333333333331</v>
      </c>
      <c r="H11" s="3">
        <f>H4/H$8</f>
        <v>0.25</v>
      </c>
      <c r="I11" s="3">
        <f>I4/I$8</f>
        <v>0.2</v>
      </c>
      <c r="J11" s="3">
        <f>J4/J$8</f>
        <v>0.33333333333333331</v>
      </c>
      <c r="M11" s="3">
        <f>M4/M$8</f>
        <v>1</v>
      </c>
      <c r="N11" s="3">
        <f>N4/N$8</f>
        <v>0</v>
      </c>
      <c r="O11" s="3">
        <f>O4/O$8</f>
        <v>0</v>
      </c>
      <c r="R11" s="3">
        <f>R4/R$8</f>
        <v>0.25</v>
      </c>
      <c r="S11" s="3">
        <f>S4/S$8</f>
        <v>0.2</v>
      </c>
      <c r="T11" s="3">
        <f>T4/T$8</f>
        <v>0.33333333333333331</v>
      </c>
    </row>
    <row r="12" spans="2:20" hidden="1" x14ac:dyDescent="0.3">
      <c r="C12" s="3">
        <f t="shared" ref="C12:E13" si="9">C5/C$8</f>
        <v>0.5</v>
      </c>
      <c r="D12" s="3">
        <f t="shared" si="9"/>
        <v>0.4</v>
      </c>
      <c r="E12" s="3">
        <f t="shared" si="9"/>
        <v>0.33333333333333331</v>
      </c>
      <c r="H12" s="3">
        <f t="shared" ref="H12:J13" si="10">H5/H$8</f>
        <v>0.5</v>
      </c>
      <c r="I12" s="3">
        <f t="shared" si="10"/>
        <v>0.4</v>
      </c>
      <c r="J12" s="3">
        <f t="shared" si="10"/>
        <v>0.33333333333333331</v>
      </c>
      <c r="M12" s="3">
        <f t="shared" ref="M12:O13" si="11">M5/M$8</f>
        <v>0</v>
      </c>
      <c r="N12" s="3">
        <f t="shared" si="11"/>
        <v>1</v>
      </c>
      <c r="O12" s="3">
        <f t="shared" si="11"/>
        <v>0</v>
      </c>
      <c r="R12" s="3">
        <f t="shared" ref="R12:T13" si="12">R5/R$8</f>
        <v>0.5</v>
      </c>
      <c r="S12" s="3">
        <f t="shared" si="12"/>
        <v>0.4</v>
      </c>
      <c r="T12" s="3">
        <f t="shared" si="12"/>
        <v>0.33333333333333331</v>
      </c>
    </row>
    <row r="13" spans="2:20" hidden="1" x14ac:dyDescent="0.3">
      <c r="C13" s="3">
        <f t="shared" si="9"/>
        <v>0.25</v>
      </c>
      <c r="D13" s="3">
        <f t="shared" si="9"/>
        <v>0.4</v>
      </c>
      <c r="E13" s="3">
        <f t="shared" si="9"/>
        <v>0.33333333333333331</v>
      </c>
      <c r="H13" s="3">
        <f t="shared" si="10"/>
        <v>0.25</v>
      </c>
      <c r="I13" s="3">
        <f t="shared" si="10"/>
        <v>0.4</v>
      </c>
      <c r="J13" s="3">
        <f t="shared" si="10"/>
        <v>0.33333333333333331</v>
      </c>
      <c r="M13" s="3">
        <f t="shared" si="11"/>
        <v>0</v>
      </c>
      <c r="N13" s="3">
        <f t="shared" si="11"/>
        <v>0</v>
      </c>
      <c r="O13" s="3">
        <f t="shared" si="11"/>
        <v>1</v>
      </c>
      <c r="R13" s="3">
        <f t="shared" si="12"/>
        <v>0.25</v>
      </c>
      <c r="S13" s="3">
        <f t="shared" si="12"/>
        <v>0.4</v>
      </c>
      <c r="T13" s="3">
        <f t="shared" si="12"/>
        <v>0.33333333333333331</v>
      </c>
    </row>
    <row r="14" spans="2:20" hidden="1" x14ac:dyDescent="0.3"/>
    <row r="15" spans="2:20" x14ac:dyDescent="0.3">
      <c r="D15" s="3" t="str">
        <f>B4</f>
        <v>TK</v>
      </c>
      <c r="E15" s="3">
        <f>AVERAGE(C11:E11)</f>
        <v>0.26111111111111113</v>
      </c>
      <c r="I15" s="3" t="str">
        <f>G4</f>
        <v>TK</v>
      </c>
      <c r="J15" s="3">
        <f>AVERAGE(H11:J11)</f>
        <v>0.26111111111111113</v>
      </c>
      <c r="N15" s="3" t="str">
        <f>L4</f>
        <v>TK</v>
      </c>
      <c r="O15" s="3">
        <f>AVERAGE(M11:O11)</f>
        <v>0.33333333333333331</v>
      </c>
      <c r="S15" s="3" t="str">
        <f>Q4</f>
        <v>TK</v>
      </c>
      <c r="T15" s="3">
        <f>AVERAGE(R11:T11)</f>
        <v>0.26111111111111113</v>
      </c>
    </row>
    <row r="16" spans="2:20" x14ac:dyDescent="0.3">
      <c r="D16" s="3" t="str">
        <f t="shared" ref="D16:D17" si="13">B5</f>
        <v>OK</v>
      </c>
      <c r="E16" s="3">
        <f t="shared" ref="E16:E17" si="14">AVERAGE(C12:E12)</f>
        <v>0.41111111111111115</v>
      </c>
      <c r="I16" s="3" t="str">
        <f t="shared" ref="I16:I17" si="15">G5</f>
        <v>OK</v>
      </c>
      <c r="J16" s="3">
        <f t="shared" ref="J16:J17" si="16">AVERAGE(H12:J12)</f>
        <v>0.41111111111111115</v>
      </c>
      <c r="N16" s="3" t="str">
        <f t="shared" ref="N16:N17" si="17">L5</f>
        <v>OK</v>
      </c>
      <c r="O16" s="3">
        <f t="shared" ref="O16:O17" si="18">AVERAGE(M12:O12)</f>
        <v>0.33333333333333331</v>
      </c>
      <c r="S16" s="3" t="str">
        <f t="shared" ref="S16:S17" si="19">Q5</f>
        <v>OK</v>
      </c>
      <c r="T16" s="3">
        <f t="shared" ref="T16:T17" si="20">AVERAGE(R12:T12)</f>
        <v>0.41111111111111115</v>
      </c>
    </row>
    <row r="17" spans="2:20" x14ac:dyDescent="0.3">
      <c r="D17" s="3" t="str">
        <f t="shared" si="13"/>
        <v>A</v>
      </c>
      <c r="E17" s="3">
        <f t="shared" si="14"/>
        <v>0.32777777777777778</v>
      </c>
      <c r="I17" s="3" t="str">
        <f t="shared" si="15"/>
        <v>A</v>
      </c>
      <c r="J17" s="3">
        <f t="shared" si="16"/>
        <v>0.32777777777777778</v>
      </c>
      <c r="N17" s="3" t="str">
        <f t="shared" si="17"/>
        <v>A</v>
      </c>
      <c r="O17" s="3">
        <f t="shared" si="18"/>
        <v>0.33333333333333331</v>
      </c>
      <c r="S17" s="3" t="str">
        <f t="shared" si="19"/>
        <v>A</v>
      </c>
      <c r="T17" s="3">
        <f t="shared" si="20"/>
        <v>0.32777777777777778</v>
      </c>
    </row>
    <row r="19" spans="2:20" x14ac:dyDescent="0.3">
      <c r="B19" t="s">
        <v>4</v>
      </c>
      <c r="G19" t="s">
        <v>4</v>
      </c>
      <c r="L19" t="s">
        <v>4</v>
      </c>
      <c r="Q19" t="s">
        <v>4</v>
      </c>
    </row>
    <row r="21" spans="2:20" hidden="1" x14ac:dyDescent="0.3">
      <c r="C21" s="3">
        <f>C4*E$15</f>
        <v>0.26111111111111113</v>
      </c>
      <c r="D21" s="3">
        <f>D4*E$16</f>
        <v>0.20555555555555557</v>
      </c>
      <c r="E21" s="3">
        <f>E4*E$17</f>
        <v>0.32777777777777778</v>
      </c>
      <c r="H21" s="3">
        <f>H4*J$15</f>
        <v>0.26111111111111113</v>
      </c>
      <c r="I21" s="3">
        <f>I4*J$16</f>
        <v>0.20555555555555557</v>
      </c>
      <c r="J21" s="3">
        <f>J4*J$17</f>
        <v>0.32777777777777778</v>
      </c>
      <c r="M21" s="3">
        <f>M4*O$15</f>
        <v>0.33333333333333331</v>
      </c>
      <c r="N21" s="3">
        <f>N4*O$16</f>
        <v>0</v>
      </c>
      <c r="O21" s="3">
        <f>O4*O$17</f>
        <v>0</v>
      </c>
      <c r="R21" s="3">
        <f>R4*T$15</f>
        <v>0.26111111111111113</v>
      </c>
      <c r="S21" s="3">
        <f>S4*T$16</f>
        <v>0.20555555555555557</v>
      </c>
      <c r="T21" s="3">
        <f>T4*T$17</f>
        <v>0.32777777777777778</v>
      </c>
    </row>
    <row r="22" spans="2:20" hidden="1" x14ac:dyDescent="0.3">
      <c r="C22" s="3">
        <f t="shared" ref="C22:C23" si="21">C5*E$15</f>
        <v>0.52222222222222225</v>
      </c>
      <c r="D22" s="3">
        <f t="shared" ref="D22:D23" si="22">D5*E$16</f>
        <v>0.41111111111111115</v>
      </c>
      <c r="E22" s="3">
        <f t="shared" ref="E22:E23" si="23">E5*E$17</f>
        <v>0.32777777777777778</v>
      </c>
      <c r="H22" s="3">
        <f t="shared" ref="H22:H23" si="24">H5*J$15</f>
        <v>0.52222222222222225</v>
      </c>
      <c r="I22" s="3">
        <f t="shared" ref="I22:I23" si="25">I5*J$16</f>
        <v>0.41111111111111115</v>
      </c>
      <c r="J22" s="3">
        <f t="shared" ref="J22:J23" si="26">J5*J$17</f>
        <v>0.32777777777777778</v>
      </c>
      <c r="M22" s="3">
        <f t="shared" ref="M22:M23" si="27">M5*O$15</f>
        <v>0</v>
      </c>
      <c r="N22" s="3">
        <f t="shared" ref="N22:N23" si="28">N5*O$16</f>
        <v>0.33333333333333331</v>
      </c>
      <c r="O22" s="3">
        <f t="shared" ref="O22:O23" si="29">O5*O$17</f>
        <v>0</v>
      </c>
      <c r="R22" s="3">
        <f t="shared" ref="R22:R23" si="30">R5*T$15</f>
        <v>0.52222222222222225</v>
      </c>
      <c r="S22" s="3">
        <f t="shared" ref="S22:S23" si="31">S5*T$16</f>
        <v>0.41111111111111115</v>
      </c>
      <c r="T22" s="3">
        <f t="shared" ref="T22:T23" si="32">T5*T$17</f>
        <v>0.32777777777777778</v>
      </c>
    </row>
    <row r="23" spans="2:20" hidden="1" x14ac:dyDescent="0.3">
      <c r="C23" s="3">
        <f t="shared" si="21"/>
        <v>0.26111111111111113</v>
      </c>
      <c r="D23" s="3">
        <f t="shared" si="22"/>
        <v>0.41111111111111115</v>
      </c>
      <c r="E23" s="3">
        <f t="shared" si="23"/>
        <v>0.32777777777777778</v>
      </c>
      <c r="H23" s="3">
        <f t="shared" si="24"/>
        <v>0.26111111111111113</v>
      </c>
      <c r="I23" s="3">
        <f t="shared" si="25"/>
        <v>0.41111111111111115</v>
      </c>
      <c r="J23" s="3">
        <f t="shared" si="26"/>
        <v>0.32777777777777778</v>
      </c>
      <c r="M23" s="3">
        <f t="shared" si="27"/>
        <v>0</v>
      </c>
      <c r="N23" s="3">
        <f t="shared" si="28"/>
        <v>0</v>
      </c>
      <c r="O23" s="3">
        <f t="shared" si="29"/>
        <v>0.33333333333333331</v>
      </c>
      <c r="R23" s="3">
        <f t="shared" si="30"/>
        <v>0.26111111111111113</v>
      </c>
      <c r="S23" s="3">
        <f t="shared" si="31"/>
        <v>0.41111111111111115</v>
      </c>
      <c r="T23" s="3">
        <f t="shared" si="32"/>
        <v>0.32777777777777778</v>
      </c>
    </row>
    <row r="24" spans="2:20" hidden="1" x14ac:dyDescent="0.3"/>
    <row r="25" spans="2:20" hidden="1" x14ac:dyDescent="0.3">
      <c r="C25" s="3">
        <f>SUM(C21:E21)</f>
        <v>0.79444444444444451</v>
      </c>
      <c r="D25" s="3">
        <f>SUM(C22:E22)</f>
        <v>1.2611111111111111</v>
      </c>
      <c r="E25" s="3">
        <f>SUM(C23:E23)</f>
        <v>1</v>
      </c>
      <c r="H25" s="3">
        <f>SUM(H21:J21)</f>
        <v>0.79444444444444451</v>
      </c>
      <c r="I25" s="3">
        <f>SUM(H22:J22)</f>
        <v>1.2611111111111111</v>
      </c>
      <c r="J25" s="3">
        <f>SUM(H23:J23)</f>
        <v>1</v>
      </c>
      <c r="M25" s="3">
        <f>SUM(M21:O21)</f>
        <v>0.33333333333333331</v>
      </c>
      <c r="N25" s="3">
        <f>SUM(M22:O22)</f>
        <v>0.33333333333333331</v>
      </c>
      <c r="O25" s="3">
        <f>SUM(M23:O23)</f>
        <v>0.33333333333333331</v>
      </c>
      <c r="R25" s="3">
        <f>SUM(R21:T21)</f>
        <v>0.79444444444444451</v>
      </c>
      <c r="S25" s="3">
        <f>SUM(R22:T22)</f>
        <v>1.2611111111111111</v>
      </c>
      <c r="T25" s="3">
        <f>SUM(R23:T23)</f>
        <v>1</v>
      </c>
    </row>
    <row r="26" spans="2:20" hidden="1" x14ac:dyDescent="0.3"/>
    <row r="27" spans="2:20" hidden="1" x14ac:dyDescent="0.3">
      <c r="C27" s="3">
        <f>E15</f>
        <v>0.26111111111111113</v>
      </c>
      <c r="D27" s="3">
        <f>E16</f>
        <v>0.41111111111111115</v>
      </c>
      <c r="E27" s="3">
        <f>E17</f>
        <v>0.32777777777777778</v>
      </c>
      <c r="H27" s="3">
        <f>J15</f>
        <v>0.26111111111111113</v>
      </c>
      <c r="I27" s="3">
        <f>J16</f>
        <v>0.41111111111111115</v>
      </c>
      <c r="J27" s="3">
        <f>J17</f>
        <v>0.32777777777777778</v>
      </c>
      <c r="M27" s="3">
        <f>O15</f>
        <v>0.33333333333333331</v>
      </c>
      <c r="N27" s="3">
        <f>O16</f>
        <v>0.33333333333333331</v>
      </c>
      <c r="O27" s="3">
        <f>O17</f>
        <v>0.33333333333333331</v>
      </c>
      <c r="R27" s="3">
        <f>T15</f>
        <v>0.26111111111111113</v>
      </c>
      <c r="S27" s="3">
        <f>T16</f>
        <v>0.41111111111111115</v>
      </c>
      <c r="T27" s="3">
        <f>T17</f>
        <v>0.32777777777777778</v>
      </c>
    </row>
    <row r="28" spans="2:20" hidden="1" x14ac:dyDescent="0.3"/>
    <row r="29" spans="2:20" hidden="1" x14ac:dyDescent="0.3">
      <c r="C29" s="3">
        <f>C25/C27</f>
        <v>3.0425531914893615</v>
      </c>
      <c r="D29" s="3">
        <f t="shared" ref="D29:E29" si="33">D25/D27</f>
        <v>3.0675675675675671</v>
      </c>
      <c r="E29" s="3">
        <f t="shared" si="33"/>
        <v>3.0508474576271185</v>
      </c>
      <c r="H29" s="3">
        <f>H25/H27</f>
        <v>3.0425531914893615</v>
      </c>
      <c r="I29" s="3">
        <f t="shared" ref="I29:J29" si="34">I25/I27</f>
        <v>3.0675675675675671</v>
      </c>
      <c r="J29" s="3">
        <f t="shared" si="34"/>
        <v>3.0508474576271185</v>
      </c>
      <c r="M29" s="3">
        <f>M25/M27</f>
        <v>1</v>
      </c>
      <c r="N29" s="3">
        <f t="shared" ref="N29:O29" si="35">N25/N27</f>
        <v>1</v>
      </c>
      <c r="O29" s="3">
        <f t="shared" si="35"/>
        <v>1</v>
      </c>
      <c r="R29" s="3">
        <f>R25/R27</f>
        <v>3.0425531914893615</v>
      </c>
      <c r="S29" s="3">
        <f t="shared" ref="S29:T29" si="36">S25/S27</f>
        <v>3.0675675675675671</v>
      </c>
      <c r="T29" s="3">
        <f t="shared" si="36"/>
        <v>3.0508474576271185</v>
      </c>
    </row>
    <row r="30" spans="2:20" hidden="1" x14ac:dyDescent="0.3"/>
    <row r="31" spans="2:20" hidden="1" x14ac:dyDescent="0.3">
      <c r="D31" s="3" t="s">
        <v>5</v>
      </c>
      <c r="E31" s="3">
        <f>AVERAGE(C29:E29)</f>
        <v>3.0536560722280157</v>
      </c>
      <c r="I31" s="3" t="s">
        <v>5</v>
      </c>
      <c r="J31" s="3">
        <f>AVERAGE(H29:J29)</f>
        <v>3.0536560722280157</v>
      </c>
      <c r="N31" s="3" t="s">
        <v>5</v>
      </c>
      <c r="O31" s="3">
        <f>AVERAGE(M29:O29)</f>
        <v>1</v>
      </c>
      <c r="S31" s="3" t="s">
        <v>5</v>
      </c>
      <c r="T31" s="3">
        <f>AVERAGE(R29:T29)</f>
        <v>3.0536560722280157</v>
      </c>
    </row>
    <row r="32" spans="2:20" hidden="1" x14ac:dyDescent="0.3">
      <c r="D32" s="3" t="s">
        <v>6</v>
      </c>
      <c r="E32" s="3">
        <f>(E31-3)/2</f>
        <v>2.6828036114007858E-2</v>
      </c>
      <c r="I32" s="3" t="s">
        <v>6</v>
      </c>
      <c r="J32" s="3">
        <f>(J31-3)/2</f>
        <v>2.6828036114007858E-2</v>
      </c>
      <c r="N32" s="3" t="s">
        <v>6</v>
      </c>
      <c r="O32" s="3">
        <f>(O31-3)/2</f>
        <v>-1</v>
      </c>
      <c r="S32" s="3" t="s">
        <v>6</v>
      </c>
      <c r="T32" s="3">
        <f>(T31-3)/2</f>
        <v>2.6828036114007858E-2</v>
      </c>
    </row>
    <row r="33" spans="4:20" x14ac:dyDescent="0.3">
      <c r="D33" s="3" t="s">
        <v>7</v>
      </c>
      <c r="E33" s="3">
        <f>E32/0.52</f>
        <v>5.1592377142322801E-2</v>
      </c>
      <c r="I33" s="3" t="s">
        <v>7</v>
      </c>
      <c r="J33" s="3">
        <f>J32/0.52</f>
        <v>5.1592377142322801E-2</v>
      </c>
      <c r="N33" s="3" t="s">
        <v>7</v>
      </c>
      <c r="O33" s="3">
        <f>O32/0.52</f>
        <v>-1.9230769230769229</v>
      </c>
      <c r="S33" s="3" t="s">
        <v>7</v>
      </c>
      <c r="T33" s="3">
        <f>T32/0.52</f>
        <v>5.1592377142322801E-2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4EE8D-DD74-44F5-8609-D20B38D19939}">
  <dimension ref="B3:X33"/>
  <sheetViews>
    <sheetView topLeftCell="B1" workbookViewId="0">
      <selection activeCell="J8" sqref="J8"/>
    </sheetView>
  </sheetViews>
  <sheetFormatPr defaultRowHeight="14.4" x14ac:dyDescent="0.3"/>
  <sheetData>
    <row r="3" spans="2:24" x14ac:dyDescent="0.3">
      <c r="B3" s="3" t="s">
        <v>100</v>
      </c>
      <c r="C3" s="3" t="str">
        <f>B4</f>
        <v>TK</v>
      </c>
      <c r="D3" s="3" t="str">
        <f>B5</f>
        <v>OK</v>
      </c>
      <c r="E3" s="3" t="str">
        <f>B6</f>
        <v>MK</v>
      </c>
      <c r="F3" s="3" t="str">
        <f>B7</f>
        <v>A</v>
      </c>
      <c r="H3" s="3" t="s">
        <v>100</v>
      </c>
      <c r="I3" s="3" t="str">
        <f>H4</f>
        <v>TK</v>
      </c>
      <c r="J3" s="3" t="str">
        <f>H5</f>
        <v>OK</v>
      </c>
      <c r="K3" s="3" t="str">
        <f>H6</f>
        <v>MK</v>
      </c>
      <c r="L3" s="3" t="str">
        <f>H7</f>
        <v>A</v>
      </c>
      <c r="N3" s="3"/>
      <c r="O3" s="3" t="str">
        <f>N4</f>
        <v>TK</v>
      </c>
      <c r="P3" s="3" t="str">
        <f>N5</f>
        <v>OK</v>
      </c>
      <c r="Q3" s="3" t="str">
        <f>N6</f>
        <v>MK</v>
      </c>
      <c r="R3" s="3" t="str">
        <f>N7</f>
        <v>A</v>
      </c>
      <c r="T3" s="3"/>
      <c r="U3" s="3" t="str">
        <f>T4</f>
        <v>TK</v>
      </c>
      <c r="V3" s="3" t="str">
        <f>T5</f>
        <v>OK</v>
      </c>
      <c r="W3" s="3" t="str">
        <f>T6</f>
        <v>MK</v>
      </c>
      <c r="X3" s="3" t="str">
        <f>T7</f>
        <v>A</v>
      </c>
    </row>
    <row r="4" spans="2:24" x14ac:dyDescent="0.3">
      <c r="B4" s="4" t="s">
        <v>97</v>
      </c>
      <c r="C4" s="3">
        <v>1</v>
      </c>
      <c r="D4" s="3">
        <v>3</v>
      </c>
      <c r="E4" s="3">
        <v>2</v>
      </c>
      <c r="F4" s="3">
        <v>1</v>
      </c>
      <c r="H4" s="42" t="str">
        <f>B4</f>
        <v>TK</v>
      </c>
      <c r="I4" s="3">
        <v>1</v>
      </c>
      <c r="J4" s="3">
        <v>3</v>
      </c>
      <c r="K4" s="3">
        <v>3</v>
      </c>
      <c r="L4" s="3">
        <v>1</v>
      </c>
      <c r="N4" s="3" t="str">
        <f>H4</f>
        <v>TK</v>
      </c>
      <c r="O4" s="3">
        <v>1</v>
      </c>
      <c r="P4" s="3"/>
      <c r="Q4" s="3"/>
      <c r="R4" s="3"/>
      <c r="T4" s="3" t="str">
        <f>N4</f>
        <v>TK</v>
      </c>
      <c r="U4" s="3">
        <f>GEOMEAN(C4,I4,O4)</f>
        <v>1</v>
      </c>
      <c r="V4" s="3">
        <f t="shared" ref="V4:X7" si="0">GEOMEAN(D4,J4,P4)</f>
        <v>3</v>
      </c>
      <c r="W4" s="3">
        <f t="shared" si="0"/>
        <v>2.4494897427831779</v>
      </c>
      <c r="X4" s="3">
        <f t="shared" si="0"/>
        <v>1</v>
      </c>
    </row>
    <row r="5" spans="2:24" x14ac:dyDescent="0.3">
      <c r="B5" s="4" t="s">
        <v>99</v>
      </c>
      <c r="C5" s="3">
        <f>1/3</f>
        <v>0.33333333333333331</v>
      </c>
      <c r="D5" s="3">
        <v>1</v>
      </c>
      <c r="E5" s="3">
        <f>1/2</f>
        <v>0.5</v>
      </c>
      <c r="F5" s="3">
        <v>1</v>
      </c>
      <c r="H5" s="42" t="str">
        <f t="shared" ref="H5:H7" si="1">B5</f>
        <v>OK</v>
      </c>
      <c r="I5" s="3">
        <f>1/3</f>
        <v>0.33333333333333331</v>
      </c>
      <c r="J5" s="3">
        <v>1</v>
      </c>
      <c r="K5" s="3">
        <f>1/2</f>
        <v>0.5</v>
      </c>
      <c r="L5" s="3">
        <v>1</v>
      </c>
      <c r="N5" s="3" t="str">
        <f t="shared" ref="N5:N7" si="2">H5</f>
        <v>OK</v>
      </c>
      <c r="O5" s="3"/>
      <c r="P5" s="3">
        <v>1</v>
      </c>
      <c r="Q5" s="3"/>
      <c r="R5" s="3"/>
      <c r="T5" s="3" t="str">
        <f t="shared" ref="T5:T7" si="3">N5</f>
        <v>OK</v>
      </c>
      <c r="U5" s="3">
        <f t="shared" ref="U5:U7" si="4">GEOMEAN(C5,I5,O5)</f>
        <v>0.33333333333333331</v>
      </c>
      <c r="V5" s="3">
        <f t="shared" si="0"/>
        <v>1</v>
      </c>
      <c r="W5" s="3">
        <f t="shared" si="0"/>
        <v>0.5</v>
      </c>
      <c r="X5" s="3">
        <f t="shared" si="0"/>
        <v>1</v>
      </c>
    </row>
    <row r="6" spans="2:24" x14ac:dyDescent="0.3">
      <c r="B6" s="4" t="s">
        <v>100</v>
      </c>
      <c r="C6" s="3">
        <f>1/2</f>
        <v>0.5</v>
      </c>
      <c r="D6" s="3">
        <v>2</v>
      </c>
      <c r="E6" s="3">
        <v>1</v>
      </c>
      <c r="F6" s="3">
        <v>1</v>
      </c>
      <c r="H6" s="42" t="str">
        <f t="shared" si="1"/>
        <v>MK</v>
      </c>
      <c r="I6" s="3">
        <f>1/3</f>
        <v>0.33333333333333331</v>
      </c>
      <c r="J6" s="3">
        <v>2</v>
      </c>
      <c r="K6" s="3">
        <v>1</v>
      </c>
      <c r="L6" s="3">
        <v>1</v>
      </c>
      <c r="N6" s="3" t="str">
        <f t="shared" si="2"/>
        <v>MK</v>
      </c>
      <c r="O6" s="3"/>
      <c r="P6" s="3"/>
      <c r="Q6" s="3">
        <v>1</v>
      </c>
      <c r="R6" s="3"/>
      <c r="T6" s="3" t="str">
        <f t="shared" si="3"/>
        <v>MK</v>
      </c>
      <c r="U6" s="3">
        <f t="shared" si="4"/>
        <v>0.40824829046386302</v>
      </c>
      <c r="V6" s="3">
        <f t="shared" si="0"/>
        <v>2</v>
      </c>
      <c r="W6" s="3">
        <f t="shared" si="0"/>
        <v>1</v>
      </c>
      <c r="X6" s="3">
        <f t="shared" si="0"/>
        <v>1</v>
      </c>
    </row>
    <row r="7" spans="2:24" x14ac:dyDescent="0.3">
      <c r="B7" s="4" t="s">
        <v>101</v>
      </c>
      <c r="C7" s="3">
        <v>1</v>
      </c>
      <c r="D7" s="3">
        <v>1</v>
      </c>
      <c r="E7" s="3">
        <v>1</v>
      </c>
      <c r="F7" s="3">
        <v>1</v>
      </c>
      <c r="H7" s="42" t="str">
        <f t="shared" si="1"/>
        <v>A</v>
      </c>
      <c r="I7" s="3">
        <v>1</v>
      </c>
      <c r="J7" s="3">
        <v>1</v>
      </c>
      <c r="K7" s="3">
        <v>1</v>
      </c>
      <c r="L7" s="3">
        <v>1</v>
      </c>
      <c r="N7" s="3" t="str">
        <f t="shared" si="2"/>
        <v>A</v>
      </c>
      <c r="O7" s="3"/>
      <c r="P7" s="3"/>
      <c r="Q7" s="3"/>
      <c r="R7" s="3">
        <v>1</v>
      </c>
      <c r="T7" s="3" t="str">
        <f t="shared" si="3"/>
        <v>A</v>
      </c>
      <c r="U7" s="3">
        <f t="shared" si="4"/>
        <v>1</v>
      </c>
      <c r="V7" s="3">
        <f t="shared" si="0"/>
        <v>1</v>
      </c>
      <c r="W7" s="3">
        <f t="shared" si="0"/>
        <v>1</v>
      </c>
      <c r="X7" s="3">
        <f t="shared" si="0"/>
        <v>1</v>
      </c>
    </row>
    <row r="9" spans="2:24" hidden="1" x14ac:dyDescent="0.3">
      <c r="C9" s="3">
        <f>SUM(C4:C7)</f>
        <v>2.833333333333333</v>
      </c>
      <c r="D9" s="3">
        <f t="shared" ref="D9:F9" si="5">SUM(D4:D7)</f>
        <v>7</v>
      </c>
      <c r="E9" s="3">
        <f t="shared" si="5"/>
        <v>4.5</v>
      </c>
      <c r="F9" s="3">
        <f t="shared" si="5"/>
        <v>4</v>
      </c>
      <c r="I9" s="3">
        <f>SUM(I4:I7)</f>
        <v>2.6666666666666665</v>
      </c>
      <c r="J9" s="3">
        <f t="shared" ref="J9:L9" si="6">SUM(J4:J7)</f>
        <v>7</v>
      </c>
      <c r="K9" s="3">
        <f t="shared" si="6"/>
        <v>5.5</v>
      </c>
      <c r="L9" s="3">
        <f t="shared" si="6"/>
        <v>4</v>
      </c>
      <c r="O9" s="3">
        <f>SUM(O4:O7)</f>
        <v>1</v>
      </c>
      <c r="P9" s="3">
        <f t="shared" ref="P9:R9" si="7">SUM(P4:P7)</f>
        <v>1</v>
      </c>
      <c r="Q9" s="3">
        <f t="shared" si="7"/>
        <v>1</v>
      </c>
      <c r="R9" s="3">
        <f t="shared" si="7"/>
        <v>1</v>
      </c>
      <c r="U9" s="3">
        <f>SUM(U4:U7)</f>
        <v>2.7415816237971962</v>
      </c>
      <c r="V9" s="3">
        <f t="shared" ref="V9:X9" si="8">SUM(V4:V7)</f>
        <v>7</v>
      </c>
      <c r="W9" s="3">
        <f t="shared" si="8"/>
        <v>4.9494897427831779</v>
      </c>
      <c r="X9" s="3">
        <f t="shared" si="8"/>
        <v>4</v>
      </c>
    </row>
    <row r="10" spans="2:24" hidden="1" x14ac:dyDescent="0.3"/>
    <row r="11" spans="2:24" hidden="1" x14ac:dyDescent="0.3">
      <c r="C11" s="3">
        <f>C4/C$9</f>
        <v>0.35294117647058826</v>
      </c>
      <c r="D11" s="3">
        <f t="shared" ref="D11:F11" si="9">D4/D$9</f>
        <v>0.42857142857142855</v>
      </c>
      <c r="E11" s="3">
        <f t="shared" si="9"/>
        <v>0.44444444444444442</v>
      </c>
      <c r="F11" s="3">
        <f t="shared" si="9"/>
        <v>0.25</v>
      </c>
      <c r="I11" s="3">
        <f>I4/I$9</f>
        <v>0.375</v>
      </c>
      <c r="J11" s="3">
        <f t="shared" ref="J11:L11" si="10">J4/J$9</f>
        <v>0.42857142857142855</v>
      </c>
      <c r="K11" s="3">
        <f t="shared" si="10"/>
        <v>0.54545454545454541</v>
      </c>
      <c r="L11" s="3">
        <f t="shared" si="10"/>
        <v>0.25</v>
      </c>
      <c r="O11" s="3">
        <f>O4/O$9</f>
        <v>1</v>
      </c>
      <c r="P11" s="3">
        <f t="shared" ref="P11:R11" si="11">P4/P$9</f>
        <v>0</v>
      </c>
      <c r="Q11" s="3">
        <f t="shared" si="11"/>
        <v>0</v>
      </c>
      <c r="R11" s="3">
        <f t="shared" si="11"/>
        <v>0</v>
      </c>
      <c r="U11" s="3">
        <f>U4/U$9</f>
        <v>0.36475295549105757</v>
      </c>
      <c r="V11" s="3">
        <f t="shared" ref="V11:X11" si="12">V4/V$9</f>
        <v>0.42857142857142855</v>
      </c>
      <c r="W11" s="3">
        <f t="shared" si="12"/>
        <v>0.49489742783178098</v>
      </c>
      <c r="X11" s="3">
        <f t="shared" si="12"/>
        <v>0.25</v>
      </c>
    </row>
    <row r="12" spans="2:24" hidden="1" x14ac:dyDescent="0.3">
      <c r="C12" s="3">
        <f t="shared" ref="C12:F14" si="13">C5/C$9</f>
        <v>0.11764705882352942</v>
      </c>
      <c r="D12" s="3">
        <f t="shared" si="13"/>
        <v>0.14285714285714285</v>
      </c>
      <c r="E12" s="3">
        <f t="shared" si="13"/>
        <v>0.1111111111111111</v>
      </c>
      <c r="F12" s="3">
        <f t="shared" si="13"/>
        <v>0.25</v>
      </c>
      <c r="I12" s="3">
        <f t="shared" ref="I12:L14" si="14">I5/I$9</f>
        <v>0.125</v>
      </c>
      <c r="J12" s="3">
        <f t="shared" si="14"/>
        <v>0.14285714285714285</v>
      </c>
      <c r="K12" s="3">
        <f t="shared" si="14"/>
        <v>9.0909090909090912E-2</v>
      </c>
      <c r="L12" s="3">
        <f t="shared" si="14"/>
        <v>0.25</v>
      </c>
      <c r="O12" s="3">
        <f t="shared" ref="O12:R14" si="15">O5/O$9</f>
        <v>0</v>
      </c>
      <c r="P12" s="3">
        <f t="shared" si="15"/>
        <v>1</v>
      </c>
      <c r="Q12" s="3">
        <f t="shared" si="15"/>
        <v>0</v>
      </c>
      <c r="R12" s="3">
        <f t="shared" si="15"/>
        <v>0</v>
      </c>
      <c r="U12" s="3">
        <f t="shared" ref="U12:X14" si="16">U5/U$9</f>
        <v>0.12158431849701917</v>
      </c>
      <c r="V12" s="3">
        <f t="shared" si="16"/>
        <v>0.14285714285714285</v>
      </c>
      <c r="W12" s="3">
        <f t="shared" si="16"/>
        <v>0.10102051443364381</v>
      </c>
      <c r="X12" s="3">
        <f t="shared" si="16"/>
        <v>0.25</v>
      </c>
    </row>
    <row r="13" spans="2:24" hidden="1" x14ac:dyDescent="0.3">
      <c r="C13" s="3">
        <f t="shared" si="13"/>
        <v>0.17647058823529413</v>
      </c>
      <c r="D13" s="3">
        <f t="shared" si="13"/>
        <v>0.2857142857142857</v>
      </c>
      <c r="E13" s="3">
        <f t="shared" si="13"/>
        <v>0.22222222222222221</v>
      </c>
      <c r="F13" s="3">
        <f t="shared" si="13"/>
        <v>0.25</v>
      </c>
      <c r="I13" s="3">
        <f t="shared" si="14"/>
        <v>0.125</v>
      </c>
      <c r="J13" s="3">
        <f t="shared" si="14"/>
        <v>0.2857142857142857</v>
      </c>
      <c r="K13" s="3">
        <f t="shared" si="14"/>
        <v>0.18181818181818182</v>
      </c>
      <c r="L13" s="3">
        <f t="shared" si="14"/>
        <v>0.25</v>
      </c>
      <c r="O13" s="3">
        <f t="shared" si="15"/>
        <v>0</v>
      </c>
      <c r="P13" s="3">
        <f t="shared" si="15"/>
        <v>0</v>
      </c>
      <c r="Q13" s="3">
        <f t="shared" si="15"/>
        <v>1</v>
      </c>
      <c r="R13" s="3">
        <f t="shared" si="15"/>
        <v>0</v>
      </c>
      <c r="U13" s="3">
        <f t="shared" si="16"/>
        <v>0.14890977052086576</v>
      </c>
      <c r="V13" s="3">
        <f t="shared" si="16"/>
        <v>0.2857142857142857</v>
      </c>
      <c r="W13" s="3">
        <f t="shared" si="16"/>
        <v>0.20204102886728761</v>
      </c>
      <c r="X13" s="3">
        <f t="shared" si="16"/>
        <v>0.25</v>
      </c>
    </row>
    <row r="14" spans="2:24" hidden="1" x14ac:dyDescent="0.3">
      <c r="C14" s="3">
        <f t="shared" si="13"/>
        <v>0.35294117647058826</v>
      </c>
      <c r="D14" s="3">
        <f t="shared" si="13"/>
        <v>0.14285714285714285</v>
      </c>
      <c r="E14" s="3">
        <f t="shared" si="13"/>
        <v>0.22222222222222221</v>
      </c>
      <c r="F14" s="3">
        <f t="shared" si="13"/>
        <v>0.25</v>
      </c>
      <c r="I14" s="3">
        <f t="shared" si="14"/>
        <v>0.375</v>
      </c>
      <c r="J14" s="3">
        <f t="shared" si="14"/>
        <v>0.14285714285714285</v>
      </c>
      <c r="K14" s="3">
        <f t="shared" si="14"/>
        <v>0.18181818181818182</v>
      </c>
      <c r="L14" s="3">
        <f t="shared" si="14"/>
        <v>0.25</v>
      </c>
      <c r="O14" s="3">
        <f t="shared" si="15"/>
        <v>0</v>
      </c>
      <c r="P14" s="3">
        <f t="shared" si="15"/>
        <v>0</v>
      </c>
      <c r="Q14" s="3">
        <f t="shared" si="15"/>
        <v>0</v>
      </c>
      <c r="R14" s="3">
        <f t="shared" si="15"/>
        <v>1</v>
      </c>
      <c r="U14" s="3">
        <f t="shared" si="16"/>
        <v>0.36475295549105757</v>
      </c>
      <c r="V14" s="3">
        <f t="shared" si="16"/>
        <v>0.14285714285714285</v>
      </c>
      <c r="W14" s="3">
        <f t="shared" si="16"/>
        <v>0.20204102886728761</v>
      </c>
      <c r="X14" s="3">
        <f t="shared" si="16"/>
        <v>0.25</v>
      </c>
    </row>
    <row r="15" spans="2:24" hidden="1" x14ac:dyDescent="0.3"/>
    <row r="16" spans="2:24" x14ac:dyDescent="0.3">
      <c r="E16" s="3" t="str">
        <f>B4</f>
        <v>TK</v>
      </c>
      <c r="F16" s="3">
        <f>AVERAGE(C11:F11)</f>
        <v>0.36898926237161533</v>
      </c>
      <c r="K16" s="3" t="str">
        <f>H4</f>
        <v>TK</v>
      </c>
      <c r="L16" s="3">
        <f>AVERAGE(I11:L11)</f>
        <v>0.3997564935064935</v>
      </c>
      <c r="Q16" s="3" t="str">
        <f>N4</f>
        <v>TK</v>
      </c>
      <c r="R16" s="3">
        <f>AVERAGE(O11:R11)</f>
        <v>0.25</v>
      </c>
      <c r="W16" s="3" t="str">
        <f>T4</f>
        <v>TK</v>
      </c>
      <c r="X16" s="3">
        <f>AVERAGE(U11:X11)</f>
        <v>0.3845554529735668</v>
      </c>
    </row>
    <row r="17" spans="3:24" x14ac:dyDescent="0.3">
      <c r="E17" s="3" t="str">
        <f t="shared" ref="E17:E19" si="17">B5</f>
        <v>OK</v>
      </c>
      <c r="F17" s="3">
        <f t="shared" ref="F17:F19" si="18">AVERAGE(C12:F12)</f>
        <v>0.15540382819794585</v>
      </c>
      <c r="K17" s="3" t="str">
        <f t="shared" ref="K17:K19" si="19">H5</f>
        <v>OK</v>
      </c>
      <c r="L17" s="3">
        <f t="shared" ref="L17:L19" si="20">AVERAGE(I12:L12)</f>
        <v>0.15219155844155843</v>
      </c>
      <c r="Q17" s="3" t="str">
        <f t="shared" ref="Q17:Q19" si="21">N5</f>
        <v>OK</v>
      </c>
      <c r="R17" s="3">
        <f t="shared" ref="R17:R19" si="22">AVERAGE(O12:R12)</f>
        <v>0.25</v>
      </c>
      <c r="W17" s="3" t="str">
        <f t="shared" ref="W17:W19" si="23">T5</f>
        <v>OK</v>
      </c>
      <c r="X17" s="3">
        <f t="shared" ref="X17:X19" si="24">AVERAGE(U12:X12)</f>
        <v>0.15386549394695145</v>
      </c>
    </row>
    <row r="18" spans="3:24" x14ac:dyDescent="0.3">
      <c r="E18" s="3" t="str">
        <f t="shared" si="17"/>
        <v>MK</v>
      </c>
      <c r="F18" s="3">
        <f t="shared" si="18"/>
        <v>0.23360177404295052</v>
      </c>
      <c r="K18" s="3" t="str">
        <f t="shared" si="19"/>
        <v>MK</v>
      </c>
      <c r="L18" s="3">
        <f t="shared" si="20"/>
        <v>0.21063311688311687</v>
      </c>
      <c r="Q18" s="3" t="str">
        <f t="shared" si="21"/>
        <v>MK</v>
      </c>
      <c r="R18" s="3">
        <f t="shared" si="22"/>
        <v>0.25</v>
      </c>
      <c r="W18" s="3" t="str">
        <f t="shared" si="23"/>
        <v>MK</v>
      </c>
      <c r="X18" s="3">
        <f t="shared" si="24"/>
        <v>0.22166627127560976</v>
      </c>
    </row>
    <row r="19" spans="3:24" x14ac:dyDescent="0.3">
      <c r="E19" s="3" t="str">
        <f t="shared" si="17"/>
        <v>A</v>
      </c>
      <c r="F19" s="3">
        <f t="shared" si="18"/>
        <v>0.24200513538748833</v>
      </c>
      <c r="K19" s="3" t="str">
        <f t="shared" si="19"/>
        <v>A</v>
      </c>
      <c r="L19" s="3">
        <f t="shared" si="20"/>
        <v>0.23741883116883117</v>
      </c>
      <c r="Q19" s="3" t="str">
        <f t="shared" si="21"/>
        <v>A</v>
      </c>
      <c r="R19" s="3">
        <f t="shared" si="22"/>
        <v>0.25</v>
      </c>
      <c r="W19" s="3" t="str">
        <f t="shared" si="23"/>
        <v>A</v>
      </c>
      <c r="X19" s="3">
        <f t="shared" si="24"/>
        <v>0.23991278180387199</v>
      </c>
    </row>
    <row r="21" spans="3:24" hidden="1" x14ac:dyDescent="0.3">
      <c r="C21" s="3">
        <f>C4*F$16</f>
        <v>0.36898926237161533</v>
      </c>
      <c r="D21" s="3">
        <f>D4*F$17</f>
        <v>0.46621148459383754</v>
      </c>
      <c r="E21" s="3">
        <f>E4*F$18</f>
        <v>0.46720354808590103</v>
      </c>
      <c r="F21" s="3">
        <f>F4*F$19</f>
        <v>0.24200513538748833</v>
      </c>
      <c r="I21" s="3">
        <f>I4*L$16</f>
        <v>0.3997564935064935</v>
      </c>
      <c r="J21" s="3">
        <f>J4*L$17</f>
        <v>0.45657467532467533</v>
      </c>
      <c r="K21" s="3">
        <f>K4*L$18</f>
        <v>0.63189935064935066</v>
      </c>
      <c r="L21" s="3">
        <f>L4*L$19</f>
        <v>0.23741883116883117</v>
      </c>
      <c r="O21" s="3">
        <f>O4*R$16</f>
        <v>0.25</v>
      </c>
      <c r="P21" s="3">
        <f>P4*R$17</f>
        <v>0</v>
      </c>
      <c r="Q21" s="3">
        <f>Q4*R$18</f>
        <v>0</v>
      </c>
      <c r="R21" s="3">
        <f>R4*R$19</f>
        <v>0</v>
      </c>
      <c r="U21" s="3">
        <f>U4*X$16</f>
        <v>0.3845554529735668</v>
      </c>
      <c r="V21" s="3">
        <f>V4*X$17</f>
        <v>0.46159648184085433</v>
      </c>
      <c r="W21" s="3">
        <f>W4*X$18</f>
        <v>0.54296925781059946</v>
      </c>
      <c r="X21" s="3">
        <f>X4*X$19</f>
        <v>0.23991278180387199</v>
      </c>
    </row>
    <row r="22" spans="3:24" hidden="1" x14ac:dyDescent="0.3">
      <c r="C22" s="3">
        <f t="shared" ref="C22:C24" si="25">C5*F$16</f>
        <v>0.12299642079053844</v>
      </c>
      <c r="D22" s="3">
        <f t="shared" ref="D22:D24" si="26">D5*F$17</f>
        <v>0.15540382819794585</v>
      </c>
      <c r="E22" s="3">
        <f t="shared" ref="E22:E24" si="27">E5*F$18</f>
        <v>0.11680088702147526</v>
      </c>
      <c r="F22" s="3">
        <f t="shared" ref="F22:F24" si="28">F5*F$19</f>
        <v>0.24200513538748833</v>
      </c>
      <c r="I22" s="3">
        <f t="shared" ref="I22:I24" si="29">I5*L$16</f>
        <v>0.13325216450216448</v>
      </c>
      <c r="J22" s="3">
        <f t="shared" ref="J22:J24" si="30">J5*L$17</f>
        <v>0.15219155844155843</v>
      </c>
      <c r="K22" s="3">
        <f t="shared" ref="K22:K24" si="31">K5*L$18</f>
        <v>0.10531655844155843</v>
      </c>
      <c r="L22" s="3">
        <f t="shared" ref="L22:L24" si="32">L5*L$19</f>
        <v>0.23741883116883117</v>
      </c>
      <c r="O22" s="3">
        <f t="shared" ref="O22:O24" si="33">O5*R$16</f>
        <v>0</v>
      </c>
      <c r="P22" s="3">
        <f t="shared" ref="P22:P24" si="34">P5*R$17</f>
        <v>0.25</v>
      </c>
      <c r="Q22" s="3">
        <f t="shared" ref="Q22:Q24" si="35">Q5*R$18</f>
        <v>0</v>
      </c>
      <c r="R22" s="3">
        <f t="shared" ref="R22:R24" si="36">R5*R$19</f>
        <v>0</v>
      </c>
      <c r="U22" s="3">
        <f t="shared" ref="U22:U24" si="37">U5*X$16</f>
        <v>0.12818515099118893</v>
      </c>
      <c r="V22" s="3">
        <f t="shared" ref="V22:V24" si="38">V5*X$17</f>
        <v>0.15386549394695145</v>
      </c>
      <c r="W22" s="3">
        <f t="shared" ref="W22:W24" si="39">W5*X$18</f>
        <v>0.11083313563780488</v>
      </c>
      <c r="X22" s="3">
        <f t="shared" ref="X22:X24" si="40">X5*X$19</f>
        <v>0.23991278180387199</v>
      </c>
    </row>
    <row r="23" spans="3:24" hidden="1" x14ac:dyDescent="0.3">
      <c r="C23" s="3">
        <f t="shared" si="25"/>
        <v>0.18449463118580767</v>
      </c>
      <c r="D23" s="3">
        <f t="shared" si="26"/>
        <v>0.3108076563958917</v>
      </c>
      <c r="E23" s="3">
        <f t="shared" si="27"/>
        <v>0.23360177404295052</v>
      </c>
      <c r="F23" s="3">
        <f t="shared" si="28"/>
        <v>0.24200513538748833</v>
      </c>
      <c r="I23" s="3">
        <f t="shared" si="29"/>
        <v>0.13325216450216448</v>
      </c>
      <c r="J23" s="3">
        <f t="shared" si="30"/>
        <v>0.30438311688311687</v>
      </c>
      <c r="K23" s="3">
        <f t="shared" si="31"/>
        <v>0.21063311688311687</v>
      </c>
      <c r="L23" s="3">
        <f t="shared" si="32"/>
        <v>0.23741883116883117</v>
      </c>
      <c r="O23" s="3">
        <f t="shared" si="33"/>
        <v>0</v>
      </c>
      <c r="P23" s="3">
        <f t="shared" si="34"/>
        <v>0</v>
      </c>
      <c r="Q23" s="3">
        <f t="shared" si="35"/>
        <v>0.25</v>
      </c>
      <c r="R23" s="3">
        <f t="shared" si="36"/>
        <v>0</v>
      </c>
      <c r="U23" s="3">
        <f t="shared" si="37"/>
        <v>0.15699410626501512</v>
      </c>
      <c r="V23" s="3">
        <f t="shared" si="38"/>
        <v>0.30773098789390291</v>
      </c>
      <c r="W23" s="3">
        <f t="shared" si="39"/>
        <v>0.22166627127560976</v>
      </c>
      <c r="X23" s="3">
        <f t="shared" si="40"/>
        <v>0.23991278180387199</v>
      </c>
    </row>
    <row r="24" spans="3:24" hidden="1" x14ac:dyDescent="0.3">
      <c r="C24" s="3">
        <f t="shared" si="25"/>
        <v>0.36898926237161533</v>
      </c>
      <c r="D24" s="3">
        <f t="shared" si="26"/>
        <v>0.15540382819794585</v>
      </c>
      <c r="E24" s="3">
        <f t="shared" si="27"/>
        <v>0.23360177404295052</v>
      </c>
      <c r="F24" s="3">
        <f t="shared" si="28"/>
        <v>0.24200513538748833</v>
      </c>
      <c r="I24" s="3">
        <f t="shared" si="29"/>
        <v>0.3997564935064935</v>
      </c>
      <c r="J24" s="3">
        <f t="shared" si="30"/>
        <v>0.15219155844155843</v>
      </c>
      <c r="K24" s="3">
        <f t="shared" si="31"/>
        <v>0.21063311688311687</v>
      </c>
      <c r="L24" s="3">
        <f t="shared" si="32"/>
        <v>0.23741883116883117</v>
      </c>
      <c r="O24" s="3">
        <f t="shared" si="33"/>
        <v>0</v>
      </c>
      <c r="P24" s="3">
        <f t="shared" si="34"/>
        <v>0</v>
      </c>
      <c r="Q24" s="3">
        <f t="shared" si="35"/>
        <v>0</v>
      </c>
      <c r="R24" s="3">
        <f t="shared" si="36"/>
        <v>0.25</v>
      </c>
      <c r="U24" s="3">
        <f t="shared" si="37"/>
        <v>0.3845554529735668</v>
      </c>
      <c r="V24" s="3">
        <f t="shared" si="38"/>
        <v>0.15386549394695145</v>
      </c>
      <c r="W24" s="3">
        <f t="shared" si="39"/>
        <v>0.22166627127560976</v>
      </c>
      <c r="X24" s="3">
        <f t="shared" si="40"/>
        <v>0.23991278180387199</v>
      </c>
    </row>
    <row r="25" spans="3:24" hidden="1" x14ac:dyDescent="0.3"/>
    <row r="26" spans="3:24" hidden="1" x14ac:dyDescent="0.3">
      <c r="C26" s="3">
        <f>SUM(C21:F21)</f>
        <v>1.5444094304388423</v>
      </c>
      <c r="D26" s="3">
        <f>F16</f>
        <v>0.36898926237161533</v>
      </c>
      <c r="F26" s="3">
        <f>C26/D26</f>
        <v>4.1855132057567612</v>
      </c>
      <c r="I26" s="3">
        <f>SUM(I21:L21)</f>
        <v>1.7256493506493507</v>
      </c>
      <c r="J26" s="3">
        <f>L16</f>
        <v>0.3997564935064935</v>
      </c>
      <c r="L26" s="3">
        <f>I26/J26</f>
        <v>4.3167512690355334</v>
      </c>
      <c r="O26" s="3">
        <f>SUM(O21:R21)</f>
        <v>0.25</v>
      </c>
      <c r="P26" s="3">
        <f>R16</f>
        <v>0.25</v>
      </c>
      <c r="R26" s="3">
        <f>O26/P26</f>
        <v>1</v>
      </c>
      <c r="U26" s="3">
        <f>SUM(U21:X21)</f>
        <v>1.6290339744288926</v>
      </c>
      <c r="V26" s="3">
        <f>X16</f>
        <v>0.3845554529735668</v>
      </c>
      <c r="X26" s="3">
        <f>U26/V26</f>
        <v>4.236148419772551</v>
      </c>
    </row>
    <row r="27" spans="3:24" hidden="1" x14ac:dyDescent="0.3">
      <c r="C27" s="3">
        <f t="shared" ref="C27:C29" si="41">SUM(C22:F22)</f>
        <v>0.6372062713974479</v>
      </c>
      <c r="D27" s="3">
        <f t="shared" ref="D27:D29" si="42">F17</f>
        <v>0.15540382819794585</v>
      </c>
      <c r="F27" s="3">
        <f t="shared" ref="F27:F29" si="43">C27/D27</f>
        <v>4.1003254474902997</v>
      </c>
      <c r="I27" s="3">
        <f t="shared" ref="I27:I29" si="44">SUM(I22:L22)</f>
        <v>0.62817911255411252</v>
      </c>
      <c r="J27" s="3">
        <f t="shared" ref="J27:J29" si="45">L17</f>
        <v>0.15219155844155843</v>
      </c>
      <c r="L27" s="3">
        <f t="shared" ref="L27:L29" si="46">I27/J27</f>
        <v>4.1275555555555554</v>
      </c>
      <c r="O27" s="3">
        <f t="shared" ref="O27:O29" si="47">SUM(O22:R22)</f>
        <v>0.25</v>
      </c>
      <c r="P27" s="3">
        <f t="shared" ref="P27:P29" si="48">R17</f>
        <v>0.25</v>
      </c>
      <c r="R27" s="3">
        <f t="shared" ref="R27:R29" si="49">O27/P27</f>
        <v>1</v>
      </c>
      <c r="U27" s="3">
        <f t="shared" ref="U27:U29" si="50">SUM(U22:X22)</f>
        <v>0.6327965623798173</v>
      </c>
      <c r="V27" s="3">
        <f t="shared" ref="V27:V29" si="51">X17</f>
        <v>0.15386549394695145</v>
      </c>
      <c r="X27" s="3">
        <f t="shared" ref="X27:X29" si="52">U27/V27</f>
        <v>4.1126606502039236</v>
      </c>
    </row>
    <row r="28" spans="3:24" hidden="1" x14ac:dyDescent="0.3">
      <c r="C28" s="3">
        <f t="shared" si="41"/>
        <v>0.97090919701213818</v>
      </c>
      <c r="D28" s="3">
        <f t="shared" si="42"/>
        <v>0.23360177404295052</v>
      </c>
      <c r="F28" s="3">
        <f t="shared" si="43"/>
        <v>4.1562578066450158</v>
      </c>
      <c r="I28" s="3">
        <f t="shared" si="44"/>
        <v>0.88568722943722933</v>
      </c>
      <c r="J28" s="3">
        <f t="shared" si="45"/>
        <v>0.21063311688311687</v>
      </c>
      <c r="L28" s="3">
        <f t="shared" si="46"/>
        <v>4.2048811817597942</v>
      </c>
      <c r="O28" s="3">
        <f t="shared" si="47"/>
        <v>0.25</v>
      </c>
      <c r="P28" s="3">
        <f t="shared" si="48"/>
        <v>0.25</v>
      </c>
      <c r="R28" s="3">
        <f t="shared" si="49"/>
        <v>1</v>
      </c>
      <c r="U28" s="3">
        <f t="shared" si="50"/>
        <v>0.92630414723839982</v>
      </c>
      <c r="V28" s="3">
        <f t="shared" si="51"/>
        <v>0.22166627127560976</v>
      </c>
      <c r="X28" s="3">
        <f t="shared" si="52"/>
        <v>4.1788231556738529</v>
      </c>
    </row>
    <row r="29" spans="3:24" hidden="1" x14ac:dyDescent="0.3">
      <c r="C29" s="3">
        <f t="shared" si="41"/>
        <v>1</v>
      </c>
      <c r="D29" s="3">
        <f t="shared" si="42"/>
        <v>0.24200513538748833</v>
      </c>
      <c r="F29" s="3">
        <f t="shared" si="43"/>
        <v>4.1321437183506147</v>
      </c>
      <c r="I29" s="3">
        <f t="shared" si="44"/>
        <v>1</v>
      </c>
      <c r="J29" s="3">
        <f t="shared" si="45"/>
        <v>0.23741883116883117</v>
      </c>
      <c r="L29" s="3">
        <f t="shared" si="46"/>
        <v>4.2119658119658121</v>
      </c>
      <c r="O29" s="3">
        <f t="shared" si="47"/>
        <v>0.25</v>
      </c>
      <c r="P29" s="3">
        <f t="shared" si="48"/>
        <v>0.25</v>
      </c>
      <c r="R29" s="3">
        <f t="shared" si="49"/>
        <v>1</v>
      </c>
      <c r="U29" s="3">
        <f t="shared" si="50"/>
        <v>1</v>
      </c>
      <c r="V29" s="3">
        <f t="shared" si="51"/>
        <v>0.23991278180387199</v>
      </c>
      <c r="X29" s="3">
        <f t="shared" si="52"/>
        <v>4.1681814219364819</v>
      </c>
    </row>
    <row r="30" spans="3:24" hidden="1" x14ac:dyDescent="0.3"/>
    <row r="31" spans="3:24" hidden="1" x14ac:dyDescent="0.3">
      <c r="E31" s="3" t="s">
        <v>5</v>
      </c>
      <c r="F31" s="3">
        <f>AVERAGE(F26:F29)</f>
        <v>4.1435600445606733</v>
      </c>
      <c r="K31" s="3" t="s">
        <v>5</v>
      </c>
      <c r="L31" s="3">
        <f>AVERAGE(L26:L29)</f>
        <v>4.2152884545791736</v>
      </c>
      <c r="Q31" s="3" t="s">
        <v>5</v>
      </c>
      <c r="R31" s="3">
        <f>AVERAGE(R26:R29)</f>
        <v>1</v>
      </c>
      <c r="W31" s="3" t="s">
        <v>5</v>
      </c>
      <c r="X31" s="3">
        <f>AVERAGE(X26:X29)</f>
        <v>4.1739534118967025</v>
      </c>
    </row>
    <row r="32" spans="3:24" hidden="1" x14ac:dyDescent="0.3">
      <c r="E32" s="3" t="s">
        <v>6</v>
      </c>
      <c r="F32" s="3">
        <f>(F31-4)/3</f>
        <v>4.7853348186891097E-2</v>
      </c>
      <c r="K32" s="3" t="s">
        <v>6</v>
      </c>
      <c r="L32" s="3">
        <f>(L31-4)/3</f>
        <v>7.1762818193057853E-2</v>
      </c>
      <c r="Q32" s="3" t="s">
        <v>6</v>
      </c>
      <c r="R32" s="3">
        <f>(R31-4)/3</f>
        <v>-1</v>
      </c>
      <c r="W32" s="3" t="s">
        <v>6</v>
      </c>
      <c r="X32" s="3">
        <f>(X31-4)/3</f>
        <v>5.7984470632234185E-2</v>
      </c>
    </row>
    <row r="33" spans="5:24" x14ac:dyDescent="0.3">
      <c r="E33" s="3" t="s">
        <v>7</v>
      </c>
      <c r="F33" s="3">
        <f>F32/0.89</f>
        <v>5.3767806951563031E-2</v>
      </c>
      <c r="K33" s="3" t="s">
        <v>7</v>
      </c>
      <c r="L33" s="3">
        <f>L32/0.89</f>
        <v>8.063237999219984E-2</v>
      </c>
      <c r="Q33" s="3" t="s">
        <v>7</v>
      </c>
      <c r="R33" s="3">
        <f>R32/0.89</f>
        <v>-1.1235955056179776</v>
      </c>
      <c r="W33" s="3" t="s">
        <v>7</v>
      </c>
      <c r="X33" s="3">
        <f>X32/0.89</f>
        <v>6.5151090598015937E-2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02559-6762-4F7B-A87F-F503CB605469}">
  <dimension ref="B2:AB38"/>
  <sheetViews>
    <sheetView workbookViewId="0">
      <selection activeCell="N7" sqref="N7"/>
    </sheetView>
  </sheetViews>
  <sheetFormatPr defaultRowHeight="14.4" x14ac:dyDescent="0.3"/>
  <sheetData>
    <row r="2" spans="2:28" x14ac:dyDescent="0.3">
      <c r="B2" s="3" t="s">
        <v>101</v>
      </c>
      <c r="C2" s="3" t="str">
        <f>B3</f>
        <v>FK</v>
      </c>
      <c r="D2" s="3" t="str">
        <f>B4</f>
        <v>TK</v>
      </c>
      <c r="E2" s="3" t="str">
        <f>B5</f>
        <v>RK</v>
      </c>
      <c r="F2" s="3" t="str">
        <f>B6</f>
        <v>OK</v>
      </c>
      <c r="G2" s="3" t="str">
        <f>B7</f>
        <v>MK</v>
      </c>
      <c r="I2" s="3" t="s">
        <v>101</v>
      </c>
      <c r="J2" s="3" t="str">
        <f>I3</f>
        <v>FK</v>
      </c>
      <c r="K2" s="3" t="str">
        <f>I4</f>
        <v>TK</v>
      </c>
      <c r="L2" s="3" t="str">
        <f>I5</f>
        <v>RK</v>
      </c>
      <c r="M2" s="3" t="str">
        <f>I6</f>
        <v>OK</v>
      </c>
      <c r="N2" s="3" t="str">
        <f>I7</f>
        <v>MK</v>
      </c>
      <c r="P2" s="3"/>
      <c r="Q2" s="3" t="str">
        <f>P3</f>
        <v>e1</v>
      </c>
      <c r="R2" s="3" t="str">
        <f>P4</f>
        <v>e2</v>
      </c>
      <c r="S2" s="3" t="str">
        <f>P5</f>
        <v>e3</v>
      </c>
      <c r="T2" s="3" t="str">
        <f>P6</f>
        <v>e4</v>
      </c>
      <c r="U2" s="3" t="str">
        <f>P7</f>
        <v>e5</v>
      </c>
      <c r="W2" s="3"/>
      <c r="X2" s="3" t="str">
        <f>W3</f>
        <v>e1</v>
      </c>
      <c r="Y2" s="3" t="str">
        <f>W4</f>
        <v>e2</v>
      </c>
      <c r="Z2" s="3" t="str">
        <f>W5</f>
        <v>e3</v>
      </c>
      <c r="AA2" s="3" t="str">
        <f>W6</f>
        <v>e4</v>
      </c>
      <c r="AB2" s="3" t="str">
        <f>W7</f>
        <v>e5</v>
      </c>
    </row>
    <row r="3" spans="2:28" x14ac:dyDescent="0.3">
      <c r="B3" s="4" t="s">
        <v>96</v>
      </c>
      <c r="C3" s="3">
        <v>1</v>
      </c>
      <c r="D3" s="3">
        <v>1</v>
      </c>
      <c r="E3" s="3">
        <v>2</v>
      </c>
      <c r="F3" s="3">
        <v>2</v>
      </c>
      <c r="G3" s="3">
        <v>2</v>
      </c>
      <c r="I3" s="4" t="str">
        <f>B3</f>
        <v>FK</v>
      </c>
      <c r="J3" s="3">
        <v>1</v>
      </c>
      <c r="K3" s="3">
        <v>2</v>
      </c>
      <c r="L3" s="3">
        <v>3</v>
      </c>
      <c r="M3" s="3">
        <v>2</v>
      </c>
      <c r="N3" s="3">
        <v>2</v>
      </c>
      <c r="P3" s="4" t="s">
        <v>1</v>
      </c>
      <c r="Q3" s="3">
        <v>1</v>
      </c>
      <c r="R3" s="3"/>
      <c r="S3" s="3"/>
      <c r="T3" s="3"/>
      <c r="U3" s="3"/>
      <c r="W3" s="4" t="s">
        <v>1</v>
      </c>
      <c r="X3" s="3">
        <f>GEOMEAN(C3,J3,Q3)</f>
        <v>1</v>
      </c>
      <c r="Y3" s="3">
        <f t="shared" ref="Y3:AB7" si="0">GEOMEAN(D3,K3,R3)</f>
        <v>1.4142135623730949</v>
      </c>
      <c r="Z3" s="3">
        <f t="shared" si="0"/>
        <v>2.4494897427831779</v>
      </c>
      <c r="AA3" s="3">
        <f t="shared" si="0"/>
        <v>2</v>
      </c>
      <c r="AB3" s="3">
        <f t="shared" si="0"/>
        <v>2</v>
      </c>
    </row>
    <row r="4" spans="2:28" x14ac:dyDescent="0.3">
      <c r="B4" s="4" t="s">
        <v>97</v>
      </c>
      <c r="C4" s="3">
        <v>1</v>
      </c>
      <c r="D4" s="3">
        <v>1</v>
      </c>
      <c r="E4" s="3">
        <f>1/2</f>
        <v>0.5</v>
      </c>
      <c r="F4" s="3">
        <v>2</v>
      </c>
      <c r="G4" s="3">
        <v>3</v>
      </c>
      <c r="I4" s="4" t="str">
        <f>B4</f>
        <v>TK</v>
      </c>
      <c r="J4" s="3">
        <f>1/2</f>
        <v>0.5</v>
      </c>
      <c r="K4" s="3">
        <v>1</v>
      </c>
      <c r="L4" s="3">
        <v>2</v>
      </c>
      <c r="M4" s="3">
        <v>2</v>
      </c>
      <c r="N4" s="3">
        <v>3</v>
      </c>
      <c r="P4" s="4" t="s">
        <v>2</v>
      </c>
      <c r="Q4" s="3"/>
      <c r="R4" s="3">
        <v>1</v>
      </c>
      <c r="S4" s="3"/>
      <c r="T4" s="3"/>
      <c r="U4" s="3"/>
      <c r="W4" s="4" t="s">
        <v>2</v>
      </c>
      <c r="X4" s="3">
        <f t="shared" ref="X4:X7" si="1">GEOMEAN(C4,J4,Q4)</f>
        <v>0.70710678118654757</v>
      </c>
      <c r="Y4" s="3">
        <f t="shared" si="0"/>
        <v>1</v>
      </c>
      <c r="Z4" s="3">
        <f t="shared" si="0"/>
        <v>1</v>
      </c>
      <c r="AA4" s="3">
        <f t="shared" si="0"/>
        <v>2</v>
      </c>
      <c r="AB4" s="3">
        <f t="shared" si="0"/>
        <v>3</v>
      </c>
    </row>
    <row r="5" spans="2:28" x14ac:dyDescent="0.3">
      <c r="B5" s="4" t="s">
        <v>98</v>
      </c>
      <c r="C5" s="3">
        <f>1/2</f>
        <v>0.5</v>
      </c>
      <c r="D5" s="3">
        <v>2</v>
      </c>
      <c r="E5" s="3">
        <v>1</v>
      </c>
      <c r="F5" s="3">
        <v>1</v>
      </c>
      <c r="G5" s="3">
        <v>2</v>
      </c>
      <c r="I5" s="4" t="str">
        <f>B5</f>
        <v>RK</v>
      </c>
      <c r="J5" s="3">
        <f>1/3</f>
        <v>0.33333333333333331</v>
      </c>
      <c r="K5" s="3">
        <f>1/2</f>
        <v>0.5</v>
      </c>
      <c r="L5" s="3">
        <v>1</v>
      </c>
      <c r="M5" s="3">
        <v>1</v>
      </c>
      <c r="N5" s="3">
        <v>2</v>
      </c>
      <c r="P5" s="4" t="s">
        <v>3</v>
      </c>
      <c r="Q5" s="3"/>
      <c r="R5" s="3"/>
      <c r="S5" s="3">
        <v>1</v>
      </c>
      <c r="T5" s="3"/>
      <c r="U5" s="3"/>
      <c r="W5" s="4" t="s">
        <v>3</v>
      </c>
      <c r="X5" s="3">
        <f t="shared" si="1"/>
        <v>0.40824829046386302</v>
      </c>
      <c r="Y5" s="3">
        <f t="shared" si="0"/>
        <v>1</v>
      </c>
      <c r="Z5" s="3">
        <f t="shared" si="0"/>
        <v>1</v>
      </c>
      <c r="AA5" s="3">
        <f t="shared" si="0"/>
        <v>1</v>
      </c>
      <c r="AB5" s="3">
        <f t="shared" si="0"/>
        <v>2</v>
      </c>
    </row>
    <row r="6" spans="2:28" x14ac:dyDescent="0.3">
      <c r="B6" s="4" t="s">
        <v>99</v>
      </c>
      <c r="C6" s="3">
        <f>1/2</f>
        <v>0.5</v>
      </c>
      <c r="D6" s="3">
        <f>1/2</f>
        <v>0.5</v>
      </c>
      <c r="E6" s="3">
        <v>1</v>
      </c>
      <c r="F6" s="3">
        <v>1</v>
      </c>
      <c r="G6" s="3">
        <v>1</v>
      </c>
      <c r="I6" s="4" t="str">
        <f>B6</f>
        <v>OK</v>
      </c>
      <c r="J6" s="3">
        <f>1/2</f>
        <v>0.5</v>
      </c>
      <c r="K6" s="3">
        <f>1/2</f>
        <v>0.5</v>
      </c>
      <c r="L6" s="3">
        <v>1</v>
      </c>
      <c r="M6" s="3">
        <v>1</v>
      </c>
      <c r="N6" s="3">
        <v>2</v>
      </c>
      <c r="P6" s="4" t="s">
        <v>8</v>
      </c>
      <c r="Q6" s="3"/>
      <c r="R6" s="3"/>
      <c r="S6" s="3"/>
      <c r="T6" s="3">
        <v>1</v>
      </c>
      <c r="U6" s="3"/>
      <c r="W6" s="4" t="s">
        <v>8</v>
      </c>
      <c r="X6" s="3">
        <f t="shared" si="1"/>
        <v>0.5</v>
      </c>
      <c r="Y6" s="3">
        <f t="shared" si="0"/>
        <v>0.5</v>
      </c>
      <c r="Z6" s="3">
        <f t="shared" si="0"/>
        <v>1</v>
      </c>
      <c r="AA6" s="3">
        <f t="shared" si="0"/>
        <v>1</v>
      </c>
      <c r="AB6" s="3">
        <f t="shared" si="0"/>
        <v>1.4142135623730949</v>
      </c>
    </row>
    <row r="7" spans="2:28" x14ac:dyDescent="0.3">
      <c r="B7" s="4" t="s">
        <v>100</v>
      </c>
      <c r="C7" s="3">
        <f>1/2</f>
        <v>0.5</v>
      </c>
      <c r="D7" s="3">
        <f>1/3</f>
        <v>0.33333333333333331</v>
      </c>
      <c r="E7" s="3">
        <f>1/2</f>
        <v>0.5</v>
      </c>
      <c r="F7" s="3">
        <v>1</v>
      </c>
      <c r="G7" s="3">
        <v>1</v>
      </c>
      <c r="I7" s="4" t="str">
        <f>B7</f>
        <v>MK</v>
      </c>
      <c r="J7" s="3">
        <f>1/2</f>
        <v>0.5</v>
      </c>
      <c r="K7" s="3">
        <f>1/3</f>
        <v>0.33333333333333331</v>
      </c>
      <c r="L7" s="3">
        <f>1/2</f>
        <v>0.5</v>
      </c>
      <c r="M7" s="3">
        <f>1/2</f>
        <v>0.5</v>
      </c>
      <c r="N7" s="3">
        <v>1</v>
      </c>
      <c r="P7" s="4" t="s">
        <v>9</v>
      </c>
      <c r="Q7" s="3"/>
      <c r="R7" s="3"/>
      <c r="S7" s="3"/>
      <c r="T7" s="3"/>
      <c r="U7" s="3">
        <v>1</v>
      </c>
      <c r="W7" s="4" t="s">
        <v>9</v>
      </c>
      <c r="X7" s="3">
        <f t="shared" si="1"/>
        <v>0.5</v>
      </c>
      <c r="Y7" s="3">
        <f t="shared" si="0"/>
        <v>0.33333333333333331</v>
      </c>
      <c r="Z7" s="3">
        <f t="shared" si="0"/>
        <v>0.5</v>
      </c>
      <c r="AA7" s="3">
        <f t="shared" si="0"/>
        <v>0.70710678118654757</v>
      </c>
      <c r="AB7" s="3">
        <f t="shared" si="0"/>
        <v>1</v>
      </c>
    </row>
    <row r="9" spans="2:28" hidden="1" x14ac:dyDescent="0.3">
      <c r="C9" s="3">
        <f>SUM(C3:C7)</f>
        <v>3.5</v>
      </c>
      <c r="D9" s="3">
        <f t="shared" ref="D9:G9" si="2">SUM(D3:D7)</f>
        <v>4.833333333333333</v>
      </c>
      <c r="E9" s="3">
        <f t="shared" si="2"/>
        <v>5</v>
      </c>
      <c r="F9" s="3">
        <f t="shared" si="2"/>
        <v>7</v>
      </c>
      <c r="G9" s="3">
        <f t="shared" si="2"/>
        <v>9</v>
      </c>
      <c r="J9" s="3">
        <f>SUM(J3:J7)</f>
        <v>2.833333333333333</v>
      </c>
      <c r="K9" s="3">
        <f t="shared" ref="K9:N9" si="3">SUM(K3:K7)</f>
        <v>4.333333333333333</v>
      </c>
      <c r="L9" s="3">
        <f t="shared" si="3"/>
        <v>7.5</v>
      </c>
      <c r="M9" s="3">
        <f t="shared" si="3"/>
        <v>6.5</v>
      </c>
      <c r="N9" s="3">
        <f t="shared" si="3"/>
        <v>10</v>
      </c>
      <c r="Q9" s="3">
        <f>SUM(Q3:Q7)</f>
        <v>1</v>
      </c>
      <c r="R9" s="3">
        <f t="shared" ref="R9:U9" si="4">SUM(R3:R7)</f>
        <v>1</v>
      </c>
      <c r="S9" s="3">
        <f t="shared" si="4"/>
        <v>1</v>
      </c>
      <c r="T9" s="3">
        <f t="shared" si="4"/>
        <v>1</v>
      </c>
      <c r="U9" s="3">
        <f t="shared" si="4"/>
        <v>1</v>
      </c>
      <c r="X9" s="3">
        <f>SUM(X3:X7)</f>
        <v>3.1153550716504106</v>
      </c>
      <c r="Y9" s="3">
        <f t="shared" ref="Y9:AB9" si="5">SUM(Y3:Y7)</f>
        <v>4.247546895706428</v>
      </c>
      <c r="Z9" s="3">
        <f t="shared" si="5"/>
        <v>5.9494897427831779</v>
      </c>
      <c r="AA9" s="3">
        <f t="shared" si="5"/>
        <v>6.7071067811865479</v>
      </c>
      <c r="AB9" s="3">
        <f t="shared" si="5"/>
        <v>9.4142135623730958</v>
      </c>
    </row>
    <row r="10" spans="2:28" hidden="1" x14ac:dyDescent="0.3"/>
    <row r="11" spans="2:28" hidden="1" x14ac:dyDescent="0.3">
      <c r="C11" s="3">
        <f>C3/C$9</f>
        <v>0.2857142857142857</v>
      </c>
      <c r="D11" s="3">
        <f t="shared" ref="D11:G11" si="6">D3/D$9</f>
        <v>0.20689655172413796</v>
      </c>
      <c r="E11" s="3">
        <f t="shared" si="6"/>
        <v>0.4</v>
      </c>
      <c r="F11" s="3">
        <f t="shared" si="6"/>
        <v>0.2857142857142857</v>
      </c>
      <c r="G11" s="3">
        <f t="shared" si="6"/>
        <v>0.22222222222222221</v>
      </c>
      <c r="J11" s="3">
        <f>J3/J$9</f>
        <v>0.35294117647058826</v>
      </c>
      <c r="K11" s="3">
        <f t="shared" ref="K11:N11" si="7">K3/K$9</f>
        <v>0.46153846153846156</v>
      </c>
      <c r="L11" s="3">
        <f t="shared" si="7"/>
        <v>0.4</v>
      </c>
      <c r="M11" s="3">
        <f t="shared" si="7"/>
        <v>0.30769230769230771</v>
      </c>
      <c r="N11" s="3">
        <f t="shared" si="7"/>
        <v>0.2</v>
      </c>
      <c r="Q11" s="3">
        <f>Q3/Q$9</f>
        <v>1</v>
      </c>
      <c r="R11" s="3">
        <f t="shared" ref="R11:U11" si="8">R3/R$9</f>
        <v>0</v>
      </c>
      <c r="S11" s="3">
        <f t="shared" si="8"/>
        <v>0</v>
      </c>
      <c r="T11" s="3">
        <f t="shared" si="8"/>
        <v>0</v>
      </c>
      <c r="U11" s="3">
        <f t="shared" si="8"/>
        <v>0</v>
      </c>
      <c r="X11" s="3">
        <f>X3/X$9</f>
        <v>0.32099069833161381</v>
      </c>
      <c r="Y11" s="3">
        <f t="shared" ref="Y11:AB11" si="9">Y3/Y$9</f>
        <v>0.3329483104242198</v>
      </c>
      <c r="Z11" s="3">
        <f t="shared" si="9"/>
        <v>0.41171425595857969</v>
      </c>
      <c r="AA11" s="3">
        <f t="shared" si="9"/>
        <v>0.29819116725709588</v>
      </c>
      <c r="AB11" s="3">
        <f t="shared" si="9"/>
        <v>0.21244472379441628</v>
      </c>
    </row>
    <row r="12" spans="2:28" hidden="1" x14ac:dyDescent="0.3">
      <c r="C12" s="3">
        <f t="shared" ref="C12:G15" si="10">C4/C$9</f>
        <v>0.2857142857142857</v>
      </c>
      <c r="D12" s="3">
        <f t="shared" si="10"/>
        <v>0.20689655172413796</v>
      </c>
      <c r="E12" s="3">
        <f t="shared" si="10"/>
        <v>0.1</v>
      </c>
      <c r="F12" s="3">
        <f t="shared" si="10"/>
        <v>0.2857142857142857</v>
      </c>
      <c r="G12" s="3">
        <f t="shared" si="10"/>
        <v>0.33333333333333331</v>
      </c>
      <c r="J12" s="3">
        <f t="shared" ref="J12:N15" si="11">J4/J$9</f>
        <v>0.17647058823529413</v>
      </c>
      <c r="K12" s="3">
        <f t="shared" si="11"/>
        <v>0.23076923076923078</v>
      </c>
      <c r="L12" s="3">
        <f t="shared" si="11"/>
        <v>0.26666666666666666</v>
      </c>
      <c r="M12" s="3">
        <f t="shared" si="11"/>
        <v>0.30769230769230771</v>
      </c>
      <c r="N12" s="3">
        <f t="shared" si="11"/>
        <v>0.3</v>
      </c>
      <c r="Q12" s="3">
        <f t="shared" ref="Q12:U15" si="12">Q4/Q$9</f>
        <v>0</v>
      </c>
      <c r="R12" s="3">
        <f t="shared" si="12"/>
        <v>1</v>
      </c>
      <c r="S12" s="3">
        <f t="shared" si="12"/>
        <v>0</v>
      </c>
      <c r="T12" s="3">
        <f t="shared" si="12"/>
        <v>0</v>
      </c>
      <c r="U12" s="3">
        <f t="shared" si="12"/>
        <v>0</v>
      </c>
      <c r="X12" s="3">
        <f t="shared" ref="X12:AB15" si="13">X4/X$9</f>
        <v>0.22697469948808954</v>
      </c>
      <c r="Y12" s="3">
        <f t="shared" si="13"/>
        <v>0.23543000808556952</v>
      </c>
      <c r="Z12" s="3">
        <f t="shared" si="13"/>
        <v>0.16808164115469151</v>
      </c>
      <c r="AA12" s="3">
        <f t="shared" si="13"/>
        <v>0.29819116725709588</v>
      </c>
      <c r="AB12" s="3">
        <f t="shared" si="13"/>
        <v>0.31866708569162439</v>
      </c>
    </row>
    <row r="13" spans="2:28" hidden="1" x14ac:dyDescent="0.3">
      <c r="C13" s="3">
        <f t="shared" si="10"/>
        <v>0.14285714285714285</v>
      </c>
      <c r="D13" s="3">
        <f t="shared" si="10"/>
        <v>0.41379310344827591</v>
      </c>
      <c r="E13" s="3">
        <f t="shared" si="10"/>
        <v>0.2</v>
      </c>
      <c r="F13" s="3">
        <f t="shared" si="10"/>
        <v>0.14285714285714285</v>
      </c>
      <c r="G13" s="3">
        <f t="shared" si="10"/>
        <v>0.22222222222222221</v>
      </c>
      <c r="J13" s="3">
        <f t="shared" si="11"/>
        <v>0.11764705882352942</v>
      </c>
      <c r="K13" s="3">
        <f t="shared" si="11"/>
        <v>0.11538461538461539</v>
      </c>
      <c r="L13" s="3">
        <f t="shared" si="11"/>
        <v>0.13333333333333333</v>
      </c>
      <c r="M13" s="3">
        <f t="shared" si="11"/>
        <v>0.15384615384615385</v>
      </c>
      <c r="N13" s="3">
        <f t="shared" si="11"/>
        <v>0.2</v>
      </c>
      <c r="Q13" s="3">
        <f t="shared" si="12"/>
        <v>0</v>
      </c>
      <c r="R13" s="3">
        <f t="shared" si="12"/>
        <v>0</v>
      </c>
      <c r="S13" s="3">
        <f t="shared" si="12"/>
        <v>1</v>
      </c>
      <c r="T13" s="3">
        <f t="shared" si="12"/>
        <v>0</v>
      </c>
      <c r="U13" s="3">
        <f t="shared" si="12"/>
        <v>0</v>
      </c>
      <c r="X13" s="3">
        <f t="shared" si="13"/>
        <v>0.13104390384868289</v>
      </c>
      <c r="Y13" s="3">
        <f t="shared" si="13"/>
        <v>0.23543000808556952</v>
      </c>
      <c r="Z13" s="3">
        <f t="shared" si="13"/>
        <v>0.16808164115469151</v>
      </c>
      <c r="AA13" s="3">
        <f t="shared" si="13"/>
        <v>0.14909558362854794</v>
      </c>
      <c r="AB13" s="3">
        <f t="shared" si="13"/>
        <v>0.21244472379441628</v>
      </c>
    </row>
    <row r="14" spans="2:28" hidden="1" x14ac:dyDescent="0.3">
      <c r="C14" s="3">
        <f t="shared" si="10"/>
        <v>0.14285714285714285</v>
      </c>
      <c r="D14" s="3">
        <f t="shared" si="10"/>
        <v>0.10344827586206898</v>
      </c>
      <c r="E14" s="3">
        <f t="shared" si="10"/>
        <v>0.2</v>
      </c>
      <c r="F14" s="3">
        <f t="shared" si="10"/>
        <v>0.14285714285714285</v>
      </c>
      <c r="G14" s="3">
        <f t="shared" si="10"/>
        <v>0.1111111111111111</v>
      </c>
      <c r="J14" s="3">
        <f t="shared" si="11"/>
        <v>0.17647058823529413</v>
      </c>
      <c r="K14" s="3">
        <f t="shared" si="11"/>
        <v>0.11538461538461539</v>
      </c>
      <c r="L14" s="3">
        <f t="shared" si="11"/>
        <v>0.13333333333333333</v>
      </c>
      <c r="M14" s="3">
        <f t="shared" si="11"/>
        <v>0.15384615384615385</v>
      </c>
      <c r="N14" s="3">
        <f t="shared" si="11"/>
        <v>0.2</v>
      </c>
      <c r="Q14" s="3">
        <f t="shared" si="12"/>
        <v>0</v>
      </c>
      <c r="R14" s="3">
        <f t="shared" si="12"/>
        <v>0</v>
      </c>
      <c r="S14" s="3">
        <f t="shared" si="12"/>
        <v>0</v>
      </c>
      <c r="T14" s="3">
        <f t="shared" si="12"/>
        <v>1</v>
      </c>
      <c r="U14" s="3">
        <f t="shared" si="12"/>
        <v>0</v>
      </c>
      <c r="X14" s="3">
        <f t="shared" si="13"/>
        <v>0.16049534916580691</v>
      </c>
      <c r="Y14" s="3">
        <f t="shared" si="13"/>
        <v>0.11771500404278476</v>
      </c>
      <c r="Z14" s="3">
        <f t="shared" si="13"/>
        <v>0.16808164115469151</v>
      </c>
      <c r="AA14" s="3">
        <f t="shared" si="13"/>
        <v>0.14909558362854794</v>
      </c>
      <c r="AB14" s="3">
        <f t="shared" si="13"/>
        <v>0.15022110482233483</v>
      </c>
    </row>
    <row r="15" spans="2:28" hidden="1" x14ac:dyDescent="0.3">
      <c r="C15" s="3">
        <f t="shared" si="10"/>
        <v>0.14285714285714285</v>
      </c>
      <c r="D15" s="3">
        <f t="shared" si="10"/>
        <v>6.8965517241379309E-2</v>
      </c>
      <c r="E15" s="3">
        <f t="shared" si="10"/>
        <v>0.1</v>
      </c>
      <c r="F15" s="3">
        <f t="shared" si="10"/>
        <v>0.14285714285714285</v>
      </c>
      <c r="G15" s="3">
        <f t="shared" si="10"/>
        <v>0.1111111111111111</v>
      </c>
      <c r="J15" s="3">
        <f t="shared" si="11"/>
        <v>0.17647058823529413</v>
      </c>
      <c r="K15" s="3">
        <f t="shared" si="11"/>
        <v>7.6923076923076927E-2</v>
      </c>
      <c r="L15" s="3">
        <f t="shared" si="11"/>
        <v>6.6666666666666666E-2</v>
      </c>
      <c r="M15" s="3">
        <f t="shared" si="11"/>
        <v>7.6923076923076927E-2</v>
      </c>
      <c r="N15" s="3">
        <f t="shared" si="11"/>
        <v>0.1</v>
      </c>
      <c r="Q15" s="3">
        <f t="shared" si="12"/>
        <v>0</v>
      </c>
      <c r="R15" s="3">
        <f t="shared" si="12"/>
        <v>0</v>
      </c>
      <c r="S15" s="3">
        <f t="shared" si="12"/>
        <v>0</v>
      </c>
      <c r="T15" s="3">
        <f t="shared" si="12"/>
        <v>0</v>
      </c>
      <c r="U15" s="3">
        <f t="shared" si="12"/>
        <v>1</v>
      </c>
      <c r="X15" s="3">
        <f t="shared" si="13"/>
        <v>0.16049534916580691</v>
      </c>
      <c r="Y15" s="3">
        <f t="shared" si="13"/>
        <v>7.8476669361856502E-2</v>
      </c>
      <c r="Z15" s="3">
        <f t="shared" si="13"/>
        <v>8.4040820577345757E-2</v>
      </c>
      <c r="AA15" s="3">
        <f t="shared" si="13"/>
        <v>0.10542649822871226</v>
      </c>
      <c r="AB15" s="3">
        <f t="shared" si="13"/>
        <v>0.10622236189720814</v>
      </c>
    </row>
    <row r="16" spans="2:28" hidden="1" x14ac:dyDescent="0.3"/>
    <row r="17" spans="3:28" x14ac:dyDescent="0.3">
      <c r="F17" s="3" t="str">
        <f>B3</f>
        <v>FK</v>
      </c>
      <c r="G17" s="3">
        <f>AVERAGE(C11:G11)</f>
        <v>0.28010946907498635</v>
      </c>
      <c r="M17" s="3" t="str">
        <f>I3</f>
        <v>FK</v>
      </c>
      <c r="N17" s="3">
        <f>AVERAGE(J11:N11)</f>
        <v>0.34443438914027152</v>
      </c>
      <c r="T17" s="3" t="str">
        <f>P3</f>
        <v>e1</v>
      </c>
      <c r="U17" s="3">
        <f>AVERAGE(Q11:U11)</f>
        <v>0.2</v>
      </c>
      <c r="AA17" s="3" t="str">
        <f>I3</f>
        <v>FK</v>
      </c>
      <c r="AB17" s="3">
        <f>AVERAGE(X11:AB11)</f>
        <v>0.31525783115318506</v>
      </c>
    </row>
    <row r="18" spans="3:28" x14ac:dyDescent="0.3">
      <c r="F18" s="3" t="str">
        <f t="shared" ref="F18:F21" si="14">B4</f>
        <v>TK</v>
      </c>
      <c r="G18" s="3">
        <f t="shared" ref="G18:G21" si="15">AVERAGE(C12:G12)</f>
        <v>0.24233169129720852</v>
      </c>
      <c r="M18" s="3" t="str">
        <f t="shared" ref="M18:M21" si="16">I4</f>
        <v>TK</v>
      </c>
      <c r="N18" s="3">
        <f t="shared" ref="N18:N21" si="17">AVERAGE(J12:N12)</f>
        <v>0.25631975867269985</v>
      </c>
      <c r="T18" s="3" t="str">
        <f t="shared" ref="T18:T21" si="18">P4</f>
        <v>e2</v>
      </c>
      <c r="U18" s="3">
        <f t="shared" ref="U18:U21" si="19">AVERAGE(Q12:U12)</f>
        <v>0.2</v>
      </c>
      <c r="AA18" s="3" t="str">
        <f>I4</f>
        <v>TK</v>
      </c>
      <c r="AB18" s="3">
        <f t="shared" ref="AB18:AB21" si="20">AVERAGE(X12:AB12)</f>
        <v>0.24946892033541418</v>
      </c>
    </row>
    <row r="19" spans="3:28" x14ac:dyDescent="0.3">
      <c r="F19" s="3" t="str">
        <f t="shared" si="14"/>
        <v>RK</v>
      </c>
      <c r="G19" s="3">
        <f t="shared" si="15"/>
        <v>0.22434592227695677</v>
      </c>
      <c r="M19" s="3" t="str">
        <f t="shared" si="16"/>
        <v>RK</v>
      </c>
      <c r="N19" s="3">
        <f t="shared" si="17"/>
        <v>0.14404223227752641</v>
      </c>
      <c r="T19" s="3" t="str">
        <f t="shared" si="18"/>
        <v>e3</v>
      </c>
      <c r="U19" s="3">
        <f t="shared" si="19"/>
        <v>0.2</v>
      </c>
      <c r="AA19" s="3" t="str">
        <f>I5</f>
        <v>RK</v>
      </c>
      <c r="AB19" s="3">
        <f t="shared" si="20"/>
        <v>0.17921917210238161</v>
      </c>
    </row>
    <row r="20" spans="3:28" x14ac:dyDescent="0.3">
      <c r="F20" s="3" t="str">
        <f t="shared" si="14"/>
        <v>OK</v>
      </c>
      <c r="G20" s="3">
        <f t="shared" si="15"/>
        <v>0.14005473453749318</v>
      </c>
      <c r="M20" s="3" t="str">
        <f t="shared" si="16"/>
        <v>OK</v>
      </c>
      <c r="N20" s="3">
        <f t="shared" si="17"/>
        <v>0.15580693815987937</v>
      </c>
      <c r="T20" s="3" t="str">
        <f t="shared" si="18"/>
        <v>e4</v>
      </c>
      <c r="U20" s="3">
        <f t="shared" si="19"/>
        <v>0.2</v>
      </c>
      <c r="AA20" s="3" t="str">
        <f>I6</f>
        <v>OK</v>
      </c>
      <c r="AB20" s="3">
        <f t="shared" si="20"/>
        <v>0.14912173656283317</v>
      </c>
    </row>
    <row r="21" spans="3:28" x14ac:dyDescent="0.3">
      <c r="F21" s="3" t="str">
        <f t="shared" si="14"/>
        <v>MK</v>
      </c>
      <c r="G21" s="3">
        <f t="shared" si="15"/>
        <v>0.11315818281335521</v>
      </c>
      <c r="M21" s="3" t="str">
        <f t="shared" si="16"/>
        <v>MK</v>
      </c>
      <c r="N21" s="3">
        <f t="shared" si="17"/>
        <v>9.9396681749622934E-2</v>
      </c>
      <c r="T21" s="3" t="str">
        <f t="shared" si="18"/>
        <v>e5</v>
      </c>
      <c r="U21" s="3">
        <f t="shared" si="19"/>
        <v>0.2</v>
      </c>
      <c r="AA21" s="3" t="str">
        <f>I7</f>
        <v>MK</v>
      </c>
      <c r="AB21" s="3">
        <f t="shared" si="20"/>
        <v>0.10693233984618591</v>
      </c>
    </row>
    <row r="23" spans="3:28" hidden="1" x14ac:dyDescent="0.3"/>
    <row r="24" spans="3:28" hidden="1" x14ac:dyDescent="0.3">
      <c r="C24" s="3">
        <f>C3*G$17</f>
        <v>0.28010946907498635</v>
      </c>
      <c r="D24" s="3">
        <f>D3*G$18</f>
        <v>0.24233169129720852</v>
      </c>
      <c r="E24" s="3">
        <f>E3*G$19</f>
        <v>0.44869184455391353</v>
      </c>
      <c r="F24" s="3">
        <f>F3*G$20</f>
        <v>0.28010946907498635</v>
      </c>
      <c r="G24" s="3">
        <f>G3*G$21</f>
        <v>0.22631636562671043</v>
      </c>
      <c r="J24" s="3">
        <f>J3*N$17</f>
        <v>0.34443438914027152</v>
      </c>
      <c r="K24" s="3">
        <f>K3*N$18</f>
        <v>0.5126395173453997</v>
      </c>
      <c r="L24" s="3">
        <f>L3*N$19</f>
        <v>0.4321266968325792</v>
      </c>
      <c r="M24" s="3">
        <f>M3*N$20</f>
        <v>0.31161387631975873</v>
      </c>
      <c r="N24" s="3">
        <f>N3*N$21</f>
        <v>0.19879336349924587</v>
      </c>
      <c r="Q24" s="3">
        <f>Q3*U$17</f>
        <v>0.2</v>
      </c>
      <c r="R24" s="3">
        <f>R3*U$18</f>
        <v>0</v>
      </c>
      <c r="S24" s="3">
        <f>S3*U$19</f>
        <v>0</v>
      </c>
      <c r="T24" s="3">
        <f>T3*U$20</f>
        <v>0</v>
      </c>
      <c r="U24" s="3">
        <f>U3*U$21</f>
        <v>0</v>
      </c>
      <c r="X24" s="3">
        <f>X3*AB$17</f>
        <v>0.31525783115318506</v>
      </c>
      <c r="Y24" s="3">
        <f>Y3*AB$18</f>
        <v>0.35280233052891591</v>
      </c>
      <c r="Z24" s="3">
        <f>Z3*AB$19</f>
        <v>0.43899552377487683</v>
      </c>
      <c r="AA24" s="3">
        <f>AA3*AB$20</f>
        <v>0.29824347312566635</v>
      </c>
      <c r="AB24" s="3">
        <f>AB3*AB$21</f>
        <v>0.21386467969237183</v>
      </c>
    </row>
    <row r="25" spans="3:28" hidden="1" x14ac:dyDescent="0.3">
      <c r="C25" s="3">
        <f t="shared" ref="C25:C28" si="21">C4*G$17</f>
        <v>0.28010946907498635</v>
      </c>
      <c r="D25" s="3">
        <f t="shared" ref="D25:D28" si="22">D4*G$18</f>
        <v>0.24233169129720852</v>
      </c>
      <c r="E25" s="3">
        <f t="shared" ref="E25:E28" si="23">E4*G$19</f>
        <v>0.11217296113847838</v>
      </c>
      <c r="F25" s="3">
        <f t="shared" ref="F25:F28" si="24">F4*G$20</f>
        <v>0.28010946907498635</v>
      </c>
      <c r="G25" s="3">
        <f t="shared" ref="G25:G28" si="25">G4*G$21</f>
        <v>0.33947454844006564</v>
      </c>
      <c r="J25" s="3">
        <f t="shared" ref="J25:J28" si="26">J4*N$17</f>
        <v>0.17221719457013576</v>
      </c>
      <c r="K25" s="3">
        <f t="shared" ref="K25:K28" si="27">K4*N$18</f>
        <v>0.25631975867269985</v>
      </c>
      <c r="L25" s="3">
        <f t="shared" ref="L25:L28" si="28">L4*N$19</f>
        <v>0.28808446455505282</v>
      </c>
      <c r="M25" s="3">
        <f t="shared" ref="M25:M28" si="29">M4*N$20</f>
        <v>0.31161387631975873</v>
      </c>
      <c r="N25" s="3">
        <f t="shared" ref="N25:N28" si="30">N4*N$21</f>
        <v>0.29819004524886883</v>
      </c>
      <c r="Q25" s="3">
        <f t="shared" ref="Q25:Q28" si="31">Q4*U$17</f>
        <v>0</v>
      </c>
      <c r="R25" s="3">
        <f t="shared" ref="R25:R28" si="32">R4*U$18</f>
        <v>0.2</v>
      </c>
      <c r="S25" s="3">
        <f t="shared" ref="S25:S28" si="33">S4*U$19</f>
        <v>0</v>
      </c>
      <c r="T25" s="3">
        <f t="shared" ref="T25:T28" si="34">T4*U$20</f>
        <v>0</v>
      </c>
      <c r="U25" s="3">
        <f t="shared" ref="U25:U28" si="35">U4*U$21</f>
        <v>0</v>
      </c>
      <c r="X25" s="3">
        <f t="shared" ref="X25:X28" si="36">X4*AB$17</f>
        <v>0.22292095023058078</v>
      </c>
      <c r="Y25" s="3">
        <f t="shared" ref="Y25:Y28" si="37">Y4*AB$18</f>
        <v>0.24946892033541418</v>
      </c>
      <c r="Z25" s="3">
        <f t="shared" ref="Z25:Z28" si="38">Z4*AB$19</f>
        <v>0.17921917210238161</v>
      </c>
      <c r="AA25" s="3">
        <f t="shared" ref="AA25:AA28" si="39">AA4*AB$20</f>
        <v>0.29824347312566635</v>
      </c>
      <c r="AB25" s="3">
        <f t="shared" ref="AB25:AB28" si="40">AB4*AB$21</f>
        <v>0.32079701953855777</v>
      </c>
    </row>
    <row r="26" spans="3:28" hidden="1" x14ac:dyDescent="0.3">
      <c r="C26" s="3">
        <f t="shared" si="21"/>
        <v>0.14005473453749318</v>
      </c>
      <c r="D26" s="3">
        <f t="shared" si="22"/>
        <v>0.48466338259441705</v>
      </c>
      <c r="E26" s="3">
        <f t="shared" si="23"/>
        <v>0.22434592227695677</v>
      </c>
      <c r="F26" s="3">
        <f t="shared" si="24"/>
        <v>0.14005473453749318</v>
      </c>
      <c r="G26" s="3">
        <f t="shared" si="25"/>
        <v>0.22631636562671043</v>
      </c>
      <c r="J26" s="3">
        <f t="shared" si="26"/>
        <v>0.11481146304675717</v>
      </c>
      <c r="K26" s="3">
        <f t="shared" si="27"/>
        <v>0.12815987933634992</v>
      </c>
      <c r="L26" s="3">
        <f t="shared" si="28"/>
        <v>0.14404223227752641</v>
      </c>
      <c r="M26" s="3">
        <f t="shared" si="29"/>
        <v>0.15580693815987937</v>
      </c>
      <c r="N26" s="3">
        <f t="shared" si="30"/>
        <v>0.19879336349924587</v>
      </c>
      <c r="Q26" s="3">
        <f t="shared" si="31"/>
        <v>0</v>
      </c>
      <c r="R26" s="3">
        <f t="shared" si="32"/>
        <v>0</v>
      </c>
      <c r="S26" s="3">
        <f t="shared" si="33"/>
        <v>0.2</v>
      </c>
      <c r="T26" s="3">
        <f t="shared" si="34"/>
        <v>0</v>
      </c>
      <c r="U26" s="3">
        <f t="shared" si="35"/>
        <v>0</v>
      </c>
      <c r="X26" s="3">
        <f t="shared" si="36"/>
        <v>0.12870347062363299</v>
      </c>
      <c r="Y26" s="3">
        <f t="shared" si="37"/>
        <v>0.24946892033541418</v>
      </c>
      <c r="Z26" s="3">
        <f t="shared" si="38"/>
        <v>0.17921917210238161</v>
      </c>
      <c r="AA26" s="3">
        <f t="shared" si="39"/>
        <v>0.14912173656283317</v>
      </c>
      <c r="AB26" s="3">
        <f t="shared" si="40"/>
        <v>0.21386467969237183</v>
      </c>
    </row>
    <row r="27" spans="3:28" hidden="1" x14ac:dyDescent="0.3">
      <c r="C27" s="3">
        <f t="shared" si="21"/>
        <v>0.14005473453749318</v>
      </c>
      <c r="D27" s="3">
        <f t="shared" si="22"/>
        <v>0.12116584564860426</v>
      </c>
      <c r="E27" s="3">
        <f t="shared" si="23"/>
        <v>0.22434592227695677</v>
      </c>
      <c r="F27" s="3">
        <f t="shared" si="24"/>
        <v>0.14005473453749318</v>
      </c>
      <c r="G27" s="3">
        <f t="shared" si="25"/>
        <v>0.11315818281335521</v>
      </c>
      <c r="J27" s="3">
        <f t="shared" si="26"/>
        <v>0.17221719457013576</v>
      </c>
      <c r="K27" s="3">
        <f t="shared" si="27"/>
        <v>0.12815987933634992</v>
      </c>
      <c r="L27" s="3">
        <f t="shared" si="28"/>
        <v>0.14404223227752641</v>
      </c>
      <c r="M27" s="3">
        <f t="shared" si="29"/>
        <v>0.15580693815987937</v>
      </c>
      <c r="N27" s="3">
        <f t="shared" si="30"/>
        <v>0.19879336349924587</v>
      </c>
      <c r="Q27" s="3">
        <f t="shared" si="31"/>
        <v>0</v>
      </c>
      <c r="R27" s="3">
        <f t="shared" si="32"/>
        <v>0</v>
      </c>
      <c r="S27" s="3">
        <f t="shared" si="33"/>
        <v>0</v>
      </c>
      <c r="T27" s="3">
        <f t="shared" si="34"/>
        <v>0.2</v>
      </c>
      <c r="U27" s="3">
        <f t="shared" si="35"/>
        <v>0</v>
      </c>
      <c r="X27" s="3">
        <f t="shared" si="36"/>
        <v>0.15762891557659253</v>
      </c>
      <c r="Y27" s="3">
        <f t="shared" si="37"/>
        <v>0.12473446016770709</v>
      </c>
      <c r="Z27" s="3">
        <f t="shared" si="38"/>
        <v>0.17921917210238161</v>
      </c>
      <c r="AA27" s="3">
        <f t="shared" si="39"/>
        <v>0.14912173656283317</v>
      </c>
      <c r="AB27" s="3">
        <f t="shared" si="40"/>
        <v>0.15122516526676502</v>
      </c>
    </row>
    <row r="28" spans="3:28" hidden="1" x14ac:dyDescent="0.3">
      <c r="C28" s="3">
        <f t="shared" si="21"/>
        <v>0.14005473453749318</v>
      </c>
      <c r="D28" s="3">
        <f t="shared" si="22"/>
        <v>8.0777230432402841E-2</v>
      </c>
      <c r="E28" s="3">
        <f t="shared" si="23"/>
        <v>0.11217296113847838</v>
      </c>
      <c r="F28" s="3">
        <f t="shared" si="24"/>
        <v>0.14005473453749318</v>
      </c>
      <c r="G28" s="3">
        <f t="shared" si="25"/>
        <v>0.11315818281335521</v>
      </c>
      <c r="J28" s="3">
        <f t="shared" si="26"/>
        <v>0.17221719457013576</v>
      </c>
      <c r="K28" s="3">
        <f t="shared" si="27"/>
        <v>8.5439919557566607E-2</v>
      </c>
      <c r="L28" s="3">
        <f t="shared" si="28"/>
        <v>7.2021116138763205E-2</v>
      </c>
      <c r="M28" s="3">
        <f t="shared" si="29"/>
        <v>7.7903469079939683E-2</v>
      </c>
      <c r="N28" s="3">
        <f t="shared" si="30"/>
        <v>9.9396681749622934E-2</v>
      </c>
      <c r="Q28" s="3">
        <f t="shared" si="31"/>
        <v>0</v>
      </c>
      <c r="R28" s="3">
        <f t="shared" si="32"/>
        <v>0</v>
      </c>
      <c r="S28" s="3">
        <f t="shared" si="33"/>
        <v>0</v>
      </c>
      <c r="T28" s="3">
        <f t="shared" si="34"/>
        <v>0</v>
      </c>
      <c r="U28" s="3">
        <f t="shared" si="35"/>
        <v>0.2</v>
      </c>
      <c r="X28" s="3">
        <f t="shared" si="36"/>
        <v>0.15762891557659253</v>
      </c>
      <c r="Y28" s="3">
        <f t="shared" si="37"/>
        <v>8.3156306778471384E-2</v>
      </c>
      <c r="Z28" s="3">
        <f t="shared" si="38"/>
        <v>8.9609586051190807E-2</v>
      </c>
      <c r="AA28" s="3">
        <f t="shared" si="39"/>
        <v>0.10544499114589327</v>
      </c>
      <c r="AB28" s="3">
        <f t="shared" si="40"/>
        <v>0.10693233984618591</v>
      </c>
    </row>
    <row r="29" spans="3:28" hidden="1" x14ac:dyDescent="0.3"/>
    <row r="30" spans="3:28" hidden="1" x14ac:dyDescent="0.3">
      <c r="C30" s="3">
        <f>SUM(C24:G24)</f>
        <v>1.4775588396278052</v>
      </c>
      <c r="E30" s="3">
        <f>G17</f>
        <v>0.28010946907498635</v>
      </c>
      <c r="G30" s="3">
        <f>C30/E30</f>
        <v>5.2749335626074716</v>
      </c>
      <c r="J30" s="3">
        <f>SUM(J24:N24)</f>
        <v>1.7996078431372549</v>
      </c>
      <c r="L30" s="3">
        <f>N17</f>
        <v>0.34443438914027152</v>
      </c>
      <c r="N30" s="3">
        <f>J30/L30</f>
        <v>5.2248204589245049</v>
      </c>
      <c r="Q30" s="3">
        <f>SUM(Q24:U24)</f>
        <v>0.2</v>
      </c>
      <c r="S30" s="3">
        <f>U17</f>
        <v>0.2</v>
      </c>
      <c r="U30" s="3">
        <f>Q30/S30</f>
        <v>1</v>
      </c>
      <c r="X30" s="3">
        <f>SUM(X24:AB24)</f>
        <v>1.619163838275016</v>
      </c>
      <c r="Z30" s="3">
        <f>AB17</f>
        <v>0.31525783115318506</v>
      </c>
      <c r="AB30" s="3">
        <f>X30/Z30</f>
        <v>5.1359987866193801</v>
      </c>
    </row>
    <row r="31" spans="3:28" hidden="1" x14ac:dyDescent="0.3">
      <c r="C31" s="3">
        <f t="shared" ref="C31:C34" si="41">SUM(C25:G25)</f>
        <v>1.2541981390257253</v>
      </c>
      <c r="E31" s="3">
        <f t="shared" ref="E31:E34" si="42">G18</f>
        <v>0.24233169129720852</v>
      </c>
      <c r="G31" s="3">
        <f t="shared" ref="G31:G34" si="43">C31/E31</f>
        <v>5.1755432082034609</v>
      </c>
      <c r="J31" s="3">
        <f t="shared" ref="J31:J34" si="44">SUM(J25:N25)</f>
        <v>1.326425339366516</v>
      </c>
      <c r="L31" s="3">
        <f t="shared" ref="L31:L34" si="45">N18</f>
        <v>0.25631975867269985</v>
      </c>
      <c r="N31" s="3">
        <f t="shared" ref="N31:N34" si="46">J31/L31</f>
        <v>5.1748852536189247</v>
      </c>
      <c r="Q31" s="3">
        <f t="shared" ref="Q31:Q34" si="47">SUM(Q25:U25)</f>
        <v>0.2</v>
      </c>
      <c r="S31" s="3">
        <f t="shared" ref="S31:S34" si="48">U18</f>
        <v>0.2</v>
      </c>
      <c r="U31" s="3">
        <f t="shared" ref="U31:U34" si="49">Q31/S31</f>
        <v>1</v>
      </c>
      <c r="X31" s="3">
        <f t="shared" ref="X31:X34" si="50">SUM(X25:AB25)</f>
        <v>1.2706495353326006</v>
      </c>
      <c r="Z31" s="3">
        <f t="shared" ref="Z31:Z34" si="51">AB18</f>
        <v>0.24946892033541418</v>
      </c>
      <c r="AB31" s="3">
        <f t="shared" ref="AB31:AB34" si="52">X31/Z31</f>
        <v>5.0934181846147242</v>
      </c>
    </row>
    <row r="32" spans="3:28" hidden="1" x14ac:dyDescent="0.3">
      <c r="C32" s="3">
        <f t="shared" si="41"/>
        <v>1.2154351395730707</v>
      </c>
      <c r="E32" s="3">
        <f t="shared" si="42"/>
        <v>0.22434592227695677</v>
      </c>
      <c r="G32" s="3">
        <f t="shared" si="43"/>
        <v>5.417683224358349</v>
      </c>
      <c r="J32" s="3">
        <f t="shared" si="44"/>
        <v>0.74161387631975861</v>
      </c>
      <c r="L32" s="3">
        <f t="shared" si="45"/>
        <v>0.14404223227752641</v>
      </c>
      <c r="N32" s="3">
        <f t="shared" si="46"/>
        <v>5.1485863874345537</v>
      </c>
      <c r="Q32" s="3">
        <f t="shared" si="47"/>
        <v>0.2</v>
      </c>
      <c r="S32" s="3">
        <f t="shared" si="48"/>
        <v>0.2</v>
      </c>
      <c r="U32" s="3">
        <f t="shared" si="49"/>
        <v>1</v>
      </c>
      <c r="X32" s="3">
        <f t="shared" si="50"/>
        <v>0.92037797931663379</v>
      </c>
      <c r="Z32" s="3">
        <f t="shared" si="51"/>
        <v>0.17921917210238161</v>
      </c>
      <c r="AB32" s="3">
        <f t="shared" si="52"/>
        <v>5.1354883995940694</v>
      </c>
    </row>
    <row r="33" spans="3:28" hidden="1" x14ac:dyDescent="0.3">
      <c r="C33" s="3">
        <f t="shared" si="41"/>
        <v>0.7387794198139026</v>
      </c>
      <c r="E33" s="3">
        <f t="shared" si="42"/>
        <v>0.14005473453749318</v>
      </c>
      <c r="G33" s="3">
        <f t="shared" si="43"/>
        <v>5.2749335626074716</v>
      </c>
      <c r="J33" s="3">
        <f t="shared" si="44"/>
        <v>0.7990196078431373</v>
      </c>
      <c r="L33" s="3">
        <f t="shared" si="45"/>
        <v>0.15580693815987937</v>
      </c>
      <c r="N33" s="3">
        <f t="shared" si="46"/>
        <v>5.1282671829622455</v>
      </c>
      <c r="Q33" s="3">
        <f t="shared" si="47"/>
        <v>0.2</v>
      </c>
      <c r="S33" s="3">
        <f t="shared" si="48"/>
        <v>0.2</v>
      </c>
      <c r="U33" s="3">
        <f t="shared" si="49"/>
        <v>1</v>
      </c>
      <c r="X33" s="3">
        <f t="shared" si="50"/>
        <v>0.76192944967627929</v>
      </c>
      <c r="Z33" s="3">
        <f t="shared" si="51"/>
        <v>0.14912173656283317</v>
      </c>
      <c r="AB33" s="3">
        <f t="shared" si="52"/>
        <v>5.1094459281275642</v>
      </c>
    </row>
    <row r="34" spans="3:28" hidden="1" x14ac:dyDescent="0.3">
      <c r="C34" s="3">
        <f t="shared" si="41"/>
        <v>0.58621784345922279</v>
      </c>
      <c r="E34" s="3">
        <f t="shared" si="42"/>
        <v>0.11315818281335521</v>
      </c>
      <c r="G34" s="5">
        <f t="shared" si="43"/>
        <v>5.1805165908871054</v>
      </c>
      <c r="J34" s="3">
        <f t="shared" si="44"/>
        <v>0.50697838109602822</v>
      </c>
      <c r="L34" s="3">
        <f t="shared" si="45"/>
        <v>9.9396681749622934E-2</v>
      </c>
      <c r="N34" s="5">
        <f t="shared" si="46"/>
        <v>5.1005563985837128</v>
      </c>
      <c r="Q34" s="3">
        <f t="shared" si="47"/>
        <v>0.2</v>
      </c>
      <c r="S34" s="3">
        <f t="shared" si="48"/>
        <v>0.2</v>
      </c>
      <c r="U34" s="5">
        <f t="shared" si="49"/>
        <v>1</v>
      </c>
      <c r="X34" s="3">
        <f t="shared" si="50"/>
        <v>0.54277213939833391</v>
      </c>
      <c r="Z34" s="3">
        <f t="shared" si="51"/>
        <v>0.10693233984618591</v>
      </c>
      <c r="AB34" s="5">
        <f t="shared" si="52"/>
        <v>5.075846466831929</v>
      </c>
    </row>
    <row r="35" spans="3:28" hidden="1" x14ac:dyDescent="0.3">
      <c r="F35" s="3"/>
      <c r="G35" s="3"/>
      <c r="M35" s="3"/>
      <c r="N35" s="3"/>
      <c r="T35" s="3"/>
      <c r="U35" s="3"/>
      <c r="AA35" s="3"/>
      <c r="AB35" s="3"/>
    </row>
    <row r="36" spans="3:28" hidden="1" x14ac:dyDescent="0.3">
      <c r="F36" s="3" t="s">
        <v>5</v>
      </c>
      <c r="G36" s="3">
        <f>AVERAGE(G30:G34)</f>
        <v>5.2647220297327717</v>
      </c>
      <c r="M36" s="3" t="s">
        <v>5</v>
      </c>
      <c r="N36" s="3">
        <f>AVERAGE(N30:N34)</f>
        <v>5.1554231363047887</v>
      </c>
      <c r="T36" s="3" t="s">
        <v>5</v>
      </c>
      <c r="U36" s="3">
        <f>AVERAGE(U30:U34)</f>
        <v>1</v>
      </c>
      <c r="AA36" s="3" t="s">
        <v>5</v>
      </c>
      <c r="AB36" s="3">
        <f>AVERAGE(AB30:AB34)</f>
        <v>5.1100395531575336</v>
      </c>
    </row>
    <row r="37" spans="3:28" hidden="1" x14ac:dyDescent="0.3">
      <c r="F37" s="3" t="s">
        <v>6</v>
      </c>
      <c r="G37" s="3">
        <f>(G36-5)/4</f>
        <v>6.6180507433192926E-2</v>
      </c>
      <c r="M37" s="3" t="s">
        <v>6</v>
      </c>
      <c r="N37" s="3">
        <f>(N36-5)/4</f>
        <v>3.8855784076197164E-2</v>
      </c>
      <c r="T37" s="3" t="s">
        <v>6</v>
      </c>
      <c r="U37" s="3">
        <f>(U36-5)/4</f>
        <v>-1</v>
      </c>
      <c r="AA37" s="3" t="s">
        <v>6</v>
      </c>
      <c r="AB37" s="3">
        <f>(AB36-5)/4</f>
        <v>2.7509888289383388E-2</v>
      </c>
    </row>
    <row r="38" spans="3:28" x14ac:dyDescent="0.3">
      <c r="F38" s="3" t="s">
        <v>7</v>
      </c>
      <c r="G38" s="3">
        <f>G37/1.11</f>
        <v>5.962207876864227E-2</v>
      </c>
      <c r="M38" s="3" t="s">
        <v>7</v>
      </c>
      <c r="N38" s="3">
        <f>N37/1.11</f>
        <v>3.5005210879456898E-2</v>
      </c>
      <c r="T38" s="3" t="s">
        <v>7</v>
      </c>
      <c r="U38" s="3">
        <f>U37/1.11</f>
        <v>-0.9009009009009008</v>
      </c>
      <c r="AA38" s="3" t="s">
        <v>7</v>
      </c>
      <c r="AB38" s="3">
        <f>AB37/1.11</f>
        <v>2.4783683143588635E-2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2CB8B-4FF9-4B3F-BE64-5AB8AC5AF5AB}">
  <dimension ref="B3:T33"/>
  <sheetViews>
    <sheetView workbookViewId="0">
      <selection activeCell="I38" sqref="I38"/>
    </sheetView>
  </sheetViews>
  <sheetFormatPr defaultRowHeight="14.4" x14ac:dyDescent="0.3"/>
  <sheetData>
    <row r="3" spans="2:20" x14ac:dyDescent="0.3">
      <c r="B3" s="3" t="s">
        <v>95</v>
      </c>
      <c r="C3" s="3" t="str">
        <f>B4</f>
        <v>k14</v>
      </c>
      <c r="D3" s="3" t="str">
        <f>B5</f>
        <v>k15</v>
      </c>
      <c r="E3" s="3" t="str">
        <f>B6</f>
        <v>k16</v>
      </c>
      <c r="G3" s="3" t="s">
        <v>95</v>
      </c>
      <c r="H3" s="3" t="str">
        <f>G4</f>
        <v>k14</v>
      </c>
      <c r="I3" s="3" t="str">
        <f>G5</f>
        <v>k15</v>
      </c>
      <c r="J3" s="3" t="str">
        <f>G6</f>
        <v>k16</v>
      </c>
      <c r="L3" s="3"/>
      <c r="M3" s="3" t="str">
        <f>L4</f>
        <v>k14</v>
      </c>
      <c r="N3" s="3" t="str">
        <f>L5</f>
        <v>k15</v>
      </c>
      <c r="O3" s="3" t="str">
        <f>L6</f>
        <v>k16</v>
      </c>
      <c r="Q3" s="3"/>
      <c r="R3" s="3" t="str">
        <f>Q4</f>
        <v>k14</v>
      </c>
      <c r="S3" s="3" t="str">
        <f>Q5</f>
        <v>k15</v>
      </c>
      <c r="T3" s="3" t="str">
        <f>Q6</f>
        <v>k16</v>
      </c>
    </row>
    <row r="4" spans="2:20" x14ac:dyDescent="0.3">
      <c r="B4" s="4" t="s">
        <v>79</v>
      </c>
      <c r="C4" s="3">
        <v>1</v>
      </c>
      <c r="D4" s="3">
        <v>3</v>
      </c>
      <c r="E4" s="3">
        <v>1</v>
      </c>
      <c r="G4" s="42" t="str">
        <f>B4</f>
        <v>k14</v>
      </c>
      <c r="H4" s="3">
        <v>1</v>
      </c>
      <c r="I4" s="3">
        <v>3</v>
      </c>
      <c r="J4" s="3">
        <v>2</v>
      </c>
      <c r="L4" s="3" t="str">
        <f>G4</f>
        <v>k14</v>
      </c>
      <c r="M4" s="3">
        <v>1</v>
      </c>
      <c r="N4" s="3"/>
      <c r="O4" s="3"/>
      <c r="Q4" s="3" t="str">
        <f>L4</f>
        <v>k14</v>
      </c>
      <c r="R4" s="3">
        <f>GEOMEAN(C4,H4,M4)</f>
        <v>1</v>
      </c>
      <c r="S4" s="3">
        <f t="shared" ref="S4:T6" si="0">GEOMEAN(D4,I4,N4)</f>
        <v>3</v>
      </c>
      <c r="T4" s="3">
        <f t="shared" si="0"/>
        <v>1.4142135623730949</v>
      </c>
    </row>
    <row r="5" spans="2:20" x14ac:dyDescent="0.3">
      <c r="B5" s="4" t="s">
        <v>90</v>
      </c>
      <c r="C5" s="3">
        <f>1/3</f>
        <v>0.33333333333333331</v>
      </c>
      <c r="D5" s="3">
        <v>1</v>
      </c>
      <c r="E5" s="3">
        <f>1/2</f>
        <v>0.5</v>
      </c>
      <c r="G5" s="42" t="str">
        <f t="shared" ref="G5:G6" si="1">B5</f>
        <v>k15</v>
      </c>
      <c r="H5" s="3">
        <f>1/3</f>
        <v>0.33333333333333331</v>
      </c>
      <c r="I5" s="3">
        <v>1</v>
      </c>
      <c r="J5" s="3">
        <v>1</v>
      </c>
      <c r="L5" s="3" t="str">
        <f t="shared" ref="L5:L6" si="2">G5</f>
        <v>k15</v>
      </c>
      <c r="M5" s="3"/>
      <c r="N5" s="3">
        <v>1</v>
      </c>
      <c r="O5" s="3"/>
      <c r="Q5" s="3" t="str">
        <f t="shared" ref="Q5:Q6" si="3">L5</f>
        <v>k15</v>
      </c>
      <c r="R5" s="3">
        <f t="shared" ref="R5:R6" si="4">GEOMEAN(C5,H5,M5)</f>
        <v>0.33333333333333331</v>
      </c>
      <c r="S5" s="3">
        <f t="shared" si="0"/>
        <v>1</v>
      </c>
      <c r="T5" s="3">
        <f t="shared" si="0"/>
        <v>0.70710678118654757</v>
      </c>
    </row>
    <row r="6" spans="2:20" x14ac:dyDescent="0.3">
      <c r="B6" s="4" t="s">
        <v>91</v>
      </c>
      <c r="C6" s="3">
        <v>1</v>
      </c>
      <c r="D6" s="3">
        <v>2</v>
      </c>
      <c r="E6" s="3">
        <v>1</v>
      </c>
      <c r="G6" s="42" t="str">
        <f t="shared" si="1"/>
        <v>k16</v>
      </c>
      <c r="H6" s="3">
        <f>1/2</f>
        <v>0.5</v>
      </c>
      <c r="I6" s="3">
        <v>1</v>
      </c>
      <c r="J6" s="3">
        <v>1</v>
      </c>
      <c r="L6" s="3" t="str">
        <f t="shared" si="2"/>
        <v>k16</v>
      </c>
      <c r="M6" s="3"/>
      <c r="N6" s="3"/>
      <c r="O6" s="3">
        <v>1</v>
      </c>
      <c r="Q6" s="3" t="str">
        <f t="shared" si="3"/>
        <v>k16</v>
      </c>
      <c r="R6" s="3">
        <f t="shared" si="4"/>
        <v>0.70710678118654757</v>
      </c>
      <c r="S6" s="3">
        <f t="shared" si="0"/>
        <v>1.4142135623730949</v>
      </c>
      <c r="T6" s="3">
        <f t="shared" si="0"/>
        <v>1</v>
      </c>
    </row>
    <row r="8" spans="2:20" hidden="1" x14ac:dyDescent="0.3">
      <c r="C8" s="3">
        <f>SUM(C4:C6)</f>
        <v>2.333333333333333</v>
      </c>
      <c r="D8" s="3">
        <f t="shared" ref="D8:E8" si="5">SUM(D4:D6)</f>
        <v>6</v>
      </c>
      <c r="E8" s="3">
        <f t="shared" si="5"/>
        <v>2.5</v>
      </c>
      <c r="H8" s="3">
        <f>SUM(H4:H6)</f>
        <v>1.8333333333333333</v>
      </c>
      <c r="I8" s="3">
        <f t="shared" ref="I8:J8" si="6">SUM(I4:I6)</f>
        <v>5</v>
      </c>
      <c r="J8" s="3">
        <f t="shared" si="6"/>
        <v>4</v>
      </c>
      <c r="M8" s="3">
        <f>SUM(M4:M6)</f>
        <v>1</v>
      </c>
      <c r="N8" s="3">
        <f t="shared" ref="N8:O8" si="7">SUM(N4:N6)</f>
        <v>1</v>
      </c>
      <c r="O8" s="3">
        <f t="shared" si="7"/>
        <v>1</v>
      </c>
      <c r="R8" s="3">
        <f>SUM(R4:R6)</f>
        <v>2.0404401145198809</v>
      </c>
      <c r="S8" s="3">
        <f t="shared" ref="S8:T8" si="8">SUM(S4:S6)</f>
        <v>5.4142135623730949</v>
      </c>
      <c r="T8" s="3">
        <f t="shared" si="8"/>
        <v>3.1213203435596424</v>
      </c>
    </row>
    <row r="9" spans="2:20" hidden="1" x14ac:dyDescent="0.3"/>
    <row r="10" spans="2:20" hidden="1" x14ac:dyDescent="0.3"/>
    <row r="11" spans="2:20" hidden="1" x14ac:dyDescent="0.3">
      <c r="C11" s="3">
        <f>C4/C$8</f>
        <v>0.4285714285714286</v>
      </c>
      <c r="D11" s="3">
        <f>D4/D$8</f>
        <v>0.5</v>
      </c>
      <c r="E11" s="3">
        <f>E4/E$8</f>
        <v>0.4</v>
      </c>
      <c r="H11" s="3">
        <f>H4/H$8</f>
        <v>0.54545454545454553</v>
      </c>
      <c r="I11" s="3">
        <f>I4/I$8</f>
        <v>0.6</v>
      </c>
      <c r="J11" s="3">
        <f>J4/J$8</f>
        <v>0.5</v>
      </c>
      <c r="M11" s="3">
        <f>M4/M$8</f>
        <v>1</v>
      </c>
      <c r="N11" s="3">
        <f>N4/N$8</f>
        <v>0</v>
      </c>
      <c r="O11" s="3">
        <f>O4/O$8</f>
        <v>0</v>
      </c>
      <c r="R11" s="3">
        <f>R4/R$8</f>
        <v>0.49009034515835409</v>
      </c>
      <c r="S11" s="3">
        <f>S4/S$8</f>
        <v>0.55409709377719396</v>
      </c>
      <c r="T11" s="3">
        <f>T4/T$8</f>
        <v>0.45308183932197282</v>
      </c>
    </row>
    <row r="12" spans="2:20" hidden="1" x14ac:dyDescent="0.3">
      <c r="C12" s="3">
        <f t="shared" ref="C12:E13" si="9">C5/C$8</f>
        <v>0.14285714285714288</v>
      </c>
      <c r="D12" s="3">
        <f t="shared" si="9"/>
        <v>0.16666666666666666</v>
      </c>
      <c r="E12" s="3">
        <f t="shared" si="9"/>
        <v>0.2</v>
      </c>
      <c r="H12" s="3">
        <f t="shared" ref="H12:J13" si="10">H5/H$8</f>
        <v>0.18181818181818182</v>
      </c>
      <c r="I12" s="3">
        <f t="shared" si="10"/>
        <v>0.2</v>
      </c>
      <c r="J12" s="3">
        <f t="shared" si="10"/>
        <v>0.25</v>
      </c>
      <c r="M12" s="3">
        <f t="shared" ref="M12:O13" si="11">M5/M$8</f>
        <v>0</v>
      </c>
      <c r="N12" s="3">
        <f t="shared" si="11"/>
        <v>1</v>
      </c>
      <c r="O12" s="3">
        <f t="shared" si="11"/>
        <v>0</v>
      </c>
      <c r="R12" s="3">
        <f t="shared" ref="R12:T13" si="12">R5/R$8</f>
        <v>0.16336344838611802</v>
      </c>
      <c r="S12" s="3">
        <f t="shared" si="12"/>
        <v>0.18469903125906464</v>
      </c>
      <c r="T12" s="3">
        <f t="shared" si="12"/>
        <v>0.22654091966098644</v>
      </c>
    </row>
    <row r="13" spans="2:20" hidden="1" x14ac:dyDescent="0.3">
      <c r="C13" s="3">
        <f t="shared" si="9"/>
        <v>0.4285714285714286</v>
      </c>
      <c r="D13" s="3">
        <f t="shared" si="9"/>
        <v>0.33333333333333331</v>
      </c>
      <c r="E13" s="3">
        <f t="shared" si="9"/>
        <v>0.4</v>
      </c>
      <c r="H13" s="3">
        <f t="shared" si="10"/>
        <v>0.27272727272727276</v>
      </c>
      <c r="I13" s="3">
        <f t="shared" si="10"/>
        <v>0.2</v>
      </c>
      <c r="J13" s="3">
        <f t="shared" si="10"/>
        <v>0.25</v>
      </c>
      <c r="M13" s="3">
        <f t="shared" si="11"/>
        <v>0</v>
      </c>
      <c r="N13" s="3">
        <f t="shared" si="11"/>
        <v>0</v>
      </c>
      <c r="O13" s="3">
        <f t="shared" si="11"/>
        <v>1</v>
      </c>
      <c r="R13" s="3">
        <f t="shared" si="12"/>
        <v>0.34654620645552786</v>
      </c>
      <c r="S13" s="3">
        <f t="shared" si="12"/>
        <v>0.26120387496374142</v>
      </c>
      <c r="T13" s="3">
        <f t="shared" si="12"/>
        <v>0.32037724101704074</v>
      </c>
    </row>
    <row r="14" spans="2:20" hidden="1" x14ac:dyDescent="0.3"/>
    <row r="15" spans="2:20" x14ac:dyDescent="0.3">
      <c r="D15" s="3" t="str">
        <f>B4</f>
        <v>k14</v>
      </c>
      <c r="E15" s="3">
        <f>AVERAGE(C11:E11)</f>
        <v>0.44285714285714289</v>
      </c>
      <c r="I15" s="3" t="str">
        <f>G4</f>
        <v>k14</v>
      </c>
      <c r="J15" s="3">
        <f>AVERAGE(H11:J11)</f>
        <v>0.54848484848484846</v>
      </c>
      <c r="N15" s="3" t="str">
        <f>L4</f>
        <v>k14</v>
      </c>
      <c r="O15" s="3">
        <f>AVERAGE(M11:O11)</f>
        <v>0.33333333333333331</v>
      </c>
      <c r="S15" s="3" t="str">
        <f>Q4</f>
        <v>k14</v>
      </c>
      <c r="T15" s="3">
        <f>AVERAGE(R11:T11)</f>
        <v>0.49908975941917366</v>
      </c>
    </row>
    <row r="16" spans="2:20" x14ac:dyDescent="0.3">
      <c r="D16" s="3" t="str">
        <f t="shared" ref="D16:D17" si="13">B5</f>
        <v>k15</v>
      </c>
      <c r="E16" s="3">
        <f t="shared" ref="E16:E17" si="14">AVERAGE(C12:E12)</f>
        <v>0.16984126984126982</v>
      </c>
      <c r="I16" s="3" t="str">
        <f t="shared" ref="I16:I17" si="15">G5</f>
        <v>k15</v>
      </c>
      <c r="J16" s="3">
        <f t="shared" ref="J16:J17" si="16">AVERAGE(H12:J12)</f>
        <v>0.2106060606060606</v>
      </c>
      <c r="N16" s="3" t="str">
        <f t="shared" ref="N16:N17" si="17">L5</f>
        <v>k15</v>
      </c>
      <c r="O16" s="3">
        <f t="shared" ref="O16:O17" si="18">AVERAGE(M12:O12)</f>
        <v>0.33333333333333331</v>
      </c>
      <c r="S16" s="3" t="str">
        <f t="shared" ref="S16:S17" si="19">Q5</f>
        <v>k15</v>
      </c>
      <c r="T16" s="3">
        <f t="shared" ref="T16:T17" si="20">AVERAGE(R12:T12)</f>
        <v>0.19153446643538971</v>
      </c>
    </row>
    <row r="17" spans="2:20" x14ac:dyDescent="0.3">
      <c r="D17" s="3" t="str">
        <f t="shared" si="13"/>
        <v>k16</v>
      </c>
      <c r="E17" s="3">
        <f t="shared" si="14"/>
        <v>0.38730158730158726</v>
      </c>
      <c r="I17" s="3" t="str">
        <f t="shared" si="15"/>
        <v>k16</v>
      </c>
      <c r="J17" s="3">
        <f t="shared" si="16"/>
        <v>0.24090909090909093</v>
      </c>
      <c r="N17" s="3" t="str">
        <f t="shared" si="17"/>
        <v>k16</v>
      </c>
      <c r="O17" s="3">
        <f t="shared" si="18"/>
        <v>0.33333333333333331</v>
      </c>
      <c r="S17" s="3" t="str">
        <f t="shared" si="19"/>
        <v>k16</v>
      </c>
      <c r="T17" s="3">
        <f t="shared" si="20"/>
        <v>0.30937577414543665</v>
      </c>
    </row>
    <row r="19" spans="2:20" x14ac:dyDescent="0.3">
      <c r="B19" t="s">
        <v>4</v>
      </c>
      <c r="G19" t="s">
        <v>4</v>
      </c>
      <c r="L19" t="s">
        <v>4</v>
      </c>
      <c r="Q19" t="s">
        <v>4</v>
      </c>
    </row>
    <row r="21" spans="2:20" hidden="1" x14ac:dyDescent="0.3">
      <c r="C21" s="3">
        <f>C4*E$15</f>
        <v>0.44285714285714289</v>
      </c>
      <c r="D21" s="3">
        <f>D4*E$16</f>
        <v>0.50952380952380949</v>
      </c>
      <c r="E21" s="3">
        <f>E4*E$17</f>
        <v>0.38730158730158726</v>
      </c>
      <c r="H21" s="3">
        <f>H4*J$15</f>
        <v>0.54848484848484846</v>
      </c>
      <c r="I21" s="3">
        <f>I4*J$16</f>
        <v>0.63181818181818183</v>
      </c>
      <c r="J21" s="3">
        <f>J4*J$17</f>
        <v>0.48181818181818187</v>
      </c>
      <c r="M21" s="3">
        <f>M4*O$15</f>
        <v>0.33333333333333331</v>
      </c>
      <c r="N21" s="3">
        <f>N4*O$16</f>
        <v>0</v>
      </c>
      <c r="O21" s="3">
        <f>O4*O$17</f>
        <v>0</v>
      </c>
      <c r="R21" s="3">
        <f>R4*T$15</f>
        <v>0.49908975941917366</v>
      </c>
      <c r="S21" s="3">
        <f>S4*T$16</f>
        <v>0.5746033993061691</v>
      </c>
      <c r="T21" s="3">
        <f>T4*T$17</f>
        <v>0.43752341566615199</v>
      </c>
    </row>
    <row r="22" spans="2:20" hidden="1" x14ac:dyDescent="0.3">
      <c r="C22" s="3">
        <f t="shared" ref="C22:C23" si="21">C5*E$15</f>
        <v>0.14761904761904762</v>
      </c>
      <c r="D22" s="3">
        <f t="shared" ref="D22:D23" si="22">D5*E$16</f>
        <v>0.16984126984126982</v>
      </c>
      <c r="E22" s="3">
        <f t="shared" ref="E22:E23" si="23">E5*E$17</f>
        <v>0.19365079365079363</v>
      </c>
      <c r="H22" s="3">
        <f t="shared" ref="H22:H23" si="24">H5*J$15</f>
        <v>0.18282828282828281</v>
      </c>
      <c r="I22" s="3">
        <f t="shared" ref="I22:I23" si="25">I5*J$16</f>
        <v>0.2106060606060606</v>
      </c>
      <c r="J22" s="3">
        <f t="shared" ref="J22:J23" si="26">J5*J$17</f>
        <v>0.24090909090909093</v>
      </c>
      <c r="M22" s="3">
        <f t="shared" ref="M22:M23" si="27">M5*O$15</f>
        <v>0</v>
      </c>
      <c r="N22" s="3">
        <f t="shared" ref="N22:N23" si="28">N5*O$16</f>
        <v>0.33333333333333331</v>
      </c>
      <c r="O22" s="3">
        <f t="shared" ref="O22:O23" si="29">O5*O$17</f>
        <v>0</v>
      </c>
      <c r="R22" s="3">
        <f t="shared" ref="R22:R23" si="30">R5*T$15</f>
        <v>0.16636325313972455</v>
      </c>
      <c r="S22" s="3">
        <f t="shared" ref="S22:S23" si="31">S5*T$16</f>
        <v>0.19153446643538971</v>
      </c>
      <c r="T22" s="3">
        <f t="shared" ref="T22:T23" si="32">T5*T$17</f>
        <v>0.21876170783307605</v>
      </c>
    </row>
    <row r="23" spans="2:20" hidden="1" x14ac:dyDescent="0.3">
      <c r="C23" s="3">
        <f t="shared" si="21"/>
        <v>0.44285714285714289</v>
      </c>
      <c r="D23" s="3">
        <f t="shared" si="22"/>
        <v>0.33968253968253964</v>
      </c>
      <c r="E23" s="3">
        <f t="shared" si="23"/>
        <v>0.38730158730158726</v>
      </c>
      <c r="H23" s="3">
        <f t="shared" si="24"/>
        <v>0.27424242424242423</v>
      </c>
      <c r="I23" s="3">
        <f t="shared" si="25"/>
        <v>0.2106060606060606</v>
      </c>
      <c r="J23" s="3">
        <f t="shared" si="26"/>
        <v>0.24090909090909093</v>
      </c>
      <c r="M23" s="3">
        <f t="shared" si="27"/>
        <v>0</v>
      </c>
      <c r="N23" s="3">
        <f t="shared" si="28"/>
        <v>0</v>
      </c>
      <c r="O23" s="3">
        <f t="shared" si="29"/>
        <v>0.33333333333333331</v>
      </c>
      <c r="R23" s="3">
        <f t="shared" si="30"/>
        <v>0.35290975330606028</v>
      </c>
      <c r="S23" s="3">
        <f t="shared" si="31"/>
        <v>0.27087064009482248</v>
      </c>
      <c r="T23" s="3">
        <f t="shared" si="32"/>
        <v>0.30937577414543665</v>
      </c>
    </row>
    <row r="24" spans="2:20" hidden="1" x14ac:dyDescent="0.3"/>
    <row r="25" spans="2:20" hidden="1" x14ac:dyDescent="0.3">
      <c r="C25" s="3">
        <f>SUM(C21:E21)</f>
        <v>1.3396825396825396</v>
      </c>
      <c r="D25" s="3">
        <f>SUM(C22:E22)</f>
        <v>0.51111111111111107</v>
      </c>
      <c r="E25" s="3">
        <f>SUM(C23:E23)</f>
        <v>1.1698412698412697</v>
      </c>
      <c r="H25" s="3">
        <f>SUM(H21:J21)</f>
        <v>1.6621212121212121</v>
      </c>
      <c r="I25" s="3">
        <f>SUM(H22:J22)</f>
        <v>0.63434343434343432</v>
      </c>
      <c r="J25" s="3">
        <f>SUM(H23:J23)</f>
        <v>0.72575757575757582</v>
      </c>
      <c r="M25" s="3">
        <f>SUM(M21:O21)</f>
        <v>0.33333333333333331</v>
      </c>
      <c r="N25" s="3">
        <f>SUM(M22:O22)</f>
        <v>0.33333333333333331</v>
      </c>
      <c r="O25" s="3">
        <f>SUM(M23:O23)</f>
        <v>0.33333333333333331</v>
      </c>
      <c r="R25" s="3">
        <f>SUM(R21:T21)</f>
        <v>1.5112165743914947</v>
      </c>
      <c r="S25" s="3">
        <f>SUM(R22:T22)</f>
        <v>0.57665942740819032</v>
      </c>
      <c r="T25" s="3">
        <f>SUM(R23:T23)</f>
        <v>0.93315616754631936</v>
      </c>
    </row>
    <row r="26" spans="2:20" hidden="1" x14ac:dyDescent="0.3"/>
    <row r="27" spans="2:20" hidden="1" x14ac:dyDescent="0.3">
      <c r="C27" s="3">
        <f>E15</f>
        <v>0.44285714285714289</v>
      </c>
      <c r="D27" s="3">
        <f>E16</f>
        <v>0.16984126984126982</v>
      </c>
      <c r="E27" s="3">
        <f>E17</f>
        <v>0.38730158730158726</v>
      </c>
      <c r="H27" s="3">
        <f>J15</f>
        <v>0.54848484848484846</v>
      </c>
      <c r="I27" s="3">
        <f>J16</f>
        <v>0.2106060606060606</v>
      </c>
      <c r="J27" s="3">
        <f>J17</f>
        <v>0.24090909090909093</v>
      </c>
      <c r="M27" s="3">
        <f>O15</f>
        <v>0.33333333333333331</v>
      </c>
      <c r="N27" s="3">
        <f>O16</f>
        <v>0.33333333333333331</v>
      </c>
      <c r="O27" s="3">
        <f>O17</f>
        <v>0.33333333333333331</v>
      </c>
      <c r="R27" s="3">
        <f>T15</f>
        <v>0.49908975941917366</v>
      </c>
      <c r="S27" s="3">
        <f>T16</f>
        <v>0.19153446643538971</v>
      </c>
      <c r="T27" s="3">
        <f>T17</f>
        <v>0.30937577414543665</v>
      </c>
    </row>
    <row r="28" spans="2:20" hidden="1" x14ac:dyDescent="0.3"/>
    <row r="29" spans="2:20" hidden="1" x14ac:dyDescent="0.3">
      <c r="C29" s="3">
        <f>C25/C27</f>
        <v>3.0250896057347667</v>
      </c>
      <c r="D29" s="3">
        <f t="shared" ref="D29:E29" si="33">D25/D27</f>
        <v>3.0093457943925235</v>
      </c>
      <c r="E29" s="3">
        <f t="shared" si="33"/>
        <v>3.0204918032786883</v>
      </c>
      <c r="H29" s="3">
        <f>H25/H27</f>
        <v>3.0303867403314917</v>
      </c>
      <c r="I29" s="3">
        <f t="shared" ref="I29:J29" si="34">I25/I27</f>
        <v>3.0119904076738608</v>
      </c>
      <c r="J29" s="3">
        <f t="shared" si="34"/>
        <v>3.0125786163522013</v>
      </c>
      <c r="M29" s="3">
        <f>M25/M27</f>
        <v>1</v>
      </c>
      <c r="N29" s="3">
        <f t="shared" ref="N29:O29" si="35">N25/N27</f>
        <v>1</v>
      </c>
      <c r="O29" s="3">
        <f t="shared" si="35"/>
        <v>1</v>
      </c>
      <c r="R29" s="3">
        <f>R25/R27</f>
        <v>3.0279454664631973</v>
      </c>
      <c r="S29" s="3">
        <f t="shared" ref="S29:T29" si="36">S25/S27</f>
        <v>3.0107345071635696</v>
      </c>
      <c r="T29" s="3">
        <f t="shared" si="36"/>
        <v>3.0162548122066122</v>
      </c>
    </row>
    <row r="30" spans="2:20" hidden="1" x14ac:dyDescent="0.3"/>
    <row r="31" spans="2:20" hidden="1" x14ac:dyDescent="0.3">
      <c r="D31" s="3" t="s">
        <v>5</v>
      </c>
      <c r="E31" s="3">
        <f>AVERAGE(C29:E29)</f>
        <v>3.0183090678019924</v>
      </c>
      <c r="I31" s="3" t="s">
        <v>5</v>
      </c>
      <c r="J31" s="3">
        <f>AVERAGE(H29:J29)</f>
        <v>3.0183185881191843</v>
      </c>
      <c r="N31" s="3" t="s">
        <v>5</v>
      </c>
      <c r="O31" s="3">
        <f>AVERAGE(M29:O29)</f>
        <v>1</v>
      </c>
      <c r="S31" s="3" t="s">
        <v>5</v>
      </c>
      <c r="T31" s="3">
        <f>AVERAGE(R29:T29)</f>
        <v>3.0183115952777926</v>
      </c>
    </row>
    <row r="32" spans="2:20" hidden="1" x14ac:dyDescent="0.3">
      <c r="D32" s="3" t="s">
        <v>6</v>
      </c>
      <c r="E32" s="3">
        <f>(E31-3)/2</f>
        <v>9.1545339009961868E-3</v>
      </c>
      <c r="I32" s="3" t="s">
        <v>6</v>
      </c>
      <c r="J32" s="3">
        <f>(J31-3)/2</f>
        <v>9.159294059592149E-3</v>
      </c>
      <c r="N32" s="3" t="s">
        <v>6</v>
      </c>
      <c r="O32" s="3">
        <f>(O31-3)/2</f>
        <v>-1</v>
      </c>
      <c r="S32" s="3" t="s">
        <v>6</v>
      </c>
      <c r="T32" s="3">
        <f>(T31-3)/2</f>
        <v>9.1557976388962903E-3</v>
      </c>
    </row>
    <row r="33" spans="4:20" x14ac:dyDescent="0.3">
      <c r="D33" s="3" t="s">
        <v>7</v>
      </c>
      <c r="E33" s="3">
        <f>E32/0.52</f>
        <v>1.7604872886531127E-2</v>
      </c>
      <c r="I33" s="3" t="s">
        <v>7</v>
      </c>
      <c r="J33" s="3">
        <f>J32/0.52</f>
        <v>1.7614027037677209E-2</v>
      </c>
      <c r="N33" s="3" t="s">
        <v>7</v>
      </c>
      <c r="O33" s="3">
        <f>O32/0.52</f>
        <v>-1.9230769230769229</v>
      </c>
      <c r="S33" s="3" t="s">
        <v>7</v>
      </c>
      <c r="T33" s="3">
        <f>T32/0.52</f>
        <v>1.7607303151723635E-2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B8BD2-2304-46D1-A697-8675CF988059}">
  <dimension ref="B3:T33"/>
  <sheetViews>
    <sheetView workbookViewId="0">
      <selection activeCell="S40" sqref="S40"/>
    </sheetView>
  </sheetViews>
  <sheetFormatPr defaultRowHeight="14.4" x14ac:dyDescent="0.3"/>
  <cols>
    <col min="12" max="16" width="0" hidden="1" customWidth="1"/>
    <col min="19" max="19" width="9.109375" customWidth="1"/>
  </cols>
  <sheetData>
    <row r="3" spans="2:20" x14ac:dyDescent="0.3">
      <c r="B3" s="3" t="s">
        <v>80</v>
      </c>
      <c r="C3" s="3" t="str">
        <f>B4</f>
        <v>k5</v>
      </c>
      <c r="D3" s="3" t="str">
        <f>B5</f>
        <v>k7</v>
      </c>
      <c r="E3" s="3" t="str">
        <f>B6</f>
        <v>k8</v>
      </c>
      <c r="G3" s="3" t="s">
        <v>80</v>
      </c>
      <c r="H3" s="3" t="str">
        <f>G4</f>
        <v>k5</v>
      </c>
      <c r="I3" s="3" t="str">
        <f>G5</f>
        <v>k7</v>
      </c>
      <c r="J3" s="3" t="str">
        <f>G6</f>
        <v>k8</v>
      </c>
      <c r="L3" s="3"/>
      <c r="M3" s="3" t="str">
        <f>L4</f>
        <v>k5</v>
      </c>
      <c r="N3" s="3" t="str">
        <f>L5</f>
        <v>k7</v>
      </c>
      <c r="O3" s="3" t="str">
        <f>L6</f>
        <v>k8</v>
      </c>
      <c r="Q3" s="3" t="s">
        <v>80</v>
      </c>
      <c r="R3" s="3" t="str">
        <f>Q4</f>
        <v>k5</v>
      </c>
      <c r="S3" s="3" t="str">
        <f>Q5</f>
        <v>k7</v>
      </c>
      <c r="T3" s="3" t="str">
        <f>Q6</f>
        <v>k8</v>
      </c>
    </row>
    <row r="4" spans="2:20" x14ac:dyDescent="0.3">
      <c r="B4" s="4" t="s">
        <v>84</v>
      </c>
      <c r="C4" s="3">
        <v>1</v>
      </c>
      <c r="D4" s="3">
        <v>3</v>
      </c>
      <c r="E4" s="3">
        <v>3</v>
      </c>
      <c r="G4" s="42" t="str">
        <f>B4</f>
        <v>k5</v>
      </c>
      <c r="H4" s="3">
        <v>1</v>
      </c>
      <c r="I4" s="3">
        <v>2</v>
      </c>
      <c r="J4" s="3">
        <v>3</v>
      </c>
      <c r="L4" s="3" t="str">
        <f>G4</f>
        <v>k5</v>
      </c>
      <c r="M4" s="3">
        <v>1</v>
      </c>
      <c r="N4" s="3"/>
      <c r="O4" s="3"/>
      <c r="Q4" s="42" t="str">
        <f>L4</f>
        <v>k5</v>
      </c>
      <c r="R4" s="3">
        <f>GEOMEAN(C4,H4,M4)</f>
        <v>1</v>
      </c>
      <c r="S4" s="3">
        <f t="shared" ref="S4:T6" si="0">GEOMEAN(D4,I4,N4)</f>
        <v>2.4494897427831779</v>
      </c>
      <c r="T4" s="3">
        <f t="shared" si="0"/>
        <v>3</v>
      </c>
    </row>
    <row r="5" spans="2:20" x14ac:dyDescent="0.3">
      <c r="B5" s="4" t="s">
        <v>86</v>
      </c>
      <c r="C5" s="3">
        <f>1/3</f>
        <v>0.33333333333333331</v>
      </c>
      <c r="D5" s="3">
        <v>1</v>
      </c>
      <c r="E5" s="3">
        <v>2</v>
      </c>
      <c r="G5" s="42" t="str">
        <f t="shared" ref="G5:G6" si="1">B5</f>
        <v>k7</v>
      </c>
      <c r="H5" s="3">
        <f>1/2</f>
        <v>0.5</v>
      </c>
      <c r="I5" s="3">
        <v>1</v>
      </c>
      <c r="J5" s="3">
        <v>1</v>
      </c>
      <c r="L5" s="3" t="str">
        <f t="shared" ref="L5:L6" si="2">G5</f>
        <v>k7</v>
      </c>
      <c r="M5" s="3"/>
      <c r="N5" s="3">
        <v>1</v>
      </c>
      <c r="O5" s="3"/>
      <c r="Q5" s="42" t="str">
        <f t="shared" ref="Q5:Q6" si="3">L5</f>
        <v>k7</v>
      </c>
      <c r="R5" s="3">
        <f t="shared" ref="R5:R6" si="4">GEOMEAN(C5,H5,M5)</f>
        <v>0.40824829046386302</v>
      </c>
      <c r="S5" s="3">
        <f t="shared" si="0"/>
        <v>1</v>
      </c>
      <c r="T5" s="3">
        <f t="shared" si="0"/>
        <v>1.4142135623730949</v>
      </c>
    </row>
    <row r="6" spans="2:20" x14ac:dyDescent="0.3">
      <c r="B6" s="4" t="s">
        <v>87</v>
      </c>
      <c r="C6" s="3">
        <f>1/3</f>
        <v>0.33333333333333331</v>
      </c>
      <c r="D6" s="3">
        <f>1/2</f>
        <v>0.5</v>
      </c>
      <c r="E6" s="3">
        <v>1</v>
      </c>
      <c r="G6" s="42" t="str">
        <f t="shared" si="1"/>
        <v>k8</v>
      </c>
      <c r="H6" s="3">
        <f>1/3</f>
        <v>0.33333333333333331</v>
      </c>
      <c r="I6" s="3">
        <v>1</v>
      </c>
      <c r="J6" s="3">
        <v>1</v>
      </c>
      <c r="L6" s="3" t="str">
        <f t="shared" si="2"/>
        <v>k8</v>
      </c>
      <c r="M6" s="3"/>
      <c r="N6" s="3"/>
      <c r="O6" s="3">
        <v>1</v>
      </c>
      <c r="Q6" s="42" t="str">
        <f t="shared" si="3"/>
        <v>k8</v>
      </c>
      <c r="R6" s="3">
        <f t="shared" si="4"/>
        <v>0.33333333333333331</v>
      </c>
      <c r="S6" s="3">
        <f t="shared" si="0"/>
        <v>0.70710678118654757</v>
      </c>
      <c r="T6" s="3">
        <f t="shared" si="0"/>
        <v>1</v>
      </c>
    </row>
    <row r="8" spans="2:20" hidden="1" x14ac:dyDescent="0.3">
      <c r="C8" s="3">
        <f>SUM(C4:C6)</f>
        <v>1.6666666666666665</v>
      </c>
      <c r="D8" s="3">
        <f t="shared" ref="D8:E8" si="5">SUM(D4:D6)</f>
        <v>4.5</v>
      </c>
      <c r="E8" s="3">
        <f t="shared" si="5"/>
        <v>6</v>
      </c>
      <c r="H8" s="3">
        <f>SUM(H4:H6)</f>
        <v>1.8333333333333333</v>
      </c>
      <c r="I8" s="3">
        <f t="shared" ref="I8:J8" si="6">SUM(I4:I6)</f>
        <v>4</v>
      </c>
      <c r="J8" s="3">
        <f t="shared" si="6"/>
        <v>5</v>
      </c>
      <c r="M8" s="3">
        <f>SUM(M4:M6)</f>
        <v>1</v>
      </c>
      <c r="N8" s="3">
        <f t="shared" ref="N8:O8" si="7">SUM(N4:N6)</f>
        <v>1</v>
      </c>
      <c r="O8" s="3">
        <f t="shared" si="7"/>
        <v>1</v>
      </c>
      <c r="R8" s="3">
        <f>SUM(R4:R6)</f>
        <v>1.7415816237971964</v>
      </c>
      <c r="S8" s="3">
        <f t="shared" ref="S8:T8" si="8">SUM(S4:S6)</f>
        <v>4.1565965239697258</v>
      </c>
      <c r="T8" s="3">
        <f t="shared" si="8"/>
        <v>5.4142135623730949</v>
      </c>
    </row>
    <row r="9" spans="2:20" hidden="1" x14ac:dyDescent="0.3"/>
    <row r="10" spans="2:20" hidden="1" x14ac:dyDescent="0.3"/>
    <row r="11" spans="2:20" hidden="1" x14ac:dyDescent="0.3">
      <c r="C11" s="3">
        <f>C4/C$8</f>
        <v>0.60000000000000009</v>
      </c>
      <c r="D11" s="3">
        <f>D4/D$8</f>
        <v>0.66666666666666663</v>
      </c>
      <c r="E11" s="3">
        <f>E4/E$8</f>
        <v>0.5</v>
      </c>
      <c r="H11" s="3">
        <f>H4/H$8</f>
        <v>0.54545454545454553</v>
      </c>
      <c r="I11" s="3">
        <f>I4/I$8</f>
        <v>0.5</v>
      </c>
      <c r="J11" s="3">
        <f>J4/J$8</f>
        <v>0.6</v>
      </c>
      <c r="M11" s="3">
        <f>M4/M$8</f>
        <v>1</v>
      </c>
      <c r="N11" s="3">
        <f>N4/N$8</f>
        <v>0</v>
      </c>
      <c r="O11" s="3">
        <f>O4/O$8</f>
        <v>0</v>
      </c>
      <c r="R11" s="3">
        <f>R4/R$8</f>
        <v>0.57419071626380913</v>
      </c>
      <c r="S11" s="3">
        <f>S4/S$8</f>
        <v>0.58930178299908975</v>
      </c>
      <c r="T11" s="3">
        <f>T4/T$8</f>
        <v>0.55409709377719396</v>
      </c>
    </row>
    <row r="12" spans="2:20" hidden="1" x14ac:dyDescent="0.3">
      <c r="C12" s="3">
        <f t="shared" ref="C12:E13" si="9">C5/C$8</f>
        <v>0.2</v>
      </c>
      <c r="D12" s="3">
        <f t="shared" si="9"/>
        <v>0.22222222222222221</v>
      </c>
      <c r="E12" s="3">
        <f t="shared" si="9"/>
        <v>0.33333333333333331</v>
      </c>
      <c r="H12" s="3">
        <f t="shared" ref="H12:J13" si="10">H5/H$8</f>
        <v>0.27272727272727276</v>
      </c>
      <c r="I12" s="3">
        <f t="shared" si="10"/>
        <v>0.25</v>
      </c>
      <c r="J12" s="3">
        <f t="shared" si="10"/>
        <v>0.2</v>
      </c>
      <c r="M12" s="3">
        <f t="shared" ref="M12:O13" si="11">M5/M$8</f>
        <v>0</v>
      </c>
      <c r="N12" s="3">
        <f t="shared" si="11"/>
        <v>1</v>
      </c>
      <c r="O12" s="3">
        <f t="shared" si="11"/>
        <v>0</v>
      </c>
      <c r="R12" s="3">
        <f t="shared" ref="R12:T13" si="12">R5/R$8</f>
        <v>0.23441237831492112</v>
      </c>
      <c r="S12" s="3">
        <f t="shared" si="12"/>
        <v>0.24058144547668475</v>
      </c>
      <c r="T12" s="3">
        <f t="shared" si="12"/>
        <v>0.26120387496374142</v>
      </c>
    </row>
    <row r="13" spans="2:20" hidden="1" x14ac:dyDescent="0.3">
      <c r="C13" s="3">
        <f t="shared" si="9"/>
        <v>0.2</v>
      </c>
      <c r="D13" s="3">
        <f t="shared" si="9"/>
        <v>0.1111111111111111</v>
      </c>
      <c r="E13" s="3">
        <f t="shared" si="9"/>
        <v>0.16666666666666666</v>
      </c>
      <c r="H13" s="3">
        <f t="shared" si="10"/>
        <v>0.18181818181818182</v>
      </c>
      <c r="I13" s="3">
        <f t="shared" si="10"/>
        <v>0.25</v>
      </c>
      <c r="J13" s="3">
        <f t="shared" si="10"/>
        <v>0.2</v>
      </c>
      <c r="M13" s="3">
        <f t="shared" si="11"/>
        <v>0</v>
      </c>
      <c r="N13" s="3">
        <f t="shared" si="11"/>
        <v>0</v>
      </c>
      <c r="O13" s="3">
        <f t="shared" si="11"/>
        <v>1</v>
      </c>
      <c r="R13" s="3">
        <f t="shared" si="12"/>
        <v>0.19139690542126972</v>
      </c>
      <c r="S13" s="3">
        <f t="shared" si="12"/>
        <v>0.17011677152422547</v>
      </c>
      <c r="T13" s="3">
        <f t="shared" si="12"/>
        <v>0.18469903125906464</v>
      </c>
    </row>
    <row r="14" spans="2:20" hidden="1" x14ac:dyDescent="0.3"/>
    <row r="15" spans="2:20" x14ac:dyDescent="0.3">
      <c r="D15" s="3" t="str">
        <f>B4</f>
        <v>k5</v>
      </c>
      <c r="E15" s="3">
        <f>AVERAGE(C11:E11)</f>
        <v>0.58888888888888891</v>
      </c>
      <c r="I15" s="3" t="str">
        <f>G4</f>
        <v>k5</v>
      </c>
      <c r="J15" s="3">
        <f>AVERAGE(H11:J11)</f>
        <v>0.54848484848484846</v>
      </c>
      <c r="N15" s="3" t="str">
        <f>L4</f>
        <v>k5</v>
      </c>
      <c r="O15" s="3">
        <f>AVERAGE(M11:O11)</f>
        <v>0.33333333333333331</v>
      </c>
      <c r="S15" s="3" t="str">
        <f>Q4</f>
        <v>k5</v>
      </c>
      <c r="T15" s="3">
        <f>AVERAGE(R11:T11)</f>
        <v>0.57252986434669761</v>
      </c>
    </row>
    <row r="16" spans="2:20" x14ac:dyDescent="0.3">
      <c r="D16" s="3" t="str">
        <f t="shared" ref="D16:D17" si="13">B5</f>
        <v>k7</v>
      </c>
      <c r="E16" s="3">
        <f t="shared" ref="E16:E17" si="14">AVERAGE(C12:E12)</f>
        <v>0.25185185185185183</v>
      </c>
      <c r="I16" s="3" t="str">
        <f t="shared" ref="I16:I17" si="15">G5</f>
        <v>k7</v>
      </c>
      <c r="J16" s="3">
        <f t="shared" ref="J16:J17" si="16">AVERAGE(H12:J12)</f>
        <v>0.24090909090909088</v>
      </c>
      <c r="N16" s="3" t="str">
        <f t="shared" ref="N16:N17" si="17">L5</f>
        <v>k7</v>
      </c>
      <c r="O16" s="3">
        <f t="shared" ref="O16:O17" si="18">AVERAGE(M12:O12)</f>
        <v>0.33333333333333331</v>
      </c>
      <c r="S16" s="3" t="str">
        <f t="shared" ref="S16:S17" si="19">Q5</f>
        <v>k7</v>
      </c>
      <c r="T16" s="3">
        <f t="shared" ref="T16:T17" si="20">AVERAGE(R12:T12)</f>
        <v>0.24539923291844912</v>
      </c>
    </row>
    <row r="17" spans="2:20" x14ac:dyDescent="0.3">
      <c r="D17" s="3" t="str">
        <f t="shared" si="13"/>
        <v>k8</v>
      </c>
      <c r="E17" s="3">
        <f t="shared" si="14"/>
        <v>0.15925925925925924</v>
      </c>
      <c r="I17" s="3" t="str">
        <f t="shared" si="15"/>
        <v>k8</v>
      </c>
      <c r="J17" s="3">
        <f t="shared" si="16"/>
        <v>0.2106060606060606</v>
      </c>
      <c r="N17" s="3" t="str">
        <f t="shared" si="17"/>
        <v>k8</v>
      </c>
      <c r="O17" s="3">
        <f t="shared" si="18"/>
        <v>0.33333333333333331</v>
      </c>
      <c r="S17" s="3" t="str">
        <f t="shared" si="19"/>
        <v>k8</v>
      </c>
      <c r="T17" s="3">
        <f t="shared" si="20"/>
        <v>0.18207090273485327</v>
      </c>
    </row>
    <row r="19" spans="2:20" x14ac:dyDescent="0.3">
      <c r="B19" t="s">
        <v>4</v>
      </c>
      <c r="G19" t="s">
        <v>4</v>
      </c>
      <c r="L19" t="s">
        <v>4</v>
      </c>
      <c r="Q19" t="s">
        <v>4</v>
      </c>
    </row>
    <row r="21" spans="2:20" hidden="1" x14ac:dyDescent="0.3">
      <c r="C21" s="3">
        <f>C4*E$15</f>
        <v>0.58888888888888891</v>
      </c>
      <c r="D21" s="3">
        <f>D4*E$16</f>
        <v>0.75555555555555554</v>
      </c>
      <c r="E21" s="3">
        <f>E4*E$17</f>
        <v>0.47777777777777775</v>
      </c>
      <c r="H21" s="3">
        <f>H4*J$15</f>
        <v>0.54848484848484846</v>
      </c>
      <c r="I21" s="3">
        <f>I4*J$16</f>
        <v>0.48181818181818176</v>
      </c>
      <c r="J21" s="3">
        <f>J4*J$17</f>
        <v>0.63181818181818183</v>
      </c>
      <c r="M21" s="3">
        <f>M4*O$15</f>
        <v>0.33333333333333331</v>
      </c>
      <c r="N21" s="3">
        <f>N4*O$16</f>
        <v>0</v>
      </c>
      <c r="O21" s="3">
        <f>O4*O$17</f>
        <v>0</v>
      </c>
      <c r="R21" s="3">
        <f>R4*T$15</f>
        <v>0.57252986434669761</v>
      </c>
      <c r="S21" s="3">
        <f>S4*T$16</f>
        <v>0.60110290392060106</v>
      </c>
      <c r="T21" s="3">
        <f>T4*T$17</f>
        <v>0.5462127082045598</v>
      </c>
    </row>
    <row r="22" spans="2:20" hidden="1" x14ac:dyDescent="0.3">
      <c r="C22" s="3">
        <f t="shared" ref="C22:C23" si="21">C5*E$15</f>
        <v>0.1962962962962963</v>
      </c>
      <c r="D22" s="3">
        <f t="shared" ref="D22:D23" si="22">D5*E$16</f>
        <v>0.25185185185185183</v>
      </c>
      <c r="E22" s="3">
        <f t="shared" ref="E22:E23" si="23">E5*E$17</f>
        <v>0.31851851851851848</v>
      </c>
      <c r="H22" s="3">
        <f t="shared" ref="H22:H23" si="24">H5*J$15</f>
        <v>0.27424242424242423</v>
      </c>
      <c r="I22" s="3">
        <f t="shared" ref="I22:I23" si="25">I5*J$16</f>
        <v>0.24090909090909088</v>
      </c>
      <c r="J22" s="3">
        <f t="shared" ref="J22:J23" si="26">J5*J$17</f>
        <v>0.2106060606060606</v>
      </c>
      <c r="M22" s="3">
        <f t="shared" ref="M22:M23" si="27">M5*O$15</f>
        <v>0</v>
      </c>
      <c r="N22" s="3">
        <f t="shared" ref="N22:N23" si="28">N5*O$16</f>
        <v>0.33333333333333331</v>
      </c>
      <c r="O22" s="3">
        <f t="shared" ref="O22:O23" si="29">O5*O$17</f>
        <v>0</v>
      </c>
      <c r="R22" s="3">
        <f t="shared" ref="R22:R23" si="30">R5*T$15</f>
        <v>0.23373433835904669</v>
      </c>
      <c r="S22" s="3">
        <f t="shared" ref="S22:S23" si="31">S5*T$16</f>
        <v>0.24539923291844912</v>
      </c>
      <c r="T22" s="3">
        <f t="shared" ref="T22:T23" si="32">T5*T$17</f>
        <v>0.25748713996114209</v>
      </c>
    </row>
    <row r="23" spans="2:20" hidden="1" x14ac:dyDescent="0.3">
      <c r="C23" s="3">
        <f t="shared" si="21"/>
        <v>0.1962962962962963</v>
      </c>
      <c r="D23" s="3">
        <f t="shared" si="22"/>
        <v>0.12592592592592591</v>
      </c>
      <c r="E23" s="3">
        <f t="shared" si="23"/>
        <v>0.15925925925925924</v>
      </c>
      <c r="H23" s="3">
        <f t="shared" si="24"/>
        <v>0.18282828282828281</v>
      </c>
      <c r="I23" s="3">
        <f t="shared" si="25"/>
        <v>0.24090909090909088</v>
      </c>
      <c r="J23" s="3">
        <f t="shared" si="26"/>
        <v>0.2106060606060606</v>
      </c>
      <c r="M23" s="3">
        <f t="shared" si="27"/>
        <v>0</v>
      </c>
      <c r="N23" s="3">
        <f t="shared" si="28"/>
        <v>0</v>
      </c>
      <c r="O23" s="3">
        <f t="shared" si="29"/>
        <v>0.33333333333333331</v>
      </c>
      <c r="R23" s="3">
        <f t="shared" si="30"/>
        <v>0.19084328811556586</v>
      </c>
      <c r="S23" s="3">
        <f t="shared" si="31"/>
        <v>0.17352346169461241</v>
      </c>
      <c r="T23" s="3">
        <f t="shared" si="32"/>
        <v>0.18207090273485327</v>
      </c>
    </row>
    <row r="24" spans="2:20" hidden="1" x14ac:dyDescent="0.3"/>
    <row r="25" spans="2:20" hidden="1" x14ac:dyDescent="0.3">
      <c r="C25" s="3">
        <f>SUM(C21:E21)</f>
        <v>1.8222222222222224</v>
      </c>
      <c r="D25" s="3">
        <f>SUM(C22:E22)</f>
        <v>0.76666666666666661</v>
      </c>
      <c r="E25" s="3">
        <f>SUM(C23:E23)</f>
        <v>0.4814814814814814</v>
      </c>
      <c r="H25" s="3">
        <f>SUM(H21:J21)</f>
        <v>1.6621212121212121</v>
      </c>
      <c r="I25" s="3">
        <f>SUM(H22:J22)</f>
        <v>0.72575757575757571</v>
      </c>
      <c r="J25" s="3">
        <f>SUM(H23:J23)</f>
        <v>0.63434343434343432</v>
      </c>
      <c r="M25" s="3">
        <f>SUM(M21:O21)</f>
        <v>0.33333333333333331</v>
      </c>
      <c r="N25" s="3">
        <f>SUM(M22:O22)</f>
        <v>0.33333333333333331</v>
      </c>
      <c r="O25" s="3">
        <f>SUM(M23:O23)</f>
        <v>0.33333333333333331</v>
      </c>
      <c r="R25" s="3">
        <f>SUM(R21:T21)</f>
        <v>1.7198454764718585</v>
      </c>
      <c r="S25" s="3">
        <f>SUM(R22:T22)</f>
        <v>0.73662071123863782</v>
      </c>
      <c r="T25" s="3">
        <f>SUM(R23:T23)</f>
        <v>0.54643765254503152</v>
      </c>
    </row>
    <row r="26" spans="2:20" hidden="1" x14ac:dyDescent="0.3"/>
    <row r="27" spans="2:20" hidden="1" x14ac:dyDescent="0.3">
      <c r="C27" s="3">
        <f>E15</f>
        <v>0.58888888888888891</v>
      </c>
      <c r="D27" s="3">
        <f>E16</f>
        <v>0.25185185185185183</v>
      </c>
      <c r="E27" s="3">
        <f>E17</f>
        <v>0.15925925925925924</v>
      </c>
      <c r="H27" s="3">
        <f>J15</f>
        <v>0.54848484848484846</v>
      </c>
      <c r="I27" s="3">
        <f>J16</f>
        <v>0.24090909090909088</v>
      </c>
      <c r="J27" s="3">
        <f>J17</f>
        <v>0.2106060606060606</v>
      </c>
      <c r="M27" s="3">
        <f>O15</f>
        <v>0.33333333333333331</v>
      </c>
      <c r="N27" s="3">
        <f>O16</f>
        <v>0.33333333333333331</v>
      </c>
      <c r="O27" s="3">
        <f>O17</f>
        <v>0.33333333333333331</v>
      </c>
      <c r="R27" s="3">
        <f>T15</f>
        <v>0.57252986434669761</v>
      </c>
      <c r="S27" s="3">
        <f>T16</f>
        <v>0.24539923291844912</v>
      </c>
      <c r="T27" s="3">
        <f>T17</f>
        <v>0.18207090273485327</v>
      </c>
    </row>
    <row r="28" spans="2:20" hidden="1" x14ac:dyDescent="0.3"/>
    <row r="29" spans="2:20" hidden="1" x14ac:dyDescent="0.3">
      <c r="C29" s="3">
        <f>C25/C27</f>
        <v>3.0943396226415096</v>
      </c>
      <c r="D29" s="3">
        <f t="shared" ref="D29:E29" si="33">D25/D27</f>
        <v>3.0441176470588238</v>
      </c>
      <c r="E29" s="3">
        <f t="shared" si="33"/>
        <v>3.0232558139534884</v>
      </c>
      <c r="H29" s="3">
        <f>H25/H27</f>
        <v>3.0303867403314917</v>
      </c>
      <c r="I29" s="3">
        <f t="shared" ref="I29:J29" si="34">I25/I27</f>
        <v>3.0125786163522013</v>
      </c>
      <c r="J29" s="3">
        <f t="shared" si="34"/>
        <v>3.0119904076738608</v>
      </c>
      <c r="M29" s="3">
        <f>M25/M27</f>
        <v>1</v>
      </c>
      <c r="N29" s="3">
        <f t="shared" ref="N29:O29" si="35">N25/N27</f>
        <v>1</v>
      </c>
      <c r="O29" s="3">
        <f t="shared" si="35"/>
        <v>1</v>
      </c>
      <c r="R29" s="3">
        <f>R25/R27</f>
        <v>3.0039402022012247</v>
      </c>
      <c r="S29" s="3">
        <f t="shared" ref="S29:T29" si="36">S25/S27</f>
        <v>3.0017237726388126</v>
      </c>
      <c r="T29" s="3">
        <f t="shared" si="36"/>
        <v>3.001235476603306</v>
      </c>
    </row>
    <row r="30" spans="2:20" hidden="1" x14ac:dyDescent="0.3"/>
    <row r="31" spans="2:20" hidden="1" x14ac:dyDescent="0.3">
      <c r="D31" s="3" t="s">
        <v>5</v>
      </c>
      <c r="E31" s="3">
        <f>AVERAGE(C29:E29)</f>
        <v>3.0539043612179406</v>
      </c>
      <c r="I31" s="3" t="s">
        <v>5</v>
      </c>
      <c r="J31" s="3">
        <f>AVERAGE(H29:J29)</f>
        <v>3.0183185881191847</v>
      </c>
      <c r="N31" s="3" t="s">
        <v>5</v>
      </c>
      <c r="O31" s="3">
        <f>AVERAGE(M29:O29)</f>
        <v>1</v>
      </c>
      <c r="S31" s="3" t="s">
        <v>5</v>
      </c>
      <c r="T31" s="3">
        <f>AVERAGE(R29:T29)</f>
        <v>3.0022998171477813</v>
      </c>
    </row>
    <row r="32" spans="2:20" hidden="1" x14ac:dyDescent="0.3">
      <c r="D32" s="3" t="s">
        <v>6</v>
      </c>
      <c r="E32" s="3">
        <f>(E31-3)/2</f>
        <v>2.6952180608970311E-2</v>
      </c>
      <c r="I32" s="3" t="s">
        <v>6</v>
      </c>
      <c r="J32" s="3">
        <f>(J31-3)/2</f>
        <v>9.1592940595923711E-3</v>
      </c>
      <c r="N32" s="3" t="s">
        <v>6</v>
      </c>
      <c r="O32" s="3">
        <f>(O31-3)/2</f>
        <v>-1</v>
      </c>
      <c r="S32" s="3" t="s">
        <v>6</v>
      </c>
      <c r="T32" s="3">
        <f>(T31-3)/2</f>
        <v>1.1499085738906345E-3</v>
      </c>
    </row>
    <row r="33" spans="4:20" x14ac:dyDescent="0.3">
      <c r="D33" s="3" t="s">
        <v>7</v>
      </c>
      <c r="E33" s="3">
        <f>E32/0.52</f>
        <v>5.1831116555712133E-2</v>
      </c>
      <c r="I33" s="3" t="s">
        <v>7</v>
      </c>
      <c r="J33" s="3">
        <f>J32/0.52</f>
        <v>1.7614027037677636E-2</v>
      </c>
      <c r="N33" s="3" t="s">
        <v>7</v>
      </c>
      <c r="O33" s="3">
        <f>O32/0.52</f>
        <v>-1.9230769230769229</v>
      </c>
      <c r="S33" s="3" t="s">
        <v>7</v>
      </c>
      <c r="T33" s="3">
        <f>T32/0.52</f>
        <v>2.2113626420973741E-3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6245A-114D-4913-BEC8-569E4CD8B391}">
  <dimension ref="B2:P12"/>
  <sheetViews>
    <sheetView workbookViewId="0">
      <selection activeCell="K25" sqref="K25"/>
    </sheetView>
  </sheetViews>
  <sheetFormatPr defaultRowHeight="14.4" x14ac:dyDescent="0.3"/>
  <cols>
    <col min="16" max="16" width="10.5546875" customWidth="1"/>
  </cols>
  <sheetData>
    <row r="2" spans="2:16" x14ac:dyDescent="0.3">
      <c r="B2" s="3" t="s">
        <v>80</v>
      </c>
      <c r="C2" s="3" t="str">
        <f>B3</f>
        <v>k9</v>
      </c>
      <c r="D2" s="3" t="str">
        <f>B4</f>
        <v>k10</v>
      </c>
      <c r="F2" s="3" t="s">
        <v>80</v>
      </c>
      <c r="G2" s="3" t="str">
        <f>F3</f>
        <v>k9</v>
      </c>
      <c r="H2" s="3" t="str">
        <f>F4</f>
        <v>k10</v>
      </c>
      <c r="J2" s="3"/>
      <c r="K2" s="3" t="str">
        <f>J3</f>
        <v>k9</v>
      </c>
      <c r="L2" s="3" t="str">
        <f>J4</f>
        <v>k10</v>
      </c>
      <c r="N2" s="3"/>
      <c r="O2" s="3" t="str">
        <f>N3</f>
        <v>k9</v>
      </c>
      <c r="P2" s="3" t="str">
        <f>N4</f>
        <v>k10</v>
      </c>
    </row>
    <row r="3" spans="2:16" x14ac:dyDescent="0.3">
      <c r="B3" s="4" t="s">
        <v>88</v>
      </c>
      <c r="C3" s="3">
        <v>1</v>
      </c>
      <c r="D3" s="3">
        <v>2</v>
      </c>
      <c r="F3" s="42" t="str">
        <f>B3</f>
        <v>k9</v>
      </c>
      <c r="G3" s="3">
        <v>1</v>
      </c>
      <c r="H3" s="3">
        <v>1</v>
      </c>
      <c r="J3" s="3" t="str">
        <f>F3</f>
        <v>k9</v>
      </c>
      <c r="K3" s="3">
        <v>1</v>
      </c>
      <c r="L3" s="3"/>
      <c r="N3" s="3" t="str">
        <f>J3</f>
        <v>k9</v>
      </c>
      <c r="O3" s="3">
        <f>GEOMEAN(C3,G3,K3)</f>
        <v>1</v>
      </c>
      <c r="P3" s="3">
        <f>GEOMEAN(D3,H3,L3)</f>
        <v>1.4142135623730949</v>
      </c>
    </row>
    <row r="4" spans="2:16" x14ac:dyDescent="0.3">
      <c r="B4" s="4" t="s">
        <v>89</v>
      </c>
      <c r="C4" s="3">
        <f>1/2</f>
        <v>0.5</v>
      </c>
      <c r="D4" s="3">
        <v>1</v>
      </c>
      <c r="F4" s="42" t="str">
        <f>B4</f>
        <v>k10</v>
      </c>
      <c r="G4" s="3">
        <v>1</v>
      </c>
      <c r="H4" s="3">
        <v>1</v>
      </c>
      <c r="J4" s="3" t="str">
        <f>F4</f>
        <v>k10</v>
      </c>
      <c r="K4" s="3"/>
      <c r="L4" s="3">
        <v>1</v>
      </c>
      <c r="N4" s="3" t="str">
        <f>J4</f>
        <v>k10</v>
      </c>
      <c r="O4" s="3">
        <f>GEOMEAN(C4,G4,K4)</f>
        <v>0.70710678118654757</v>
      </c>
      <c r="P4" s="3">
        <f>GEOMEAN(D4,H4,L4)</f>
        <v>1</v>
      </c>
    </row>
    <row r="6" spans="2:16" hidden="1" x14ac:dyDescent="0.3">
      <c r="C6">
        <f>SUM(C3:C4)</f>
        <v>1.5</v>
      </c>
      <c r="D6">
        <f>SUM(D3:D4)</f>
        <v>3</v>
      </c>
      <c r="G6">
        <f>SUM(G3:G4)</f>
        <v>2</v>
      </c>
      <c r="H6">
        <f>SUM(H3:H4)</f>
        <v>2</v>
      </c>
      <c r="K6">
        <f>SUM(K3:K4)</f>
        <v>1</v>
      </c>
      <c r="L6">
        <f>SUM(L3:L4)</f>
        <v>1</v>
      </c>
      <c r="O6">
        <f>SUM(O3:O4)</f>
        <v>1.7071067811865475</v>
      </c>
      <c r="P6">
        <f>SUM(P3:P4)</f>
        <v>2.4142135623730949</v>
      </c>
    </row>
    <row r="7" spans="2:16" hidden="1" x14ac:dyDescent="0.3"/>
    <row r="8" spans="2:16" hidden="1" x14ac:dyDescent="0.3">
      <c r="C8" s="3">
        <f>C3/C$6</f>
        <v>0.66666666666666663</v>
      </c>
      <c r="D8" s="3">
        <f>D3/D$6</f>
        <v>0.66666666666666663</v>
      </c>
      <c r="G8" s="3">
        <f>G3/G$6</f>
        <v>0.5</v>
      </c>
      <c r="H8" s="3">
        <f>H3/H$6</f>
        <v>0.5</v>
      </c>
      <c r="K8" s="3">
        <f>K3/K$6</f>
        <v>1</v>
      </c>
      <c r="L8" s="3">
        <f>L3/L$6</f>
        <v>0</v>
      </c>
      <c r="O8" s="3">
        <f>O3/O$6</f>
        <v>0.58578643762690497</v>
      </c>
      <c r="P8" s="3">
        <f>P3/P$6</f>
        <v>0.58578643762690497</v>
      </c>
    </row>
    <row r="9" spans="2:16" hidden="1" x14ac:dyDescent="0.3">
      <c r="C9" s="3">
        <f>C4/C$6</f>
        <v>0.33333333333333331</v>
      </c>
      <c r="D9" s="3">
        <f>D4/D$6</f>
        <v>0.33333333333333331</v>
      </c>
      <c r="G9" s="3">
        <f>G4/G$6</f>
        <v>0.5</v>
      </c>
      <c r="H9" s="3">
        <f>H4/H$6</f>
        <v>0.5</v>
      </c>
      <c r="K9" s="3">
        <f>K4/K$6</f>
        <v>0</v>
      </c>
      <c r="L9" s="3">
        <f>L4/L$6</f>
        <v>1</v>
      </c>
      <c r="O9" s="3">
        <f>O4/O$6</f>
        <v>0.41421356237309509</v>
      </c>
      <c r="P9" s="3">
        <f>P4/P$6</f>
        <v>0.41421356237309509</v>
      </c>
    </row>
    <row r="10" spans="2:16" hidden="1" x14ac:dyDescent="0.3"/>
    <row r="11" spans="2:16" x14ac:dyDescent="0.3">
      <c r="C11" s="3" t="str">
        <f>B3</f>
        <v>k9</v>
      </c>
      <c r="D11" s="3">
        <f>AVERAGE(C8:D8)</f>
        <v>0.66666666666666663</v>
      </c>
      <c r="G11" s="3" t="str">
        <f>F3</f>
        <v>k9</v>
      </c>
      <c r="H11" s="3">
        <f>AVERAGE(G8:H8)</f>
        <v>0.5</v>
      </c>
      <c r="K11" s="3" t="str">
        <f>J3</f>
        <v>k9</v>
      </c>
      <c r="L11" s="3">
        <f>AVERAGE(K8:L8)</f>
        <v>0.5</v>
      </c>
      <c r="O11" s="3" t="str">
        <f>N3</f>
        <v>k9</v>
      </c>
      <c r="P11" s="3">
        <f>AVERAGE(O8:P8)</f>
        <v>0.58578643762690497</v>
      </c>
    </row>
    <row r="12" spans="2:16" x14ac:dyDescent="0.3">
      <c r="C12" s="3" t="str">
        <f>B4</f>
        <v>k10</v>
      </c>
      <c r="D12" s="3">
        <f>AVERAGE(C9:D9)</f>
        <v>0.33333333333333331</v>
      </c>
      <c r="G12" s="3" t="str">
        <f>F4</f>
        <v>k10</v>
      </c>
      <c r="H12" s="3">
        <f>AVERAGE(G9:H9)</f>
        <v>0.5</v>
      </c>
      <c r="K12" s="3" t="str">
        <f>J4</f>
        <v>k10</v>
      </c>
      <c r="L12" s="3">
        <f>AVERAGE(K9:L9)</f>
        <v>0.5</v>
      </c>
      <c r="O12" s="3" t="str">
        <f>N4</f>
        <v>k10</v>
      </c>
      <c r="P12" s="3">
        <f>AVERAGE(O9:P9)</f>
        <v>0.41421356237309509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26508-8ADA-4803-83EB-9B29E0877F73}">
  <dimension ref="B2:P12"/>
  <sheetViews>
    <sheetView workbookViewId="0">
      <selection activeCell="M22" sqref="M22"/>
    </sheetView>
  </sheetViews>
  <sheetFormatPr defaultRowHeight="14.4" x14ac:dyDescent="0.3"/>
  <cols>
    <col min="16" max="16" width="10.5546875" customWidth="1"/>
  </cols>
  <sheetData>
    <row r="2" spans="2:16" x14ac:dyDescent="0.3">
      <c r="B2" s="3" t="s">
        <v>80</v>
      </c>
      <c r="C2" s="3" t="str">
        <f>B3</f>
        <v>k11</v>
      </c>
      <c r="D2" s="3" t="str">
        <f>B4</f>
        <v>k13</v>
      </c>
      <c r="F2" s="3" t="s">
        <v>80</v>
      </c>
      <c r="G2" s="3" t="str">
        <f>F3</f>
        <v>k11</v>
      </c>
      <c r="H2" s="3" t="str">
        <f>F4</f>
        <v>k13</v>
      </c>
      <c r="J2" s="3" t="s">
        <v>80</v>
      </c>
      <c r="K2" s="3" t="str">
        <f>J3</f>
        <v>k11</v>
      </c>
      <c r="L2" s="3" t="str">
        <f>J4</f>
        <v>k13</v>
      </c>
      <c r="N2" s="3"/>
      <c r="O2" s="3" t="str">
        <f>N3</f>
        <v>k11</v>
      </c>
      <c r="P2" s="3" t="str">
        <f>N4</f>
        <v>k13</v>
      </c>
    </row>
    <row r="3" spans="2:16" x14ac:dyDescent="0.3">
      <c r="B3" s="4" t="s">
        <v>10</v>
      </c>
      <c r="C3" s="3">
        <v>1</v>
      </c>
      <c r="D3" s="3">
        <v>1</v>
      </c>
      <c r="F3" s="42" t="str">
        <f>B3</f>
        <v>k11</v>
      </c>
      <c r="G3" s="3">
        <v>1</v>
      </c>
      <c r="H3" s="3">
        <v>1</v>
      </c>
      <c r="J3" s="3" t="str">
        <f>F3</f>
        <v>k11</v>
      </c>
      <c r="K3" s="3">
        <v>1</v>
      </c>
      <c r="L3" s="3"/>
      <c r="N3" s="3" t="str">
        <f>J3</f>
        <v>k11</v>
      </c>
      <c r="O3" s="3">
        <f>GEOMEAN(C3,G3,K3)</f>
        <v>1</v>
      </c>
      <c r="P3" s="3">
        <f>GEOMEAN(D3,H3,L3)</f>
        <v>1</v>
      </c>
    </row>
    <row r="4" spans="2:16" x14ac:dyDescent="0.3">
      <c r="B4" s="4" t="s">
        <v>78</v>
      </c>
      <c r="C4" s="3">
        <v>1</v>
      </c>
      <c r="D4" s="3">
        <v>1</v>
      </c>
      <c r="F4" s="42" t="str">
        <f>B4</f>
        <v>k13</v>
      </c>
      <c r="G4" s="3">
        <v>1</v>
      </c>
      <c r="H4" s="3">
        <v>1</v>
      </c>
      <c r="J4" s="3" t="str">
        <f>F4</f>
        <v>k13</v>
      </c>
      <c r="K4" s="3"/>
      <c r="L4" s="3">
        <v>1</v>
      </c>
      <c r="N4" s="3" t="str">
        <f>J4</f>
        <v>k13</v>
      </c>
      <c r="O4" s="3">
        <f>GEOMEAN(C4,G4,K4)</f>
        <v>1</v>
      </c>
      <c r="P4" s="3">
        <f>GEOMEAN(D4,H4,L4)</f>
        <v>1</v>
      </c>
    </row>
    <row r="6" spans="2:16" hidden="1" x14ac:dyDescent="0.3">
      <c r="C6">
        <f>SUM(C3:C4)</f>
        <v>2</v>
      </c>
      <c r="D6">
        <f>SUM(D3:D4)</f>
        <v>2</v>
      </c>
      <c r="G6">
        <f>SUM(G3:G4)</f>
        <v>2</v>
      </c>
      <c r="H6">
        <f>SUM(H3:H4)</f>
        <v>2</v>
      </c>
      <c r="K6">
        <f>SUM(K3:K4)</f>
        <v>1</v>
      </c>
      <c r="L6">
        <f>SUM(L3:L4)</f>
        <v>1</v>
      </c>
      <c r="O6">
        <f>SUM(O3:O4)</f>
        <v>2</v>
      </c>
      <c r="P6">
        <f>SUM(P3:P4)</f>
        <v>2</v>
      </c>
    </row>
    <row r="7" spans="2:16" hidden="1" x14ac:dyDescent="0.3"/>
    <row r="8" spans="2:16" hidden="1" x14ac:dyDescent="0.3">
      <c r="C8" s="3">
        <f>C3/C$6</f>
        <v>0.5</v>
      </c>
      <c r="D8" s="3">
        <f>D3/D$6</f>
        <v>0.5</v>
      </c>
      <c r="G8" s="3">
        <f>G3/G$6</f>
        <v>0.5</v>
      </c>
      <c r="H8" s="3">
        <f>H3/H$6</f>
        <v>0.5</v>
      </c>
      <c r="K8" s="3">
        <f>K3/K$6</f>
        <v>1</v>
      </c>
      <c r="L8" s="3">
        <f>L3/L$6</f>
        <v>0</v>
      </c>
      <c r="O8" s="3">
        <f>O3/O$6</f>
        <v>0.5</v>
      </c>
      <c r="P8" s="3">
        <f>P3/P$6</f>
        <v>0.5</v>
      </c>
    </row>
    <row r="9" spans="2:16" hidden="1" x14ac:dyDescent="0.3">
      <c r="C9" s="3">
        <f>C4/C$6</f>
        <v>0.5</v>
      </c>
      <c r="D9" s="3">
        <f>D4/D$6</f>
        <v>0.5</v>
      </c>
      <c r="G9" s="3">
        <f>G4/G$6</f>
        <v>0.5</v>
      </c>
      <c r="H9" s="3">
        <f>H4/H$6</f>
        <v>0.5</v>
      </c>
      <c r="K9" s="3">
        <f>K4/K$6</f>
        <v>0</v>
      </c>
      <c r="L9" s="3">
        <f>L4/L$6</f>
        <v>1</v>
      </c>
      <c r="O9" s="3">
        <f>O4/O$6</f>
        <v>0.5</v>
      </c>
      <c r="P9" s="3">
        <f>P4/P$6</f>
        <v>0.5</v>
      </c>
    </row>
    <row r="10" spans="2:16" hidden="1" x14ac:dyDescent="0.3"/>
    <row r="11" spans="2:16" x14ac:dyDescent="0.3">
      <c r="C11" s="3" t="str">
        <f>B3</f>
        <v>k11</v>
      </c>
      <c r="D11" s="3">
        <f>AVERAGE(C8:D8)</f>
        <v>0.5</v>
      </c>
      <c r="G11" s="3" t="str">
        <f>F3</f>
        <v>k11</v>
      </c>
      <c r="H11" s="3">
        <f>AVERAGE(G8:H8)</f>
        <v>0.5</v>
      </c>
      <c r="K11" s="3" t="str">
        <f>J3</f>
        <v>k11</v>
      </c>
      <c r="L11" s="3">
        <f>AVERAGE(K8:L8)</f>
        <v>0.5</v>
      </c>
      <c r="O11" s="3" t="str">
        <f>N3</f>
        <v>k11</v>
      </c>
      <c r="P11" s="3">
        <f>AVERAGE(O8:P8)</f>
        <v>0.5</v>
      </c>
    </row>
    <row r="12" spans="2:16" x14ac:dyDescent="0.3">
      <c r="C12" s="3" t="str">
        <f>B4</f>
        <v>k13</v>
      </c>
      <c r="D12" s="3">
        <f>AVERAGE(C9:D9)</f>
        <v>0.5</v>
      </c>
      <c r="G12" s="3" t="str">
        <f>F4</f>
        <v>k13</v>
      </c>
      <c r="H12" s="3">
        <f>AVERAGE(G9:H9)</f>
        <v>0.5</v>
      </c>
      <c r="K12" s="3" t="str">
        <f>J4</f>
        <v>k13</v>
      </c>
      <c r="L12" s="3">
        <f>AVERAGE(K9:L9)</f>
        <v>0.5</v>
      </c>
      <c r="O12" s="3" t="str">
        <f>N4</f>
        <v>k13</v>
      </c>
      <c r="P12" s="3">
        <f>AVERAGE(O9:P9)</f>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57</vt:i4>
      </vt:variant>
    </vt:vector>
  </HeadingPairs>
  <TitlesOfParts>
    <vt:vector size="57" baseType="lpstr">
      <vt:lpstr>tablica + ANP obrade</vt:lpstr>
      <vt:lpstr>FK_C</vt:lpstr>
      <vt:lpstr>TK_C</vt:lpstr>
      <vt:lpstr>RK_C</vt:lpstr>
      <vt:lpstr>OK_C</vt:lpstr>
      <vt:lpstr>MK_C</vt:lpstr>
      <vt:lpstr>TK_K1</vt:lpstr>
      <vt:lpstr>RK_K1</vt:lpstr>
      <vt:lpstr>OK_K1</vt:lpstr>
      <vt:lpstr>A_K1</vt:lpstr>
      <vt:lpstr>TK_K2</vt:lpstr>
      <vt:lpstr>MK_K2</vt:lpstr>
      <vt:lpstr>A_K2</vt:lpstr>
      <vt:lpstr>RK_K3</vt:lpstr>
      <vt:lpstr>A_K3</vt:lpstr>
      <vt:lpstr>FK_K4</vt:lpstr>
      <vt:lpstr>A_K4</vt:lpstr>
      <vt:lpstr>RK_K5</vt:lpstr>
      <vt:lpstr>A_K5</vt:lpstr>
      <vt:lpstr>A_K6</vt:lpstr>
      <vt:lpstr>TK_K7</vt:lpstr>
      <vt:lpstr>MK_K7</vt:lpstr>
      <vt:lpstr>A_K7</vt:lpstr>
      <vt:lpstr>A_K8</vt:lpstr>
      <vt:lpstr>A_K9</vt:lpstr>
      <vt:lpstr>A_K10</vt:lpstr>
      <vt:lpstr>RK_K11</vt:lpstr>
      <vt:lpstr>A_K11</vt:lpstr>
      <vt:lpstr>A_K12</vt:lpstr>
      <vt:lpstr>RK_K13</vt:lpstr>
      <vt:lpstr>A_K13</vt:lpstr>
      <vt:lpstr>MK_K14</vt:lpstr>
      <vt:lpstr>A_K14</vt:lpstr>
      <vt:lpstr>A_K15</vt:lpstr>
      <vt:lpstr>A_K16</vt:lpstr>
      <vt:lpstr>FK_A1</vt:lpstr>
      <vt:lpstr>TK_A1</vt:lpstr>
      <vt:lpstr>RK_A1</vt:lpstr>
      <vt:lpstr>OK_A1</vt:lpstr>
      <vt:lpstr>MK_A1</vt:lpstr>
      <vt:lpstr>FK_A2</vt:lpstr>
      <vt:lpstr>TK_A2</vt:lpstr>
      <vt:lpstr>RK_A2</vt:lpstr>
      <vt:lpstr>OK_A2</vt:lpstr>
      <vt:lpstr>MK_A2</vt:lpstr>
      <vt:lpstr>FK_A3</vt:lpstr>
      <vt:lpstr>TK_A3</vt:lpstr>
      <vt:lpstr>RK_A3</vt:lpstr>
      <vt:lpstr>OK_A3</vt:lpstr>
      <vt:lpstr>MK_A3</vt:lpstr>
      <vt:lpstr>KLASTERI_C</vt:lpstr>
      <vt:lpstr>KLASTERI i A_FK</vt:lpstr>
      <vt:lpstr>TK, RK, MK, A _ TK</vt:lpstr>
      <vt:lpstr>RK, A _ RK</vt:lpstr>
      <vt:lpstr>TK, OK, A _ OK</vt:lpstr>
      <vt:lpstr>TK, OK, MK, A _ MK</vt:lpstr>
      <vt:lpstr>KLASTERI _ 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 Kadoić</dc:creator>
  <cp:lastModifiedBy>Iva Udovčić</cp:lastModifiedBy>
  <dcterms:created xsi:type="dcterms:W3CDTF">2015-06-05T18:19:34Z</dcterms:created>
  <dcterms:modified xsi:type="dcterms:W3CDTF">2024-06-04T09:32:48Z</dcterms:modified>
</cp:coreProperties>
</file>