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Y3" i="1" l="1"/>
  <c r="Y4" i="1"/>
  <c r="Y5" i="1"/>
  <c r="Y6" i="1"/>
  <c r="Y7" i="1"/>
  <c r="Y8" i="1"/>
  <c r="Y9" i="1"/>
  <c r="Y10" i="1"/>
  <c r="Y11" i="1"/>
  <c r="Y12" i="1"/>
  <c r="Y2" i="1"/>
  <c r="X3" i="1"/>
  <c r="X4" i="1"/>
  <c r="X5" i="1"/>
  <c r="X6" i="1"/>
  <c r="X7" i="1"/>
  <c r="X8" i="1"/>
  <c r="X9" i="1"/>
  <c r="X10" i="1"/>
  <c r="X11" i="1"/>
  <c r="X12" i="1"/>
  <c r="X2" i="1"/>
  <c r="W3" i="1"/>
  <c r="W4" i="1"/>
  <c r="W5" i="1"/>
  <c r="W6" i="1"/>
  <c r="W7" i="1"/>
  <c r="W8" i="1"/>
  <c r="W9" i="1"/>
  <c r="W10" i="1"/>
  <c r="W11" i="1"/>
  <c r="W12" i="1"/>
  <c r="W2" i="1"/>
  <c r="V3" i="1"/>
  <c r="V4" i="1"/>
  <c r="V5" i="1"/>
  <c r="V6" i="1"/>
  <c r="V7" i="1"/>
  <c r="V9" i="1"/>
  <c r="V10" i="1"/>
  <c r="V11" i="1"/>
  <c r="V12" i="1"/>
  <c r="V2" i="1"/>
  <c r="M2" i="1" l="1"/>
  <c r="P2" i="1" s="1"/>
  <c r="Q2" i="1" s="1"/>
  <c r="O12" i="1"/>
  <c r="M12" i="1"/>
  <c r="P12" i="1" s="1"/>
  <c r="O11" i="1"/>
  <c r="M11" i="1"/>
  <c r="P11" i="1" s="1"/>
  <c r="O10" i="1"/>
  <c r="M10" i="1"/>
  <c r="P10" i="1" s="1"/>
  <c r="O9" i="1"/>
  <c r="M9" i="1"/>
  <c r="P9" i="1" s="1"/>
  <c r="O8" i="1"/>
  <c r="M8" i="1"/>
  <c r="P8" i="1" s="1"/>
  <c r="O7" i="1"/>
  <c r="M7" i="1"/>
  <c r="P7" i="1" s="1"/>
  <c r="O6" i="1"/>
  <c r="M6" i="1"/>
  <c r="P6" i="1" s="1"/>
  <c r="O5" i="1"/>
  <c r="M5" i="1"/>
  <c r="P5" i="1" s="1"/>
  <c r="O4" i="1"/>
  <c r="M4" i="1"/>
  <c r="P4" i="1" s="1"/>
  <c r="O3" i="1"/>
  <c r="M3" i="1"/>
  <c r="P3" i="1" s="1"/>
  <c r="O2" i="1"/>
  <c r="N2" i="1"/>
  <c r="E2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Q6" i="1" l="1"/>
  <c r="Q10" i="1"/>
  <c r="N4" i="1"/>
  <c r="Q4" i="1" s="1"/>
  <c r="N6" i="1"/>
  <c r="N8" i="1"/>
  <c r="Q8" i="1" s="1"/>
  <c r="N10" i="1"/>
  <c r="N12" i="1"/>
  <c r="Q12" i="1" s="1"/>
  <c r="N3" i="1"/>
  <c r="Q3" i="1" s="1"/>
  <c r="N5" i="1"/>
  <c r="Q5" i="1" s="1"/>
  <c r="N7" i="1"/>
  <c r="Q7" i="1" s="1"/>
  <c r="N9" i="1"/>
  <c r="Q9" i="1" s="1"/>
  <c r="N11" i="1"/>
  <c r="Q11" i="1" s="1"/>
</calcChain>
</file>

<file path=xl/sharedStrings.xml><?xml version="1.0" encoding="utf-8"?>
<sst xmlns="http://schemas.openxmlformats.org/spreadsheetml/2006/main" count="25" uniqueCount="25">
  <si>
    <t>Fehler p_o [mbar]</t>
  </si>
  <si>
    <t>Druck am oberen Ende 
der Serie p_o [mbar]</t>
  </si>
  <si>
    <t>Druck am unteren Ende 
der Serie p_u [mbar]</t>
  </si>
  <si>
    <t>Fehler p_u [mbar]</t>
  </si>
  <si>
    <t>Druckdifferenz [mbar]</t>
  </si>
  <si>
    <t>Druckdifferenz Fehler [mbar]</t>
  </si>
  <si>
    <t>Druck p [mbar]</t>
  </si>
  <si>
    <t>Fehler Druck [mbar]</t>
  </si>
  <si>
    <t>Voulmen V [ml]</t>
  </si>
  <si>
    <t>Fehler Volumen [ml]</t>
  </si>
  <si>
    <t>Zeit t [s]</t>
  </si>
  <si>
    <t>Fehler Zeit [s]</t>
  </si>
  <si>
    <t>Saugvermoegen [l/s]</t>
  </si>
  <si>
    <t>Fehler Saugvermoegen [l/s]</t>
  </si>
  <si>
    <t>Volumen [l]</t>
  </si>
  <si>
    <t>Saugleistung[l*mbar/s]</t>
  </si>
  <si>
    <t>Saugleistung Fehler [l*mbar/s]</t>
  </si>
  <si>
    <t>Leitwert[l/s]</t>
  </si>
  <si>
    <t>Fehler Leitwert[l/s]</t>
  </si>
  <si>
    <t>Leitwert Rohr[l/s]</t>
  </si>
  <si>
    <t>Fehler Leitwert Rohr[l/s]</t>
  </si>
  <si>
    <t>Leitwert Blende[l/s]</t>
  </si>
  <si>
    <t>Fehler Leitwert Blende[l/s]</t>
  </si>
  <si>
    <t>Leitwert theoretisch [l/s]</t>
  </si>
  <si>
    <t>Fehler Leitwert theoretisch [l/s]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</si>
</sst>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P1" workbookViewId="0">
      <selection activeCell="V9" sqref="V9"/>
    </sheetView>
  </sheetViews>
  <sheetFormatPr defaultColWidth="11.42578125" defaultRowHeight="15" x14ac:dyDescent="0.25"/>
  <cols>
    <col min="1" max="1" width="21.85546875" customWidth="1"/>
    <col min="2" max="2" width="17.140625" customWidth="1"/>
    <col min="3" max="3" width="20.85546875" customWidth="1"/>
    <col min="4" max="4" width="15.85546875" bestFit="1" customWidth="1"/>
  </cols>
  <sheetData>
    <row r="1" spans="1:25" ht="45" x14ac:dyDescent="0.25">
      <c r="A1" s="1" t="s">
        <v>1</v>
      </c>
      <c r="B1" t="s">
        <v>0</v>
      </c>
      <c r="C1" s="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19</v>
      </c>
      <c r="S1" s="5" t="s">
        <v>20</v>
      </c>
      <c r="T1" s="6" t="s">
        <v>21</v>
      </c>
      <c r="U1" s="6" t="s">
        <v>22</v>
      </c>
      <c r="V1" t="s">
        <v>17</v>
      </c>
      <c r="W1" t="s">
        <v>18</v>
      </c>
      <c r="X1" t="s">
        <v>23</v>
      </c>
      <c r="Y1" t="s">
        <v>24</v>
      </c>
    </row>
    <row r="2" spans="1:25" x14ac:dyDescent="0.25">
      <c r="A2" s="2">
        <v>2.7000000000000001E-3</v>
      </c>
      <c r="B2" s="2">
        <v>1E-4</v>
      </c>
      <c r="C2" s="2">
        <v>1.5E-5</v>
      </c>
      <c r="D2" s="2">
        <v>9.9999999999999995E-7</v>
      </c>
      <c r="E2" s="2">
        <f>A2-C2</f>
        <v>2.6850000000000003E-3</v>
      </c>
      <c r="F2" s="2">
        <f>SQRT(D2^2+B2^2)</f>
        <v>1.0000499987500625E-4</v>
      </c>
      <c r="G2" s="4">
        <v>1.5E-5</v>
      </c>
      <c r="H2" s="4">
        <v>9.9999999999999995E-7</v>
      </c>
      <c r="I2" s="3">
        <v>0.04</v>
      </c>
      <c r="J2" s="3">
        <v>2E-3</v>
      </c>
      <c r="K2" s="3">
        <v>121.29</v>
      </c>
      <c r="L2" s="3">
        <v>0.4</v>
      </c>
      <c r="M2" s="3">
        <f>O2/K2</f>
        <v>22.359633935196634</v>
      </c>
      <c r="N2" s="3">
        <f xml:space="preserve"> M2*SQRT((J2/I2)^2+(L2/K2)^2)</f>
        <v>1.1204108958448569</v>
      </c>
      <c r="O2" s="3">
        <f t="shared" ref="O2:O12" si="0">(1017/G2)*I2*0.001</f>
        <v>2712</v>
      </c>
      <c r="P2" s="4">
        <f>M2*G2</f>
        <v>3.3539450902794949E-4</v>
      </c>
      <c r="Q2" s="4">
        <f xml:space="preserve"> P2*SQRT((N2/M2)^2+(H2/G2)^2)</f>
        <v>2.7971420400290165E-5</v>
      </c>
      <c r="R2" s="5">
        <v>0.12974642515587989</v>
      </c>
      <c r="S2" s="5">
        <v>1.1928190611841761E-2</v>
      </c>
      <c r="T2" s="6">
        <v>2.0326939941087847</v>
      </c>
      <c r="U2" s="6">
        <v>0.20992076789898653</v>
      </c>
      <c r="V2" s="2">
        <f>P2/E2</f>
        <v>0.124914156062551</v>
      </c>
      <c r="W2" s="2">
        <f>V2*SQRT((Q2/P2)^2+(F2/E2)^2)</f>
        <v>1.1409368557279396E-2</v>
      </c>
      <c r="X2">
        <f>(R2*T2)/(R2+T2)</f>
        <v>0.12196163964652711</v>
      </c>
      <c r="Y2">
        <f>X2*SQRT((U2/T2)^2+(S2/R2)^2)</f>
        <v>1.686298791482102E-2</v>
      </c>
    </row>
    <row r="3" spans="1:25" x14ac:dyDescent="0.25">
      <c r="A3" s="2">
        <v>7.3000000000000001E-3</v>
      </c>
      <c r="B3" s="2">
        <v>1E-4</v>
      </c>
      <c r="C3" s="2">
        <v>3.1999999999999999E-5</v>
      </c>
      <c r="D3" s="2">
        <v>9.9999999999999995E-7</v>
      </c>
      <c r="E3" s="2">
        <f t="shared" ref="E3:E12" si="1">A3-C3</f>
        <v>7.2680000000000002E-3</v>
      </c>
      <c r="F3" s="2">
        <f t="shared" ref="F3:F12" si="2">SQRT(D3^2+B3^2)</f>
        <v>1.0000499987500625E-4</v>
      </c>
      <c r="G3" s="4">
        <v>3.1999999999999999E-5</v>
      </c>
      <c r="H3" s="4">
        <v>9.9999999999999995E-7</v>
      </c>
      <c r="I3" s="3">
        <v>0.1</v>
      </c>
      <c r="J3" s="3">
        <v>1E-3</v>
      </c>
      <c r="K3" s="3">
        <v>60.67</v>
      </c>
      <c r="L3" s="3">
        <v>0.4</v>
      </c>
      <c r="M3" s="3">
        <f>O3/K3</f>
        <v>52.383797593538816</v>
      </c>
      <c r="N3" s="3">
        <f t="shared" ref="N3:N12" si="3" xml:space="preserve"> M3*SQRT((J3/I3)^2+(L3/K3)^2)</f>
        <v>0.62744383339673238</v>
      </c>
      <c r="O3" s="3">
        <f t="shared" si="0"/>
        <v>3178.125</v>
      </c>
      <c r="P3" s="4">
        <f>M3*G3</f>
        <v>1.676281522993242E-3</v>
      </c>
      <c r="Q3" s="4">
        <f t="shared" ref="Q3:Q12" si="4" xml:space="preserve"> P3*SQRT((N3/M3)^2+(H3/G3)^2)</f>
        <v>5.6099879435931514E-5</v>
      </c>
      <c r="R3" s="5">
        <v>0.29574479939894882</v>
      </c>
      <c r="S3" s="5">
        <v>1.1188905798925378E-2</v>
      </c>
      <c r="T3" s="6">
        <v>1.06905709374569</v>
      </c>
      <c r="U3" s="6">
        <v>7.6999969248645578E-2</v>
      </c>
      <c r="V3" s="2">
        <f t="shared" ref="V3:V12" si="5">P3/E3</f>
        <v>0.23063862451750713</v>
      </c>
      <c r="W3" s="2">
        <f t="shared" ref="W3:W12" si="6">V3*SQRT((Q3/P3)^2+(F3/E3)^2)</f>
        <v>8.3456712503147627E-3</v>
      </c>
      <c r="X3">
        <f t="shared" ref="X3:X12" si="7">(R3*T3)/(R3+T3)</f>
        <v>0.23165858526716998</v>
      </c>
      <c r="Y3">
        <f t="shared" ref="Y3:Y12" si="8">X3*SQRT((U3/T3)^2+(S3/R3)^2)</f>
        <v>1.884722657545946E-2</v>
      </c>
    </row>
    <row r="4" spans="1:25" x14ac:dyDescent="0.25">
      <c r="A4" s="2">
        <v>2.4E-2</v>
      </c>
      <c r="B4" s="2">
        <v>1E-3</v>
      </c>
      <c r="C4" s="2">
        <v>1E-4</v>
      </c>
      <c r="D4" s="2">
        <v>1.0000000000000001E-5</v>
      </c>
      <c r="E4" s="2">
        <f t="shared" si="1"/>
        <v>2.3900000000000001E-2</v>
      </c>
      <c r="F4" s="2">
        <f t="shared" si="2"/>
        <v>1.0000499987500625E-3</v>
      </c>
      <c r="G4" s="4">
        <v>1E-4</v>
      </c>
      <c r="H4" s="4">
        <v>1.0000000000000001E-5</v>
      </c>
      <c r="I4" s="3">
        <v>0.5</v>
      </c>
      <c r="J4" s="3">
        <v>0.01</v>
      </c>
      <c r="K4" s="3">
        <v>77.23</v>
      </c>
      <c r="L4" s="3">
        <v>0.4</v>
      </c>
      <c r="M4" s="3">
        <f t="shared" ref="M4:M12" si="9">O4/K4</f>
        <v>65.842289265829336</v>
      </c>
      <c r="N4" s="3">
        <f t="shared" si="3"/>
        <v>1.3602856106715153</v>
      </c>
      <c r="O4" s="3">
        <f t="shared" si="0"/>
        <v>5085</v>
      </c>
      <c r="P4" s="4">
        <f>M4*G4</f>
        <v>6.5842289265829338E-3</v>
      </c>
      <c r="Q4" s="4">
        <f t="shared" si="4"/>
        <v>6.7232765449780092E-4</v>
      </c>
      <c r="R4" s="5">
        <v>0.38959934476822089</v>
      </c>
      <c r="S4" s="5">
        <v>4.5980074296147914E-2</v>
      </c>
      <c r="T4" s="6">
        <v>0.94060413236899054</v>
      </c>
      <c r="U4" s="6">
        <v>9.6991511300583907E-2</v>
      </c>
      <c r="V4" s="2">
        <f t="shared" si="5"/>
        <v>0.27549075006623153</v>
      </c>
      <c r="W4" s="2">
        <f t="shared" si="6"/>
        <v>3.0401087937915527E-2</v>
      </c>
      <c r="X4">
        <f t="shared" si="7"/>
        <v>0.27549075006623147</v>
      </c>
      <c r="Y4">
        <f t="shared" si="8"/>
        <v>4.3175124064400369E-2</v>
      </c>
    </row>
    <row r="5" spans="1:25" x14ac:dyDescent="0.25">
      <c r="A5" s="2">
        <v>6.6000000000000003E-2</v>
      </c>
      <c r="B5" s="2">
        <v>1E-3</v>
      </c>
      <c r="C5" s="2">
        <v>3.2000000000000003E-4</v>
      </c>
      <c r="D5" s="2">
        <v>1.0000000000000001E-5</v>
      </c>
      <c r="E5" s="2">
        <f t="shared" si="1"/>
        <v>6.5680000000000002E-2</v>
      </c>
      <c r="F5" s="2">
        <f t="shared" si="2"/>
        <v>1.0000499987500625E-3</v>
      </c>
      <c r="G5" s="4">
        <v>3.2000000000000003E-4</v>
      </c>
      <c r="H5" s="4">
        <v>1.0000000000000001E-5</v>
      </c>
      <c r="I5" s="3">
        <v>0.5</v>
      </c>
      <c r="J5" s="3">
        <v>0.01</v>
      </c>
      <c r="K5" s="3">
        <v>22.26</v>
      </c>
      <c r="L5" s="3">
        <v>0.4</v>
      </c>
      <c r="M5" s="3">
        <f t="shared" si="9"/>
        <v>71.386455525606451</v>
      </c>
      <c r="N5" s="3">
        <f t="shared" si="3"/>
        <v>1.9193549301849675</v>
      </c>
      <c r="O5" s="3">
        <f t="shared" si="0"/>
        <v>1589.0624999999998</v>
      </c>
      <c r="P5" s="4">
        <f t="shared" ref="P5:P12" si="10">M5*G5</f>
        <v>2.2843665768194066E-2</v>
      </c>
      <c r="Q5" s="4">
        <f t="shared" si="4"/>
        <v>9.4171989152227954E-4</v>
      </c>
      <c r="R5" s="5">
        <v>0.51127273429261566</v>
      </c>
      <c r="S5" s="5">
        <v>2.3983214362831306E-2</v>
      </c>
      <c r="T5" s="6">
        <v>0.96468183142711428</v>
      </c>
      <c r="U5" s="6">
        <v>5.6932511767827841E-2</v>
      </c>
      <c r="V5" s="2">
        <f t="shared" si="5"/>
        <v>0.34780246297494011</v>
      </c>
      <c r="W5" s="2">
        <f t="shared" si="6"/>
        <v>1.5284712201551306E-2</v>
      </c>
      <c r="X5">
        <f t="shared" si="7"/>
        <v>0.33416714113800566</v>
      </c>
      <c r="Y5">
        <f t="shared" si="8"/>
        <v>2.5192373008224044E-2</v>
      </c>
    </row>
    <row r="6" spans="1:25" x14ac:dyDescent="0.25">
      <c r="A6" s="2">
        <v>0.13</v>
      </c>
      <c r="B6" s="2">
        <v>0.01</v>
      </c>
      <c r="C6" s="2">
        <v>1E-3</v>
      </c>
      <c r="D6" s="2">
        <v>1E-4</v>
      </c>
      <c r="E6" s="2">
        <f t="shared" si="1"/>
        <v>0.129</v>
      </c>
      <c r="F6" s="2">
        <f t="shared" si="2"/>
        <v>1.0000499987500624E-2</v>
      </c>
      <c r="G6" s="4">
        <v>1E-3</v>
      </c>
      <c r="H6" s="4">
        <v>1E-4</v>
      </c>
      <c r="I6" s="3">
        <v>0.5</v>
      </c>
      <c r="J6" s="3">
        <v>0.02</v>
      </c>
      <c r="K6" s="3">
        <v>7.15</v>
      </c>
      <c r="L6" s="3">
        <v>0.4</v>
      </c>
      <c r="M6" s="3">
        <f>(O6/K6 + 79.13165266)/2</f>
        <v>75.125266889440553</v>
      </c>
      <c r="N6" s="3">
        <f xml:space="preserve"> M6*SQRT((J6/I6)^2+(L6/K6)^2)</f>
        <v>5.1665964610467929</v>
      </c>
      <c r="O6" s="3">
        <f t="shared" si="0"/>
        <v>508.5</v>
      </c>
      <c r="P6" s="4">
        <f t="shared" si="10"/>
        <v>7.5125266889440559E-2</v>
      </c>
      <c r="Q6" s="4">
        <f t="shared" si="4"/>
        <v>9.1176628717779418E-3</v>
      </c>
      <c r="R6" s="5">
        <v>0.86350881482115593</v>
      </c>
      <c r="S6" s="5">
        <v>0.10527435558908006</v>
      </c>
      <c r="T6" s="6">
        <v>1.0291132450608296</v>
      </c>
      <c r="U6" s="6">
        <v>0.12570047013443902</v>
      </c>
      <c r="V6" s="2">
        <f t="shared" si="5"/>
        <v>0.58236640999566325</v>
      </c>
      <c r="W6" s="2">
        <f t="shared" si="6"/>
        <v>8.3868027285574021E-2</v>
      </c>
      <c r="X6">
        <f t="shared" si="7"/>
        <v>0.46953291805900355</v>
      </c>
      <c r="Y6">
        <f t="shared" si="8"/>
        <v>8.1030068022297716E-2</v>
      </c>
    </row>
    <row r="7" spans="1:25" x14ac:dyDescent="0.25">
      <c r="A7" s="2">
        <v>0.26</v>
      </c>
      <c r="B7" s="2">
        <v>0.01</v>
      </c>
      <c r="C7" s="2">
        <v>3.2000000000000002E-3</v>
      </c>
      <c r="D7" s="2">
        <v>1E-4</v>
      </c>
      <c r="E7" s="2">
        <f t="shared" si="1"/>
        <v>0.25680000000000003</v>
      </c>
      <c r="F7" s="2">
        <f t="shared" si="2"/>
        <v>1.0000499987500624E-2</v>
      </c>
      <c r="G7" s="4">
        <v>3.2000000000000002E-3</v>
      </c>
      <c r="H7" s="4">
        <v>1E-4</v>
      </c>
      <c r="I7" s="3">
        <v>10</v>
      </c>
      <c r="J7" s="3">
        <v>0.2</v>
      </c>
      <c r="K7" s="3">
        <v>41.84</v>
      </c>
      <c r="L7" s="3">
        <v>0.4</v>
      </c>
      <c r="M7" s="3">
        <f t="shared" si="9"/>
        <v>75.959010516252377</v>
      </c>
      <c r="N7" s="3">
        <f t="shared" si="3"/>
        <v>1.683821247060143</v>
      </c>
      <c r="O7" s="3">
        <f t="shared" si="0"/>
        <v>3178.125</v>
      </c>
      <c r="P7" s="4">
        <f t="shared" si="10"/>
        <v>0.24306883365200763</v>
      </c>
      <c r="Q7" s="4">
        <f t="shared" si="4"/>
        <v>9.3129326028209541E-3</v>
      </c>
      <c r="R7" s="5">
        <v>1.4572472041487268</v>
      </c>
      <c r="S7" s="5">
        <v>0.10368564050814019</v>
      </c>
      <c r="T7" s="6">
        <v>1.5845425922555907</v>
      </c>
      <c r="U7" s="6">
        <v>0.11981905677068062</v>
      </c>
      <c r="V7" s="2">
        <f t="shared" si="5"/>
        <v>0.94652972605921959</v>
      </c>
      <c r="W7" s="2">
        <f t="shared" si="6"/>
        <v>5.1709455235860249E-2</v>
      </c>
      <c r="X7">
        <f t="shared" si="7"/>
        <v>0.75911565787635116</v>
      </c>
      <c r="Y7">
        <f t="shared" si="8"/>
        <v>7.8818596292552917E-2</v>
      </c>
    </row>
    <row r="8" spans="1:25" x14ac:dyDescent="0.25">
      <c r="A8" s="2">
        <v>0.56000000000000005</v>
      </c>
      <c r="B8" s="2">
        <v>0.01</v>
      </c>
      <c r="C8" s="2">
        <v>0.01</v>
      </c>
      <c r="D8" s="2">
        <v>1E-3</v>
      </c>
      <c r="E8" s="2">
        <f t="shared" si="1"/>
        <v>0.55000000000000004</v>
      </c>
      <c r="F8" s="2">
        <f t="shared" si="2"/>
        <v>1.0049875621120891E-2</v>
      </c>
      <c r="G8" s="4">
        <v>0.01</v>
      </c>
      <c r="H8" s="4">
        <v>1E-3</v>
      </c>
      <c r="I8" s="3">
        <v>15</v>
      </c>
      <c r="J8" s="3">
        <v>0.2</v>
      </c>
      <c r="K8" s="3">
        <v>22.29</v>
      </c>
      <c r="L8" s="3">
        <v>0.4</v>
      </c>
      <c r="M8" s="3">
        <f t="shared" si="9"/>
        <v>68.43876177658143</v>
      </c>
      <c r="N8" s="3">
        <f t="shared" si="3"/>
        <v>1.530047031081424</v>
      </c>
      <c r="O8" s="3">
        <f t="shared" si="0"/>
        <v>1525.5</v>
      </c>
      <c r="P8" s="4">
        <f t="shared" si="10"/>
        <v>0.68438761776581436</v>
      </c>
      <c r="Q8" s="4">
        <f t="shared" si="4"/>
        <v>7.0128229018304553E-2</v>
      </c>
      <c r="R8" s="5">
        <v>2.2812920592193815</v>
      </c>
      <c r="S8" s="5">
        <v>0.24593590277525051</v>
      </c>
      <c r="T8" s="6">
        <v>0.70701200182418844</v>
      </c>
      <c r="U8" s="6">
        <v>0.10287683713547499</v>
      </c>
      <c r="V8" s="2">
        <f>P8/E8</f>
        <v>1.2443411232105714</v>
      </c>
      <c r="W8" s="2">
        <f t="shared" si="6"/>
        <v>0.12951729037597187</v>
      </c>
      <c r="X8">
        <f t="shared" si="7"/>
        <v>0.53973786890048459</v>
      </c>
      <c r="Y8">
        <f t="shared" si="8"/>
        <v>9.7743227937514041E-2</v>
      </c>
    </row>
    <row r="9" spans="1:25" x14ac:dyDescent="0.25">
      <c r="A9" s="2">
        <v>1.1000000000000001</v>
      </c>
      <c r="B9" s="2">
        <v>0.1</v>
      </c>
      <c r="C9" s="2">
        <v>3.2000000000000001E-2</v>
      </c>
      <c r="D9" s="2">
        <v>1E-3</v>
      </c>
      <c r="E9" s="2">
        <f>A9-C9</f>
        <v>1.0680000000000001</v>
      </c>
      <c r="F9" s="2">
        <f t="shared" si="2"/>
        <v>0.10000499987500626</v>
      </c>
      <c r="G9" s="4">
        <v>3.2000000000000001E-2</v>
      </c>
      <c r="H9" s="4">
        <v>1E-3</v>
      </c>
      <c r="I9" s="3">
        <v>20</v>
      </c>
      <c r="J9" s="3">
        <v>0.2</v>
      </c>
      <c r="K9" s="3">
        <v>12.58</v>
      </c>
      <c r="L9" s="3">
        <v>0.4</v>
      </c>
      <c r="M9" s="3">
        <f t="shared" si="9"/>
        <v>50.526629570747218</v>
      </c>
      <c r="N9" s="3">
        <f t="shared" si="3"/>
        <v>1.6841500848219573</v>
      </c>
      <c r="O9" s="3">
        <f t="shared" si="0"/>
        <v>635.625</v>
      </c>
      <c r="P9" s="4">
        <f t="shared" si="10"/>
        <v>1.6168521462639109</v>
      </c>
      <c r="Q9" s="4">
        <f t="shared" si="4"/>
        <v>7.3874044698948579E-2</v>
      </c>
      <c r="R9" s="5">
        <v>3.4548122783416901</v>
      </c>
      <c r="S9" s="5">
        <v>0.17441556548624634</v>
      </c>
      <c r="T9" s="6">
        <v>1.6703018039916435</v>
      </c>
      <c r="U9" s="6">
        <v>0.18868299130572383</v>
      </c>
      <c r="V9" s="2">
        <f t="shared" si="5"/>
        <v>1.513906503992426</v>
      </c>
      <c r="W9" s="2">
        <f t="shared" si="6"/>
        <v>0.15773414859867874</v>
      </c>
      <c r="X9">
        <f t="shared" si="7"/>
        <v>1.125941606033364</v>
      </c>
      <c r="Y9">
        <f t="shared" si="8"/>
        <v>0.13931428532170459</v>
      </c>
    </row>
    <row r="10" spans="1:25" x14ac:dyDescent="0.25">
      <c r="A10" s="2">
        <v>2.4</v>
      </c>
      <c r="B10" s="2">
        <v>0.1</v>
      </c>
      <c r="C10" s="2">
        <v>0.1</v>
      </c>
      <c r="D10" s="2">
        <v>0.01</v>
      </c>
      <c r="E10" s="2">
        <f t="shared" si="1"/>
        <v>2.2999999999999998</v>
      </c>
      <c r="F10" s="2">
        <f t="shared" si="2"/>
        <v>0.10049875621120891</v>
      </c>
      <c r="G10" s="4">
        <v>0.1</v>
      </c>
      <c r="H10" s="4">
        <v>0.01</v>
      </c>
      <c r="I10" s="3">
        <v>20</v>
      </c>
      <c r="J10" s="3">
        <v>0.5</v>
      </c>
      <c r="K10" s="3">
        <v>19.010000000000002</v>
      </c>
      <c r="L10" s="3">
        <v>0.4</v>
      </c>
      <c r="M10" s="3">
        <f t="shared" si="9"/>
        <v>10.699631772751182</v>
      </c>
      <c r="N10" s="3">
        <f t="shared" si="3"/>
        <v>0.34962544883626356</v>
      </c>
      <c r="O10" s="3">
        <f t="shared" si="0"/>
        <v>203.4</v>
      </c>
      <c r="P10" s="4">
        <f t="shared" si="10"/>
        <v>1.0699631772751184</v>
      </c>
      <c r="Q10" s="4">
        <f t="shared" si="4"/>
        <v>0.11256372218430878</v>
      </c>
      <c r="R10" s="5">
        <v>1.7257470601211586</v>
      </c>
      <c r="S10" s="5">
        <v>0.19192662631869126</v>
      </c>
      <c r="T10" s="6">
        <v>0.56313851435532547</v>
      </c>
      <c r="U10" s="6">
        <v>6.6310680492684682E-2</v>
      </c>
      <c r="V10" s="2">
        <f t="shared" si="5"/>
        <v>0.46520138142396456</v>
      </c>
      <c r="W10" s="2">
        <f t="shared" si="6"/>
        <v>5.2994196702828032E-2</v>
      </c>
      <c r="X10">
        <f t="shared" si="7"/>
        <v>0.42458856241076126</v>
      </c>
      <c r="Y10">
        <f t="shared" si="8"/>
        <v>6.877024991391284E-2</v>
      </c>
    </row>
    <row r="11" spans="1:25" x14ac:dyDescent="0.25">
      <c r="A11" s="2">
        <v>4.5999999999999996</v>
      </c>
      <c r="B11" s="2">
        <v>0.2</v>
      </c>
      <c r="C11" s="2">
        <v>0.32</v>
      </c>
      <c r="D11" s="2">
        <v>0.01</v>
      </c>
      <c r="E11" s="2">
        <f t="shared" si="1"/>
        <v>4.2799999999999994</v>
      </c>
      <c r="F11" s="2">
        <f t="shared" si="2"/>
        <v>0.20024984394500789</v>
      </c>
      <c r="G11" s="4">
        <v>0.32</v>
      </c>
      <c r="H11" s="4">
        <v>0.01</v>
      </c>
      <c r="I11" s="3">
        <v>20</v>
      </c>
      <c r="J11" s="3">
        <v>0.5</v>
      </c>
      <c r="K11" s="3">
        <v>2.86</v>
      </c>
      <c r="L11" s="3">
        <v>0.4</v>
      </c>
      <c r="M11" s="3">
        <f t="shared" si="9"/>
        <v>22.22465034965035</v>
      </c>
      <c r="N11" s="3">
        <f t="shared" si="3"/>
        <v>3.1576104583122522</v>
      </c>
      <c r="O11" s="3">
        <f t="shared" si="0"/>
        <v>63.5625</v>
      </c>
      <c r="P11" s="4">
        <f t="shared" si="10"/>
        <v>7.1118881118881125</v>
      </c>
      <c r="Q11" s="4">
        <f t="shared" si="4"/>
        <v>1.0345883713323747</v>
      </c>
      <c r="R11" s="5">
        <v>9.1178052716514255</v>
      </c>
      <c r="S11" s="5">
        <v>1.7833746133411148</v>
      </c>
      <c r="T11" s="6">
        <v>1.8329608535794102</v>
      </c>
      <c r="U11" s="6">
        <v>0.27084018018241546</v>
      </c>
      <c r="V11" s="2">
        <f t="shared" si="5"/>
        <v>1.6616561009084378</v>
      </c>
      <c r="W11" s="2">
        <f t="shared" si="6"/>
        <v>0.2539208273009898</v>
      </c>
      <c r="X11">
        <f t="shared" si="7"/>
        <v>1.5261562471862899</v>
      </c>
      <c r="Y11">
        <f t="shared" si="8"/>
        <v>0.37410992716837216</v>
      </c>
    </row>
    <row r="12" spans="1:25" x14ac:dyDescent="0.25">
      <c r="A12" s="2">
        <v>9.3000000000000007</v>
      </c>
      <c r="B12" s="2">
        <v>0.1</v>
      </c>
      <c r="C12" s="2">
        <v>1</v>
      </c>
      <c r="D12" s="2">
        <v>0.1</v>
      </c>
      <c r="E12" s="2">
        <f t="shared" si="1"/>
        <v>8.3000000000000007</v>
      </c>
      <c r="F12" s="2">
        <f t="shared" si="2"/>
        <v>0.14142135623730953</v>
      </c>
      <c r="G12" s="4">
        <v>1</v>
      </c>
      <c r="H12" s="4">
        <v>0.1</v>
      </c>
      <c r="I12" s="3">
        <v>20</v>
      </c>
      <c r="J12" s="3">
        <v>1</v>
      </c>
      <c r="K12" s="3">
        <v>1.23</v>
      </c>
      <c r="L12" s="3">
        <v>0.4</v>
      </c>
      <c r="M12" s="3">
        <f t="shared" si="9"/>
        <v>16.536585365853657</v>
      </c>
      <c r="N12" s="3">
        <f t="shared" si="3"/>
        <v>5.4409425743638939</v>
      </c>
      <c r="O12" s="3">
        <f t="shared" si="0"/>
        <v>20.34</v>
      </c>
      <c r="P12" s="4">
        <f t="shared" si="10"/>
        <v>16.536585365853657</v>
      </c>
      <c r="Q12" s="4">
        <f t="shared" si="4"/>
        <v>5.6866899557780757</v>
      </c>
      <c r="R12" s="5">
        <v>23.623693379790939</v>
      </c>
      <c r="S12" s="5">
        <v>12.534422299341916</v>
      </c>
      <c r="T12" s="6">
        <v>2.5055432372505542</v>
      </c>
      <c r="U12" s="6">
        <v>0.86579117146706275</v>
      </c>
      <c r="V12" s="2">
        <f t="shared" si="5"/>
        <v>1.9923596826329706</v>
      </c>
      <c r="W12" s="2">
        <f t="shared" si="6"/>
        <v>0.68598385622252245</v>
      </c>
      <c r="X12">
        <f t="shared" si="7"/>
        <v>2.2652856665552958</v>
      </c>
      <c r="Y12">
        <f t="shared" si="8"/>
        <v>1.4343524431637511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user</cp:lastModifiedBy>
  <dcterms:created xsi:type="dcterms:W3CDTF">2018-05-12T13:25:51Z</dcterms:created>
  <dcterms:modified xsi:type="dcterms:W3CDTF">2018-05-26T15:48:23Z</dcterms:modified>
</cp:coreProperties>
</file>