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ury.araujo\projetos\app_excel\app_excel\"/>
    </mc:Choice>
  </mc:AlternateContent>
  <xr:revisionPtr revIDLastSave="0" documentId="13_ncr:1_{6522CDF0-A51F-4547-A3F4-8647A06442DB}" xr6:coauthVersionLast="47" xr6:coauthVersionMax="47" xr10:uidLastSave="{00000000-0000-0000-0000-000000000000}"/>
  <bookViews>
    <workbookView xWindow="-120" yWindow="-120" windowWidth="20730" windowHeight="11040" xr2:uid="{C347C9FB-4B5E-400D-920C-BAB73E4C0BDA}"/>
  </bookViews>
  <sheets>
    <sheet name="CM 08.02" sheetId="1" r:id="rId1"/>
    <sheet name="Planilha1" sheetId="2" r:id="rId2"/>
  </sheets>
  <externalReferences>
    <externalReference r:id="rId3"/>
    <externalReference r:id="rId4"/>
  </externalReferences>
  <definedNames>
    <definedName name="a">#REF!</definedName>
    <definedName name="b">#REF!</definedName>
    <definedName name="Durchführng">"AutoForm 5"</definedName>
    <definedName name="Durchführung">"AutoForm 5"</definedName>
    <definedName name="Ende">"AutoForm 3"</definedName>
    <definedName name="gelb">"Ellipse 245"</definedName>
    <definedName name="grün">"Ellipse 246"</definedName>
    <definedName name="Imagem">INDIRECT("Apoio!$A$"&amp;MATCH('[1]Modelo PDCA'!$F$42,Lista1,0))</definedName>
    <definedName name="less">#REF!</definedName>
    <definedName name="Lista1">OFFSET([2]Apoio!$A$1,0,0,COUNTA([2]Apoio!$A:$A),1)</definedName>
    <definedName name="Meilenstein">"AutoForm 4"</definedName>
    <definedName name="more">#REF!</definedName>
    <definedName name="partial">#REF!</definedName>
    <definedName name="rot">"Ellipse 244"</definedName>
    <definedName name="s">#REF!</definedName>
    <definedName name="ss">#REF!</definedName>
    <definedName name="Start">"AutoForm 2"</definedName>
    <definedName name="tx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2" i="2"/>
  <c r="BI83" i="1"/>
  <c r="BH83" i="1"/>
  <c r="BG83" i="1"/>
  <c r="BF83" i="1"/>
  <c r="BE83" i="1"/>
  <c r="BC83" i="1"/>
  <c r="BA83" i="1"/>
  <c r="AZ83" i="1"/>
  <c r="AY83" i="1"/>
  <c r="AX83" i="1"/>
  <c r="AW83" i="1"/>
  <c r="AU83" i="1"/>
  <c r="AT83" i="1"/>
  <c r="AQ83" i="1"/>
  <c r="AO83" i="1"/>
  <c r="AM83" i="1"/>
  <c r="AK83" i="1"/>
  <c r="AE83" i="1"/>
  <c r="AA83" i="1"/>
  <c r="Y83" i="1"/>
  <c r="V83" i="1"/>
  <c r="U83" i="1"/>
  <c r="T83" i="1"/>
  <c r="Q83" i="1"/>
  <c r="O83" i="1"/>
  <c r="N83" i="1"/>
  <c r="M83" i="1"/>
  <c r="L83" i="1"/>
  <c r="W75" i="1"/>
  <c r="AL74" i="1"/>
  <c r="AJ74" i="1"/>
  <c r="AC73" i="1"/>
  <c r="P72" i="1"/>
  <c r="P83" i="1" s="1"/>
  <c r="AI71" i="1"/>
  <c r="AC71" i="1"/>
  <c r="AF70" i="1"/>
  <c r="Z70" i="1"/>
  <c r="AF67" i="1"/>
  <c r="AR65" i="1"/>
  <c r="AR83" i="1" s="1"/>
  <c r="Z65" i="1"/>
  <c r="AF64" i="1"/>
  <c r="AD64" i="1"/>
  <c r="AB64" i="1"/>
  <c r="AB83" i="1" s="1"/>
  <c r="J64" i="1"/>
  <c r="J83" i="1" s="1"/>
  <c r="AV63" i="1"/>
  <c r="AV83" i="1" s="1"/>
  <c r="AL62" i="1"/>
  <c r="AG61" i="1"/>
  <c r="AS49" i="1"/>
  <c r="S48" i="1"/>
  <c r="S83" i="1" s="1"/>
  <c r="AL46" i="1"/>
  <c r="AH44" i="1"/>
  <c r="AH83" i="1" s="1"/>
  <c r="AS42" i="1"/>
  <c r="AL40" i="1"/>
  <c r="W39" i="1"/>
  <c r="AJ29" i="1"/>
  <c r="K29" i="1"/>
  <c r="K83" i="1" s="1"/>
  <c r="BD27" i="1"/>
  <c r="BD83" i="1" s="1"/>
  <c r="AD27" i="1"/>
  <c r="AJ24" i="1"/>
  <c r="AI24" i="1"/>
  <c r="I18" i="1"/>
  <c r="I83" i="1" s="1"/>
  <c r="AN15" i="1"/>
  <c r="AL15" i="1"/>
  <c r="AN13" i="1"/>
  <c r="BB8" i="1"/>
  <c r="BB83" i="1" s="1"/>
  <c r="AG5" i="1"/>
  <c r="AD5" i="1"/>
  <c r="R4" i="1"/>
  <c r="R83" i="1" s="1"/>
  <c r="AP3" i="1"/>
  <c r="AP83" i="1" s="1"/>
  <c r="X3" i="1"/>
  <c r="X83" i="1" s="1"/>
  <c r="AI2" i="1"/>
  <c r="AD83" i="1" l="1"/>
  <c r="AS83" i="1"/>
  <c r="AG83" i="1"/>
  <c r="AC83" i="1"/>
  <c r="AF83" i="1"/>
  <c r="AI83" i="1"/>
  <c r="AJ83" i="1"/>
  <c r="AL83" i="1"/>
  <c r="AN83" i="1"/>
  <c r="Z83" i="1"/>
  <c r="W83" i="1"/>
</calcChain>
</file>

<file path=xl/sharedStrings.xml><?xml version="1.0" encoding="utf-8"?>
<sst xmlns="http://schemas.openxmlformats.org/spreadsheetml/2006/main" count="230" uniqueCount="86">
  <si>
    <t>Item</t>
  </si>
  <si>
    <t>Tipo</t>
  </si>
  <si>
    <t>OP</t>
  </si>
  <si>
    <t>Qtd Saldo Kanban Máx</t>
  </si>
  <si>
    <t>Saldo</t>
  </si>
  <si>
    <t>Carcaça</t>
  </si>
  <si>
    <t>Criar OP</t>
  </si>
  <si>
    <t>seq</t>
  </si>
  <si>
    <t>Total Geral</t>
  </si>
  <si>
    <t>R902448799</t>
  </si>
  <si>
    <t>Export</t>
  </si>
  <si>
    <t>R902434572</t>
  </si>
  <si>
    <t>MAP</t>
  </si>
  <si>
    <t>R902449481</t>
  </si>
  <si>
    <t>R902449482</t>
  </si>
  <si>
    <t>R902449484</t>
  </si>
  <si>
    <t>R902449490</t>
  </si>
  <si>
    <t>R902451555</t>
  </si>
  <si>
    <t>120/120/120/120/120</t>
  </si>
  <si>
    <t>R902451762</t>
  </si>
  <si>
    <t>R902452069</t>
  </si>
  <si>
    <t>R902453110</t>
  </si>
  <si>
    <t>R902453109</t>
  </si>
  <si>
    <t>R902453432</t>
  </si>
  <si>
    <t>120/120/120/120</t>
  </si>
  <si>
    <t>R902453416</t>
  </si>
  <si>
    <t>R902453684</t>
  </si>
  <si>
    <t>R902455355</t>
  </si>
  <si>
    <t>R902455600</t>
  </si>
  <si>
    <t>R902455606</t>
  </si>
  <si>
    <t>R902455764</t>
  </si>
  <si>
    <t>R902420351</t>
  </si>
  <si>
    <t>R902456116</t>
  </si>
  <si>
    <t>R902456193</t>
  </si>
  <si>
    <t>120/120</t>
  </si>
  <si>
    <t>R902456211</t>
  </si>
  <si>
    <t>R902456374</t>
  </si>
  <si>
    <t>R902456805</t>
  </si>
  <si>
    <t>R902456946</t>
  </si>
  <si>
    <t>R902459947</t>
  </si>
  <si>
    <t>R902460253</t>
  </si>
  <si>
    <t>R902460637</t>
  </si>
  <si>
    <t>R902461256</t>
  </si>
  <si>
    <t>R902461261</t>
  </si>
  <si>
    <t>R902468783</t>
  </si>
  <si>
    <t>R902472492</t>
  </si>
  <si>
    <t>R902472496</t>
  </si>
  <si>
    <t>R902472652</t>
  </si>
  <si>
    <t>R902473272</t>
  </si>
  <si>
    <t>R902474554</t>
  </si>
  <si>
    <t>R902475755</t>
  </si>
  <si>
    <t>R902477528</t>
  </si>
  <si>
    <t>R902478068</t>
  </si>
  <si>
    <t>R902488508</t>
  </si>
  <si>
    <t>R902489652</t>
  </si>
  <si>
    <t>R902490089</t>
  </si>
  <si>
    <t>R902493020</t>
  </si>
  <si>
    <t>R902496231</t>
  </si>
  <si>
    <t>R902511305</t>
  </si>
  <si>
    <t>R902511304</t>
  </si>
  <si>
    <t>R902512615</t>
  </si>
  <si>
    <t>R902531826</t>
  </si>
  <si>
    <t>R902532996</t>
  </si>
  <si>
    <t>R902533302</t>
  </si>
  <si>
    <t>90/45</t>
  </si>
  <si>
    <t>R902431199</t>
  </si>
  <si>
    <t>R902533309</t>
  </si>
  <si>
    <t>R902533845</t>
  </si>
  <si>
    <t>R902533947</t>
  </si>
  <si>
    <t>R902534796</t>
  </si>
  <si>
    <t>R902535130</t>
  </si>
  <si>
    <t>R902535903</t>
  </si>
  <si>
    <t>R902533537</t>
  </si>
  <si>
    <t>R902542781</t>
  </si>
  <si>
    <t>120/120/120</t>
  </si>
  <si>
    <t>R902543755</t>
  </si>
  <si>
    <t>R902546646</t>
  </si>
  <si>
    <t>40/40/40</t>
  </si>
  <si>
    <t>R902559875</t>
  </si>
  <si>
    <t>R902560151</t>
  </si>
  <si>
    <t>R902564001</t>
  </si>
  <si>
    <t>R902568962</t>
  </si>
  <si>
    <t>R902569463</t>
  </si>
  <si>
    <t>R902570464</t>
  </si>
  <si>
    <t>R902447608</t>
  </si>
  <si>
    <t>R902576246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</si>
</sst>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64" fontId="1" fillId="2" borderId="1" xfId="0" applyNumberFormat="1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3" fillId="3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5" borderId="0" xfId="0" applyFill="1" applyAlignment="1">
      <alignment horizontal="center"/>
    </xf>
    <xf numFmtId="0" fontId="1" fillId="4" borderId="0" xfId="0" applyFont="1" applyFill="1"/>
    <xf numFmtId="0" fontId="1" fillId="2" borderId="3" xfId="0" applyFont="1" applyFill="1" applyBorder="1"/>
    <xf numFmtId="0" fontId="2" fillId="0" borderId="0" xfId="0" quotePrefix="1" applyFont="1"/>
  </cellXfs>
  <cellStyles count="2">
    <cellStyle name="Normal" xfId="0" builtinId="0"/>
    <cellStyle name="Normal 3" xfId="1" xr:uid="{CC27FA66-0D33-48C9-A270-F6BCE128A79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0av02\DfsBR\Dir_Geral\Dir_Tecnica\Funcoes_Tecnicas\Metodos_Processos\_Inter_Setor\Produtividade_WE\Eficiencia\2020\Real\PoP\Consolidado_PoP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0av02\DfsBR\Dir_Geral\Dir_Tecnica\Funcoes_Tecnicas\Metodos_Processos\_Inter_Setor\Produtividade_WE\dcts\novo%20grafico%20indic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WE 3 PoP "/>
      <sheetName val="Total WE 2 PoP "/>
      <sheetName val="Total PoP"/>
      <sheetName val="Resumo"/>
      <sheetName val="Modelo PDCA (WE2)"/>
      <sheetName val="Modelo PDCA (WE3)"/>
      <sheetName val="Modelo PDCA"/>
      <sheetName val="OEG"/>
      <sheetName val="MAP"/>
      <sheetName val="ToTo"/>
      <sheetName val="MCO"/>
      <sheetName val="IPM Unid"/>
      <sheetName val="IPM Bloc"/>
      <sheetName val="LMT"/>
      <sheetName val="Pintura"/>
      <sheetName val="ENG"/>
    </sheetNames>
    <sheetDataSet>
      <sheetData sheetId="0"/>
      <sheetData sheetId="1"/>
      <sheetData sheetId="2"/>
      <sheetData sheetId="3"/>
      <sheetData sheetId="4"/>
      <sheetData sheetId="5"/>
      <sheetData sheetId="6">
        <row r="42">
          <cell r="F42" t="e">
            <v>#REF!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 PDCA"/>
      <sheetName val="Modelo PDCA - BSC"/>
      <sheetName val="Regras"/>
      <sheetName val="Apoio"/>
    </sheetNames>
    <sheetDataSet>
      <sheetData sheetId="0"/>
      <sheetData sheetId="1"/>
      <sheetData sheetId="2"/>
      <sheetData sheetId="3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7BE1-F686-4AC5-9018-24C782315FC7}">
  <dimension ref="A1:BI83"/>
  <sheetViews>
    <sheetView tabSelected="1" zoomScale="90" zoomScaleNormal="90" workbookViewId="0">
      <selection activeCell="C6" sqref="C6"/>
    </sheetView>
  </sheetViews>
  <sheetFormatPr defaultRowHeight="12.75" x14ac:dyDescent="0.2"/>
  <cols>
    <col min="1" max="1" width="12.42578125" bestFit="1" customWidth="1"/>
    <col min="3" max="3" width="18.42578125" bestFit="1" customWidth="1"/>
    <col min="4" max="4" width="12.28515625" customWidth="1"/>
    <col min="5" max="5" width="9.140625" customWidth="1"/>
    <col min="6" max="6" width="11.28515625" bestFit="1" customWidth="1"/>
    <col min="7" max="7" width="6.42578125" customWidth="1"/>
    <col min="8" max="8" width="11" customWidth="1"/>
    <col min="9" max="11" width="6" bestFit="1" customWidth="1"/>
    <col min="12" max="12" width="3.7109375" bestFit="1" customWidth="1"/>
    <col min="13" max="13" width="4.5703125" bestFit="1" customWidth="1"/>
    <col min="14" max="14" width="4.7109375" bestFit="1" customWidth="1"/>
    <col min="15" max="17" width="4.5703125" bestFit="1" customWidth="1"/>
    <col min="18" max="18" width="4.7109375" bestFit="1" customWidth="1"/>
    <col min="19" max="22" width="4.5703125" bestFit="1" customWidth="1"/>
    <col min="23" max="23" width="4.7109375" bestFit="1" customWidth="1"/>
    <col min="24" max="25" width="4.5703125" bestFit="1" customWidth="1"/>
    <col min="26" max="26" width="4.7109375" bestFit="1" customWidth="1"/>
    <col min="27" max="27" width="4.5703125" bestFit="1" customWidth="1"/>
    <col min="28" max="28" width="3.7109375" bestFit="1" customWidth="1"/>
    <col min="29" max="29" width="5.7109375" bestFit="1" customWidth="1"/>
    <col min="30" max="30" width="4.7109375" bestFit="1" customWidth="1"/>
    <col min="31" max="31" width="3.7109375" bestFit="1" customWidth="1"/>
    <col min="32" max="34" width="4.7109375" bestFit="1" customWidth="1"/>
    <col min="35" max="35" width="5.7109375" bestFit="1" customWidth="1"/>
    <col min="36" max="36" width="4.7109375" bestFit="1" customWidth="1"/>
    <col min="37" max="37" width="4.5703125" bestFit="1" customWidth="1"/>
    <col min="38" max="40" width="4.7109375" bestFit="1" customWidth="1"/>
    <col min="41" max="41" width="5.7109375" bestFit="1" customWidth="1"/>
    <col min="42" max="45" width="4.7109375" bestFit="1" customWidth="1"/>
    <col min="46" max="46" width="4.5703125" bestFit="1" customWidth="1"/>
    <col min="47" max="47" width="5.7109375" bestFit="1" customWidth="1"/>
    <col min="48" max="48" width="4.7109375" bestFit="1" customWidth="1"/>
    <col min="49" max="49" width="4.5703125" bestFit="1" customWidth="1"/>
    <col min="50" max="52" width="4.7109375" bestFit="1" customWidth="1"/>
    <col min="53" max="53" width="5.7109375" bestFit="1" customWidth="1"/>
    <col min="54" max="54" width="4.7109375" bestFit="1" customWidth="1"/>
    <col min="55" max="55" width="3.7109375" bestFit="1" customWidth="1"/>
    <col min="56" max="57" width="4.7109375" bestFit="1" customWidth="1"/>
    <col min="58" max="58" width="3.7109375" bestFit="1" customWidth="1"/>
    <col min="59" max="59" width="5.7109375" bestFit="1" customWidth="1"/>
    <col min="60" max="60" width="4.7109375" bestFit="1" customWidth="1"/>
  </cols>
  <sheetData>
    <row r="1" spans="1:61" ht="29.4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>
        <v>44905</v>
      </c>
      <c r="J1" s="4">
        <v>44907</v>
      </c>
      <c r="K1" s="4">
        <v>44918</v>
      </c>
      <c r="L1" s="4">
        <v>44931</v>
      </c>
      <c r="M1" s="4">
        <v>44937</v>
      </c>
      <c r="N1" s="4">
        <v>44938</v>
      </c>
      <c r="O1" s="4">
        <v>44939</v>
      </c>
      <c r="P1" s="4">
        <v>44942</v>
      </c>
      <c r="Q1" s="4">
        <v>44943</v>
      </c>
      <c r="R1" s="4">
        <v>44945</v>
      </c>
      <c r="S1" s="4">
        <v>44947</v>
      </c>
      <c r="T1" s="4">
        <v>44949</v>
      </c>
      <c r="U1" s="4">
        <v>44950</v>
      </c>
      <c r="V1" s="4">
        <v>44951</v>
      </c>
      <c r="W1" s="4">
        <v>44952</v>
      </c>
      <c r="X1" s="4">
        <v>44953</v>
      </c>
      <c r="Y1" s="4">
        <v>44954</v>
      </c>
      <c r="Z1" s="4">
        <v>44956</v>
      </c>
      <c r="AA1" s="4">
        <v>44957</v>
      </c>
      <c r="AB1" s="4">
        <v>44958</v>
      </c>
      <c r="AC1" s="4">
        <v>44959</v>
      </c>
      <c r="AD1" s="4">
        <v>44960</v>
      </c>
      <c r="AE1" s="4">
        <v>44961</v>
      </c>
      <c r="AF1" s="4">
        <v>44963</v>
      </c>
      <c r="AG1" s="4">
        <v>44964</v>
      </c>
      <c r="AH1" s="4">
        <v>44965</v>
      </c>
      <c r="AI1" s="4">
        <v>44966</v>
      </c>
      <c r="AJ1" s="4">
        <v>44967</v>
      </c>
      <c r="AK1" s="4">
        <v>44968</v>
      </c>
      <c r="AL1" s="4">
        <v>44970</v>
      </c>
      <c r="AM1" s="4">
        <v>44971</v>
      </c>
      <c r="AN1" s="4">
        <v>44972</v>
      </c>
      <c r="AO1" s="4">
        <v>44973</v>
      </c>
      <c r="AP1" s="4">
        <v>44974</v>
      </c>
      <c r="AQ1" s="4">
        <v>44975</v>
      </c>
      <c r="AR1" s="4">
        <v>44977</v>
      </c>
      <c r="AS1" s="4">
        <v>44978</v>
      </c>
      <c r="AT1" s="4">
        <v>44979</v>
      </c>
      <c r="AU1" s="4">
        <v>44980</v>
      </c>
      <c r="AV1" s="4">
        <v>44981</v>
      </c>
      <c r="AW1" s="4">
        <v>44982</v>
      </c>
      <c r="AX1" s="4">
        <v>44984</v>
      </c>
      <c r="AY1" s="4">
        <v>44985</v>
      </c>
      <c r="AZ1" s="4">
        <v>44986</v>
      </c>
      <c r="BA1" s="4">
        <v>44987</v>
      </c>
      <c r="BB1" s="4">
        <v>44988</v>
      </c>
      <c r="BC1" s="4">
        <v>44989</v>
      </c>
      <c r="BD1" s="4">
        <v>44991</v>
      </c>
      <c r="BE1" s="4">
        <v>44992</v>
      </c>
      <c r="BF1" s="4">
        <v>44993</v>
      </c>
      <c r="BG1" s="4">
        <v>44994</v>
      </c>
      <c r="BH1" s="4">
        <v>44995</v>
      </c>
      <c r="BI1" s="1" t="s">
        <v>8</v>
      </c>
    </row>
    <row r="2" spans="1:61" x14ac:dyDescent="0.2">
      <c r="A2" s="5" t="s">
        <v>9</v>
      </c>
      <c r="B2" t="s">
        <v>10</v>
      </c>
      <c r="C2" s="6">
        <v>120</v>
      </c>
      <c r="D2" s="6">
        <v>0</v>
      </c>
      <c r="E2" s="6">
        <v>600</v>
      </c>
      <c r="F2" s="6" t="s">
        <v>11</v>
      </c>
      <c r="I2" s="7"/>
      <c r="J2" s="7"/>
      <c r="K2" s="7"/>
      <c r="L2" s="7"/>
      <c r="M2" s="7"/>
      <c r="N2" s="7"/>
      <c r="O2" s="7"/>
      <c r="P2" s="7"/>
      <c r="Q2" s="7"/>
      <c r="R2" s="8">
        <v>-360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>
        <v>-120</v>
      </c>
      <c r="AD2" s="8"/>
      <c r="AE2" s="8"/>
      <c r="AF2" s="8"/>
      <c r="AG2" s="8">
        <v>-120</v>
      </c>
      <c r="AH2" s="7">
        <v>-120</v>
      </c>
      <c r="AI2">
        <f>-360+120+120</f>
        <v>-120</v>
      </c>
      <c r="AO2">
        <v>-480</v>
      </c>
      <c r="AU2">
        <v>-240</v>
      </c>
      <c r="BA2">
        <v>-360</v>
      </c>
      <c r="BG2">
        <v>-480</v>
      </c>
      <c r="BI2">
        <v>-2400</v>
      </c>
    </row>
    <row r="3" spans="1:61" x14ac:dyDescent="0.2">
      <c r="A3" s="5"/>
      <c r="B3" s="14" t="s">
        <v>12</v>
      </c>
      <c r="C3" s="6">
        <v>75</v>
      </c>
      <c r="D3" s="6">
        <v>0</v>
      </c>
      <c r="E3" s="6">
        <v>9</v>
      </c>
      <c r="F3" s="6" t="s">
        <v>11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>
        <f>-20+5</f>
        <v>-15</v>
      </c>
      <c r="Y3" s="7"/>
      <c r="Z3" s="7">
        <v>-5</v>
      </c>
      <c r="AA3" s="7"/>
      <c r="AB3" s="7"/>
      <c r="AC3" s="7"/>
      <c r="AD3" s="7">
        <v>-32</v>
      </c>
      <c r="AE3" s="7">
        <v>-5</v>
      </c>
      <c r="AF3" s="7"/>
      <c r="AG3" s="7"/>
      <c r="AH3" s="7"/>
      <c r="AI3" s="7"/>
      <c r="AJ3" s="7">
        <v>-1</v>
      </c>
      <c r="AK3" s="7"/>
      <c r="AL3" s="7"/>
      <c r="AM3" s="7"/>
      <c r="AN3" s="7"/>
      <c r="AO3" s="7">
        <v>-17</v>
      </c>
      <c r="AP3">
        <f>-32+17</f>
        <v>-15</v>
      </c>
      <c r="AQ3">
        <v>-4</v>
      </c>
      <c r="AR3">
        <v>-2</v>
      </c>
      <c r="AT3">
        <v>-6</v>
      </c>
      <c r="AV3">
        <v>-17</v>
      </c>
      <c r="AZ3">
        <v>-9</v>
      </c>
      <c r="BB3">
        <v>-20</v>
      </c>
      <c r="BH3">
        <v>-16</v>
      </c>
      <c r="BI3">
        <v>-173</v>
      </c>
    </row>
    <row r="4" spans="1:61" x14ac:dyDescent="0.2">
      <c r="A4" s="5" t="s">
        <v>13</v>
      </c>
      <c r="B4" t="s">
        <v>10</v>
      </c>
      <c r="C4" s="6">
        <v>30</v>
      </c>
      <c r="D4" s="6">
        <v>0</v>
      </c>
      <c r="E4" s="6">
        <v>90</v>
      </c>
      <c r="F4" s="6" t="s">
        <v>11</v>
      </c>
      <c r="I4" s="7"/>
      <c r="J4" s="7"/>
      <c r="K4" s="7"/>
      <c r="L4" s="7"/>
      <c r="M4" s="7"/>
      <c r="N4" s="7"/>
      <c r="O4" s="7"/>
      <c r="P4" s="7"/>
      <c r="Q4" s="8">
        <v>-90</v>
      </c>
      <c r="R4" s="7">
        <f>-120+90</f>
        <v>-30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>
        <v>-960</v>
      </c>
      <c r="BA4">
        <v>-120</v>
      </c>
      <c r="BG4">
        <v>-360</v>
      </c>
      <c r="BI4">
        <v>-1560</v>
      </c>
    </row>
    <row r="5" spans="1:61" x14ac:dyDescent="0.2">
      <c r="A5" s="5"/>
      <c r="B5" t="s">
        <v>12</v>
      </c>
      <c r="C5" s="9">
        <f>45*9</f>
        <v>405</v>
      </c>
      <c r="D5" s="6">
        <v>225</v>
      </c>
      <c r="E5" s="6">
        <v>53</v>
      </c>
      <c r="F5" s="6" t="s">
        <v>11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>
        <f>-17+15</f>
        <v>-2</v>
      </c>
      <c r="AE5" s="7"/>
      <c r="AF5" s="7">
        <v>-43</v>
      </c>
      <c r="AG5">
        <f>-107+43</f>
        <v>-64</v>
      </c>
      <c r="AH5">
        <v>-14</v>
      </c>
      <c r="AJ5">
        <v>-7</v>
      </c>
      <c r="AM5">
        <v>-56</v>
      </c>
      <c r="AN5">
        <v>-7</v>
      </c>
      <c r="AP5">
        <v>-108</v>
      </c>
      <c r="AR5">
        <v>-20</v>
      </c>
      <c r="AS5">
        <v>-45</v>
      </c>
      <c r="AT5">
        <v>-22</v>
      </c>
      <c r="AV5">
        <v>-76</v>
      </c>
      <c r="AW5">
        <v>-12</v>
      </c>
      <c r="AX5">
        <v>-27</v>
      </c>
      <c r="AY5">
        <v>-49</v>
      </c>
      <c r="BB5">
        <v>-90</v>
      </c>
      <c r="BD5">
        <v>-46</v>
      </c>
      <c r="BE5">
        <v>-46</v>
      </c>
      <c r="BH5">
        <v>-98</v>
      </c>
      <c r="BI5">
        <v>-885</v>
      </c>
    </row>
    <row r="6" spans="1:61" x14ac:dyDescent="0.2">
      <c r="A6" s="5" t="s">
        <v>14</v>
      </c>
      <c r="B6" t="s">
        <v>10</v>
      </c>
      <c r="C6" s="6">
        <v>0</v>
      </c>
      <c r="D6" s="6">
        <v>0</v>
      </c>
      <c r="E6" s="6">
        <v>0</v>
      </c>
      <c r="F6" s="6" t="s">
        <v>11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>
        <v>-120</v>
      </c>
      <c r="AU6">
        <v>-120</v>
      </c>
      <c r="BA6">
        <v>-240</v>
      </c>
      <c r="BI6">
        <v>-480</v>
      </c>
    </row>
    <row r="7" spans="1:61" x14ac:dyDescent="0.2">
      <c r="A7" s="5" t="s">
        <v>15</v>
      </c>
      <c r="B7" t="s">
        <v>10</v>
      </c>
      <c r="C7" s="6">
        <v>80</v>
      </c>
      <c r="D7" s="9">
        <v>0</v>
      </c>
      <c r="E7" s="6">
        <v>80</v>
      </c>
      <c r="F7" s="6" t="s">
        <v>11</v>
      </c>
      <c r="I7" s="7"/>
      <c r="J7" s="7"/>
      <c r="K7" s="7"/>
      <c r="L7" s="8">
        <v>-40</v>
      </c>
      <c r="M7" s="8"/>
      <c r="N7" s="8">
        <v>-40</v>
      </c>
      <c r="O7" s="7"/>
      <c r="P7" s="7"/>
      <c r="Q7" s="7"/>
      <c r="R7" s="7"/>
      <c r="S7" s="7"/>
      <c r="T7" s="7"/>
      <c r="U7" s="7"/>
      <c r="V7" s="7"/>
      <c r="W7" s="7">
        <v>-40</v>
      </c>
      <c r="X7" s="7"/>
      <c r="Y7" s="7"/>
      <c r="Z7" s="7"/>
      <c r="AA7" s="7"/>
      <c r="AB7" s="7"/>
      <c r="AC7" s="7">
        <v>-40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>
        <v>-40</v>
      </c>
      <c r="BG7">
        <v>-40</v>
      </c>
      <c r="BI7">
        <v>-240</v>
      </c>
    </row>
    <row r="8" spans="1:61" x14ac:dyDescent="0.2">
      <c r="A8" s="5"/>
      <c r="B8" t="s">
        <v>12</v>
      </c>
      <c r="C8" s="6">
        <v>45</v>
      </c>
      <c r="D8" s="6">
        <v>0</v>
      </c>
      <c r="E8" s="6">
        <v>0</v>
      </c>
      <c r="F8" s="6"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>
        <v>-1</v>
      </c>
      <c r="Y8" s="7"/>
      <c r="Z8" s="7"/>
      <c r="AA8" s="7"/>
      <c r="AB8" s="7">
        <v>-2</v>
      </c>
      <c r="AC8" s="7"/>
      <c r="AD8" s="7"/>
      <c r="AE8" s="7"/>
      <c r="AF8" s="7"/>
      <c r="AG8" s="7">
        <v>-20</v>
      </c>
      <c r="AH8" s="7"/>
      <c r="AI8" s="7"/>
      <c r="AJ8" s="7"/>
      <c r="AK8" s="7"/>
      <c r="AL8" s="7"/>
      <c r="AM8" s="7"/>
      <c r="AN8" s="7"/>
      <c r="AO8" s="7"/>
      <c r="AP8" s="7">
        <v>-20</v>
      </c>
      <c r="AQ8" s="7"/>
      <c r="AR8" s="7"/>
      <c r="AS8" s="7"/>
      <c r="AT8" s="7"/>
      <c r="AU8" s="7"/>
      <c r="AV8" s="7"/>
      <c r="AW8" s="7"/>
      <c r="AX8" s="7"/>
      <c r="AY8" s="7"/>
      <c r="AZ8" s="7"/>
      <c r="BA8" s="7">
        <v>-2</v>
      </c>
      <c r="BB8">
        <f>-20+2</f>
        <v>-18</v>
      </c>
      <c r="BH8">
        <v>-20</v>
      </c>
      <c r="BI8">
        <v>-83</v>
      </c>
    </row>
    <row r="9" spans="1:61" x14ac:dyDescent="0.2">
      <c r="A9" s="5" t="s">
        <v>16</v>
      </c>
      <c r="B9" t="s">
        <v>10</v>
      </c>
      <c r="C9" s="6">
        <v>40</v>
      </c>
      <c r="D9" s="6">
        <v>0</v>
      </c>
      <c r="E9" s="6">
        <v>40</v>
      </c>
      <c r="F9" s="6" t="s">
        <v>11</v>
      </c>
      <c r="I9" s="7"/>
      <c r="J9" s="7"/>
      <c r="K9" s="7"/>
      <c r="L9" s="7"/>
      <c r="M9" s="7"/>
      <c r="N9" s="8">
        <v>-40</v>
      </c>
      <c r="O9" s="7"/>
      <c r="P9" s="7"/>
      <c r="Q9" s="7"/>
      <c r="R9" s="7"/>
      <c r="S9" s="7"/>
      <c r="T9" s="7"/>
      <c r="U9" s="7"/>
      <c r="V9" s="7"/>
      <c r="W9" s="7">
        <v>-40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>
        <v>-40</v>
      </c>
      <c r="AO9">
        <v>-40</v>
      </c>
      <c r="AU9">
        <v>-40</v>
      </c>
      <c r="BI9">
        <v>-200</v>
      </c>
    </row>
    <row r="10" spans="1:61" x14ac:dyDescent="0.2">
      <c r="A10" s="5"/>
      <c r="B10" t="s">
        <v>12</v>
      </c>
      <c r="C10" s="6">
        <v>0</v>
      </c>
      <c r="D10" s="6">
        <v>0</v>
      </c>
      <c r="E10" s="6">
        <v>0</v>
      </c>
      <c r="F10" s="6"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>
        <v>-5</v>
      </c>
      <c r="BI10">
        <v>-5</v>
      </c>
    </row>
    <row r="11" spans="1:61" x14ac:dyDescent="0.2">
      <c r="A11" s="5" t="s">
        <v>17</v>
      </c>
      <c r="B11" t="s">
        <v>10</v>
      </c>
      <c r="C11" s="9" t="s">
        <v>18</v>
      </c>
      <c r="D11" s="6">
        <v>0</v>
      </c>
      <c r="E11" s="6">
        <v>0</v>
      </c>
      <c r="F11" s="6" t="s">
        <v>11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>
        <v>-120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>
        <v>-240</v>
      </c>
      <c r="AJ11" s="7"/>
      <c r="AK11" s="7"/>
      <c r="AL11" s="7"/>
      <c r="AM11" s="7"/>
      <c r="AN11" s="7"/>
      <c r="AO11" s="7">
        <v>-240</v>
      </c>
      <c r="AP11" s="7"/>
      <c r="AQ11" s="7"/>
      <c r="AR11" s="7"/>
      <c r="AS11" s="7"/>
      <c r="AT11" s="7"/>
      <c r="AU11">
        <v>-360</v>
      </c>
      <c r="BA11">
        <v>-360</v>
      </c>
      <c r="BG11">
        <v>-720</v>
      </c>
      <c r="BI11">
        <v>-2040</v>
      </c>
    </row>
    <row r="12" spans="1:61" x14ac:dyDescent="0.2">
      <c r="A12" s="5" t="s">
        <v>19</v>
      </c>
      <c r="B12" t="s">
        <v>10</v>
      </c>
      <c r="C12" s="6">
        <v>240</v>
      </c>
      <c r="D12" s="6">
        <v>0</v>
      </c>
      <c r="E12" s="6">
        <v>0</v>
      </c>
      <c r="F12" s="6" t="s">
        <v>11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>
        <v>-240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>
        <v>-120</v>
      </c>
      <c r="BA12">
        <v>-120</v>
      </c>
      <c r="BI12">
        <v>-480</v>
      </c>
    </row>
    <row r="13" spans="1:61" x14ac:dyDescent="0.2">
      <c r="A13" s="5" t="s">
        <v>19</v>
      </c>
      <c r="B13" t="s">
        <v>12</v>
      </c>
      <c r="C13" s="6">
        <v>0</v>
      </c>
      <c r="D13" s="6">
        <v>0</v>
      </c>
      <c r="E13" s="6">
        <v>15</v>
      </c>
      <c r="F13" s="6" t="s">
        <v>11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>
        <f>-90+15</f>
        <v>-75</v>
      </c>
      <c r="BI13">
        <v>-90</v>
      </c>
    </row>
    <row r="14" spans="1:61" x14ac:dyDescent="0.2">
      <c r="A14" s="5" t="s">
        <v>20</v>
      </c>
      <c r="B14" t="s">
        <v>10</v>
      </c>
      <c r="C14" s="6">
        <v>0</v>
      </c>
      <c r="D14" s="6">
        <v>0</v>
      </c>
      <c r="E14" s="6">
        <v>0</v>
      </c>
      <c r="F14" s="6" t="e">
        <v>#N/A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>
        <v>-40</v>
      </c>
      <c r="BI14">
        <v>-40</v>
      </c>
    </row>
    <row r="15" spans="1:61" x14ac:dyDescent="0.2">
      <c r="A15" s="5" t="s">
        <v>20</v>
      </c>
      <c r="B15" t="s">
        <v>12</v>
      </c>
      <c r="C15" s="6">
        <v>53</v>
      </c>
      <c r="D15" s="6">
        <v>0</v>
      </c>
      <c r="E15" s="6">
        <v>0</v>
      </c>
      <c r="F15" s="6"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>
        <f>-53+4</f>
        <v>-49</v>
      </c>
      <c r="AM15" s="7">
        <v>-4</v>
      </c>
      <c r="AN15">
        <f>-90+49</f>
        <v>-41</v>
      </c>
      <c r="AQ15">
        <v>-4</v>
      </c>
      <c r="BI15">
        <v>-98</v>
      </c>
    </row>
    <row r="16" spans="1:61" x14ac:dyDescent="0.2">
      <c r="A16" s="10" t="s">
        <v>21</v>
      </c>
      <c r="B16" t="s">
        <v>10</v>
      </c>
      <c r="C16" s="6">
        <v>120</v>
      </c>
      <c r="D16" s="6">
        <v>0</v>
      </c>
      <c r="E16" s="11">
        <v>120</v>
      </c>
      <c r="F16" s="6" t="s">
        <v>22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>
        <v>-120</v>
      </c>
      <c r="AD16" s="7"/>
      <c r="AE16" s="7"/>
      <c r="AF16" s="7"/>
      <c r="AG16" s="7"/>
      <c r="AH16" s="7"/>
      <c r="AI16">
        <v>-120</v>
      </c>
      <c r="BA16">
        <v>-360</v>
      </c>
      <c r="BI16">
        <v>-720</v>
      </c>
    </row>
    <row r="17" spans="1:61" x14ac:dyDescent="0.2">
      <c r="A17" s="5" t="s">
        <v>23</v>
      </c>
      <c r="B17" t="s">
        <v>10</v>
      </c>
      <c r="C17" s="9" t="s">
        <v>24</v>
      </c>
      <c r="D17" s="6">
        <v>0</v>
      </c>
      <c r="E17" s="11">
        <v>120</v>
      </c>
      <c r="F17" s="6" t="s">
        <v>25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>
        <v>-240</v>
      </c>
      <c r="AD17" s="7"/>
      <c r="AE17" s="7"/>
      <c r="AF17" s="7"/>
      <c r="AG17" s="7"/>
      <c r="AH17" s="7"/>
      <c r="AI17" s="7">
        <v>-120</v>
      </c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>
        <v>-120</v>
      </c>
      <c r="AV17" s="7"/>
      <c r="AW17" s="7"/>
      <c r="AX17" s="7"/>
      <c r="AY17" s="7"/>
      <c r="AZ17" s="7"/>
      <c r="BA17">
        <v>-120</v>
      </c>
      <c r="BG17">
        <v>-120</v>
      </c>
      <c r="BI17">
        <v>-840</v>
      </c>
    </row>
    <row r="18" spans="1:61" x14ac:dyDescent="0.2">
      <c r="A18" s="5" t="s">
        <v>23</v>
      </c>
      <c r="B18" t="s">
        <v>12</v>
      </c>
      <c r="C18" s="6">
        <v>0</v>
      </c>
      <c r="D18" s="6">
        <v>0</v>
      </c>
      <c r="E18" s="6">
        <v>1</v>
      </c>
      <c r="F18" s="6" t="e">
        <v>#N/A</v>
      </c>
      <c r="I18">
        <f>-2+1</f>
        <v>-1</v>
      </c>
      <c r="S18">
        <v>-2</v>
      </c>
      <c r="BI18">
        <v>-4</v>
      </c>
    </row>
    <row r="19" spans="1:61" x14ac:dyDescent="0.2">
      <c r="A19" s="10" t="s">
        <v>26</v>
      </c>
      <c r="B19" t="s">
        <v>10</v>
      </c>
      <c r="C19" s="6" t="e">
        <v>#N/A</v>
      </c>
      <c r="D19" s="6" t="e">
        <v>#N/A</v>
      </c>
      <c r="E19" s="6">
        <v>0</v>
      </c>
      <c r="F19" s="6" t="e">
        <v>#N/A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>
        <v>-80</v>
      </c>
      <c r="BI19">
        <v>-80</v>
      </c>
    </row>
    <row r="20" spans="1:61" x14ac:dyDescent="0.2">
      <c r="A20" s="10" t="s">
        <v>27</v>
      </c>
      <c r="B20" t="s">
        <v>10</v>
      </c>
      <c r="C20" s="6">
        <v>40</v>
      </c>
      <c r="D20" s="6">
        <v>0</v>
      </c>
      <c r="E20" s="6">
        <v>0</v>
      </c>
      <c r="F20" s="6" t="s">
        <v>11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v>-40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>
        <v>-40</v>
      </c>
      <c r="BI20">
        <v>-80</v>
      </c>
    </row>
    <row r="21" spans="1:61" x14ac:dyDescent="0.2">
      <c r="A21" s="5" t="s">
        <v>28</v>
      </c>
      <c r="B21" t="s">
        <v>10</v>
      </c>
      <c r="C21" s="6">
        <v>10</v>
      </c>
      <c r="D21" s="6">
        <v>0</v>
      </c>
      <c r="E21" s="6">
        <v>0</v>
      </c>
      <c r="F21" s="6" t="e">
        <v>#N/A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v>-10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>
        <v>-10</v>
      </c>
    </row>
    <row r="22" spans="1:61" x14ac:dyDescent="0.2">
      <c r="A22" s="5" t="s">
        <v>28</v>
      </c>
      <c r="B22" t="s">
        <v>12</v>
      </c>
      <c r="C22" s="6">
        <v>0</v>
      </c>
      <c r="D22" s="6">
        <v>0</v>
      </c>
      <c r="E22" s="6">
        <v>36</v>
      </c>
      <c r="F22" s="6"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>
        <v>-2</v>
      </c>
      <c r="AQ22">
        <v>-12</v>
      </c>
      <c r="AT22">
        <v>-10</v>
      </c>
      <c r="AV22">
        <v>-1</v>
      </c>
      <c r="AW22">
        <v>-1</v>
      </c>
      <c r="AX22">
        <v>-1</v>
      </c>
      <c r="AY22">
        <v>-1</v>
      </c>
      <c r="AZ22">
        <v>-2</v>
      </c>
      <c r="BA22">
        <v>-4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-5</v>
      </c>
      <c r="BH22">
        <v>-1</v>
      </c>
      <c r="BI22">
        <v>-81</v>
      </c>
    </row>
    <row r="23" spans="1:61" x14ac:dyDescent="0.2">
      <c r="A23" s="5" t="s">
        <v>29</v>
      </c>
      <c r="B23" t="s">
        <v>10</v>
      </c>
      <c r="C23" s="6">
        <v>120</v>
      </c>
      <c r="D23" s="6">
        <v>0</v>
      </c>
      <c r="E23" s="6">
        <v>0</v>
      </c>
      <c r="F23" s="6" t="s">
        <v>25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>
        <v>-120</v>
      </c>
      <c r="AD23" s="7"/>
      <c r="AE23" s="7"/>
      <c r="AF23" s="7"/>
      <c r="AG23" s="7"/>
      <c r="AH23" s="7"/>
      <c r="AI23">
        <v>-120</v>
      </c>
      <c r="AO23">
        <v>-120</v>
      </c>
      <c r="AU23">
        <v>-120</v>
      </c>
      <c r="BG23">
        <v>-120</v>
      </c>
      <c r="BI23">
        <v>-600</v>
      </c>
    </row>
    <row r="24" spans="1:61" x14ac:dyDescent="0.2">
      <c r="A24" s="5" t="s">
        <v>29</v>
      </c>
      <c r="B24" t="s">
        <v>12</v>
      </c>
      <c r="C24" s="6">
        <v>75</v>
      </c>
      <c r="D24" s="6">
        <v>90</v>
      </c>
      <c r="E24" s="6">
        <v>10</v>
      </c>
      <c r="F24" s="6" t="s">
        <v>25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-5</v>
      </c>
      <c r="V24" s="7"/>
      <c r="W24" s="7"/>
      <c r="X24" s="7"/>
      <c r="Y24" s="7"/>
      <c r="Z24" s="7">
        <v>-4</v>
      </c>
      <c r="AA24" s="7">
        <v>-2</v>
      </c>
      <c r="AB24" s="7">
        <v>-3</v>
      </c>
      <c r="AC24" s="7">
        <v>-4</v>
      </c>
      <c r="AD24" s="7"/>
      <c r="AE24" s="7">
        <v>-12</v>
      </c>
      <c r="AF24" s="7">
        <v>-28</v>
      </c>
      <c r="AG24" s="7"/>
      <c r="AH24" s="7"/>
      <c r="AI24" s="7">
        <f>-75+58</f>
        <v>-17</v>
      </c>
      <c r="AJ24">
        <f>-55+17</f>
        <v>-38</v>
      </c>
      <c r="AL24">
        <v>-10</v>
      </c>
      <c r="AP24">
        <v>-1</v>
      </c>
      <c r="AQ24">
        <v>-9</v>
      </c>
      <c r="AR24">
        <v>-4</v>
      </c>
      <c r="AS24">
        <v>-3</v>
      </c>
      <c r="AT24">
        <v>-3</v>
      </c>
      <c r="AU24">
        <v>-9</v>
      </c>
      <c r="AV24">
        <v>-10</v>
      </c>
      <c r="AY24">
        <v>-3</v>
      </c>
      <c r="AZ24">
        <v>-18</v>
      </c>
      <c r="BB24">
        <v>-4</v>
      </c>
      <c r="BC24">
        <v>-3</v>
      </c>
      <c r="BD24">
        <v>-3</v>
      </c>
      <c r="BE24">
        <v>-3</v>
      </c>
      <c r="BF24">
        <v>-3</v>
      </c>
      <c r="BG24">
        <v>-3</v>
      </c>
      <c r="BH24">
        <v>-94</v>
      </c>
      <c r="BI24">
        <v>-306</v>
      </c>
    </row>
    <row r="25" spans="1:61" x14ac:dyDescent="0.2">
      <c r="A25" s="10" t="s">
        <v>30</v>
      </c>
      <c r="B25" t="s">
        <v>10</v>
      </c>
      <c r="C25" s="6">
        <v>0</v>
      </c>
      <c r="D25" s="6">
        <v>0</v>
      </c>
      <c r="E25" s="6">
        <v>0</v>
      </c>
      <c r="F25" s="6" t="s">
        <v>31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>
        <v>-40</v>
      </c>
      <c r="BI25">
        <v>-40</v>
      </c>
    </row>
    <row r="26" spans="1:61" x14ac:dyDescent="0.2">
      <c r="A26" s="5" t="s">
        <v>32</v>
      </c>
      <c r="B26" t="s">
        <v>10</v>
      </c>
      <c r="C26" s="6">
        <v>0</v>
      </c>
      <c r="D26" s="6">
        <v>0</v>
      </c>
      <c r="E26" s="6">
        <v>0</v>
      </c>
      <c r="F26" s="6" t="s">
        <v>22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>
        <v>-120</v>
      </c>
      <c r="AO26">
        <v>-240</v>
      </c>
      <c r="BA26">
        <v>-120</v>
      </c>
      <c r="BG26">
        <v>-120</v>
      </c>
      <c r="BI26">
        <v>-600</v>
      </c>
    </row>
    <row r="27" spans="1:61" x14ac:dyDescent="0.2">
      <c r="A27" s="5" t="s">
        <v>32</v>
      </c>
      <c r="B27" t="s">
        <v>12</v>
      </c>
      <c r="C27" s="6">
        <v>30</v>
      </c>
      <c r="D27" s="6">
        <v>0</v>
      </c>
      <c r="E27" s="6">
        <v>18</v>
      </c>
      <c r="F27" s="6" t="s">
        <v>22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>
        <f>-6+1</f>
        <v>-5</v>
      </c>
      <c r="AE27" s="7"/>
      <c r="AF27" s="7">
        <v>-14</v>
      </c>
      <c r="AG27" s="7"/>
      <c r="AH27" s="7"/>
      <c r="AI27" s="7"/>
      <c r="AJ27" s="7">
        <v>-1</v>
      </c>
      <c r="AK27" s="7"/>
      <c r="AL27" s="7"/>
      <c r="AM27" s="7"/>
      <c r="AN27" s="7"/>
      <c r="AO27" s="7"/>
      <c r="AP27" s="7">
        <v>-5</v>
      </c>
      <c r="AQ27" s="7"/>
      <c r="AR27" s="7"/>
      <c r="AS27" s="7"/>
      <c r="AT27" s="7"/>
      <c r="AU27" s="7"/>
      <c r="AV27" s="7"/>
      <c r="AW27" s="7"/>
      <c r="AX27" s="7"/>
      <c r="AY27" s="7"/>
      <c r="AZ27" s="7">
        <v>-4</v>
      </c>
      <c r="BA27" s="7"/>
      <c r="BB27" s="7"/>
      <c r="BC27" s="7">
        <v>-1</v>
      </c>
      <c r="BD27">
        <f>-12+1</f>
        <v>-11</v>
      </c>
      <c r="BI27">
        <v>-59</v>
      </c>
    </row>
    <row r="28" spans="1:61" x14ac:dyDescent="0.2">
      <c r="A28" s="5" t="s">
        <v>33</v>
      </c>
      <c r="B28" t="s">
        <v>10</v>
      </c>
      <c r="C28" s="6" t="s">
        <v>34</v>
      </c>
      <c r="D28" s="6">
        <v>0</v>
      </c>
      <c r="E28" s="6">
        <v>0</v>
      </c>
      <c r="F28" s="6" t="s">
        <v>25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>
        <v>-120</v>
      </c>
      <c r="X28" s="7"/>
      <c r="Y28" s="7"/>
      <c r="Z28" s="7"/>
      <c r="AA28" s="7"/>
      <c r="AB28" s="7"/>
      <c r="AC28" s="7">
        <v>-120</v>
      </c>
      <c r="AD28" s="7"/>
      <c r="AE28" s="7"/>
      <c r="AF28" s="7"/>
      <c r="AG28" s="7"/>
      <c r="AH28" s="7"/>
      <c r="AI28">
        <v>-120</v>
      </c>
      <c r="AU28">
        <v>-120</v>
      </c>
      <c r="BI28">
        <v>-480</v>
      </c>
    </row>
    <row r="29" spans="1:61" x14ac:dyDescent="0.2">
      <c r="A29" s="5" t="s">
        <v>33</v>
      </c>
      <c r="B29" t="s">
        <v>12</v>
      </c>
      <c r="C29" s="6">
        <v>15</v>
      </c>
      <c r="D29" s="6">
        <v>0</v>
      </c>
      <c r="E29" s="6">
        <v>4</v>
      </c>
      <c r="F29" s="6">
        <v>0</v>
      </c>
      <c r="I29" s="7"/>
      <c r="J29" s="7"/>
      <c r="K29" s="7">
        <f>-10+4</f>
        <v>-6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>
        <v>-6</v>
      </c>
      <c r="AA29" s="7"/>
      <c r="AB29" s="7"/>
      <c r="AC29" s="7"/>
      <c r="AD29" s="7"/>
      <c r="AE29" s="7"/>
      <c r="AF29" s="7"/>
      <c r="AG29" s="7"/>
      <c r="AH29" s="7"/>
      <c r="AI29" s="7">
        <v>-3</v>
      </c>
      <c r="AJ29">
        <f>-6+3</f>
        <v>-3</v>
      </c>
      <c r="AT29">
        <v>-2</v>
      </c>
      <c r="BH29">
        <v>-5</v>
      </c>
      <c r="BI29">
        <v>-29</v>
      </c>
    </row>
    <row r="30" spans="1:61" x14ac:dyDescent="0.2">
      <c r="A30" s="10" t="s">
        <v>35</v>
      </c>
      <c r="B30" t="s">
        <v>10</v>
      </c>
      <c r="C30" s="6">
        <v>0</v>
      </c>
      <c r="D30" s="6">
        <v>0</v>
      </c>
      <c r="E30" s="6">
        <v>0</v>
      </c>
      <c r="F30" s="6" t="s">
        <v>11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>
        <v>-20</v>
      </c>
      <c r="BI30">
        <v>-20</v>
      </c>
    </row>
    <row r="31" spans="1:61" x14ac:dyDescent="0.2">
      <c r="A31" s="10" t="s">
        <v>36</v>
      </c>
      <c r="B31" t="s">
        <v>10</v>
      </c>
      <c r="C31" s="6">
        <v>0</v>
      </c>
      <c r="D31" s="6">
        <v>0</v>
      </c>
      <c r="E31" s="6">
        <v>0</v>
      </c>
      <c r="F31" s="6" t="e">
        <v>#N/A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>
        <v>-40</v>
      </c>
      <c r="BI31">
        <v>-40</v>
      </c>
    </row>
    <row r="32" spans="1:61" x14ac:dyDescent="0.2">
      <c r="A32" s="10" t="s">
        <v>37</v>
      </c>
      <c r="B32" t="s">
        <v>10</v>
      </c>
      <c r="C32" s="6">
        <v>120</v>
      </c>
      <c r="D32" s="6">
        <v>0</v>
      </c>
      <c r="E32" s="6">
        <v>0</v>
      </c>
      <c r="F32" s="6" t="s">
        <v>11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>
        <v>-120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>
        <v>-120</v>
      </c>
      <c r="BI32">
        <v>-240</v>
      </c>
    </row>
    <row r="33" spans="1:61" x14ac:dyDescent="0.2">
      <c r="A33" s="10" t="s">
        <v>38</v>
      </c>
      <c r="B33" t="s">
        <v>10</v>
      </c>
      <c r="C33" s="6">
        <v>0</v>
      </c>
      <c r="D33" s="6">
        <v>0</v>
      </c>
      <c r="E33" s="6">
        <v>0</v>
      </c>
      <c r="F33" s="6" t="e">
        <v>#N/A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>
        <v>-10</v>
      </c>
      <c r="BI33">
        <v>-10</v>
      </c>
    </row>
    <row r="34" spans="1:61" x14ac:dyDescent="0.2">
      <c r="A34" s="10" t="s">
        <v>39</v>
      </c>
      <c r="B34" t="s">
        <v>10</v>
      </c>
      <c r="C34" s="6">
        <v>40</v>
      </c>
      <c r="D34" s="6">
        <v>0</v>
      </c>
      <c r="E34" s="6">
        <v>0</v>
      </c>
      <c r="F34" s="6" t="s">
        <v>22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>
        <v>-40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>
        <v>-40</v>
      </c>
      <c r="BI34">
        <v>-80</v>
      </c>
    </row>
    <row r="35" spans="1:61" x14ac:dyDescent="0.2">
      <c r="A35" s="10" t="s">
        <v>40</v>
      </c>
      <c r="B35" t="s">
        <v>10</v>
      </c>
      <c r="C35" s="6">
        <v>0</v>
      </c>
      <c r="D35" s="6">
        <v>0</v>
      </c>
      <c r="E35" s="6">
        <v>0</v>
      </c>
      <c r="F35" s="6" t="s">
        <v>22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>
        <v>-120</v>
      </c>
      <c r="BI35">
        <v>-120</v>
      </c>
    </row>
    <row r="36" spans="1:61" x14ac:dyDescent="0.2">
      <c r="A36" s="5" t="s">
        <v>41</v>
      </c>
      <c r="B36" t="s">
        <v>10</v>
      </c>
      <c r="C36" s="6">
        <v>0</v>
      </c>
      <c r="D36" s="6">
        <v>0</v>
      </c>
      <c r="E36" s="6">
        <v>0</v>
      </c>
      <c r="F36" s="6" t="s">
        <v>11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>
        <v>-120</v>
      </c>
      <c r="AU36">
        <v>-120</v>
      </c>
      <c r="BI36">
        <v>-240</v>
      </c>
    </row>
    <row r="37" spans="1:61" x14ac:dyDescent="0.2">
      <c r="A37" s="10" t="s">
        <v>42</v>
      </c>
      <c r="B37" t="s">
        <v>10</v>
      </c>
      <c r="C37" s="6">
        <v>0</v>
      </c>
      <c r="D37" s="6">
        <v>0</v>
      </c>
      <c r="E37" s="6">
        <v>0</v>
      </c>
      <c r="F37" s="6" t="e">
        <v>#N/A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>
        <v>-30</v>
      </c>
      <c r="BI37">
        <v>-30</v>
      </c>
    </row>
    <row r="38" spans="1:61" x14ac:dyDescent="0.2">
      <c r="A38" s="10" t="s">
        <v>43</v>
      </c>
      <c r="B38" t="s">
        <v>12</v>
      </c>
      <c r="C38" s="6">
        <v>52</v>
      </c>
      <c r="D38" s="6">
        <v>0</v>
      </c>
      <c r="E38" s="6">
        <v>0</v>
      </c>
      <c r="F38" s="6" t="s">
        <v>11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>
        <v>-10</v>
      </c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>
        <v>-32</v>
      </c>
      <c r="AR38" s="7"/>
      <c r="AS38" s="7"/>
      <c r="AT38" s="7"/>
      <c r="AU38" s="7"/>
      <c r="AV38" s="7"/>
      <c r="AW38" s="7"/>
      <c r="AX38" s="7">
        <v>-10</v>
      </c>
      <c r="AY38" s="7"/>
      <c r="AZ38" s="7"/>
      <c r="BA38" s="7"/>
      <c r="BB38" s="7"/>
      <c r="BC38" s="7"/>
      <c r="BD38" s="7"/>
      <c r="BE38" s="7"/>
      <c r="BF38" s="7"/>
      <c r="BG38" s="7"/>
      <c r="BH38" s="7"/>
      <c r="BI38">
        <v>-52</v>
      </c>
    </row>
    <row r="39" spans="1:61" x14ac:dyDescent="0.2">
      <c r="A39" s="5" t="s">
        <v>44</v>
      </c>
      <c r="B39" t="s">
        <v>10</v>
      </c>
      <c r="C39" s="6">
        <v>15</v>
      </c>
      <c r="D39" s="6">
        <v>0</v>
      </c>
      <c r="E39" s="6">
        <v>65</v>
      </c>
      <c r="F39" s="6" t="s">
        <v>25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8">
        <v>-65</v>
      </c>
      <c r="W39" s="7">
        <f>-80+65</f>
        <v>-15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>
        <v>-80</v>
      </c>
    </row>
    <row r="40" spans="1:61" x14ac:dyDescent="0.2">
      <c r="A40" s="5" t="s">
        <v>44</v>
      </c>
      <c r="B40" t="s">
        <v>12</v>
      </c>
      <c r="C40" s="6">
        <v>0</v>
      </c>
      <c r="D40" s="6">
        <v>0</v>
      </c>
      <c r="E40" s="6">
        <v>23</v>
      </c>
      <c r="F40" s="6" t="s">
        <v>25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>
        <f>-12+5</f>
        <v>-7</v>
      </c>
      <c r="AN40">
        <v>-11</v>
      </c>
      <c r="AQ40">
        <v>-300</v>
      </c>
      <c r="AR40">
        <v>-45</v>
      </c>
      <c r="AS40">
        <v>-2</v>
      </c>
      <c r="AW40">
        <v>-9</v>
      </c>
      <c r="AX40">
        <v>-78</v>
      </c>
      <c r="AY40">
        <v>-250</v>
      </c>
      <c r="BC40">
        <v>-9</v>
      </c>
      <c r="BD40">
        <v>-88</v>
      </c>
      <c r="BI40">
        <v>-822</v>
      </c>
    </row>
    <row r="41" spans="1:61" x14ac:dyDescent="0.2">
      <c r="A41" s="5" t="s">
        <v>45</v>
      </c>
      <c r="B41" t="s">
        <v>10</v>
      </c>
      <c r="C41" s="6">
        <v>0</v>
      </c>
      <c r="D41" s="6">
        <v>0</v>
      </c>
      <c r="E41" s="6">
        <v>0</v>
      </c>
      <c r="F41" s="6" t="e">
        <v>#N/A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>
        <v>-30</v>
      </c>
      <c r="BI41">
        <v>-30</v>
      </c>
    </row>
    <row r="42" spans="1:61" x14ac:dyDescent="0.2">
      <c r="A42" s="5" t="s">
        <v>45</v>
      </c>
      <c r="B42" t="s">
        <v>12</v>
      </c>
      <c r="C42" s="6">
        <v>0</v>
      </c>
      <c r="D42" s="6">
        <v>0</v>
      </c>
      <c r="E42" s="6">
        <v>41</v>
      </c>
      <c r="F42" s="6">
        <v>0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>
        <f>-30+28</f>
        <v>-2</v>
      </c>
      <c r="AY42">
        <v>-30</v>
      </c>
      <c r="BE42">
        <v>-36</v>
      </c>
      <c r="BI42">
        <v>-109</v>
      </c>
    </row>
    <row r="43" spans="1:61" x14ac:dyDescent="0.2">
      <c r="A43" s="5" t="s">
        <v>46</v>
      </c>
      <c r="B43" t="s">
        <v>10</v>
      </c>
      <c r="C43" s="6">
        <v>40</v>
      </c>
      <c r="D43" s="6">
        <v>0</v>
      </c>
      <c r="E43" s="6">
        <v>0</v>
      </c>
      <c r="F43" s="6" t="s">
        <v>11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>
        <v>-40</v>
      </c>
      <c r="AD43" s="7"/>
      <c r="AE43" s="7"/>
      <c r="AF43" s="7"/>
      <c r="AG43" s="7"/>
      <c r="AH43" s="7"/>
      <c r="AI43">
        <v>-40</v>
      </c>
      <c r="AU43">
        <v>-40</v>
      </c>
      <c r="BG43">
        <v>-40</v>
      </c>
      <c r="BI43">
        <v>-160</v>
      </c>
    </row>
    <row r="44" spans="1:61" x14ac:dyDescent="0.2">
      <c r="A44" s="5" t="s">
        <v>46</v>
      </c>
      <c r="B44" t="s">
        <v>12</v>
      </c>
      <c r="C44" s="6">
        <v>30</v>
      </c>
      <c r="D44" s="6">
        <v>0</v>
      </c>
      <c r="E44" s="6">
        <v>0</v>
      </c>
      <c r="F44" s="6" t="s">
        <v>11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>
        <f>-3+1</f>
        <v>-2</v>
      </c>
      <c r="AI44">
        <v>-5</v>
      </c>
      <c r="AL44">
        <v>-10</v>
      </c>
      <c r="AX44">
        <v>-10</v>
      </c>
      <c r="BD44">
        <v>-20</v>
      </c>
      <c r="BI44">
        <v>-77</v>
      </c>
    </row>
    <row r="45" spans="1:61" x14ac:dyDescent="0.2">
      <c r="A45" s="5" t="s">
        <v>47</v>
      </c>
      <c r="B45" t="s">
        <v>10</v>
      </c>
      <c r="C45" s="6">
        <v>240</v>
      </c>
      <c r="D45" s="6">
        <v>0</v>
      </c>
      <c r="E45" s="6">
        <v>0</v>
      </c>
      <c r="F45" s="6" t="s">
        <v>11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>
        <v>-120</v>
      </c>
      <c r="AD45" s="7"/>
      <c r="AE45" s="7"/>
      <c r="AF45" s="7"/>
      <c r="AG45" s="7"/>
      <c r="AH45" s="7"/>
      <c r="AI45" s="7">
        <v>-120</v>
      </c>
      <c r="AJ45" s="7"/>
      <c r="AK45" s="7"/>
      <c r="AL45" s="7"/>
      <c r="AM45" s="7"/>
      <c r="AN45" s="7"/>
      <c r="AO45">
        <v>-120</v>
      </c>
      <c r="AU45">
        <v>-120</v>
      </c>
      <c r="BA45">
        <v>-120</v>
      </c>
      <c r="BG45">
        <v>-120</v>
      </c>
      <c r="BI45">
        <v>-720</v>
      </c>
    </row>
    <row r="46" spans="1:61" x14ac:dyDescent="0.2">
      <c r="A46" s="5" t="s">
        <v>47</v>
      </c>
      <c r="B46" t="s">
        <v>12</v>
      </c>
      <c r="C46" s="6">
        <v>45</v>
      </c>
      <c r="D46" s="6">
        <v>195</v>
      </c>
      <c r="E46" s="6">
        <v>0</v>
      </c>
      <c r="F46" s="6" t="s">
        <v>11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>
        <v>-8</v>
      </c>
      <c r="AF46" s="7"/>
      <c r="AG46" s="7">
        <v>-20</v>
      </c>
      <c r="AH46" s="7"/>
      <c r="AI46" s="7"/>
      <c r="AJ46" s="7"/>
      <c r="AK46" s="7">
        <v>-17</v>
      </c>
      <c r="AL46">
        <f>-59+17</f>
        <v>-42</v>
      </c>
      <c r="AM46">
        <v>-48</v>
      </c>
      <c r="AR46">
        <v>-10</v>
      </c>
      <c r="AS46">
        <v>-48</v>
      </c>
      <c r="AX46">
        <v>-94</v>
      </c>
      <c r="AY46">
        <v>-48</v>
      </c>
      <c r="BD46">
        <v>-94</v>
      </c>
      <c r="BE46">
        <v>-48</v>
      </c>
      <c r="BI46">
        <v>-477</v>
      </c>
    </row>
    <row r="47" spans="1:61" x14ac:dyDescent="0.2">
      <c r="A47" s="5" t="s">
        <v>48</v>
      </c>
      <c r="B47" t="s">
        <v>10</v>
      </c>
      <c r="C47" s="6">
        <v>0</v>
      </c>
      <c r="D47" s="6">
        <v>0</v>
      </c>
      <c r="E47" s="6">
        <v>0</v>
      </c>
      <c r="F47" s="6" t="s">
        <v>22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>
        <v>-120</v>
      </c>
      <c r="BG47">
        <v>-120</v>
      </c>
      <c r="BI47">
        <v>-240</v>
      </c>
    </row>
    <row r="48" spans="1:61" x14ac:dyDescent="0.2">
      <c r="A48" s="5" t="s">
        <v>48</v>
      </c>
      <c r="B48" t="s">
        <v>12</v>
      </c>
      <c r="C48" s="6">
        <v>0</v>
      </c>
      <c r="D48" s="6">
        <v>0</v>
      </c>
      <c r="E48" s="6">
        <v>43</v>
      </c>
      <c r="F48" s="6">
        <v>0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>
        <f>-12+8</f>
        <v>-4</v>
      </c>
      <c r="BD48">
        <v>-12</v>
      </c>
      <c r="BI48">
        <v>-59</v>
      </c>
    </row>
    <row r="49" spans="1:61" x14ac:dyDescent="0.2">
      <c r="A49" s="10" t="s">
        <v>49</v>
      </c>
      <c r="B49" t="s">
        <v>12</v>
      </c>
      <c r="C49" s="6">
        <v>0</v>
      </c>
      <c r="D49" s="6">
        <v>0</v>
      </c>
      <c r="E49" s="6">
        <v>61</v>
      </c>
      <c r="F49" s="6">
        <v>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>
        <f>-61+1</f>
        <v>-60</v>
      </c>
      <c r="AY49">
        <v>-52</v>
      </c>
      <c r="BB49">
        <v>-10</v>
      </c>
      <c r="BE49">
        <v>-60</v>
      </c>
      <c r="BF49">
        <v>-2</v>
      </c>
      <c r="BI49">
        <v>-245</v>
      </c>
    </row>
    <row r="50" spans="1:61" x14ac:dyDescent="0.2">
      <c r="A50" s="10" t="s">
        <v>50</v>
      </c>
      <c r="B50" t="s">
        <v>10</v>
      </c>
      <c r="C50" s="6">
        <v>0</v>
      </c>
      <c r="D50" s="6">
        <v>0</v>
      </c>
      <c r="E50" s="6">
        <v>0</v>
      </c>
      <c r="F50" s="6" t="s">
        <v>22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>
        <v>-10</v>
      </c>
      <c r="AU50">
        <v>-10</v>
      </c>
      <c r="BA50">
        <v>-10</v>
      </c>
      <c r="BG50">
        <v>-10</v>
      </c>
      <c r="BI50">
        <v>-40</v>
      </c>
    </row>
    <row r="51" spans="1:61" x14ac:dyDescent="0.2">
      <c r="A51" s="5" t="s">
        <v>51</v>
      </c>
      <c r="B51" t="s">
        <v>10</v>
      </c>
      <c r="C51" s="6">
        <v>0</v>
      </c>
      <c r="D51" s="6">
        <v>0</v>
      </c>
      <c r="E51" s="6">
        <v>0</v>
      </c>
      <c r="F51" s="6" t="s">
        <v>31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>
        <v>-40</v>
      </c>
      <c r="BI51">
        <v>-40</v>
      </c>
    </row>
    <row r="52" spans="1:61" x14ac:dyDescent="0.2">
      <c r="A52" s="10" t="s">
        <v>52</v>
      </c>
      <c r="B52" t="s">
        <v>10</v>
      </c>
      <c r="C52" s="6">
        <v>0</v>
      </c>
      <c r="D52" s="6">
        <v>0</v>
      </c>
      <c r="E52" s="6">
        <v>80</v>
      </c>
      <c r="F52" s="6" t="s">
        <v>25</v>
      </c>
      <c r="I52" s="7"/>
      <c r="J52" s="7"/>
      <c r="K52" s="7"/>
      <c r="L52" s="7"/>
      <c r="M52" s="7"/>
      <c r="N52" s="8">
        <v>-40</v>
      </c>
      <c r="O52" s="8"/>
      <c r="P52" s="8"/>
      <c r="Q52" s="8"/>
      <c r="R52" s="8"/>
      <c r="S52" s="8"/>
      <c r="T52" s="8"/>
      <c r="U52" s="8"/>
      <c r="V52" s="8"/>
      <c r="W52" s="8">
        <v>-40</v>
      </c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>
        <v>-160</v>
      </c>
      <c r="BG52">
        <v>-160</v>
      </c>
      <c r="BI52">
        <v>-400</v>
      </c>
    </row>
    <row r="53" spans="1:61" x14ac:dyDescent="0.2">
      <c r="A53" s="10" t="s">
        <v>53</v>
      </c>
      <c r="B53" t="s">
        <v>10</v>
      </c>
      <c r="C53" s="6">
        <v>0</v>
      </c>
      <c r="D53" s="6">
        <v>0</v>
      </c>
      <c r="E53" s="6">
        <v>0</v>
      </c>
      <c r="F53" s="6" t="e">
        <v>#N/A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>
        <v>-10</v>
      </c>
      <c r="BI53">
        <v>-10</v>
      </c>
    </row>
    <row r="54" spans="1:61" x14ac:dyDescent="0.2">
      <c r="A54" s="10" t="s">
        <v>54</v>
      </c>
      <c r="B54" t="s">
        <v>10</v>
      </c>
      <c r="C54" s="6">
        <v>0</v>
      </c>
      <c r="D54" s="6">
        <v>0</v>
      </c>
      <c r="E54" s="6">
        <v>0</v>
      </c>
      <c r="F54" s="6" t="s">
        <v>31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>
        <v>-120</v>
      </c>
      <c r="BG54">
        <v>-240</v>
      </c>
      <c r="BI54">
        <v>-360</v>
      </c>
    </row>
    <row r="55" spans="1:61" x14ac:dyDescent="0.2">
      <c r="A55" s="10" t="s">
        <v>55</v>
      </c>
      <c r="B55" t="s">
        <v>10</v>
      </c>
      <c r="C55" s="6">
        <v>0</v>
      </c>
      <c r="D55" s="6">
        <v>0</v>
      </c>
      <c r="E55" s="6">
        <v>0</v>
      </c>
      <c r="F55" s="6" t="s">
        <v>11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>
        <v>-10</v>
      </c>
      <c r="BA55">
        <v>-20</v>
      </c>
      <c r="BI55">
        <v>-30</v>
      </c>
    </row>
    <row r="56" spans="1:61" x14ac:dyDescent="0.2">
      <c r="A56" s="10" t="s">
        <v>56</v>
      </c>
      <c r="B56" t="s">
        <v>10</v>
      </c>
      <c r="C56" s="6">
        <v>0</v>
      </c>
      <c r="D56" s="6">
        <v>0</v>
      </c>
      <c r="E56" s="6">
        <v>0</v>
      </c>
      <c r="F56" s="6" t="e">
        <v>#N/A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>
        <v>-10</v>
      </c>
      <c r="BI56">
        <v>-10</v>
      </c>
    </row>
    <row r="57" spans="1:61" x14ac:dyDescent="0.2">
      <c r="A57" s="5" t="s">
        <v>57</v>
      </c>
      <c r="B57" t="s">
        <v>10</v>
      </c>
      <c r="C57" s="6">
        <v>4</v>
      </c>
      <c r="D57" s="6">
        <v>0</v>
      </c>
      <c r="E57" s="6">
        <v>10</v>
      </c>
      <c r="F57" s="6" t="s">
        <v>11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>
        <v>-4</v>
      </c>
      <c r="X57" s="7"/>
      <c r="Y57" s="7"/>
      <c r="Z57" s="7"/>
      <c r="AA57" s="7"/>
      <c r="AB57" s="7"/>
      <c r="AC57" s="8">
        <v>-10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>
        <v>-14</v>
      </c>
    </row>
    <row r="58" spans="1:61" x14ac:dyDescent="0.2">
      <c r="A58" s="5" t="s">
        <v>57</v>
      </c>
      <c r="B58" t="s">
        <v>12</v>
      </c>
      <c r="C58" s="6">
        <v>0</v>
      </c>
      <c r="D58" s="6">
        <v>0</v>
      </c>
      <c r="E58" s="6">
        <v>0</v>
      </c>
      <c r="F58" s="6">
        <v>0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>
        <v>-6</v>
      </c>
      <c r="BB58">
        <v>-3</v>
      </c>
      <c r="BI58">
        <v>-9</v>
      </c>
    </row>
    <row r="59" spans="1:61" x14ac:dyDescent="0.2">
      <c r="A59" s="10" t="s">
        <v>58</v>
      </c>
      <c r="B59" t="s">
        <v>10</v>
      </c>
      <c r="C59" s="6">
        <v>0</v>
      </c>
      <c r="D59" s="6">
        <v>0</v>
      </c>
      <c r="E59" s="6">
        <v>0</v>
      </c>
      <c r="F59" s="6" t="s">
        <v>59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>
        <v>-10</v>
      </c>
      <c r="AZ59">
        <v>-50</v>
      </c>
      <c r="BI59">
        <v>-60</v>
      </c>
    </row>
    <row r="60" spans="1:61" x14ac:dyDescent="0.2">
      <c r="A60" s="10" t="s">
        <v>60</v>
      </c>
      <c r="B60" t="s">
        <v>10</v>
      </c>
      <c r="C60" s="6">
        <v>0</v>
      </c>
      <c r="D60" s="6">
        <v>0</v>
      </c>
      <c r="E60" s="6">
        <v>0</v>
      </c>
      <c r="F60" s="6" t="s">
        <v>11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>
        <v>-20</v>
      </c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>
        <v>-20</v>
      </c>
    </row>
    <row r="61" spans="1:61" x14ac:dyDescent="0.2">
      <c r="A61" s="5" t="s">
        <v>61</v>
      </c>
      <c r="B61" t="s">
        <v>10</v>
      </c>
      <c r="C61" s="6">
        <v>120</v>
      </c>
      <c r="D61" s="6">
        <v>0</v>
      </c>
      <c r="E61" s="6">
        <v>0</v>
      </c>
      <c r="F61" s="6" t="s">
        <v>31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>
        <v>-120</v>
      </c>
      <c r="AG61">
        <f>-240+120</f>
        <v>-120</v>
      </c>
      <c r="AM61">
        <v>-240</v>
      </c>
      <c r="AU61">
        <v>-120</v>
      </c>
      <c r="AX61">
        <v>-240</v>
      </c>
      <c r="BA61">
        <v>-120</v>
      </c>
      <c r="BI61">
        <v>-960</v>
      </c>
    </row>
    <row r="62" spans="1:61" x14ac:dyDescent="0.2">
      <c r="A62" s="5" t="s">
        <v>61</v>
      </c>
      <c r="B62" t="s">
        <v>12</v>
      </c>
      <c r="C62" s="6">
        <v>0</v>
      </c>
      <c r="D62" s="6">
        <v>0</v>
      </c>
      <c r="E62" s="6">
        <v>12</v>
      </c>
      <c r="F62" s="6">
        <v>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>
        <f>-20+12</f>
        <v>-8</v>
      </c>
      <c r="BD62">
        <v>-10</v>
      </c>
      <c r="BI62">
        <v>-30</v>
      </c>
    </row>
    <row r="63" spans="1:61" x14ac:dyDescent="0.2">
      <c r="A63" s="10" t="s">
        <v>62</v>
      </c>
      <c r="B63" t="s">
        <v>12</v>
      </c>
      <c r="C63" s="6">
        <v>0</v>
      </c>
      <c r="D63" s="6">
        <v>0</v>
      </c>
      <c r="E63" s="6">
        <v>2</v>
      </c>
      <c r="F63" s="6">
        <v>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>
        <f>-5+2</f>
        <v>-3</v>
      </c>
      <c r="BI63">
        <v>-5</v>
      </c>
    </row>
    <row r="64" spans="1:61" x14ac:dyDescent="0.2">
      <c r="A64" s="10" t="s">
        <v>63</v>
      </c>
      <c r="B64" t="s">
        <v>12</v>
      </c>
      <c r="C64" s="6" t="s">
        <v>64</v>
      </c>
      <c r="D64" s="6">
        <v>165</v>
      </c>
      <c r="E64" s="6">
        <v>31</v>
      </c>
      <c r="F64" s="6" t="s">
        <v>65</v>
      </c>
      <c r="I64" s="7"/>
      <c r="J64" s="7">
        <f>-40+31</f>
        <v>-9</v>
      </c>
      <c r="K64" s="7"/>
      <c r="L64" s="7"/>
      <c r="M64" s="7">
        <v>-2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>
        <v>-11</v>
      </c>
      <c r="Z64" s="7">
        <v>-68</v>
      </c>
      <c r="AA64" s="7"/>
      <c r="AB64" s="7">
        <f>-28+11</f>
        <v>-17</v>
      </c>
      <c r="AC64" s="7"/>
      <c r="AD64" s="7">
        <f>-45+21</f>
        <v>-24</v>
      </c>
      <c r="AE64" s="7">
        <v>-4</v>
      </c>
      <c r="AF64">
        <f>-56+24</f>
        <v>-32</v>
      </c>
      <c r="AH64">
        <v>-28</v>
      </c>
      <c r="AL64">
        <v>-45</v>
      </c>
      <c r="AP64">
        <v>-1</v>
      </c>
      <c r="AR64">
        <v>-105</v>
      </c>
      <c r="AS64">
        <v>-2</v>
      </c>
      <c r="AV64">
        <v>-9</v>
      </c>
      <c r="AX64">
        <v>-131</v>
      </c>
      <c r="BD64">
        <v>-60</v>
      </c>
      <c r="BI64">
        <v>-579</v>
      </c>
    </row>
    <row r="65" spans="1:61" x14ac:dyDescent="0.2">
      <c r="A65" s="10" t="s">
        <v>66</v>
      </c>
      <c r="B65" t="s">
        <v>12</v>
      </c>
      <c r="C65" s="6">
        <v>30</v>
      </c>
      <c r="D65" s="6">
        <v>0</v>
      </c>
      <c r="E65" s="6">
        <v>2</v>
      </c>
      <c r="F65" s="6">
        <v>0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>
        <f>-18+2</f>
        <v>-16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>
        <v>-12</v>
      </c>
      <c r="AM65" s="7"/>
      <c r="AN65" s="7"/>
      <c r="AO65" s="7"/>
      <c r="AP65" s="7"/>
      <c r="AQ65" s="7">
        <v>-2</v>
      </c>
      <c r="AR65">
        <f>-42+2</f>
        <v>-40</v>
      </c>
      <c r="AX65">
        <v>-14</v>
      </c>
      <c r="BD65">
        <v>-21</v>
      </c>
      <c r="BI65">
        <v>-107</v>
      </c>
    </row>
    <row r="66" spans="1:61" x14ac:dyDescent="0.2">
      <c r="A66" s="10" t="s">
        <v>67</v>
      </c>
      <c r="B66" t="s">
        <v>10</v>
      </c>
      <c r="C66" s="6">
        <v>0</v>
      </c>
      <c r="D66" s="6">
        <v>0</v>
      </c>
      <c r="E66" s="6">
        <v>0</v>
      </c>
      <c r="F66" s="6" t="e">
        <v>#N/A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>
        <v>-10</v>
      </c>
      <c r="BI66">
        <v>-10</v>
      </c>
    </row>
    <row r="67" spans="1:61" x14ac:dyDescent="0.2">
      <c r="A67" s="10" t="s">
        <v>68</v>
      </c>
      <c r="B67" t="s">
        <v>12</v>
      </c>
      <c r="C67" s="6">
        <v>0</v>
      </c>
      <c r="D67" s="6">
        <v>0</v>
      </c>
      <c r="E67" s="6">
        <v>31</v>
      </c>
      <c r="F67" s="6">
        <v>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>
        <f>-114+31</f>
        <v>-83</v>
      </c>
      <c r="AL67">
        <v>-132</v>
      </c>
      <c r="AR67">
        <v>-192</v>
      </c>
      <c r="AV67">
        <v>-1</v>
      </c>
      <c r="AX67">
        <v>-156</v>
      </c>
      <c r="AZ67">
        <v>-2</v>
      </c>
      <c r="BD67">
        <v>-108</v>
      </c>
      <c r="BI67">
        <v>-705</v>
      </c>
    </row>
    <row r="68" spans="1:61" x14ac:dyDescent="0.2">
      <c r="A68" s="10" t="s">
        <v>69</v>
      </c>
      <c r="B68" t="s">
        <v>10</v>
      </c>
      <c r="C68" s="6">
        <v>0</v>
      </c>
      <c r="D68" s="6">
        <v>0</v>
      </c>
      <c r="E68" s="6">
        <v>0</v>
      </c>
      <c r="F68" s="6" t="s">
        <v>11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>
        <v>-40</v>
      </c>
      <c r="BA68">
        <v>-40</v>
      </c>
      <c r="BI68">
        <v>-80</v>
      </c>
    </row>
    <row r="69" spans="1:61" x14ac:dyDescent="0.2">
      <c r="A69" s="10" t="s">
        <v>70</v>
      </c>
      <c r="B69" t="s">
        <v>10</v>
      </c>
      <c r="C69" s="6">
        <v>0</v>
      </c>
      <c r="D69" s="6">
        <v>0</v>
      </c>
      <c r="E69" s="6">
        <v>0</v>
      </c>
      <c r="F69" s="6" t="s">
        <v>31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>
        <v>-40</v>
      </c>
      <c r="BI69">
        <v>-40</v>
      </c>
    </row>
    <row r="70" spans="1:61" x14ac:dyDescent="0.2">
      <c r="A70" s="10" t="s">
        <v>71</v>
      </c>
      <c r="B70" t="s">
        <v>12</v>
      </c>
      <c r="C70" s="6">
        <v>83</v>
      </c>
      <c r="D70" s="6">
        <v>165</v>
      </c>
      <c r="E70" s="6">
        <v>28</v>
      </c>
      <c r="F70" s="6" t="s">
        <v>72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>
        <f>-38+28</f>
        <v>-10</v>
      </c>
      <c r="AA70" s="7"/>
      <c r="AB70" s="7">
        <v>-16</v>
      </c>
      <c r="AC70" s="7"/>
      <c r="AD70" s="7">
        <v>-8</v>
      </c>
      <c r="AE70" s="7">
        <v>-49</v>
      </c>
      <c r="AF70">
        <f>-56+49</f>
        <v>-7</v>
      </c>
      <c r="AH70">
        <v>-16</v>
      </c>
      <c r="AJ70">
        <v>-37</v>
      </c>
      <c r="AL70">
        <v>-56</v>
      </c>
      <c r="AN70">
        <v>-24</v>
      </c>
      <c r="AP70">
        <v>-48</v>
      </c>
      <c r="AR70">
        <v>-56</v>
      </c>
      <c r="AT70">
        <v>-24</v>
      </c>
      <c r="AV70">
        <v>-59</v>
      </c>
      <c r="AX70">
        <v>-48</v>
      </c>
      <c r="AZ70">
        <v>-32</v>
      </c>
      <c r="BB70">
        <v>-57</v>
      </c>
      <c r="BD70">
        <v>-48</v>
      </c>
      <c r="BF70">
        <v>-32</v>
      </c>
      <c r="BH70">
        <v>-57</v>
      </c>
      <c r="BI70">
        <v>-712</v>
      </c>
    </row>
    <row r="71" spans="1:61" x14ac:dyDescent="0.2">
      <c r="A71" s="5" t="s">
        <v>73</v>
      </c>
      <c r="B71" t="s">
        <v>10</v>
      </c>
      <c r="C71" s="6" t="s">
        <v>74</v>
      </c>
      <c r="D71" s="6">
        <v>0</v>
      </c>
      <c r="E71" s="6">
        <v>240</v>
      </c>
      <c r="F71" s="6" t="s">
        <v>31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8">
        <f>-360+240</f>
        <v>-120</v>
      </c>
      <c r="AD71" s="8">
        <v>-120</v>
      </c>
      <c r="AE71" s="7"/>
      <c r="AF71" s="7"/>
      <c r="AG71" s="7"/>
      <c r="AH71" s="7"/>
      <c r="AI71" s="7">
        <f>-480+120</f>
        <v>-360</v>
      </c>
      <c r="AJ71" s="7"/>
      <c r="AK71" s="7"/>
      <c r="AL71" s="7"/>
      <c r="AM71" s="7"/>
      <c r="AN71" s="7"/>
      <c r="AO71">
        <v>-360</v>
      </c>
      <c r="AU71">
        <v>-600</v>
      </c>
      <c r="BA71">
        <v>-600</v>
      </c>
      <c r="BG71">
        <v>-480</v>
      </c>
      <c r="BI71">
        <v>-3000</v>
      </c>
    </row>
    <row r="72" spans="1:61" x14ac:dyDescent="0.2">
      <c r="A72" s="5" t="s">
        <v>73</v>
      </c>
      <c r="B72" t="s">
        <v>12</v>
      </c>
      <c r="C72" s="6">
        <v>0</v>
      </c>
      <c r="D72" s="6">
        <v>90</v>
      </c>
      <c r="E72" s="6">
        <v>31</v>
      </c>
      <c r="F72" s="6" t="s">
        <v>31</v>
      </c>
      <c r="I72" s="7"/>
      <c r="J72" s="7"/>
      <c r="K72" s="7"/>
      <c r="L72" s="7"/>
      <c r="M72" s="7"/>
      <c r="N72" s="7"/>
      <c r="O72" s="7"/>
      <c r="P72">
        <f>-34+23</f>
        <v>-11</v>
      </c>
      <c r="AR72">
        <v>-18</v>
      </c>
      <c r="AV72">
        <v>-2</v>
      </c>
      <c r="AX72">
        <v>-36</v>
      </c>
      <c r="BD72">
        <v>-60</v>
      </c>
      <c r="BI72">
        <v>-158</v>
      </c>
    </row>
    <row r="73" spans="1:61" x14ac:dyDescent="0.2">
      <c r="A73" s="12" t="s">
        <v>75</v>
      </c>
      <c r="B73" t="s">
        <v>10</v>
      </c>
      <c r="C73" s="6">
        <v>0</v>
      </c>
      <c r="D73" s="6">
        <v>0</v>
      </c>
      <c r="E73" s="6">
        <v>87</v>
      </c>
      <c r="F73" s="6" t="s">
        <v>31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8">
        <v>-87</v>
      </c>
      <c r="AC73">
        <f>-120+87</f>
        <v>-33</v>
      </c>
      <c r="AI73">
        <v>-120</v>
      </c>
      <c r="AU73">
        <v>-120</v>
      </c>
      <c r="BI73">
        <v>-360</v>
      </c>
    </row>
    <row r="74" spans="1:61" x14ac:dyDescent="0.2">
      <c r="A74" s="5" t="s">
        <v>75</v>
      </c>
      <c r="B74" t="s">
        <v>12</v>
      </c>
      <c r="C74" s="6">
        <v>45</v>
      </c>
      <c r="D74" s="6">
        <v>150</v>
      </c>
      <c r="E74" s="6">
        <v>9</v>
      </c>
      <c r="F74" s="6" t="s">
        <v>31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>
        <f>-28+8</f>
        <v>-20</v>
      </c>
      <c r="AK74" s="7">
        <v>-25</v>
      </c>
      <c r="AL74">
        <f>-45+25</f>
        <v>-20</v>
      </c>
      <c r="AP74">
        <v>-10</v>
      </c>
      <c r="AR74">
        <v>-48</v>
      </c>
      <c r="AV74">
        <v>-20</v>
      </c>
      <c r="AX74">
        <v>-36</v>
      </c>
      <c r="BB74">
        <v>-14</v>
      </c>
      <c r="BD74">
        <v>-45</v>
      </c>
      <c r="BH74">
        <v>-48</v>
      </c>
      <c r="BI74">
        <v>-295</v>
      </c>
    </row>
    <row r="75" spans="1:61" x14ac:dyDescent="0.2">
      <c r="A75" s="10" t="s">
        <v>76</v>
      </c>
      <c r="B75" t="s">
        <v>10</v>
      </c>
      <c r="C75" s="6" t="s">
        <v>77</v>
      </c>
      <c r="D75" s="6">
        <v>0</v>
      </c>
      <c r="E75" s="6">
        <v>80</v>
      </c>
      <c r="F75" s="6" t="s">
        <v>11</v>
      </c>
      <c r="I75" s="7"/>
      <c r="J75" s="7"/>
      <c r="K75" s="7"/>
      <c r="L75" s="7"/>
      <c r="M75" s="7"/>
      <c r="N75" s="8">
        <v>-40</v>
      </c>
      <c r="O75" s="8"/>
      <c r="P75" s="8"/>
      <c r="Q75" s="8"/>
      <c r="R75" s="8"/>
      <c r="S75" s="8"/>
      <c r="T75" s="8"/>
      <c r="U75" s="8"/>
      <c r="V75" s="8">
        <v>-40</v>
      </c>
      <c r="W75" s="7">
        <f>-120+40</f>
        <v>-80</v>
      </c>
      <c r="X75" s="7"/>
      <c r="Y75" s="7"/>
      <c r="Z75" s="7"/>
      <c r="AA75" s="7"/>
      <c r="AB75" s="7"/>
      <c r="AC75" s="7">
        <v>-40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>
        <v>-40</v>
      </c>
      <c r="BI75">
        <v>-240</v>
      </c>
    </row>
    <row r="76" spans="1:61" x14ac:dyDescent="0.2">
      <c r="A76" s="10" t="s">
        <v>78</v>
      </c>
      <c r="B76" t="s">
        <v>10</v>
      </c>
      <c r="C76" s="6">
        <v>10</v>
      </c>
      <c r="D76" s="6">
        <v>0</v>
      </c>
      <c r="E76" s="6">
        <v>0</v>
      </c>
      <c r="F76" s="6" t="s">
        <v>11</v>
      </c>
      <c r="I76" s="7"/>
      <c r="J76" s="7"/>
      <c r="K76" s="7"/>
      <c r="L76" s="7"/>
      <c r="M76" s="7"/>
      <c r="N76" s="7"/>
      <c r="O76" s="7"/>
      <c r="P76" s="7"/>
      <c r="Q76" s="7"/>
      <c r="R76" s="7">
        <v>-10</v>
      </c>
      <c r="S76" s="7"/>
      <c r="T76" s="7"/>
      <c r="U76" s="7"/>
      <c r="V76" s="7"/>
      <c r="W76" s="7"/>
      <c r="X76" s="7"/>
      <c r="Y76" s="7"/>
      <c r="Z76" s="7"/>
      <c r="AA76" s="7"/>
      <c r="AB76" s="7"/>
      <c r="AC76">
        <v>-10</v>
      </c>
      <c r="AO76">
        <v>-10</v>
      </c>
      <c r="BA76">
        <v>-10</v>
      </c>
      <c r="BI76">
        <v>-40</v>
      </c>
    </row>
    <row r="77" spans="1:61" x14ac:dyDescent="0.2">
      <c r="A77" s="10" t="s">
        <v>79</v>
      </c>
      <c r="B77" t="s">
        <v>10</v>
      </c>
      <c r="C77" s="6">
        <v>0</v>
      </c>
      <c r="D77" s="6">
        <v>0</v>
      </c>
      <c r="E77" s="6">
        <v>10</v>
      </c>
      <c r="F77" s="6" t="s">
        <v>11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8">
        <v>-10</v>
      </c>
      <c r="AD77" s="7"/>
      <c r="AE77" s="7"/>
      <c r="AF77" s="7"/>
      <c r="AG77" s="7"/>
      <c r="AH77" s="7"/>
      <c r="AI77">
        <v>-10</v>
      </c>
      <c r="BA77">
        <v>-10</v>
      </c>
      <c r="BG77">
        <v>-20</v>
      </c>
      <c r="BI77">
        <v>-50</v>
      </c>
    </row>
    <row r="78" spans="1:61" x14ac:dyDescent="0.2">
      <c r="A78" s="10" t="s">
        <v>80</v>
      </c>
      <c r="B78" t="s">
        <v>10</v>
      </c>
      <c r="C78" s="6">
        <v>10</v>
      </c>
      <c r="D78" s="6">
        <v>0</v>
      </c>
      <c r="E78" s="6">
        <v>0</v>
      </c>
      <c r="F78" s="6" t="e">
        <v>#N/A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>
        <v>-10</v>
      </c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>
        <v>-10</v>
      </c>
    </row>
    <row r="79" spans="1:61" x14ac:dyDescent="0.2">
      <c r="A79" s="10" t="s">
        <v>81</v>
      </c>
      <c r="B79" t="s">
        <v>10</v>
      </c>
      <c r="C79" s="6">
        <v>0</v>
      </c>
      <c r="D79" s="6">
        <v>0</v>
      </c>
      <c r="E79" s="6">
        <v>0</v>
      </c>
      <c r="F79" s="6" t="s">
        <v>31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>
        <v>-80</v>
      </c>
      <c r="BA79">
        <v>-80</v>
      </c>
      <c r="BG79">
        <v>-40</v>
      </c>
      <c r="BI79">
        <v>-200</v>
      </c>
    </row>
    <row r="80" spans="1:61" x14ac:dyDescent="0.2">
      <c r="A80" s="10" t="s">
        <v>82</v>
      </c>
      <c r="B80" t="s">
        <v>10</v>
      </c>
      <c r="C80" s="6">
        <v>0</v>
      </c>
      <c r="D80" s="6">
        <v>0</v>
      </c>
      <c r="E80" s="6">
        <v>0</v>
      </c>
      <c r="F80" s="6" t="s">
        <v>31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>
        <v>-114</v>
      </c>
      <c r="BG80">
        <v>-120</v>
      </c>
      <c r="BI80">
        <v>-234</v>
      </c>
    </row>
    <row r="81" spans="1:61" x14ac:dyDescent="0.2">
      <c r="A81" s="10" t="s">
        <v>83</v>
      </c>
      <c r="B81" t="s">
        <v>10</v>
      </c>
      <c r="C81" s="6">
        <v>0</v>
      </c>
      <c r="D81" s="6">
        <v>0</v>
      </c>
      <c r="E81" s="6">
        <v>0</v>
      </c>
      <c r="F81" s="6" t="s">
        <v>84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>
        <v>-40</v>
      </c>
      <c r="AU81">
        <v>-40</v>
      </c>
      <c r="BA81">
        <v>-40</v>
      </c>
      <c r="BG81">
        <v>-40</v>
      </c>
      <c r="BI81">
        <v>-160</v>
      </c>
    </row>
    <row r="82" spans="1:61" x14ac:dyDescent="0.2">
      <c r="A82" s="10" t="s">
        <v>85</v>
      </c>
      <c r="B82" t="s">
        <v>10</v>
      </c>
      <c r="C82" s="6">
        <v>0</v>
      </c>
      <c r="D82" s="6">
        <v>0</v>
      </c>
      <c r="E82" s="6">
        <v>0</v>
      </c>
      <c r="F82" s="6" t="s">
        <v>22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>
        <v>-40</v>
      </c>
      <c r="AU82">
        <v>-40</v>
      </c>
      <c r="BA82">
        <v>-40</v>
      </c>
      <c r="BG82">
        <v>-40</v>
      </c>
      <c r="BI82">
        <v>-160</v>
      </c>
    </row>
    <row r="83" spans="1:61" x14ac:dyDescent="0.2">
      <c r="A83" s="13" t="s">
        <v>8</v>
      </c>
      <c r="B83" s="13"/>
      <c r="C83" s="13"/>
      <c r="D83" s="13"/>
      <c r="E83" s="13"/>
      <c r="F83" s="13"/>
      <c r="G83" s="13"/>
      <c r="H83" s="13"/>
      <c r="I83" s="13">
        <f t="shared" ref="I83:AN83" si="0">SUM(I2:I82)</f>
        <v>-1</v>
      </c>
      <c r="J83" s="13">
        <f t="shared" si="0"/>
        <v>-9</v>
      </c>
      <c r="K83" s="13">
        <f t="shared" si="0"/>
        <v>-6</v>
      </c>
      <c r="L83" s="13">
        <f t="shared" si="0"/>
        <v>-40</v>
      </c>
      <c r="M83" s="13">
        <f t="shared" si="0"/>
        <v>-2</v>
      </c>
      <c r="N83" s="13">
        <f t="shared" si="0"/>
        <v>-160</v>
      </c>
      <c r="O83" s="13">
        <f t="shared" si="0"/>
        <v>0</v>
      </c>
      <c r="P83" s="13">
        <f t="shared" si="0"/>
        <v>-11</v>
      </c>
      <c r="Q83" s="13">
        <f t="shared" si="0"/>
        <v>-90</v>
      </c>
      <c r="R83" s="13">
        <f t="shared" si="0"/>
        <v>-400</v>
      </c>
      <c r="S83" s="13">
        <f t="shared" si="0"/>
        <v>-6</v>
      </c>
      <c r="T83" s="13">
        <f t="shared" si="0"/>
        <v>0</v>
      </c>
      <c r="U83" s="13">
        <f t="shared" si="0"/>
        <v>-5</v>
      </c>
      <c r="V83" s="13">
        <f t="shared" si="0"/>
        <v>-105</v>
      </c>
      <c r="W83" s="13">
        <f t="shared" si="0"/>
        <v>-459</v>
      </c>
      <c r="X83" s="13">
        <f t="shared" si="0"/>
        <v>-16</v>
      </c>
      <c r="Y83" s="13">
        <f t="shared" si="0"/>
        <v>-11</v>
      </c>
      <c r="Z83" s="13">
        <f t="shared" si="0"/>
        <v>-109</v>
      </c>
      <c r="AA83" s="13">
        <f t="shared" si="0"/>
        <v>-2</v>
      </c>
      <c r="AB83" s="13">
        <f t="shared" si="0"/>
        <v>-125</v>
      </c>
      <c r="AC83" s="13">
        <f t="shared" si="0"/>
        <v>-1317</v>
      </c>
      <c r="AD83" s="13">
        <f t="shared" si="0"/>
        <v>-191</v>
      </c>
      <c r="AE83" s="13">
        <f t="shared" si="0"/>
        <v>-78</v>
      </c>
      <c r="AF83" s="13">
        <f t="shared" si="0"/>
        <v>-337</v>
      </c>
      <c r="AG83" s="13">
        <f t="shared" si="0"/>
        <v>-344</v>
      </c>
      <c r="AH83" s="13">
        <f t="shared" si="0"/>
        <v>-180</v>
      </c>
      <c r="AI83" s="13">
        <f t="shared" si="0"/>
        <v>-2515</v>
      </c>
      <c r="AJ83" s="13">
        <f t="shared" si="0"/>
        <v>-113</v>
      </c>
      <c r="AK83" s="13">
        <f t="shared" si="0"/>
        <v>-42</v>
      </c>
      <c r="AL83" s="13">
        <f t="shared" si="0"/>
        <v>-391</v>
      </c>
      <c r="AM83" s="13">
        <f t="shared" si="0"/>
        <v>-348</v>
      </c>
      <c r="AN83" s="13">
        <f t="shared" si="0"/>
        <v>-158</v>
      </c>
      <c r="AO83" s="13">
        <f t="shared" ref="AO83:BI83" si="1">SUM(AO2:AO82)</f>
        <v>-3241</v>
      </c>
      <c r="AP83" s="13">
        <f t="shared" si="1"/>
        <v>-210</v>
      </c>
      <c r="AQ83" s="13">
        <f t="shared" si="1"/>
        <v>-363</v>
      </c>
      <c r="AR83" s="13">
        <f t="shared" si="1"/>
        <v>-540</v>
      </c>
      <c r="AS83" s="13">
        <f t="shared" si="1"/>
        <v>-162</v>
      </c>
      <c r="AT83" s="13">
        <f t="shared" si="1"/>
        <v>-72</v>
      </c>
      <c r="AU83" s="13">
        <f t="shared" si="1"/>
        <v>-2609</v>
      </c>
      <c r="AV83" s="13">
        <f t="shared" si="1"/>
        <v>-198</v>
      </c>
      <c r="AW83" s="13">
        <f t="shared" si="1"/>
        <v>-22</v>
      </c>
      <c r="AX83" s="13">
        <f t="shared" si="1"/>
        <v>-881</v>
      </c>
      <c r="AY83" s="13">
        <f t="shared" si="1"/>
        <v>-433</v>
      </c>
      <c r="AZ83" s="13">
        <f t="shared" si="1"/>
        <v>-117</v>
      </c>
      <c r="BA83" s="13">
        <f t="shared" si="1"/>
        <v>-3206</v>
      </c>
      <c r="BB83" s="13">
        <f t="shared" si="1"/>
        <v>-217</v>
      </c>
      <c r="BC83" s="13">
        <f t="shared" si="1"/>
        <v>-14</v>
      </c>
      <c r="BD83" s="13">
        <f t="shared" si="1"/>
        <v>-627</v>
      </c>
      <c r="BE83" s="13">
        <f t="shared" si="1"/>
        <v>-194</v>
      </c>
      <c r="BF83" s="13">
        <f t="shared" si="1"/>
        <v>-38</v>
      </c>
      <c r="BG83" s="13">
        <f t="shared" si="1"/>
        <v>-3538</v>
      </c>
      <c r="BH83" s="13">
        <f t="shared" si="1"/>
        <v>-339</v>
      </c>
      <c r="BI83" s="13">
        <f t="shared" si="1"/>
        <v>-25682</v>
      </c>
    </row>
  </sheetData>
  <phoneticPr fontId="4" type="noConversion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9689-5DDD-49C4-BDC9-43CA56F397E9}">
  <dimension ref="D2"/>
  <sheetViews>
    <sheetView workbookViewId="0">
      <selection activeCell="D2" sqref="D2"/>
    </sheetView>
  </sheetViews>
  <sheetFormatPr defaultRowHeight="12.75" x14ac:dyDescent="0.2"/>
  <cols>
    <col min="4" max="4" width="13.28515625" bestFit="1" customWidth="1"/>
  </cols>
  <sheetData>
    <row r="2" spans="4:4" x14ac:dyDescent="0.2">
      <c r="D2" t="str">
        <f>IF(D1="Export","S","N")</f>
        <v>N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CM 08.02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Kawasaki Fernanda (PoP/LOG2)</dc:creator>
  <cp:lastModifiedBy>Iury Araujo</cp:lastModifiedBy>
  <dcterms:created xsi:type="dcterms:W3CDTF">2023-02-08T21:04:22Z</dcterms:created>
  <dcterms:modified xsi:type="dcterms:W3CDTF">2023-05-07T00:24:21Z</dcterms:modified>
</cp:coreProperties>
</file>