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TheseSebastian\Publications\Bibliographie\Low Power\Comparator\"/>
    </mc:Choice>
  </mc:AlternateContent>
  <xr:revisionPtr revIDLastSave="0" documentId="13_ncr:1_{E089AB3D-580D-44D0-AF01-DDF45559A33A}" xr6:coauthVersionLast="45" xr6:coauthVersionMax="45" xr10:uidLastSave="{00000000-0000-0000-0000-000000000000}"/>
  <bookViews>
    <workbookView xWindow="-110" yWindow="-110" windowWidth="19420" windowHeight="10420" xr2:uid="{63B82643-E833-4E31-ACAD-9DEC0551AAD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" l="1"/>
  <c r="K18" i="1"/>
  <c r="F18" i="1"/>
  <c r="H18" i="1" s="1"/>
  <c r="H29" i="1" l="1"/>
  <c r="G29" i="1" s="1"/>
  <c r="H32" i="1"/>
  <c r="H36" i="1"/>
  <c r="H37" i="1"/>
  <c r="H3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G32" i="1" s="1"/>
  <c r="L33" i="1"/>
  <c r="L34" i="1"/>
  <c r="L35" i="1"/>
  <c r="L36" i="1"/>
  <c r="L37" i="1"/>
  <c r="L38" i="1"/>
  <c r="L2" i="1"/>
  <c r="F3" i="1"/>
  <c r="H3" i="1" s="1"/>
  <c r="G3" i="1" s="1"/>
  <c r="F5" i="1"/>
  <c r="H5" i="1" s="1"/>
  <c r="G5" i="1" s="1"/>
  <c r="F8" i="1"/>
  <c r="H8" i="1" s="1"/>
  <c r="G8" i="1" s="1"/>
  <c r="F11" i="1"/>
  <c r="H11" i="1" s="1"/>
  <c r="G11" i="1" s="1"/>
  <c r="F12" i="1"/>
  <c r="H12" i="1" s="1"/>
  <c r="G12" i="1" s="1"/>
  <c r="F16" i="1"/>
  <c r="H16" i="1" s="1"/>
  <c r="G16" i="1" s="1"/>
  <c r="F22" i="1"/>
  <c r="H22" i="1" s="1"/>
  <c r="G22" i="1" s="1"/>
  <c r="F23" i="1"/>
  <c r="H23" i="1" s="1"/>
  <c r="G23" i="1" s="1"/>
  <c r="F27" i="1"/>
  <c r="H27" i="1" s="1"/>
  <c r="G27" i="1" s="1"/>
  <c r="F34" i="1"/>
  <c r="H34" i="1" s="1"/>
  <c r="G34" i="1" s="1"/>
  <c r="F37" i="1"/>
  <c r="F2" i="1"/>
  <c r="H2" i="1" s="1"/>
  <c r="G2" i="1" s="1"/>
  <c r="K14" i="1"/>
  <c r="K24" i="1"/>
  <c r="K25" i="1"/>
  <c r="K26" i="1"/>
  <c r="K6" i="1"/>
  <c r="K29" i="1"/>
  <c r="K30" i="1"/>
  <c r="K31" i="1"/>
  <c r="K17" i="1"/>
  <c r="L17" i="1" s="1"/>
  <c r="K28" i="1"/>
  <c r="K15" i="1"/>
  <c r="K7" i="1"/>
  <c r="K21" i="1"/>
  <c r="K35" i="1"/>
  <c r="K9" i="1"/>
  <c r="K10" i="1"/>
  <c r="K19" i="1"/>
  <c r="K32" i="1"/>
  <c r="K4" i="1"/>
  <c r="K20" i="1"/>
  <c r="K33" i="1"/>
  <c r="K38" i="1"/>
  <c r="K13" i="1"/>
  <c r="D3" i="1"/>
  <c r="D5" i="1"/>
  <c r="D8" i="1"/>
  <c r="D11" i="1"/>
  <c r="D12" i="1"/>
  <c r="D16" i="1"/>
  <c r="D22" i="1"/>
  <c r="D23" i="1"/>
  <c r="D27" i="1"/>
  <c r="D34" i="1"/>
  <c r="D37" i="1"/>
  <c r="D36" i="1"/>
  <c r="D2" i="1"/>
  <c r="F26" i="1"/>
  <c r="H26" i="1" s="1"/>
  <c r="G26" i="1" s="1"/>
  <c r="F6" i="1"/>
  <c r="H6" i="1" s="1"/>
  <c r="F29" i="1"/>
  <c r="F30" i="1"/>
  <c r="H30" i="1" s="1"/>
  <c r="G30" i="1" s="1"/>
  <c r="F31" i="1"/>
  <c r="H31" i="1" s="1"/>
  <c r="F17" i="1"/>
  <c r="H17" i="1" s="1"/>
  <c r="F28" i="1"/>
  <c r="H28" i="1" s="1"/>
  <c r="G28" i="1" s="1"/>
  <c r="F15" i="1"/>
  <c r="H15" i="1" s="1"/>
  <c r="F7" i="1"/>
  <c r="H7" i="1" s="1"/>
  <c r="G7" i="1" s="1"/>
  <c r="F21" i="1"/>
  <c r="H21" i="1" s="1"/>
  <c r="G21" i="1" s="1"/>
  <c r="F35" i="1"/>
  <c r="H35" i="1" s="1"/>
  <c r="G35" i="1" s="1"/>
  <c r="F9" i="1"/>
  <c r="H9" i="1" s="1"/>
  <c r="G9" i="1" s="1"/>
  <c r="F10" i="1"/>
  <c r="H10" i="1" s="1"/>
  <c r="G10" i="1" s="1"/>
  <c r="F19" i="1"/>
  <c r="H19" i="1" s="1"/>
  <c r="G19" i="1" s="1"/>
  <c r="F32" i="1"/>
  <c r="F4" i="1"/>
  <c r="H4" i="1" s="1"/>
  <c r="G4" i="1" s="1"/>
  <c r="F20" i="1"/>
  <c r="H20" i="1" s="1"/>
  <c r="G20" i="1" s="1"/>
  <c r="F33" i="1"/>
  <c r="H33" i="1" s="1"/>
  <c r="G33" i="1" s="1"/>
  <c r="F38" i="1"/>
  <c r="F24" i="1"/>
  <c r="H24" i="1" s="1"/>
  <c r="F25" i="1"/>
  <c r="H25" i="1" s="1"/>
  <c r="G25" i="1" s="1"/>
  <c r="F14" i="1"/>
  <c r="H14" i="1" s="1"/>
  <c r="F13" i="1"/>
  <c r="H13" i="1" s="1"/>
  <c r="G13" i="1" s="1"/>
  <c r="G15" i="1" l="1"/>
  <c r="G17" i="1"/>
  <c r="G31" i="1"/>
  <c r="G14" i="1"/>
  <c r="G38" i="1"/>
  <c r="G37" i="1"/>
  <c r="G24" i="1"/>
  <c r="G6" i="1"/>
  <c r="G36" i="1"/>
</calcChain>
</file>

<file path=xl/sharedStrings.xml><?xml version="1.0" encoding="utf-8"?>
<sst xmlns="http://schemas.openxmlformats.org/spreadsheetml/2006/main" count="99" uniqueCount="64">
  <si>
    <t>ADCMP380</t>
  </si>
  <si>
    <t>ADCMP391</t>
  </si>
  <si>
    <t>ADCMP392</t>
  </si>
  <si>
    <t>ADCMP393</t>
  </si>
  <si>
    <t>ADCMP396</t>
  </si>
  <si>
    <t>LTC6702</t>
  </si>
  <si>
    <t>ADCMP341</t>
  </si>
  <si>
    <t>ADCMP343</t>
  </si>
  <si>
    <t>ADCMP361</t>
  </si>
  <si>
    <t>ADCMP670</t>
  </si>
  <si>
    <t>LT6703-2</t>
  </si>
  <si>
    <t>LT6700-1</t>
  </si>
  <si>
    <t>LT1716</t>
  </si>
  <si>
    <t>LTC1841</t>
  </si>
  <si>
    <t>LTC1541</t>
  </si>
  <si>
    <t>LTC1540</t>
  </si>
  <si>
    <t>LTC1440</t>
  </si>
  <si>
    <t>LTC1443</t>
  </si>
  <si>
    <t>LT1017</t>
  </si>
  <si>
    <t>LT1018</t>
  </si>
  <si>
    <t>Internal Reference</t>
  </si>
  <si>
    <t>No</t>
  </si>
  <si>
    <t>Yes</t>
  </si>
  <si>
    <t>Propagation Delay [µS]</t>
  </si>
  <si>
    <t>Consumption [µW]</t>
  </si>
  <si>
    <t>ADCMP39X</t>
  </si>
  <si>
    <t>ADCMP35X</t>
  </si>
  <si>
    <t>ADCMP37X</t>
  </si>
  <si>
    <t>Frequency [KHz]</t>
  </si>
  <si>
    <t>Part #</t>
  </si>
  <si>
    <t>0.3 µA</t>
  </si>
  <si>
    <t>NCS3402</t>
  </si>
  <si>
    <t>0.47 µA</t>
  </si>
  <si>
    <t>TLV3691</t>
  </si>
  <si>
    <t>0.15 µA</t>
  </si>
  <si>
    <t>TPS383X</t>
  </si>
  <si>
    <t>Supervisor</t>
  </si>
  <si>
    <t>MAX9060/8</t>
  </si>
  <si>
    <t>0.5 µA</t>
  </si>
  <si>
    <t>MAX931/4</t>
  </si>
  <si>
    <t>4 µA</t>
  </si>
  <si>
    <t>MIC8412</t>
  </si>
  <si>
    <t>1.5 µA</t>
  </si>
  <si>
    <t>Monitor Hysteresis</t>
  </si>
  <si>
    <t>MAX9025/8</t>
  </si>
  <si>
    <t>1 µA</t>
  </si>
  <si>
    <t>MAX951/4</t>
  </si>
  <si>
    <t>7 µA</t>
  </si>
  <si>
    <t>Yes &amp; OpAmp</t>
  </si>
  <si>
    <t>MIC833</t>
  </si>
  <si>
    <t>MCP6541</t>
  </si>
  <si>
    <t>0.6 µA</t>
  </si>
  <si>
    <t>TS880</t>
  </si>
  <si>
    <t>0.25 µA</t>
  </si>
  <si>
    <t>TS881</t>
  </si>
  <si>
    <t>0.21 µA</t>
  </si>
  <si>
    <t>Aqui</t>
  </si>
  <si>
    <t>Current [µA] @3V</t>
  </si>
  <si>
    <t>Current [nA] @3V</t>
  </si>
  <si>
    <t>betha</t>
  </si>
  <si>
    <t>a</t>
  </si>
  <si>
    <t>b</t>
  </si>
  <si>
    <t>y=ax^b</t>
  </si>
  <si>
    <t>TLV370X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</si>
</sst>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/>
    <xf numFmtId="0" fontId="1" fillId="0" borderId="0" xfId="1"/>
    <xf numFmtId="0" fontId="1" fillId="0" borderId="0" xfId="1"/>
    <xf numFmtId="0" fontId="1" fillId="0" borderId="0" xfId="1" applyFill="1"/>
  </cellXfs>
  <cellStyles count="2">
    <cellStyle name="Normal" xfId="0" builtinId="0"/>
    <cellStyle name="Normal 2" xfId="1" xr:uid="{2449104F-B5E7-47C0-B0D2-AF6B0BA8E1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8553248332257605"/>
          <c:y val="0.17478689819054563"/>
          <c:w val="0.75596069443696146"/>
          <c:h val="0.6159621901062577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6592982732434198"/>
                  <c:y val="-0.2147797589274184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80,847x</a:t>
                    </a:r>
                    <a:r>
                      <a:rPr lang="en-US" sz="1200" baseline="30000"/>
                      <a:t>0,7834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0,1299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Feuil1!$F$2:$F$37</c:f>
              <c:numCache>
                <c:formatCode>General</c:formatCode>
                <c:ptCount val="36"/>
                <c:pt idx="0">
                  <c:v>16.666666666666668</c:v>
                </c:pt>
                <c:pt idx="1">
                  <c:v>18.181818181818183</c:v>
                </c:pt>
                <c:pt idx="2">
                  <c:v>20</c:v>
                </c:pt>
                <c:pt idx="3">
                  <c:v>41.666666666666664</c:v>
                </c:pt>
                <c:pt idx="4">
                  <c:v>43.478260869565219</c:v>
                </c:pt>
                <c:pt idx="5">
                  <c:v>45.454545454545453</c:v>
                </c:pt>
                <c:pt idx="6">
                  <c:v>50</c:v>
                </c:pt>
                <c:pt idx="7">
                  <c:v>55.555555555555557</c:v>
                </c:pt>
                <c:pt idx="8">
                  <c:v>55.555555555555557</c:v>
                </c:pt>
                <c:pt idx="9">
                  <c:v>66.666666666666671</c:v>
                </c:pt>
                <c:pt idx="10">
                  <c:v>83.333333333333329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105.26315789473684</c:v>
                </c:pt>
                <c:pt idx="16">
                  <c:v>111.11111111111111</c:v>
                </c:pt>
                <c:pt idx="17">
                  <c:v>125</c:v>
                </c:pt>
                <c:pt idx="18">
                  <c:v>125</c:v>
                </c:pt>
                <c:pt idx="19">
                  <c:v>166.66666666666666</c:v>
                </c:pt>
                <c:pt idx="20">
                  <c:v>166.66666666666666</c:v>
                </c:pt>
                <c:pt idx="21">
                  <c:v>166.66666666666666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202.42914979757083</c:v>
                </c:pt>
                <c:pt idx="27">
                  <c:v>222.22222222222223</c:v>
                </c:pt>
                <c:pt idx="28">
                  <c:v>222.22222222222223</c:v>
                </c:pt>
                <c:pt idx="29">
                  <c:v>222.22222222222223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333.33333333333331</c:v>
                </c:pt>
                <c:pt idx="34">
                  <c:v>500</c:v>
                </c:pt>
                <c:pt idx="35">
                  <c:v>500</c:v>
                </c:pt>
              </c:numCache>
            </c:numRef>
          </c:xVal>
          <c:yVal>
            <c:numRef>
              <c:f>Feuil1!$L$2:$L$37</c:f>
              <c:numCache>
                <c:formatCode>General</c:formatCode>
                <c:ptCount val="36"/>
                <c:pt idx="0">
                  <c:v>300</c:v>
                </c:pt>
                <c:pt idx="1">
                  <c:v>470</c:v>
                </c:pt>
                <c:pt idx="2">
                  <c:v>500</c:v>
                </c:pt>
                <c:pt idx="3">
                  <c:v>150</c:v>
                </c:pt>
                <c:pt idx="4">
                  <c:v>348.33333333333331</c:v>
                </c:pt>
                <c:pt idx="5">
                  <c:v>50000</c:v>
                </c:pt>
                <c:pt idx="6">
                  <c:v>150</c:v>
                </c:pt>
                <c:pt idx="7">
                  <c:v>2660</c:v>
                </c:pt>
                <c:pt idx="8">
                  <c:v>3033.333333333333</c:v>
                </c:pt>
                <c:pt idx="9">
                  <c:v>500</c:v>
                </c:pt>
                <c:pt idx="10">
                  <c:v>4000</c:v>
                </c:pt>
                <c:pt idx="11">
                  <c:v>12833.333333333334</c:v>
                </c:pt>
                <c:pt idx="12">
                  <c:v>3683.3333333333335</c:v>
                </c:pt>
                <c:pt idx="13">
                  <c:v>3230</c:v>
                </c:pt>
                <c:pt idx="14">
                  <c:v>1500</c:v>
                </c:pt>
                <c:pt idx="15">
                  <c:v>25966.666666666668</c:v>
                </c:pt>
                <c:pt idx="16">
                  <c:v>560</c:v>
                </c:pt>
                <c:pt idx="17">
                  <c:v>3500</c:v>
                </c:pt>
                <c:pt idx="18">
                  <c:v>8333.3333333333339</c:v>
                </c:pt>
                <c:pt idx="19">
                  <c:v>183333.33333333334</c:v>
                </c:pt>
                <c:pt idx="20">
                  <c:v>1000</c:v>
                </c:pt>
                <c:pt idx="21">
                  <c:v>7000</c:v>
                </c:pt>
                <c:pt idx="22">
                  <c:v>27666.666666666668</c:v>
                </c:pt>
                <c:pt idx="23">
                  <c:v>3683.3333333333335</c:v>
                </c:pt>
                <c:pt idx="24">
                  <c:v>13000</c:v>
                </c:pt>
                <c:pt idx="25">
                  <c:v>1000</c:v>
                </c:pt>
                <c:pt idx="26">
                  <c:v>31900.000000000004</c:v>
                </c:pt>
                <c:pt idx="27">
                  <c:v>14260</c:v>
                </c:pt>
                <c:pt idx="28">
                  <c:v>16933.333333333332</c:v>
                </c:pt>
                <c:pt idx="29">
                  <c:v>20546.666666666668</c:v>
                </c:pt>
                <c:pt idx="30">
                  <c:v>9166.6666666666661</c:v>
                </c:pt>
                <c:pt idx="31">
                  <c:v>5833.333333333333</c:v>
                </c:pt>
                <c:pt idx="32">
                  <c:v>600</c:v>
                </c:pt>
                <c:pt idx="33">
                  <c:v>58333.333333333336</c:v>
                </c:pt>
                <c:pt idx="34">
                  <c:v>210</c:v>
                </c:pt>
                <c:pt idx="35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90-47BD-B253-1668CF1D0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419304"/>
        <c:axId val="695417008"/>
      </c:scatterChart>
      <c:valAx>
        <c:axId val="69541930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(Propagation delay)^(-1)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5417008"/>
        <c:crosses val="autoZero"/>
        <c:crossBetween val="midCat"/>
      </c:valAx>
      <c:valAx>
        <c:axId val="695417008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/>
                  <a:t>Consumption [nA]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541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694823</xdr:colOff>
      <xdr:row>2</xdr:row>
      <xdr:rowOff>28523</xdr:rowOff>
    </xdr:from>
    <xdr:to>
      <xdr:col>19</xdr:col>
      <xdr:colOff>707314</xdr:colOff>
      <xdr:row>17</xdr:row>
      <xdr:rowOff>148444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7818BEF-BB13-4ABD-B433-57C54D4DF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64A1A-28E9-43E1-9DA2-EDF99BC7ACDD}">
  <sheetPr codeName="Feuil1"/>
  <dimension ref="A1:Q42"/>
  <sheetViews>
    <sheetView tabSelected="1" zoomScale="71" workbookViewId="0">
      <selection activeCell="H18" sqref="H18"/>
    </sheetView>
  </sheetViews>
  <sheetFormatPr baseColWidth="10" defaultRowHeight="14.5" x14ac:dyDescent="0.35"/>
  <cols>
    <col min="3" max="3" width="19.08984375" bestFit="1" customWidth="1"/>
    <col min="4" max="4" width="16.7265625" bestFit="1" customWidth="1"/>
    <col min="5" max="5" width="16.26953125" bestFit="1" customWidth="1"/>
    <col min="6" max="6" width="14.26953125" bestFit="1" customWidth="1"/>
    <col min="11" max="12" width="15.54296875" bestFit="1" customWidth="1"/>
  </cols>
  <sheetData>
    <row r="1" spans="2:12" x14ac:dyDescent="0.35">
      <c r="B1" t="s">
        <v>29</v>
      </c>
      <c r="C1" t="s">
        <v>23</v>
      </c>
      <c r="D1" t="s">
        <v>24</v>
      </c>
      <c r="E1" t="s">
        <v>20</v>
      </c>
      <c r="F1" t="s">
        <v>28</v>
      </c>
      <c r="G1" t="s">
        <v>59</v>
      </c>
      <c r="K1" t="s">
        <v>57</v>
      </c>
      <c r="L1" t="s">
        <v>58</v>
      </c>
    </row>
    <row r="2" spans="2:12" x14ac:dyDescent="0.35">
      <c r="B2" t="s">
        <v>15</v>
      </c>
      <c r="C2">
        <v>60</v>
      </c>
      <c r="D2">
        <f>3*K2</f>
        <v>0.89999999999999991</v>
      </c>
      <c r="E2" t="s">
        <v>22</v>
      </c>
      <c r="F2">
        <f t="shared" ref="F2:F35" si="0">1000/C2</f>
        <v>16.666666666666668</v>
      </c>
      <c r="G2">
        <f>H2/L2</f>
        <v>2.4419623562457065</v>
      </c>
      <c r="H2">
        <f>Q$21*(F2^Q$22)</f>
        <v>732.58870687371189</v>
      </c>
      <c r="J2" t="s">
        <v>30</v>
      </c>
      <c r="K2">
        <v>0.3</v>
      </c>
      <c r="L2">
        <f>K2*1000</f>
        <v>300</v>
      </c>
    </row>
    <row r="3" spans="2:12" x14ac:dyDescent="0.35">
      <c r="B3" t="s">
        <v>31</v>
      </c>
      <c r="C3">
        <v>55</v>
      </c>
      <c r="D3">
        <f>3*K3</f>
        <v>1.41</v>
      </c>
      <c r="E3" t="s">
        <v>21</v>
      </c>
      <c r="F3">
        <f t="shared" si="0"/>
        <v>18.181818181818183</v>
      </c>
      <c r="G3">
        <f t="shared" ref="G3:G38" si="1">H3/L3</f>
        <v>1.6686525644591532</v>
      </c>
      <c r="H3">
        <f t="shared" ref="H3:H38" si="2">Q$21*(F3^Q$22)</f>
        <v>784.26670529580201</v>
      </c>
      <c r="J3" t="s">
        <v>32</v>
      </c>
      <c r="K3">
        <v>0.47</v>
      </c>
      <c r="L3">
        <f t="shared" ref="L3:L38" si="3">K3*1000</f>
        <v>470</v>
      </c>
    </row>
    <row r="4" spans="2:12" x14ac:dyDescent="0.35">
      <c r="B4" t="s">
        <v>15</v>
      </c>
      <c r="C4" s="3">
        <v>50</v>
      </c>
      <c r="D4" s="3">
        <v>1.5</v>
      </c>
      <c r="E4" s="3" t="s">
        <v>22</v>
      </c>
      <c r="F4">
        <f t="shared" si="0"/>
        <v>20</v>
      </c>
      <c r="G4">
        <f t="shared" si="1"/>
        <v>1.6901326961141179</v>
      </c>
      <c r="H4">
        <f t="shared" si="2"/>
        <v>845.06634805705892</v>
      </c>
      <c r="K4">
        <f>D4/3</f>
        <v>0.5</v>
      </c>
      <c r="L4">
        <f t="shared" si="3"/>
        <v>500</v>
      </c>
    </row>
    <row r="5" spans="2:12" x14ac:dyDescent="0.35">
      <c r="B5" t="s">
        <v>33</v>
      </c>
      <c r="C5">
        <v>24</v>
      </c>
      <c r="D5">
        <f>3*K5</f>
        <v>0.44999999999999996</v>
      </c>
      <c r="E5" t="s">
        <v>21</v>
      </c>
      <c r="F5">
        <f t="shared" si="0"/>
        <v>41.666666666666664</v>
      </c>
      <c r="G5">
        <f t="shared" si="1"/>
        <v>10.011869111752208</v>
      </c>
      <c r="H5">
        <f t="shared" si="2"/>
        <v>1501.7803667628311</v>
      </c>
      <c r="J5" t="s">
        <v>34</v>
      </c>
      <c r="K5">
        <v>0.15</v>
      </c>
      <c r="L5">
        <f t="shared" si="3"/>
        <v>150</v>
      </c>
    </row>
    <row r="6" spans="2:12" x14ac:dyDescent="0.35">
      <c r="B6" t="s">
        <v>0</v>
      </c>
      <c r="C6" s="1">
        <v>23</v>
      </c>
      <c r="D6" s="2">
        <v>1.0449999999999999</v>
      </c>
      <c r="E6" s="3" t="s">
        <v>22</v>
      </c>
      <c r="F6">
        <f t="shared" si="0"/>
        <v>43.478260869565219</v>
      </c>
      <c r="G6">
        <f t="shared" si="1"/>
        <v>4.4574993308982727</v>
      </c>
      <c r="H6">
        <f t="shared" si="2"/>
        <v>1552.6956002628983</v>
      </c>
      <c r="K6">
        <f>D6/3</f>
        <v>0.34833333333333333</v>
      </c>
      <c r="L6">
        <f t="shared" si="3"/>
        <v>348.33333333333331</v>
      </c>
    </row>
    <row r="7" spans="2:12" x14ac:dyDescent="0.35">
      <c r="B7" t="s">
        <v>18</v>
      </c>
      <c r="C7" s="1">
        <v>22</v>
      </c>
      <c r="D7" s="2">
        <v>150</v>
      </c>
      <c r="E7" s="3" t="s">
        <v>21</v>
      </c>
      <c r="F7">
        <f t="shared" si="0"/>
        <v>45.454545454545453</v>
      </c>
      <c r="G7">
        <f t="shared" si="1"/>
        <v>3.2154367908432485E-2</v>
      </c>
      <c r="H7">
        <f t="shared" si="2"/>
        <v>1607.7183954216243</v>
      </c>
      <c r="K7">
        <f>D7/3</f>
        <v>50</v>
      </c>
      <c r="L7">
        <f t="shared" si="3"/>
        <v>50000</v>
      </c>
    </row>
    <row r="8" spans="2:12" x14ac:dyDescent="0.35">
      <c r="B8" t="s">
        <v>35</v>
      </c>
      <c r="C8">
        <v>20</v>
      </c>
      <c r="D8">
        <f>3*K8</f>
        <v>0.44999999999999996</v>
      </c>
      <c r="E8" t="s">
        <v>36</v>
      </c>
      <c r="F8">
        <f t="shared" si="0"/>
        <v>50</v>
      </c>
      <c r="G8">
        <f t="shared" si="1"/>
        <v>11.549036434917651</v>
      </c>
      <c r="H8">
        <f t="shared" si="2"/>
        <v>1732.3554652376476</v>
      </c>
      <c r="J8" t="s">
        <v>34</v>
      </c>
      <c r="K8">
        <v>0.15</v>
      </c>
      <c r="L8">
        <f t="shared" si="3"/>
        <v>150</v>
      </c>
    </row>
    <row r="9" spans="2:12" x14ac:dyDescent="0.35">
      <c r="B9" t="s">
        <v>11</v>
      </c>
      <c r="C9" s="1">
        <v>18</v>
      </c>
      <c r="D9" s="2">
        <v>7.98</v>
      </c>
      <c r="E9" s="3" t="s">
        <v>22</v>
      </c>
      <c r="F9">
        <f t="shared" si="0"/>
        <v>55.555555555555557</v>
      </c>
      <c r="G9">
        <f t="shared" si="1"/>
        <v>0.7072969608561861</v>
      </c>
      <c r="H9">
        <f t="shared" si="2"/>
        <v>1881.409915877455</v>
      </c>
      <c r="K9">
        <f>D9/3</f>
        <v>2.66</v>
      </c>
      <c r="L9">
        <f t="shared" si="3"/>
        <v>2660</v>
      </c>
    </row>
    <row r="10" spans="2:12" x14ac:dyDescent="0.35">
      <c r="B10" t="s">
        <v>10</v>
      </c>
      <c r="C10" s="1">
        <v>18</v>
      </c>
      <c r="D10" s="2">
        <v>9.1</v>
      </c>
      <c r="E10" s="3" t="s">
        <v>22</v>
      </c>
      <c r="F10">
        <f t="shared" si="0"/>
        <v>55.555555555555557</v>
      </c>
      <c r="G10">
        <f t="shared" si="1"/>
        <v>0.62024502721234787</v>
      </c>
      <c r="H10">
        <f t="shared" si="2"/>
        <v>1881.409915877455</v>
      </c>
      <c r="K10">
        <f>D10/3</f>
        <v>3.0333333333333332</v>
      </c>
      <c r="L10">
        <f t="shared" si="3"/>
        <v>3033.333333333333</v>
      </c>
    </row>
    <row r="11" spans="2:12" x14ac:dyDescent="0.35">
      <c r="B11" t="s">
        <v>37</v>
      </c>
      <c r="C11">
        <v>15</v>
      </c>
      <c r="D11">
        <f>3*K11</f>
        <v>1.5</v>
      </c>
      <c r="E11" t="s">
        <v>21</v>
      </c>
      <c r="F11">
        <f t="shared" si="0"/>
        <v>66.666666666666671</v>
      </c>
      <c r="G11">
        <f t="shared" si="1"/>
        <v>4.3405424951028602</v>
      </c>
      <c r="H11">
        <f t="shared" si="2"/>
        <v>2170.27124755143</v>
      </c>
      <c r="J11" t="s">
        <v>38</v>
      </c>
      <c r="K11">
        <v>0.5</v>
      </c>
      <c r="L11">
        <f t="shared" si="3"/>
        <v>500</v>
      </c>
    </row>
    <row r="12" spans="2:12" x14ac:dyDescent="0.35">
      <c r="B12" t="s">
        <v>39</v>
      </c>
      <c r="C12">
        <v>12</v>
      </c>
      <c r="D12">
        <f>3*K12</f>
        <v>12</v>
      </c>
      <c r="E12" t="s">
        <v>22</v>
      </c>
      <c r="F12">
        <f t="shared" si="0"/>
        <v>83.333333333333329</v>
      </c>
      <c r="G12">
        <f t="shared" si="1"/>
        <v>0.64620948705053904</v>
      </c>
      <c r="H12">
        <f t="shared" si="2"/>
        <v>2584.837948202156</v>
      </c>
      <c r="J12" t="s">
        <v>40</v>
      </c>
      <c r="K12">
        <v>4</v>
      </c>
      <c r="L12">
        <f t="shared" si="3"/>
        <v>4000</v>
      </c>
    </row>
    <row r="13" spans="2:12" x14ac:dyDescent="0.35">
      <c r="B13" t="s">
        <v>6</v>
      </c>
      <c r="C13" s="1">
        <v>10</v>
      </c>
      <c r="D13" s="2">
        <v>38.5</v>
      </c>
      <c r="E13" s="3" t="s">
        <v>22</v>
      </c>
      <c r="F13">
        <f t="shared" si="0"/>
        <v>100</v>
      </c>
      <c r="G13">
        <f t="shared" si="1"/>
        <v>0.23234024037337328</v>
      </c>
      <c r="H13">
        <f t="shared" si="2"/>
        <v>2981.6997514582904</v>
      </c>
      <c r="K13">
        <f>D13/3</f>
        <v>12.833333333333334</v>
      </c>
      <c r="L13">
        <f t="shared" si="3"/>
        <v>12833.333333333334</v>
      </c>
    </row>
    <row r="14" spans="2:12" x14ac:dyDescent="0.35">
      <c r="B14" t="s">
        <v>7</v>
      </c>
      <c r="C14" s="3">
        <v>10</v>
      </c>
      <c r="D14" s="3">
        <v>11.05</v>
      </c>
      <c r="E14" s="3" t="s">
        <v>22</v>
      </c>
      <c r="F14">
        <f t="shared" si="0"/>
        <v>100</v>
      </c>
      <c r="G14">
        <f t="shared" si="1"/>
        <v>0.80951124473980729</v>
      </c>
      <c r="H14">
        <f t="shared" si="2"/>
        <v>2981.6997514582904</v>
      </c>
      <c r="K14">
        <f>D14/3</f>
        <v>3.6833333333333336</v>
      </c>
      <c r="L14">
        <f t="shared" si="3"/>
        <v>3683.3333333333335</v>
      </c>
    </row>
    <row r="15" spans="2:12" x14ac:dyDescent="0.35">
      <c r="B15" t="s">
        <v>9</v>
      </c>
      <c r="C15" s="3">
        <v>10</v>
      </c>
      <c r="D15" s="3">
        <v>9.69</v>
      </c>
      <c r="E15" s="3" t="s">
        <v>22</v>
      </c>
      <c r="F15">
        <f t="shared" si="0"/>
        <v>100</v>
      </c>
      <c r="G15">
        <f t="shared" si="1"/>
        <v>0.92312685803662242</v>
      </c>
      <c r="H15">
        <f t="shared" si="2"/>
        <v>2981.6997514582904</v>
      </c>
      <c r="K15">
        <f>D15/3</f>
        <v>3.23</v>
      </c>
      <c r="L15">
        <f t="shared" si="3"/>
        <v>3230</v>
      </c>
    </row>
    <row r="16" spans="2:12" x14ac:dyDescent="0.35">
      <c r="B16" t="s">
        <v>41</v>
      </c>
      <c r="C16">
        <v>10</v>
      </c>
      <c r="D16">
        <f>3*K16</f>
        <v>4.5</v>
      </c>
      <c r="E16" t="s">
        <v>43</v>
      </c>
      <c r="F16">
        <f>1000/C16</f>
        <v>100</v>
      </c>
      <c r="G16">
        <f>H16/L16</f>
        <v>1.987799834305527</v>
      </c>
      <c r="H16">
        <f>Q$21*(F16^Q$22)</f>
        <v>2981.6997514582904</v>
      </c>
      <c r="J16" t="s">
        <v>42</v>
      </c>
      <c r="K16">
        <v>1.5</v>
      </c>
      <c r="L16">
        <f>K16*1000</f>
        <v>1500</v>
      </c>
    </row>
    <row r="17" spans="1:17" x14ac:dyDescent="0.35">
      <c r="B17" t="s">
        <v>25</v>
      </c>
      <c r="C17" s="3">
        <v>9.5</v>
      </c>
      <c r="D17" s="3">
        <v>77.900000000000006</v>
      </c>
      <c r="E17" s="3" t="s">
        <v>22</v>
      </c>
      <c r="F17">
        <f>1000/C17</f>
        <v>105.26315789473684</v>
      </c>
      <c r="G17">
        <f>H17/L17</f>
        <v>0.11953608662388907</v>
      </c>
      <c r="H17">
        <f>Q$21*(F17^Q$22)</f>
        <v>3103.9537160003197</v>
      </c>
      <c r="K17">
        <f>D17/3</f>
        <v>25.966666666666669</v>
      </c>
      <c r="L17">
        <f>K17*1000</f>
        <v>25966.666666666668</v>
      </c>
    </row>
    <row r="18" spans="1:17" x14ac:dyDescent="0.35">
      <c r="B18" t="s">
        <v>63</v>
      </c>
      <c r="C18" s="4">
        <v>9</v>
      </c>
      <c r="D18" s="4">
        <v>1.68</v>
      </c>
      <c r="E18" s="4" t="s">
        <v>21</v>
      </c>
      <c r="F18">
        <f>1000/C18</f>
        <v>111.11111111111111</v>
      </c>
      <c r="G18">
        <f>H18/L18</f>
        <v>5.7825886602829684</v>
      </c>
      <c r="H18">
        <f>Q$21*(F18^Q$22)</f>
        <v>3238.2496497584621</v>
      </c>
      <c r="K18">
        <f>D18/3</f>
        <v>0.55999999999999994</v>
      </c>
      <c r="L18">
        <v>560</v>
      </c>
    </row>
    <row r="19" spans="1:17" x14ac:dyDescent="0.35">
      <c r="B19" t="s">
        <v>16</v>
      </c>
      <c r="C19" s="3">
        <v>8</v>
      </c>
      <c r="D19" s="3">
        <v>10.5</v>
      </c>
      <c r="E19" s="3" t="s">
        <v>22</v>
      </c>
      <c r="F19">
        <f t="shared" si="0"/>
        <v>125</v>
      </c>
      <c r="G19">
        <f t="shared" si="1"/>
        <v>1.0146474516768158</v>
      </c>
      <c r="H19">
        <f t="shared" si="2"/>
        <v>3551.2660808688556</v>
      </c>
      <c r="K19">
        <f>D19/3</f>
        <v>3.5</v>
      </c>
      <c r="L19">
        <f t="shared" si="3"/>
        <v>3500</v>
      </c>
    </row>
    <row r="20" spans="1:17" x14ac:dyDescent="0.35">
      <c r="B20" t="s">
        <v>14</v>
      </c>
      <c r="C20" s="3">
        <v>8</v>
      </c>
      <c r="D20" s="3">
        <v>25</v>
      </c>
      <c r="E20" s="3" t="s">
        <v>22</v>
      </c>
      <c r="F20">
        <f t="shared" si="0"/>
        <v>125</v>
      </c>
      <c r="G20">
        <f t="shared" si="1"/>
        <v>0.42615192970426263</v>
      </c>
      <c r="H20">
        <f t="shared" si="2"/>
        <v>3551.2660808688556</v>
      </c>
      <c r="K20">
        <f>D20/3</f>
        <v>8.3333333333333339</v>
      </c>
      <c r="L20">
        <f t="shared" si="3"/>
        <v>8333.3333333333339</v>
      </c>
      <c r="P20" t="s">
        <v>62</v>
      </c>
    </row>
    <row r="21" spans="1:17" x14ac:dyDescent="0.35">
      <c r="B21" t="s">
        <v>19</v>
      </c>
      <c r="C21" s="3">
        <v>6</v>
      </c>
      <c r="D21" s="3">
        <v>550</v>
      </c>
      <c r="E21" s="3" t="s">
        <v>21</v>
      </c>
      <c r="F21">
        <f t="shared" si="0"/>
        <v>166.66666666666666</v>
      </c>
      <c r="G21">
        <f t="shared" si="1"/>
        <v>2.4267150569492604E-2</v>
      </c>
      <c r="H21">
        <f t="shared" si="2"/>
        <v>4448.9776044069777</v>
      </c>
      <c r="K21">
        <f>D21/3</f>
        <v>183.33333333333334</v>
      </c>
      <c r="L21">
        <f t="shared" si="3"/>
        <v>183333.33333333334</v>
      </c>
      <c r="P21" t="s">
        <v>60</v>
      </c>
      <c r="Q21">
        <v>80.846999999999994</v>
      </c>
    </row>
    <row r="22" spans="1:17" x14ac:dyDescent="0.35">
      <c r="B22" t="s">
        <v>44</v>
      </c>
      <c r="C22">
        <v>6</v>
      </c>
      <c r="D22">
        <f>3*K22</f>
        <v>3</v>
      </c>
      <c r="E22" t="s">
        <v>22</v>
      </c>
      <c r="F22">
        <f t="shared" si="0"/>
        <v>166.66666666666666</v>
      </c>
      <c r="G22">
        <f t="shared" si="1"/>
        <v>4.448977604406978</v>
      </c>
      <c r="H22">
        <f t="shared" si="2"/>
        <v>4448.9776044069777</v>
      </c>
      <c r="J22" t="s">
        <v>45</v>
      </c>
      <c r="K22">
        <v>1</v>
      </c>
      <c r="L22">
        <f t="shared" si="3"/>
        <v>1000</v>
      </c>
      <c r="P22" t="s">
        <v>61</v>
      </c>
      <c r="Q22">
        <v>0.78339999999999999</v>
      </c>
    </row>
    <row r="23" spans="1:17" x14ac:dyDescent="0.35">
      <c r="B23" t="s">
        <v>46</v>
      </c>
      <c r="C23">
        <v>6</v>
      </c>
      <c r="D23">
        <f>3*K23</f>
        <v>21</v>
      </c>
      <c r="E23" t="s">
        <v>48</v>
      </c>
      <c r="F23">
        <f t="shared" si="0"/>
        <v>166.66666666666666</v>
      </c>
      <c r="G23">
        <f t="shared" si="1"/>
        <v>0.63556822920099676</v>
      </c>
      <c r="H23">
        <f t="shared" si="2"/>
        <v>4448.9776044069777</v>
      </c>
      <c r="J23" t="s">
        <v>47</v>
      </c>
      <c r="K23">
        <v>7</v>
      </c>
      <c r="L23">
        <f t="shared" si="3"/>
        <v>7000</v>
      </c>
    </row>
    <row r="24" spans="1:17" x14ac:dyDescent="0.35">
      <c r="B24" t="s">
        <v>26</v>
      </c>
      <c r="C24" s="1">
        <v>5</v>
      </c>
      <c r="D24" s="2">
        <v>83</v>
      </c>
      <c r="E24" s="3" t="s">
        <v>22</v>
      </c>
      <c r="F24">
        <f t="shared" si="0"/>
        <v>200</v>
      </c>
      <c r="G24">
        <f t="shared" si="1"/>
        <v>0.18549575272209776</v>
      </c>
      <c r="H24">
        <f t="shared" si="2"/>
        <v>5132.0491586447051</v>
      </c>
      <c r="K24">
        <f>D24/3</f>
        <v>27.666666666666668</v>
      </c>
      <c r="L24">
        <f t="shared" si="3"/>
        <v>27666.666666666668</v>
      </c>
    </row>
    <row r="25" spans="1:17" x14ac:dyDescent="0.35">
      <c r="B25" t="s">
        <v>8</v>
      </c>
      <c r="C25" s="1">
        <v>5</v>
      </c>
      <c r="D25" s="2">
        <v>11.05</v>
      </c>
      <c r="E25" s="3" t="s">
        <v>22</v>
      </c>
      <c r="F25">
        <f t="shared" si="0"/>
        <v>200</v>
      </c>
      <c r="G25">
        <f t="shared" si="1"/>
        <v>1.3933165136591958</v>
      </c>
      <c r="H25">
        <f t="shared" si="2"/>
        <v>5132.0491586447051</v>
      </c>
      <c r="K25">
        <f>D25/3</f>
        <v>3.6833333333333336</v>
      </c>
      <c r="L25">
        <f t="shared" si="3"/>
        <v>3683.3333333333335</v>
      </c>
    </row>
    <row r="26" spans="1:17" x14ac:dyDescent="0.35">
      <c r="B26" t="s">
        <v>27</v>
      </c>
      <c r="C26" s="1">
        <v>5</v>
      </c>
      <c r="D26" s="2">
        <v>39</v>
      </c>
      <c r="E26" s="3" t="s">
        <v>21</v>
      </c>
      <c r="F26">
        <f t="shared" si="0"/>
        <v>200</v>
      </c>
      <c r="G26">
        <f t="shared" si="1"/>
        <v>0.39477301220343886</v>
      </c>
      <c r="H26">
        <f t="shared" si="2"/>
        <v>5132.0491586447051</v>
      </c>
      <c r="K26">
        <f>D26/3</f>
        <v>13</v>
      </c>
      <c r="L26">
        <f t="shared" si="3"/>
        <v>13000</v>
      </c>
    </row>
    <row r="27" spans="1:17" x14ac:dyDescent="0.35">
      <c r="A27" t="s">
        <v>56</v>
      </c>
      <c r="B27" t="s">
        <v>49</v>
      </c>
      <c r="C27">
        <v>5</v>
      </c>
      <c r="D27">
        <f>3*K27</f>
        <v>3</v>
      </c>
      <c r="E27" t="s">
        <v>43</v>
      </c>
      <c r="F27">
        <f t="shared" si="0"/>
        <v>200</v>
      </c>
      <c r="G27">
        <f t="shared" si="1"/>
        <v>5.1320491586447048</v>
      </c>
      <c r="H27">
        <f t="shared" si="2"/>
        <v>5132.0491586447051</v>
      </c>
      <c r="J27" t="s">
        <v>45</v>
      </c>
      <c r="K27">
        <v>1</v>
      </c>
      <c r="L27">
        <f t="shared" si="3"/>
        <v>1000</v>
      </c>
    </row>
    <row r="28" spans="1:17" x14ac:dyDescent="0.35">
      <c r="B28" t="s">
        <v>4</v>
      </c>
      <c r="C28" s="3">
        <v>4.9400000000000004</v>
      </c>
      <c r="D28" s="3">
        <v>95.7</v>
      </c>
      <c r="E28" s="3" t="s">
        <v>22</v>
      </c>
      <c r="F28">
        <f t="shared" si="0"/>
        <v>202.42914979757083</v>
      </c>
      <c r="G28">
        <f t="shared" si="1"/>
        <v>0.16240804340957152</v>
      </c>
      <c r="H28">
        <f t="shared" si="2"/>
        <v>5180.8165847653318</v>
      </c>
      <c r="K28">
        <f t="shared" ref="K28:K33" si="4">D28/3</f>
        <v>31.900000000000002</v>
      </c>
      <c r="L28">
        <f t="shared" si="3"/>
        <v>31900.000000000004</v>
      </c>
    </row>
    <row r="29" spans="1:17" x14ac:dyDescent="0.35">
      <c r="B29" t="s">
        <v>1</v>
      </c>
      <c r="C29" s="3">
        <v>4.5</v>
      </c>
      <c r="D29" s="3">
        <v>42.78</v>
      </c>
      <c r="E29" s="3" t="s">
        <v>21</v>
      </c>
      <c r="F29">
        <f t="shared" si="0"/>
        <v>222.22222222222223</v>
      </c>
      <c r="G29">
        <f t="shared" si="1"/>
        <v>0.39085682541485894</v>
      </c>
      <c r="H29">
        <f t="shared" si="2"/>
        <v>5573.6183304158885</v>
      </c>
      <c r="K29">
        <f t="shared" si="4"/>
        <v>14.26</v>
      </c>
      <c r="L29">
        <f t="shared" si="3"/>
        <v>14260</v>
      </c>
    </row>
    <row r="30" spans="1:17" x14ac:dyDescent="0.35">
      <c r="B30" t="s">
        <v>2</v>
      </c>
      <c r="C30" s="3">
        <v>4.5</v>
      </c>
      <c r="D30" s="3">
        <v>50.8</v>
      </c>
      <c r="E30" s="3" t="s">
        <v>21</v>
      </c>
      <c r="F30">
        <f t="shared" si="0"/>
        <v>222.22222222222223</v>
      </c>
      <c r="G30">
        <f t="shared" si="1"/>
        <v>0.32915068880408793</v>
      </c>
      <c r="H30">
        <f t="shared" si="2"/>
        <v>5573.6183304158885</v>
      </c>
      <c r="K30">
        <f t="shared" si="4"/>
        <v>16.933333333333334</v>
      </c>
      <c r="L30">
        <f t="shared" si="3"/>
        <v>16933.333333333332</v>
      </c>
    </row>
    <row r="31" spans="1:17" x14ac:dyDescent="0.35">
      <c r="B31" t="s">
        <v>3</v>
      </c>
      <c r="C31" s="3">
        <v>4.5</v>
      </c>
      <c r="D31" s="3">
        <v>61.64</v>
      </c>
      <c r="E31" s="3" t="s">
        <v>21</v>
      </c>
      <c r="F31">
        <f t="shared" si="0"/>
        <v>222.22222222222223</v>
      </c>
      <c r="G31">
        <f t="shared" si="1"/>
        <v>0.27126630420583492</v>
      </c>
      <c r="H31">
        <f t="shared" si="2"/>
        <v>5573.6183304158885</v>
      </c>
      <c r="K31">
        <f t="shared" si="4"/>
        <v>20.546666666666667</v>
      </c>
      <c r="L31">
        <f t="shared" si="3"/>
        <v>20546.666666666668</v>
      </c>
    </row>
    <row r="32" spans="1:17" x14ac:dyDescent="0.35">
      <c r="B32" t="s">
        <v>17</v>
      </c>
      <c r="C32" s="3">
        <v>4</v>
      </c>
      <c r="D32" s="3">
        <v>27.5</v>
      </c>
      <c r="E32" s="3" t="s">
        <v>22</v>
      </c>
      <c r="F32">
        <f t="shared" si="0"/>
        <v>250</v>
      </c>
      <c r="G32">
        <f t="shared" si="1"/>
        <v>0.66680473146656571</v>
      </c>
      <c r="H32">
        <f t="shared" si="2"/>
        <v>6112.376705110185</v>
      </c>
      <c r="K32">
        <f t="shared" si="4"/>
        <v>9.1666666666666661</v>
      </c>
      <c r="L32">
        <f t="shared" si="3"/>
        <v>9166.6666666666661</v>
      </c>
    </row>
    <row r="33" spans="2:12" x14ac:dyDescent="0.35">
      <c r="B33" t="s">
        <v>13</v>
      </c>
      <c r="C33" s="3">
        <v>4</v>
      </c>
      <c r="D33" s="3">
        <v>17.5</v>
      </c>
      <c r="E33" s="3" t="s">
        <v>21</v>
      </c>
      <c r="F33">
        <f t="shared" si="0"/>
        <v>250</v>
      </c>
      <c r="G33">
        <f t="shared" si="1"/>
        <v>1.0478360065903174</v>
      </c>
      <c r="H33">
        <f t="shared" si="2"/>
        <v>6112.376705110185</v>
      </c>
      <c r="K33">
        <f t="shared" si="4"/>
        <v>5.833333333333333</v>
      </c>
      <c r="L33">
        <f t="shared" si="3"/>
        <v>5833.333333333333</v>
      </c>
    </row>
    <row r="34" spans="2:12" x14ac:dyDescent="0.35">
      <c r="B34" t="s">
        <v>50</v>
      </c>
      <c r="C34">
        <v>4</v>
      </c>
      <c r="D34">
        <f>3*K34</f>
        <v>1.7999999999999998</v>
      </c>
      <c r="E34" t="s">
        <v>21</v>
      </c>
      <c r="F34">
        <f t="shared" si="0"/>
        <v>250</v>
      </c>
      <c r="G34">
        <f t="shared" si="1"/>
        <v>10.187294508516976</v>
      </c>
      <c r="H34">
        <f t="shared" si="2"/>
        <v>6112.376705110185</v>
      </c>
      <c r="J34" t="s">
        <v>51</v>
      </c>
      <c r="K34">
        <v>0.6</v>
      </c>
      <c r="L34">
        <f t="shared" si="3"/>
        <v>600</v>
      </c>
    </row>
    <row r="35" spans="2:12" x14ac:dyDescent="0.35">
      <c r="B35" t="s">
        <v>12</v>
      </c>
      <c r="C35" s="3">
        <v>3</v>
      </c>
      <c r="D35" s="3">
        <v>175</v>
      </c>
      <c r="E35" s="3" t="s">
        <v>21</v>
      </c>
      <c r="F35">
        <f t="shared" si="0"/>
        <v>333.33333333333331</v>
      </c>
      <c r="G35">
        <f t="shared" si="1"/>
        <v>0.13127146263484174</v>
      </c>
      <c r="H35">
        <f t="shared" si="2"/>
        <v>7657.501987032435</v>
      </c>
      <c r="K35">
        <f>D35/3</f>
        <v>58.333333333333336</v>
      </c>
      <c r="L35">
        <f t="shared" si="3"/>
        <v>58333.333333333336</v>
      </c>
    </row>
    <row r="36" spans="2:12" x14ac:dyDescent="0.35">
      <c r="B36" t="s">
        <v>54</v>
      </c>
      <c r="C36">
        <v>2</v>
      </c>
      <c r="D36">
        <f>3*K36</f>
        <v>0.63</v>
      </c>
      <c r="E36" t="s">
        <v>21</v>
      </c>
      <c r="F36">
        <v>500</v>
      </c>
      <c r="G36">
        <f t="shared" si="1"/>
        <v>50.097691699632968</v>
      </c>
      <c r="H36">
        <f t="shared" si="2"/>
        <v>10520.515256922923</v>
      </c>
      <c r="J36" t="s">
        <v>55</v>
      </c>
      <c r="K36">
        <v>0.21</v>
      </c>
      <c r="L36">
        <f t="shared" si="3"/>
        <v>210</v>
      </c>
    </row>
    <row r="37" spans="2:12" x14ac:dyDescent="0.35">
      <c r="B37" t="s">
        <v>52</v>
      </c>
      <c r="C37">
        <v>2</v>
      </c>
      <c r="D37">
        <f>3*K37</f>
        <v>0.75</v>
      </c>
      <c r="E37" t="s">
        <v>21</v>
      </c>
      <c r="F37">
        <f>1000/C37</f>
        <v>500</v>
      </c>
      <c r="G37">
        <f t="shared" si="1"/>
        <v>42.082061027691694</v>
      </c>
      <c r="H37">
        <f t="shared" si="2"/>
        <v>10520.515256922923</v>
      </c>
      <c r="J37" t="s">
        <v>53</v>
      </c>
      <c r="K37">
        <v>0.25</v>
      </c>
      <c r="L37">
        <f t="shared" si="3"/>
        <v>250</v>
      </c>
    </row>
    <row r="38" spans="2:12" x14ac:dyDescent="0.35">
      <c r="B38" t="s">
        <v>5</v>
      </c>
      <c r="C38" s="3">
        <v>0.32</v>
      </c>
      <c r="D38" s="3">
        <v>72</v>
      </c>
      <c r="E38" s="3" t="s">
        <v>21</v>
      </c>
      <c r="F38">
        <f>1000/C38</f>
        <v>3125</v>
      </c>
      <c r="G38">
        <f t="shared" si="1"/>
        <v>1.8421210886317212</v>
      </c>
      <c r="H38">
        <f t="shared" si="2"/>
        <v>44210.90612716131</v>
      </c>
      <c r="K38">
        <f>D38/3</f>
        <v>24</v>
      </c>
      <c r="L38">
        <f t="shared" si="3"/>
        <v>24000</v>
      </c>
    </row>
    <row r="42" spans="2:12" x14ac:dyDescent="0.35">
      <c r="C42" s="1"/>
      <c r="D42" s="2"/>
      <c r="E42" s="3"/>
    </row>
  </sheetData>
  <sortState xmlns:xlrd2="http://schemas.microsoft.com/office/spreadsheetml/2017/richdata2" ref="B2:K40">
    <sortCondition ref="F2:F4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Marzetti</dc:creator>
  <cp:lastModifiedBy>Sebastián Marzetti</cp:lastModifiedBy>
  <dcterms:created xsi:type="dcterms:W3CDTF">2020-04-29T15:28:59Z</dcterms:created>
  <dcterms:modified xsi:type="dcterms:W3CDTF">2020-04-30T18:48:50Z</dcterms:modified>
</cp:coreProperties>
</file>