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art_20x1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<sst xmlns="http://schemas.openxmlformats.org/spreadsheetml/2006/main" count="501" uniqueCount="19">
  <si>
    <t xml:space="preserve">Sexo</t>
  </si>
  <si>
    <t xml:space="preserve">Fumador</t>
  </si>
  <si>
    <t xml:space="preserve">Consume_Alcohol</t>
  </si>
  <si>
    <t xml:space="preserve">Realiza_Actividad_Fisica</t>
  </si>
  <si>
    <t xml:space="preserve">Padece_Enfermedad_Cardiovascular</t>
  </si>
  <si>
    <t xml:space="preserve">Total</t>
  </si>
  <si>
    <t xml:space="preserve">Si </t>
  </si>
  <si>
    <t xml:space="preserve">No</t>
  </si>
  <si>
    <t xml:space="preserve">Entropia</t>
  </si>
  <si>
    <t xml:space="preserve">Ganancia</t>
  </si>
  <si>
    <t xml:space="preserve">H</t>
  </si>
  <si>
    <t xml:space="preserve">Si</t>
  </si>
  <si>
    <t xml:space="preserve">M</t>
  </si>
  <si>
    <t xml:space="preserve">SEXO</t>
  </si>
  <si>
    <t xml:space="preserve">Hombre</t>
  </si>
  <si>
    <t xml:space="preserve">Mujer</t>
  </si>
  <si>
    <t xml:space="preserve">FUMADOR</t>
  </si>
  <si>
    <t xml:space="preserve">CONSUME ALCOHOL</t>
  </si>
  <si>
    <t xml:space="preserve">ACTIVIDAD FISICA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</si>
</sst>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25</xdr:col>
      <xdr:colOff>745560</xdr:colOff>
      <xdr:row>21</xdr:row>
      <xdr:rowOff>64800</xdr:rowOff>
    </xdr:from>
    <xdr:to>
      <xdr:col>25</xdr:col>
      <xdr:colOff>745920</xdr:colOff>
      <xdr:row>21</xdr:row>
      <xdr:rowOff>108360</xdr:rowOff>
    </xdr:to>
    <xdr:sp>
      <xdr:nvSpPr>
        <xdr:cNvPr id="0" name="Shape 6"/>
        <xdr:cNvSpPr/>
      </xdr:nvSpPr>
      <xdr:spPr>
        <a:xfrm>
          <a:off x="23322960" y="3478680"/>
          <a:ext cx="360" cy="43560"/>
        </a:xfrm>
        <a:prstGeom prst="leftRightArrow">
          <a:avLst>
            <a:gd name="adj1" fmla="val 0"/>
            <a:gd name="adj2" fmla="val 0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531720</xdr:colOff>
      <xdr:row>108</xdr:row>
      <xdr:rowOff>54000</xdr:rowOff>
    </xdr:from>
    <xdr:to>
      <xdr:col>12</xdr:col>
      <xdr:colOff>663120</xdr:colOff>
      <xdr:row>161</xdr:row>
      <xdr:rowOff>49320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531720" y="17610480"/>
          <a:ext cx="11661120" cy="8610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S99" activeCellId="0" sqref="S9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28"/>
    <col collapsed="false" customWidth="true" hidden="false" outlineLevel="0" max="2" min="2" style="1" width="9.18"/>
    <col collapsed="false" customWidth="true" hidden="false" outlineLevel="0" max="3" min="3" style="1" width="15.84"/>
    <col collapsed="false" customWidth="true" hidden="false" outlineLevel="0" max="4" min="4" style="1" width="22.99"/>
    <col collapsed="false" customWidth="true" hidden="false" outlineLevel="0" max="5" min="5" style="1" width="33.72"/>
    <col collapsed="false" customWidth="true" hidden="false" outlineLevel="0" max="7" min="7" style="0" width="11.98"/>
    <col collapsed="false" customWidth="true" hidden="false" outlineLevel="0" max="8" min="8" style="0" width="18.4"/>
    <col collapsed="false" customWidth="true" hidden="false" outlineLevel="0" max="9" min="9" style="0" width="5.74"/>
    <col collapsed="false" customWidth="true" hidden="false" outlineLevel="0" max="10" min="10" style="0" width="3.7"/>
    <col collapsed="false" customWidth="true" hidden="false" outlineLevel="0" max="11" min="11" style="0" width="3.81"/>
    <col collapsed="false" customWidth="true" hidden="false" outlineLevel="0" max="12" min="12" style="0" width="17.41"/>
    <col collapsed="false" customWidth="true" hidden="false" outlineLevel="0" max="13" min="13" style="0" width="18.36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I1" s="4" t="s">
        <v>5</v>
      </c>
      <c r="J1" s="5" t="s">
        <v>6</v>
      </c>
      <c r="K1" s="5" t="s">
        <v>7</v>
      </c>
      <c r="L1" s="4" t="s">
        <v>8</v>
      </c>
      <c r="M1" s="4" t="s">
        <v>9</v>
      </c>
    </row>
    <row r="2" customFormat="false" ht="12.8" hidden="false" customHeight="false" outlineLevel="0" collapsed="false">
      <c r="A2" s="6" t="s">
        <v>10</v>
      </c>
      <c r="B2" s="7" t="s">
        <v>11</v>
      </c>
      <c r="C2" s="7" t="s">
        <v>11</v>
      </c>
      <c r="D2" s="7" t="s">
        <v>11</v>
      </c>
      <c r="E2" s="7" t="s">
        <v>11</v>
      </c>
      <c r="H2" s="4" t="s">
        <v>5</v>
      </c>
      <c r="I2" s="0" t="n">
        <v>21</v>
      </c>
      <c r="J2" s="0" t="n">
        <v>10</v>
      </c>
      <c r="K2" s="0" t="n">
        <v>11</v>
      </c>
      <c r="L2" s="0" t="n">
        <f aca="false">(-(J2/I2)*IMLOG2(J2/I2))+(-(K2/I2)*IMLOG2(K2/I2))</f>
        <v>0.998363672593813</v>
      </c>
    </row>
    <row r="3" customFormat="false" ht="12.8" hidden="false" customHeight="false" outlineLevel="0" collapsed="false">
      <c r="A3" s="6" t="s">
        <v>12</v>
      </c>
      <c r="B3" s="7" t="s">
        <v>7</v>
      </c>
      <c r="C3" s="7" t="s">
        <v>7</v>
      </c>
      <c r="D3" s="7" t="s">
        <v>11</v>
      </c>
      <c r="E3" s="7" t="s">
        <v>7</v>
      </c>
      <c r="H3" s="4" t="s">
        <v>13</v>
      </c>
      <c r="M3" s="8" t="n">
        <f aca="false">$L$2-((I4/$I$2)*L4)-((I5/$I$2)*L5)</f>
        <v>0.0183670582841131</v>
      </c>
    </row>
    <row r="4" customFormat="false" ht="12.8" hidden="false" customHeight="false" outlineLevel="0" collapsed="false">
      <c r="A4" s="6" t="s">
        <v>10</v>
      </c>
      <c r="B4" s="7" t="s">
        <v>7</v>
      </c>
      <c r="C4" s="7" t="s">
        <v>7</v>
      </c>
      <c r="D4" s="7" t="s">
        <v>11</v>
      </c>
      <c r="E4" s="7" t="s">
        <v>11</v>
      </c>
      <c r="H4" s="0" t="s">
        <v>14</v>
      </c>
      <c r="I4" s="0" t="n">
        <f aca="false">COUNTIF($A$2:$A$22,"H")</f>
        <v>8</v>
      </c>
      <c r="J4" s="0" t="n">
        <f aca="false">COUNTIFS($A$2:$A$22,"H",$E$2:$E$22,"Si")</f>
        <v>3</v>
      </c>
      <c r="K4" s="0" t="n">
        <f aca="false">COUNTIFS($A$2:$A$22,"H",$E$2:$E$22,"No")</f>
        <v>5</v>
      </c>
      <c r="L4" s="0" t="n">
        <f aca="false">(-(J4/I4)*IMLOG2(J4/I4))+(-(K4/I4)*IMLOG2(K4/I4))</f>
        <v>0.954434002924963</v>
      </c>
    </row>
    <row r="5" customFormat="false" ht="12.8" hidden="false" customHeight="false" outlineLevel="0" collapsed="false">
      <c r="A5" s="6" t="s">
        <v>12</v>
      </c>
      <c r="B5" s="7" t="s">
        <v>7</v>
      </c>
      <c r="C5" s="7" t="s">
        <v>7</v>
      </c>
      <c r="D5" s="7" t="s">
        <v>11</v>
      </c>
      <c r="E5" s="7" t="s">
        <v>11</v>
      </c>
      <c r="H5" s="0" t="s">
        <v>15</v>
      </c>
      <c r="I5" s="0" t="n">
        <f aca="false">COUNTIF($A$2:$A$22,"M")</f>
        <v>13</v>
      </c>
      <c r="J5" s="0" t="n">
        <f aca="false">COUNTIFS($A$2:$A$22,"M",$E$2:$E$22,"Si")</f>
        <v>7</v>
      </c>
      <c r="K5" s="0" t="n">
        <f aca="false">COUNTIFS($A$2:$A$22,"M",$E$2:$E$22,"No")</f>
        <v>6</v>
      </c>
      <c r="L5" s="0" t="n">
        <f aca="false">(-(J5/I5)*IMLOG2(J5/I5))+(-(K5/I5)*IMLOG2(K5/I5))</f>
        <v>0.995727452084923</v>
      </c>
    </row>
    <row r="6" customFormat="false" ht="12.8" hidden="false" customHeight="false" outlineLevel="0" collapsed="false">
      <c r="A6" s="6" t="s">
        <v>12</v>
      </c>
      <c r="B6" s="7" t="s">
        <v>7</v>
      </c>
      <c r="C6" s="7" t="s">
        <v>7</v>
      </c>
      <c r="D6" s="7" t="s">
        <v>11</v>
      </c>
      <c r="E6" s="7" t="s">
        <v>7</v>
      </c>
      <c r="H6" s="4" t="s">
        <v>16</v>
      </c>
    </row>
    <row r="7" customFormat="false" ht="12.8" hidden="false" customHeight="false" outlineLevel="0" collapsed="false">
      <c r="A7" s="6" t="s">
        <v>12</v>
      </c>
      <c r="B7" s="7" t="s">
        <v>7</v>
      </c>
      <c r="C7" s="7" t="s">
        <v>7</v>
      </c>
      <c r="D7" s="7" t="s">
        <v>11</v>
      </c>
      <c r="E7" s="7" t="s">
        <v>11</v>
      </c>
      <c r="H7" s="0" t="s">
        <v>11</v>
      </c>
      <c r="I7" s="0" t="n">
        <f aca="false">COUNTIF($B$2:$B$22,"Si")</f>
        <v>3</v>
      </c>
      <c r="J7" s="0" t="n">
        <f aca="false">COUNTIFS($B$2:$B$22,"Si",$E$2:$E$22,"Si")</f>
        <v>1</v>
      </c>
      <c r="K7" s="0" t="n">
        <f aca="false">COUNTIFS($B$2:$B$22,"Si",$E$2:$E$22,"No")</f>
        <v>2</v>
      </c>
      <c r="L7" s="0" t="n">
        <f aca="false">(-(J7/I7)*IMLOG2(J7/I7))+(-(K7/I7)*IMLOG2(K7/I7))</f>
        <v>0.91829583405449</v>
      </c>
      <c r="M7" s="8" t="n">
        <f aca="false">$L$2-((I7/$I$2)*L7)-((I8/$I$2)*L8)</f>
        <v>0.0100356963003149</v>
      </c>
    </row>
    <row r="8" customFormat="false" ht="12.8" hidden="false" customHeight="false" outlineLevel="0" collapsed="false">
      <c r="A8" s="6" t="s">
        <v>10</v>
      </c>
      <c r="B8" s="7" t="s">
        <v>11</v>
      </c>
      <c r="C8" s="7" t="s">
        <v>7</v>
      </c>
      <c r="D8" s="7" t="s">
        <v>11</v>
      </c>
      <c r="E8" s="7" t="s">
        <v>7</v>
      </c>
      <c r="H8" s="0" t="s">
        <v>7</v>
      </c>
      <c r="I8" s="0" t="n">
        <f aca="false">COUNTIF($B$2:$B$22,"No")</f>
        <v>18</v>
      </c>
      <c r="J8" s="0" t="n">
        <f aca="false">COUNTIFS($B$2:$B$22,"No",$E$2:$E$22,"Si")</f>
        <v>9</v>
      </c>
      <c r="K8" s="0" t="n">
        <f aca="false">COUNTIFS($B$2:$B$22,"No",$E$2:$E$22,"No")</f>
        <v>9</v>
      </c>
      <c r="L8" s="0" t="n">
        <f aca="false">(-(J8/I8)*IMLOG2(J8/I8))+(-(K8/I8)*IMLOG2(K8/I8))</f>
        <v>1</v>
      </c>
    </row>
    <row r="9" customFormat="false" ht="12.8" hidden="false" customHeight="false" outlineLevel="0" collapsed="false">
      <c r="A9" s="6" t="s">
        <v>12</v>
      </c>
      <c r="B9" s="7" t="s">
        <v>7</v>
      </c>
      <c r="C9" s="7" t="s">
        <v>11</v>
      </c>
      <c r="D9" s="7" t="s">
        <v>11</v>
      </c>
      <c r="E9" s="7" t="s">
        <v>11</v>
      </c>
      <c r="H9" s="4" t="s">
        <v>17</v>
      </c>
    </row>
    <row r="10" customFormat="false" ht="12.8" hidden="false" customHeight="false" outlineLevel="0" collapsed="false">
      <c r="A10" s="6" t="s">
        <v>12</v>
      </c>
      <c r="B10" s="7" t="s">
        <v>7</v>
      </c>
      <c r="C10" s="7" t="s">
        <v>7</v>
      </c>
      <c r="D10" s="7" t="s">
        <v>11</v>
      </c>
      <c r="E10" s="7" t="s">
        <v>11</v>
      </c>
      <c r="H10" s="0" t="s">
        <v>11</v>
      </c>
      <c r="I10" s="0" t="n">
        <f aca="false">COUNTIF($C$2:$C$22,"Si")</f>
        <v>3</v>
      </c>
      <c r="J10" s="0" t="n">
        <f aca="false">COUNTIFS($C$2:$C$22,"Si",$E$2:$E$22,"Si")</f>
        <v>3</v>
      </c>
      <c r="K10" s="0" t="n">
        <f aca="false">COUNTIFS($C$2:$C$22,"Si",$E$2:$E$22,"No")</f>
        <v>0</v>
      </c>
      <c r="L10" s="0" t="n">
        <v>0</v>
      </c>
      <c r="M10" s="9" t="n">
        <f aca="false">$L$2-((I10/$I$2)*L10)-((I11/$I$2)*L11)</f>
        <v>0.172010445615331</v>
      </c>
    </row>
    <row r="11" customFormat="false" ht="12.8" hidden="false" customHeight="false" outlineLevel="0" collapsed="false">
      <c r="A11" s="6" t="s">
        <v>10</v>
      </c>
      <c r="B11" s="7" t="s">
        <v>7</v>
      </c>
      <c r="C11" s="7" t="s">
        <v>7</v>
      </c>
      <c r="D11" s="7" t="s">
        <v>11</v>
      </c>
      <c r="E11" s="7" t="s">
        <v>7</v>
      </c>
      <c r="H11" s="0" t="s">
        <v>7</v>
      </c>
      <c r="I11" s="0" t="n">
        <f aca="false">COUNTIF($C$2:$C$22,"No")</f>
        <v>18</v>
      </c>
      <c r="J11" s="0" t="n">
        <f aca="false">COUNTIFS($C$2:$C$22,"No",$E$2:$E$22,"Si")</f>
        <v>7</v>
      </c>
      <c r="K11" s="0" t="n">
        <f aca="false">COUNTIFS($C$2:$C$22,"No",$E$2:$E$22,"No")</f>
        <v>11</v>
      </c>
      <c r="L11" s="10" t="n">
        <f aca="false">(-(J11/I11)*IMLOG2(J11/I11))+(-(K11/I11)*IMLOG2(K11/I11))</f>
        <v>0.96407876480823</v>
      </c>
    </row>
    <row r="12" customFormat="false" ht="12.8" hidden="false" customHeight="false" outlineLevel="0" collapsed="false">
      <c r="A12" s="6" t="s">
        <v>12</v>
      </c>
      <c r="B12" s="7" t="s">
        <v>7</v>
      </c>
      <c r="C12" s="7" t="s">
        <v>11</v>
      </c>
      <c r="D12" s="7" t="s">
        <v>11</v>
      </c>
      <c r="E12" s="7" t="s">
        <v>11</v>
      </c>
      <c r="H12" s="4" t="s">
        <v>18</v>
      </c>
    </row>
    <row r="13" customFormat="false" ht="12.8" hidden="false" customHeight="false" outlineLevel="0" collapsed="false">
      <c r="A13" s="6" t="s">
        <v>10</v>
      </c>
      <c r="B13" s="7" t="s">
        <v>7</v>
      </c>
      <c r="C13" s="7" t="s">
        <v>7</v>
      </c>
      <c r="D13" s="7" t="s">
        <v>11</v>
      </c>
      <c r="E13" s="7" t="s">
        <v>7</v>
      </c>
      <c r="H13" s="0" t="s">
        <v>11</v>
      </c>
      <c r="I13" s="0" t="n">
        <f aca="false">COUNTIF($D$2:$D$22,"Si")</f>
        <v>17</v>
      </c>
      <c r="J13" s="0" t="n">
        <f aca="false">COUNTIFS($D$2:$D$22,"Si",$E$2:$E$22,"Si")</f>
        <v>9</v>
      </c>
      <c r="K13" s="0" t="n">
        <f aca="false">COUNTIFS($D$2:$D$22,"Si",$E$2:$E$22,"No")</f>
        <v>8</v>
      </c>
      <c r="L13" s="0" t="n">
        <f aca="false">(-(J13/I13)*IMLOG2(J13/I13))+(-(K13/I13)*IMLOG2(K13/I13))</f>
        <v>0.997502546369116</v>
      </c>
      <c r="M13" s="8" t="n">
        <f aca="false">$L$2-((I13/$I$2)*L13)-((I14/$I$2)*L14)</f>
        <v>0.0363324446837418</v>
      </c>
    </row>
    <row r="14" customFormat="false" ht="12.8" hidden="false" customHeight="false" outlineLevel="0" collapsed="false">
      <c r="A14" s="6" t="s">
        <v>12</v>
      </c>
      <c r="B14" s="7" t="s">
        <v>7</v>
      </c>
      <c r="C14" s="7" t="s">
        <v>7</v>
      </c>
      <c r="D14" s="7" t="s">
        <v>11</v>
      </c>
      <c r="E14" s="7" t="s">
        <v>11</v>
      </c>
      <c r="H14" s="0" t="s">
        <v>7</v>
      </c>
      <c r="I14" s="0" t="n">
        <f aca="false">COUNTIF($D$2:$D$22,"No")</f>
        <v>4</v>
      </c>
      <c r="J14" s="0" t="n">
        <f aca="false">COUNTIFS($D$2:$D$22,"No",$E$2:$E$22,"Si")</f>
        <v>1</v>
      </c>
      <c r="K14" s="0" t="n">
        <f aca="false">COUNTIFS($D$2:$D$22,"No",$E$2:$E$22,"No")</f>
        <v>3</v>
      </c>
      <c r="L14" s="0" t="n">
        <f aca="false">(-(J14/I14)*IMLOG2(J14/I14))+(-(K14/I14)*IMLOG2(K14/I14))</f>
        <v>0.811278124459133</v>
      </c>
    </row>
    <row r="15" customFormat="false" ht="12.8" hidden="false" customHeight="false" outlineLevel="0" collapsed="false">
      <c r="A15" s="6" t="s">
        <v>12</v>
      </c>
      <c r="B15" s="7" t="s">
        <v>7</v>
      </c>
      <c r="C15" s="7" t="s">
        <v>7</v>
      </c>
      <c r="D15" s="7" t="s">
        <v>7</v>
      </c>
      <c r="E15" s="7" t="s">
        <v>7</v>
      </c>
    </row>
    <row r="16" customFormat="false" ht="12.8" hidden="false" customHeight="false" outlineLevel="0" collapsed="false">
      <c r="A16" s="6" t="s">
        <v>10</v>
      </c>
      <c r="B16" s="7" t="s">
        <v>7</v>
      </c>
      <c r="C16" s="7" t="s">
        <v>7</v>
      </c>
      <c r="D16" s="7" t="s">
        <v>11</v>
      </c>
      <c r="E16" s="7" t="s">
        <v>7</v>
      </c>
    </row>
    <row r="17" customFormat="false" ht="12.8" hidden="false" customHeight="false" outlineLevel="0" collapsed="false">
      <c r="A17" s="6" t="s">
        <v>12</v>
      </c>
      <c r="B17" s="7" t="s">
        <v>7</v>
      </c>
      <c r="C17" s="7" t="s">
        <v>7</v>
      </c>
      <c r="D17" s="7" t="s">
        <v>11</v>
      </c>
      <c r="E17" s="7" t="s">
        <v>7</v>
      </c>
    </row>
    <row r="18" customFormat="false" ht="12.8" hidden="false" customHeight="false" outlineLevel="0" collapsed="false">
      <c r="A18" s="6" t="s">
        <v>12</v>
      </c>
      <c r="B18" s="7" t="s">
        <v>7</v>
      </c>
      <c r="C18" s="7" t="s">
        <v>7</v>
      </c>
      <c r="D18" s="7" t="s">
        <v>7</v>
      </c>
      <c r="E18" s="7" t="s">
        <v>11</v>
      </c>
    </row>
    <row r="19" customFormat="false" ht="12.8" hidden="false" customHeight="false" outlineLevel="0" collapsed="false">
      <c r="A19" s="6" t="s">
        <v>12</v>
      </c>
      <c r="B19" s="7" t="s">
        <v>7</v>
      </c>
      <c r="C19" s="7" t="s">
        <v>7</v>
      </c>
      <c r="D19" s="7" t="s">
        <v>11</v>
      </c>
      <c r="E19" s="7" t="s">
        <v>7</v>
      </c>
    </row>
    <row r="20" customFormat="false" ht="12.8" hidden="false" customHeight="false" outlineLevel="0" collapsed="false">
      <c r="A20" s="6" t="s">
        <v>10</v>
      </c>
      <c r="B20" s="7" t="s">
        <v>11</v>
      </c>
      <c r="C20" s="7" t="s">
        <v>7</v>
      </c>
      <c r="D20" s="7" t="s">
        <v>7</v>
      </c>
      <c r="E20" s="7" t="s">
        <v>7</v>
      </c>
    </row>
    <row r="21" customFormat="false" ht="12.8" hidden="false" customHeight="false" outlineLevel="0" collapsed="false">
      <c r="A21" s="6" t="s">
        <v>10</v>
      </c>
      <c r="B21" s="7" t="s">
        <v>7</v>
      </c>
      <c r="C21" s="7" t="s">
        <v>7</v>
      </c>
      <c r="D21" s="7" t="s">
        <v>11</v>
      </c>
      <c r="E21" s="7" t="s">
        <v>11</v>
      </c>
    </row>
    <row r="22" customFormat="false" ht="12.8" hidden="false" customHeight="false" outlineLevel="0" collapsed="false">
      <c r="A22" s="6" t="s">
        <v>12</v>
      </c>
      <c r="B22" s="7" t="s">
        <v>7</v>
      </c>
      <c r="C22" s="7" t="s">
        <v>7</v>
      </c>
      <c r="D22" s="7" t="s">
        <v>7</v>
      </c>
      <c r="E22" s="7" t="s">
        <v>7</v>
      </c>
    </row>
    <row r="27" customFormat="false" ht="12.8" hidden="false" customHeight="false" outlineLevel="0" collapsed="false">
      <c r="A27" s="2" t="s">
        <v>0</v>
      </c>
      <c r="B27" s="3" t="s">
        <v>1</v>
      </c>
      <c r="C27" s="3" t="s">
        <v>2</v>
      </c>
      <c r="D27" s="3" t="s">
        <v>3</v>
      </c>
      <c r="E27" s="3" t="s">
        <v>4</v>
      </c>
      <c r="I27" s="4" t="s">
        <v>5</v>
      </c>
      <c r="J27" s="5" t="s">
        <v>6</v>
      </c>
      <c r="K27" s="5" t="s">
        <v>7</v>
      </c>
      <c r="L27" s="4" t="s">
        <v>8</v>
      </c>
      <c r="M27" s="4" t="s">
        <v>9</v>
      </c>
    </row>
    <row r="28" customFormat="false" ht="12.8" hidden="false" customHeight="false" outlineLevel="0" collapsed="false">
      <c r="A28" s="6" t="s">
        <v>12</v>
      </c>
      <c r="B28" s="7" t="s">
        <v>7</v>
      </c>
      <c r="C28" s="7" t="s">
        <v>7</v>
      </c>
      <c r="D28" s="7" t="s">
        <v>11</v>
      </c>
      <c r="E28" s="7" t="s">
        <v>7</v>
      </c>
      <c r="H28" s="4" t="s">
        <v>5</v>
      </c>
      <c r="I28" s="0" t="n">
        <v>18</v>
      </c>
      <c r="J28" s="0" t="n">
        <v>7</v>
      </c>
      <c r="K28" s="0" t="n">
        <v>11</v>
      </c>
      <c r="L28" s="0" t="n">
        <f aca="false">(-(J28/I28)*IMLOG2(J28/I28))+(-(K28/I28)*IMLOG2(K28/I28))</f>
        <v>0.96407876480823</v>
      </c>
    </row>
    <row r="29" customFormat="false" ht="12.8" hidden="false" customHeight="false" outlineLevel="0" collapsed="false">
      <c r="A29" s="6" t="s">
        <v>10</v>
      </c>
      <c r="B29" s="7" t="s">
        <v>7</v>
      </c>
      <c r="C29" s="7" t="s">
        <v>7</v>
      </c>
      <c r="D29" s="7" t="s">
        <v>11</v>
      </c>
      <c r="E29" s="7" t="s">
        <v>11</v>
      </c>
      <c r="H29" s="4" t="s">
        <v>13</v>
      </c>
      <c r="M29" s="8" t="n">
        <f aca="false">$L$2-((I30/$I$2)*L30)-((I31/$I$2)*L31)</f>
        <v>0.189974324678913</v>
      </c>
    </row>
    <row r="30" customFormat="false" ht="12.8" hidden="false" customHeight="false" outlineLevel="0" collapsed="false">
      <c r="A30" s="6" t="s">
        <v>12</v>
      </c>
      <c r="B30" s="7" t="s">
        <v>7</v>
      </c>
      <c r="C30" s="7" t="s">
        <v>7</v>
      </c>
      <c r="D30" s="7" t="s">
        <v>11</v>
      </c>
      <c r="E30" s="7" t="s">
        <v>11</v>
      </c>
      <c r="H30" s="0" t="s">
        <v>14</v>
      </c>
      <c r="I30" s="0" t="n">
        <f aca="false">COUNTIF($A$28:$A$45,"H")</f>
        <v>7</v>
      </c>
      <c r="J30" s="0" t="n">
        <f aca="false">COUNTIFS($A$28:$A$45,"H",$E$28:$E$45,"Si")</f>
        <v>2</v>
      </c>
      <c r="K30" s="0" t="n">
        <f aca="false">COUNTIFS($A$28:$A$45,"H",$E$28:$E$45,"No")</f>
        <v>5</v>
      </c>
      <c r="L30" s="0" t="n">
        <f aca="false">(-(J30/I30)*IMLOG2(J30/I30))+(-(K30/I30)*IMLOG2(K30/I30))</f>
        <v>0.86312056856663</v>
      </c>
    </row>
    <row r="31" customFormat="false" ht="12.8" hidden="false" customHeight="false" outlineLevel="0" collapsed="false">
      <c r="A31" s="6" t="s">
        <v>12</v>
      </c>
      <c r="B31" s="7" t="s">
        <v>7</v>
      </c>
      <c r="C31" s="7" t="s">
        <v>7</v>
      </c>
      <c r="D31" s="7" t="s">
        <v>11</v>
      </c>
      <c r="E31" s="7" t="s">
        <v>7</v>
      </c>
      <c r="H31" s="0" t="s">
        <v>15</v>
      </c>
      <c r="I31" s="0" t="n">
        <f aca="false">COUNTIF($A$28:$A$45,"M")</f>
        <v>11</v>
      </c>
      <c r="J31" s="0" t="n">
        <f aca="false">COUNTIFS($A$28:$A$45,"M",$E$28:$E$45,"Si")</f>
        <v>5</v>
      </c>
      <c r="K31" s="0" t="n">
        <f aca="false">COUNTIFS($A$28:$A$45,"M",$E$28:$E$45,"No")</f>
        <v>6</v>
      </c>
      <c r="L31" s="0" t="n">
        <f aca="false">(-(J31/I31)*IMLOG2(J31/I31))+(-(K31/I31)*IMLOG2(K31/I31))</f>
        <v>0.994030211476955</v>
      </c>
    </row>
    <row r="32" customFormat="false" ht="12.8" hidden="false" customHeight="false" outlineLevel="0" collapsed="false">
      <c r="A32" s="6" t="s">
        <v>12</v>
      </c>
      <c r="B32" s="7" t="s">
        <v>7</v>
      </c>
      <c r="C32" s="7" t="s">
        <v>7</v>
      </c>
      <c r="D32" s="7" t="s">
        <v>11</v>
      </c>
      <c r="E32" s="7" t="s">
        <v>11</v>
      </c>
      <c r="H32" s="4" t="s">
        <v>16</v>
      </c>
    </row>
    <row r="33" customFormat="false" ht="12.8" hidden="false" customHeight="false" outlineLevel="0" collapsed="false">
      <c r="A33" s="6" t="s">
        <v>10</v>
      </c>
      <c r="B33" s="7" t="s">
        <v>11</v>
      </c>
      <c r="C33" s="7" t="s">
        <v>7</v>
      </c>
      <c r="D33" s="7" t="s">
        <v>11</v>
      </c>
      <c r="E33" s="7" t="s">
        <v>7</v>
      </c>
      <c r="H33" s="0" t="s">
        <v>11</v>
      </c>
      <c r="I33" s="0" t="n">
        <f aca="false">COUNTIF($B$28:$B$45,"Si")</f>
        <v>2</v>
      </c>
      <c r="J33" s="0" t="n">
        <f aca="false">COUNTIFS($B$28:$B$45,"Si",$E$28:$E$45,"Si")</f>
        <v>0</v>
      </c>
      <c r="K33" s="0" t="n">
        <f aca="false">COUNTIFS($B$28:$B$45,"Si",$E$28:$E$45,"No")</f>
        <v>2</v>
      </c>
      <c r="L33" s="0" t="n">
        <v>0</v>
      </c>
      <c r="M33" s="9" t="n">
        <f aca="false">$L$2-((I33/$I$2)*L33)-((I34/$I$2)*L34)</f>
        <v>0.245068885326385</v>
      </c>
    </row>
    <row r="34" customFormat="false" ht="12.8" hidden="false" customHeight="false" outlineLevel="0" collapsed="false">
      <c r="A34" s="6" t="s">
        <v>12</v>
      </c>
      <c r="B34" s="7" t="s">
        <v>7</v>
      </c>
      <c r="C34" s="7" t="s">
        <v>7</v>
      </c>
      <c r="D34" s="7" t="s">
        <v>11</v>
      </c>
      <c r="E34" s="7" t="s">
        <v>11</v>
      </c>
      <c r="H34" s="0" t="s">
        <v>7</v>
      </c>
      <c r="I34" s="0" t="n">
        <f aca="false">COUNTIF($B$28:$B$45,"No")</f>
        <v>16</v>
      </c>
      <c r="J34" s="0" t="n">
        <f aca="false">COUNTIFS($B$28:$B$45,"No",$E$28:$E$45,"Si")</f>
        <v>7</v>
      </c>
      <c r="K34" s="0" t="n">
        <f aca="false">COUNTIFS($B$28:$B$45,"No",$E$28:$E$45,"No")</f>
        <v>9</v>
      </c>
      <c r="L34" s="10" t="n">
        <f aca="false">(-(J34/I34)*IMLOG2(J34/I34))+(-(K34/I34)*IMLOG2(K34/I34))</f>
        <v>0.988699408288499</v>
      </c>
    </row>
    <row r="35" customFormat="false" ht="12.8" hidden="false" customHeight="false" outlineLevel="0" collapsed="false">
      <c r="A35" s="6" t="s">
        <v>10</v>
      </c>
      <c r="B35" s="7" t="s">
        <v>7</v>
      </c>
      <c r="C35" s="7" t="s">
        <v>7</v>
      </c>
      <c r="D35" s="7" t="s">
        <v>11</v>
      </c>
      <c r="E35" s="7" t="s">
        <v>7</v>
      </c>
      <c r="H35" s="4" t="s">
        <v>18</v>
      </c>
    </row>
    <row r="36" customFormat="false" ht="12.8" hidden="false" customHeight="false" outlineLevel="0" collapsed="false">
      <c r="A36" s="6" t="s">
        <v>10</v>
      </c>
      <c r="B36" s="7" t="s">
        <v>7</v>
      </c>
      <c r="C36" s="7" t="s">
        <v>7</v>
      </c>
      <c r="D36" s="7" t="s">
        <v>11</v>
      </c>
      <c r="E36" s="7" t="s">
        <v>7</v>
      </c>
      <c r="H36" s="0" t="s">
        <v>11</v>
      </c>
      <c r="I36" s="0" t="n">
        <f aca="false">COUNTIF($D$28:$D$45,"Si")</f>
        <v>14</v>
      </c>
      <c r="J36" s="0" t="n">
        <f aca="false">COUNTIFS($D$28:$D$45,"Si",$E$28:$E$45,"Si")</f>
        <v>6</v>
      </c>
      <c r="K36" s="0" t="n">
        <f aca="false">COUNTIFS($D$28:$D$45,"Si",$E$28:$E$45,"No")</f>
        <v>8</v>
      </c>
      <c r="L36" s="0" t="n">
        <f aca="false">(-(J36/I36)*IMLOG2(J36/I36))+(-(K36/I36)*IMLOG2(K36/I36))</f>
        <v>0.985228136034253</v>
      </c>
      <c r="M36" s="8" t="n">
        <f aca="false">$L$2-((I36/$I$2)*L36)-((I37/$I$2)*L37)</f>
        <v>0.187015748674001</v>
      </c>
    </row>
    <row r="37" customFormat="false" ht="12.8" hidden="false" customHeight="false" outlineLevel="0" collapsed="false">
      <c r="A37" s="6" t="s">
        <v>12</v>
      </c>
      <c r="B37" s="7" t="s">
        <v>7</v>
      </c>
      <c r="C37" s="7" t="s">
        <v>7</v>
      </c>
      <c r="D37" s="7" t="s">
        <v>11</v>
      </c>
      <c r="E37" s="7" t="s">
        <v>11</v>
      </c>
      <c r="H37" s="0" t="s">
        <v>7</v>
      </c>
      <c r="I37" s="0" t="n">
        <f aca="false">COUNTIF($D$28:$D$45,"No")</f>
        <v>4</v>
      </c>
      <c r="J37" s="0" t="n">
        <f aca="false">COUNTIFS($D$28:$D$45,"No",$E$28:$E$45,"Si")</f>
        <v>1</v>
      </c>
      <c r="K37" s="0" t="n">
        <f aca="false">COUNTIFS($D$28:$D$45,"No",$E$28:$E$45,"No")</f>
        <v>3</v>
      </c>
      <c r="L37" s="0" t="n">
        <f aca="false">(-(J37/I37)*IMLOG2(J37/I37))+(-(K37/I37)*IMLOG2(K37/I37))</f>
        <v>0.811278124459133</v>
      </c>
    </row>
    <row r="38" customFormat="false" ht="12.8" hidden="false" customHeight="false" outlineLevel="0" collapsed="false">
      <c r="A38" s="6" t="s">
        <v>12</v>
      </c>
      <c r="B38" s="7" t="s">
        <v>7</v>
      </c>
      <c r="C38" s="7" t="s">
        <v>7</v>
      </c>
      <c r="D38" s="7" t="s">
        <v>7</v>
      </c>
      <c r="E38" s="7" t="s">
        <v>7</v>
      </c>
      <c r="H38" s="4"/>
    </row>
    <row r="39" customFormat="false" ht="12.8" hidden="false" customHeight="false" outlineLevel="0" collapsed="false">
      <c r="A39" s="6" t="s">
        <v>10</v>
      </c>
      <c r="B39" s="7" t="s">
        <v>7</v>
      </c>
      <c r="C39" s="7" t="s">
        <v>7</v>
      </c>
      <c r="D39" s="7" t="s">
        <v>11</v>
      </c>
      <c r="E39" s="7" t="s">
        <v>7</v>
      </c>
      <c r="M39" s="8"/>
    </row>
    <row r="40" customFormat="false" ht="12.8" hidden="false" customHeight="false" outlineLevel="0" collapsed="false">
      <c r="A40" s="6" t="s">
        <v>12</v>
      </c>
      <c r="B40" s="7" t="s">
        <v>7</v>
      </c>
      <c r="C40" s="7" t="s">
        <v>7</v>
      </c>
      <c r="D40" s="7" t="s">
        <v>11</v>
      </c>
      <c r="E40" s="7" t="s">
        <v>7</v>
      </c>
    </row>
    <row r="41" customFormat="false" ht="12.8" hidden="false" customHeight="false" outlineLevel="0" collapsed="false">
      <c r="A41" s="6" t="s">
        <v>12</v>
      </c>
      <c r="B41" s="7" t="s">
        <v>7</v>
      </c>
      <c r="C41" s="7" t="s">
        <v>7</v>
      </c>
      <c r="D41" s="7" t="s">
        <v>7</v>
      </c>
      <c r="E41" s="7" t="s">
        <v>11</v>
      </c>
    </row>
    <row r="42" customFormat="false" ht="12.8" hidden="false" customHeight="false" outlineLevel="0" collapsed="false">
      <c r="A42" s="6" t="s">
        <v>12</v>
      </c>
      <c r="B42" s="7" t="s">
        <v>7</v>
      </c>
      <c r="C42" s="7" t="s">
        <v>7</v>
      </c>
      <c r="D42" s="7" t="s">
        <v>11</v>
      </c>
      <c r="E42" s="7" t="s">
        <v>7</v>
      </c>
    </row>
    <row r="43" customFormat="false" ht="12.8" hidden="false" customHeight="false" outlineLevel="0" collapsed="false">
      <c r="A43" s="6" t="s">
        <v>10</v>
      </c>
      <c r="B43" s="7" t="s">
        <v>11</v>
      </c>
      <c r="C43" s="7" t="s">
        <v>7</v>
      </c>
      <c r="D43" s="7" t="s">
        <v>7</v>
      </c>
      <c r="E43" s="7" t="s">
        <v>7</v>
      </c>
    </row>
    <row r="44" customFormat="false" ht="12.8" hidden="false" customHeight="false" outlineLevel="0" collapsed="false">
      <c r="A44" s="6" t="s">
        <v>10</v>
      </c>
      <c r="B44" s="7" t="s">
        <v>7</v>
      </c>
      <c r="C44" s="7" t="s">
        <v>7</v>
      </c>
      <c r="D44" s="7" t="s">
        <v>11</v>
      </c>
      <c r="E44" s="7" t="s">
        <v>11</v>
      </c>
    </row>
    <row r="45" customFormat="false" ht="12.8" hidden="false" customHeight="false" outlineLevel="0" collapsed="false">
      <c r="A45" s="6" t="s">
        <v>12</v>
      </c>
      <c r="B45" s="7" t="s">
        <v>7</v>
      </c>
      <c r="C45" s="7" t="s">
        <v>7</v>
      </c>
      <c r="D45" s="7" t="s">
        <v>7</v>
      </c>
      <c r="E45" s="7" t="s">
        <v>7</v>
      </c>
    </row>
    <row r="50" customFormat="false" ht="12.8" hidden="false" customHeight="false" outlineLevel="0" collapsed="false">
      <c r="A50" s="2" t="s">
        <v>0</v>
      </c>
      <c r="B50" s="3" t="s">
        <v>1</v>
      </c>
      <c r="C50" s="3" t="s">
        <v>2</v>
      </c>
      <c r="D50" s="3" t="s">
        <v>3</v>
      </c>
      <c r="E50" s="3" t="s">
        <v>4</v>
      </c>
      <c r="I50" s="4" t="s">
        <v>5</v>
      </c>
      <c r="J50" s="5" t="s">
        <v>6</v>
      </c>
      <c r="K50" s="5" t="s">
        <v>7</v>
      </c>
      <c r="L50" s="4" t="s">
        <v>8</v>
      </c>
      <c r="M50" s="4" t="s">
        <v>9</v>
      </c>
    </row>
    <row r="51" customFormat="false" ht="12.8" hidden="false" customHeight="false" outlineLevel="0" collapsed="false">
      <c r="A51" s="6" t="s">
        <v>12</v>
      </c>
      <c r="B51" s="7" t="s">
        <v>7</v>
      </c>
      <c r="C51" s="7" t="s">
        <v>7</v>
      </c>
      <c r="D51" s="7" t="s">
        <v>11</v>
      </c>
      <c r="E51" s="7" t="s">
        <v>7</v>
      </c>
      <c r="H51" s="4" t="s">
        <v>5</v>
      </c>
      <c r="I51" s="0" t="n">
        <v>16</v>
      </c>
      <c r="J51" s="0" t="n">
        <v>7</v>
      </c>
      <c r="K51" s="0" t="n">
        <v>9</v>
      </c>
      <c r="L51" s="0" t="n">
        <f aca="false">(-(J51/I51)*IMLOG2(J51/I51))+(-(K51/I51)*IMLOG2(K51/I51))</f>
        <v>0.988699408288499</v>
      </c>
    </row>
    <row r="52" customFormat="false" ht="12.8" hidden="false" customHeight="false" outlineLevel="0" collapsed="false">
      <c r="A52" s="6" t="s">
        <v>10</v>
      </c>
      <c r="B52" s="7" t="s">
        <v>7</v>
      </c>
      <c r="C52" s="7" t="s">
        <v>7</v>
      </c>
      <c r="D52" s="7" t="s">
        <v>11</v>
      </c>
      <c r="E52" s="7" t="s">
        <v>11</v>
      </c>
      <c r="H52" s="4" t="s">
        <v>13</v>
      </c>
      <c r="M52" s="8" t="n">
        <f aca="false">$L$2-((I53/$I$2)*L53)-((I54/$I$2)*L54)</f>
        <v>0.246502467902393</v>
      </c>
    </row>
    <row r="53" customFormat="false" ht="12.8" hidden="false" customHeight="false" outlineLevel="0" collapsed="false">
      <c r="A53" s="6" t="s">
        <v>12</v>
      </c>
      <c r="B53" s="7" t="s">
        <v>7</v>
      </c>
      <c r="C53" s="7" t="s">
        <v>7</v>
      </c>
      <c r="D53" s="7" t="s">
        <v>11</v>
      </c>
      <c r="E53" s="7" t="s">
        <v>11</v>
      </c>
      <c r="H53" s="0" t="s">
        <v>14</v>
      </c>
      <c r="I53" s="0" t="n">
        <f aca="false">COUNTIF($A$51:$A$66,"H")</f>
        <v>5</v>
      </c>
      <c r="J53" s="0" t="n">
        <f aca="false">COUNTIFS($A$51:$A$66,"H",$E$51:$E$66,"Si")</f>
        <v>2</v>
      </c>
      <c r="K53" s="0" t="n">
        <f aca="false">COUNTIFS($A$51:$A$66,"H",$E$51:$E$66,"No")</f>
        <v>3</v>
      </c>
      <c r="L53" s="0" t="n">
        <f aca="false">(-(J53/I53)*IMLOG2(J53/I53))+(-(K53/I53)*IMLOG2(K53/I53))</f>
        <v>0.970950594454668</v>
      </c>
    </row>
    <row r="54" customFormat="false" ht="12.8" hidden="false" customHeight="false" outlineLevel="0" collapsed="false">
      <c r="A54" s="6" t="s">
        <v>12</v>
      </c>
      <c r="B54" s="7" t="s">
        <v>7</v>
      </c>
      <c r="C54" s="7" t="s">
        <v>7</v>
      </c>
      <c r="D54" s="7" t="s">
        <v>11</v>
      </c>
      <c r="E54" s="7" t="s">
        <v>7</v>
      </c>
      <c r="H54" s="0" t="s">
        <v>15</v>
      </c>
      <c r="I54" s="0" t="n">
        <f aca="false">COUNTIF($A$51:$A$66,"M")</f>
        <v>11</v>
      </c>
      <c r="J54" s="0" t="n">
        <f aca="false">COUNTIFS($A$51:$A$66,"M",$E$51:$E$66,"Si")</f>
        <v>5</v>
      </c>
      <c r="K54" s="0" t="n">
        <f aca="false">COUNTIFS($A$51:$A$66,"M",$E$51:$E$66,"No")</f>
        <v>6</v>
      </c>
      <c r="L54" s="0" t="n">
        <f aca="false">(-(J54/I54)*IMLOG2(J54/I54))+(-(K54/I54)*IMLOG2(K54/I54))</f>
        <v>0.994030211476955</v>
      </c>
    </row>
    <row r="55" customFormat="false" ht="12.8" hidden="false" customHeight="false" outlineLevel="0" collapsed="false">
      <c r="A55" s="6" t="s">
        <v>12</v>
      </c>
      <c r="B55" s="7" t="s">
        <v>7</v>
      </c>
      <c r="C55" s="7" t="s">
        <v>7</v>
      </c>
      <c r="D55" s="7" t="s">
        <v>11</v>
      </c>
      <c r="E55" s="7" t="s">
        <v>11</v>
      </c>
      <c r="H55" s="4" t="s">
        <v>18</v>
      </c>
    </row>
    <row r="56" customFormat="false" ht="12.8" hidden="false" customHeight="false" outlineLevel="0" collapsed="false">
      <c r="A56" s="6" t="s">
        <v>12</v>
      </c>
      <c r="B56" s="7" t="s">
        <v>7</v>
      </c>
      <c r="C56" s="7" t="s">
        <v>7</v>
      </c>
      <c r="D56" s="7" t="s">
        <v>11</v>
      </c>
      <c r="E56" s="7" t="s">
        <v>11</v>
      </c>
      <c r="H56" s="0" t="s">
        <v>11</v>
      </c>
      <c r="I56" s="0" t="n">
        <f aca="false">COUNTIF($D$51:$D$66,"Si")</f>
        <v>13</v>
      </c>
      <c r="J56" s="0" t="n">
        <f aca="false">COUNTIFS($D$51:$D$66,"Si",$E$51:$E$66,"Si")</f>
        <v>6</v>
      </c>
      <c r="K56" s="0" t="n">
        <f aca="false">COUNTIFS($D$51:$D$66,"Si",$E$51:$E$66,"No")</f>
        <v>7</v>
      </c>
      <c r="L56" s="10" t="n">
        <f aca="false">(-(J56/I56)*IMLOG2(J56/I56))+(-(K56/I56)*IMLOG2(K56/I56))</f>
        <v>0.995727452084923</v>
      </c>
      <c r="M56" s="9" t="n">
        <f aca="false">$L$2-((I56/$I$2)*L56)-((I57/$I$2)*L57)</f>
        <v>0.250775845009648</v>
      </c>
    </row>
    <row r="57" customFormat="false" ht="12.8" hidden="false" customHeight="false" outlineLevel="0" collapsed="false">
      <c r="A57" s="6" t="s">
        <v>10</v>
      </c>
      <c r="B57" s="7" t="s">
        <v>7</v>
      </c>
      <c r="C57" s="7" t="s">
        <v>7</v>
      </c>
      <c r="D57" s="7" t="s">
        <v>11</v>
      </c>
      <c r="E57" s="7" t="s">
        <v>7</v>
      </c>
      <c r="H57" s="0" t="s">
        <v>7</v>
      </c>
      <c r="I57" s="0" t="n">
        <f aca="false">COUNTIF($D$51:$D$66,"No")</f>
        <v>3</v>
      </c>
      <c r="J57" s="0" t="n">
        <f aca="false">COUNTIFS($D$51:$D$66,"No",$E$51:$E$66,"Si")</f>
        <v>1</v>
      </c>
      <c r="K57" s="0" t="n">
        <f aca="false">COUNTIFS($D$51:$D$66,"No",$E$51:$E$66,"No")</f>
        <v>2</v>
      </c>
      <c r="L57" s="0" t="n">
        <f aca="false">(-(J57/I57)*IMLOG2(J57/I57))+(-(K57/I57)*IMLOG2(K57/I57))</f>
        <v>0.91829583405449</v>
      </c>
    </row>
    <row r="58" customFormat="false" ht="12.8" hidden="false" customHeight="false" outlineLevel="0" collapsed="false">
      <c r="A58" s="6" t="s">
        <v>10</v>
      </c>
      <c r="B58" s="7" t="s">
        <v>7</v>
      </c>
      <c r="C58" s="7" t="s">
        <v>7</v>
      </c>
      <c r="D58" s="7" t="s">
        <v>11</v>
      </c>
      <c r="E58" s="7" t="s">
        <v>7</v>
      </c>
    </row>
    <row r="59" customFormat="false" ht="12.8" hidden="false" customHeight="false" outlineLevel="0" collapsed="false">
      <c r="A59" s="6" t="s">
        <v>12</v>
      </c>
      <c r="B59" s="7" t="s">
        <v>7</v>
      </c>
      <c r="C59" s="7" t="s">
        <v>7</v>
      </c>
      <c r="D59" s="7" t="s">
        <v>11</v>
      </c>
      <c r="E59" s="7" t="s">
        <v>11</v>
      </c>
    </row>
    <row r="60" customFormat="false" ht="12.8" hidden="false" customHeight="false" outlineLevel="0" collapsed="false">
      <c r="A60" s="6" t="s">
        <v>12</v>
      </c>
      <c r="B60" s="7" t="s">
        <v>7</v>
      </c>
      <c r="C60" s="7" t="s">
        <v>7</v>
      </c>
      <c r="D60" s="7" t="s">
        <v>7</v>
      </c>
      <c r="E60" s="7" t="s">
        <v>7</v>
      </c>
      <c r="H60" s="4"/>
    </row>
    <row r="61" customFormat="false" ht="12.8" hidden="false" customHeight="false" outlineLevel="0" collapsed="false">
      <c r="A61" s="6" t="s">
        <v>10</v>
      </c>
      <c r="B61" s="7" t="s">
        <v>7</v>
      </c>
      <c r="C61" s="7" t="s">
        <v>7</v>
      </c>
      <c r="D61" s="7" t="s">
        <v>11</v>
      </c>
      <c r="E61" s="7" t="s">
        <v>7</v>
      </c>
      <c r="M61" s="8"/>
    </row>
    <row r="62" customFormat="false" ht="12.8" hidden="false" customHeight="false" outlineLevel="0" collapsed="false">
      <c r="A62" s="6" t="s">
        <v>12</v>
      </c>
      <c r="B62" s="7" t="s">
        <v>7</v>
      </c>
      <c r="C62" s="7" t="s">
        <v>7</v>
      </c>
      <c r="D62" s="7" t="s">
        <v>11</v>
      </c>
      <c r="E62" s="7" t="s">
        <v>7</v>
      </c>
    </row>
    <row r="63" customFormat="false" ht="12.8" hidden="false" customHeight="false" outlineLevel="0" collapsed="false">
      <c r="A63" s="6" t="s">
        <v>12</v>
      </c>
      <c r="B63" s="7" t="s">
        <v>7</v>
      </c>
      <c r="C63" s="7" t="s">
        <v>7</v>
      </c>
      <c r="D63" s="7" t="s">
        <v>7</v>
      </c>
      <c r="E63" s="7" t="s">
        <v>11</v>
      </c>
    </row>
    <row r="64" customFormat="false" ht="12.8" hidden="false" customHeight="false" outlineLevel="0" collapsed="false">
      <c r="A64" s="6" t="s">
        <v>12</v>
      </c>
      <c r="B64" s="7" t="s">
        <v>7</v>
      </c>
      <c r="C64" s="7" t="s">
        <v>7</v>
      </c>
      <c r="D64" s="7" t="s">
        <v>11</v>
      </c>
      <c r="E64" s="7" t="s">
        <v>7</v>
      </c>
    </row>
    <row r="65" customFormat="false" ht="12.8" hidden="false" customHeight="false" outlineLevel="0" collapsed="false">
      <c r="A65" s="6" t="s">
        <v>10</v>
      </c>
      <c r="B65" s="7" t="s">
        <v>7</v>
      </c>
      <c r="C65" s="7" t="s">
        <v>7</v>
      </c>
      <c r="D65" s="7" t="s">
        <v>11</v>
      </c>
      <c r="E65" s="7" t="s">
        <v>11</v>
      </c>
    </row>
    <row r="66" customFormat="false" ht="12.8" hidden="false" customHeight="false" outlineLevel="0" collapsed="false">
      <c r="A66" s="6" t="s">
        <v>12</v>
      </c>
      <c r="B66" s="7" t="s">
        <v>7</v>
      </c>
      <c r="C66" s="7" t="s">
        <v>7</v>
      </c>
      <c r="D66" s="7" t="s">
        <v>7</v>
      </c>
      <c r="E66" s="7" t="s">
        <v>7</v>
      </c>
    </row>
    <row r="71" customFormat="false" ht="12.8" hidden="false" customHeight="false" outlineLevel="0" collapsed="false">
      <c r="A71" s="2" t="s">
        <v>0</v>
      </c>
      <c r="B71" s="3" t="s">
        <v>1</v>
      </c>
      <c r="C71" s="3" t="s">
        <v>2</v>
      </c>
      <c r="D71" s="3" t="s">
        <v>3</v>
      </c>
      <c r="E71" s="3" t="s">
        <v>4</v>
      </c>
      <c r="I71" s="4" t="s">
        <v>5</v>
      </c>
      <c r="J71" s="5" t="s">
        <v>6</v>
      </c>
      <c r="K71" s="5" t="s">
        <v>7</v>
      </c>
      <c r="L71" s="4" t="s">
        <v>8</v>
      </c>
      <c r="M71" s="4" t="s">
        <v>9</v>
      </c>
    </row>
    <row r="72" customFormat="false" ht="12.8" hidden="false" customHeight="false" outlineLevel="0" collapsed="false">
      <c r="A72" s="6" t="s">
        <v>12</v>
      </c>
      <c r="B72" s="7" t="s">
        <v>7</v>
      </c>
      <c r="C72" s="7" t="s">
        <v>7</v>
      </c>
      <c r="D72" s="7" t="s">
        <v>11</v>
      </c>
      <c r="E72" s="7" t="s">
        <v>7</v>
      </c>
      <c r="H72" s="4" t="s">
        <v>5</v>
      </c>
      <c r="I72" s="0" t="n">
        <v>13</v>
      </c>
      <c r="J72" s="0" t="n">
        <v>6</v>
      </c>
      <c r="K72" s="0" t="n">
        <v>7</v>
      </c>
      <c r="L72" s="0" t="n">
        <f aca="false">(-(J72/I72)*IMLOG2(J72/I72))+(-(K72/I72)*IMLOG2(K72/I72))</f>
        <v>0.995727452084923</v>
      </c>
    </row>
    <row r="73" customFormat="false" ht="12.8" hidden="false" customHeight="false" outlineLevel="0" collapsed="false">
      <c r="A73" s="6" t="s">
        <v>10</v>
      </c>
      <c r="B73" s="7" t="s">
        <v>7</v>
      </c>
      <c r="C73" s="7" t="s">
        <v>7</v>
      </c>
      <c r="D73" s="7" t="s">
        <v>11</v>
      </c>
      <c r="E73" s="7" t="s">
        <v>11</v>
      </c>
      <c r="H73" s="4" t="s">
        <v>13</v>
      </c>
      <c r="M73" s="9" t="n">
        <f aca="false">$L$2-((I74/$I$2)*L74)-((I75/$I$2)*L75)</f>
        <v>0.386232578676035</v>
      </c>
    </row>
    <row r="74" customFormat="false" ht="12.8" hidden="false" customHeight="false" outlineLevel="0" collapsed="false">
      <c r="A74" s="6" t="s">
        <v>12</v>
      </c>
      <c r="B74" s="7" t="s">
        <v>7</v>
      </c>
      <c r="C74" s="7" t="s">
        <v>7</v>
      </c>
      <c r="D74" s="7" t="s">
        <v>11</v>
      </c>
      <c r="E74" s="7" t="s">
        <v>11</v>
      </c>
      <c r="H74" s="0" t="s">
        <v>14</v>
      </c>
      <c r="I74" s="0" t="n">
        <f aca="false">COUNTIF($A$72:$A$84,"H")</f>
        <v>5</v>
      </c>
      <c r="J74" s="0" t="n">
        <f aca="false">COUNTIFS($A$72:$A$84,"H",$E$72:$E$84,"Si")</f>
        <v>2</v>
      </c>
      <c r="K74" s="0" t="n">
        <f aca="false">COUNTIFS($A$72:$A$84,"H",$E$72:$E84,"No")</f>
        <v>3</v>
      </c>
      <c r="L74" s="0" t="n">
        <f aca="false">(-(J74/I74)*IMLOG2(J74/I74))+(-(K74/I74)*IMLOG2(K74/I74))</f>
        <v>0.970950594454668</v>
      </c>
    </row>
    <row r="75" customFormat="false" ht="12.8" hidden="false" customHeight="false" outlineLevel="0" collapsed="false">
      <c r="A75" s="6" t="s">
        <v>12</v>
      </c>
      <c r="B75" s="7" t="s">
        <v>7</v>
      </c>
      <c r="C75" s="7" t="s">
        <v>7</v>
      </c>
      <c r="D75" s="7" t="s">
        <v>11</v>
      </c>
      <c r="E75" s="7" t="s">
        <v>7</v>
      </c>
      <c r="H75" s="0" t="s">
        <v>15</v>
      </c>
      <c r="I75" s="0" t="n">
        <f aca="false">COUNTIF($A$72:$A$84,"M")</f>
        <v>8</v>
      </c>
      <c r="J75" s="0" t="n">
        <f aca="false">COUNTIFS($A$72:$A$84,"M",$E$72:$E$84,"Si")</f>
        <v>4</v>
      </c>
      <c r="K75" s="0" t="n">
        <f aca="false">COUNTIFS($A$72:$A$84,"M",$E$72:$E$84,"No")</f>
        <v>4</v>
      </c>
      <c r="L75" s="10" t="n">
        <f aca="false">(-(J75/I75)*IMLOG2(J75/I75))+(-(K75/I75)*IMLOG2(K75/I75))</f>
        <v>1</v>
      </c>
    </row>
    <row r="76" customFormat="false" ht="12.8" hidden="false" customHeight="false" outlineLevel="0" collapsed="false">
      <c r="A76" s="6" t="s">
        <v>12</v>
      </c>
      <c r="B76" s="7" t="s">
        <v>7</v>
      </c>
      <c r="C76" s="7" t="s">
        <v>7</v>
      </c>
      <c r="D76" s="7" t="s">
        <v>11</v>
      </c>
      <c r="E76" s="7" t="s">
        <v>11</v>
      </c>
      <c r="H76" s="4"/>
    </row>
    <row r="77" customFormat="false" ht="12.8" hidden="false" customHeight="false" outlineLevel="0" collapsed="false">
      <c r="A77" s="6" t="s">
        <v>12</v>
      </c>
      <c r="B77" s="7" t="s">
        <v>7</v>
      </c>
      <c r="C77" s="7" t="s">
        <v>7</v>
      </c>
      <c r="D77" s="7" t="s">
        <v>11</v>
      </c>
      <c r="E77" s="7" t="s">
        <v>11</v>
      </c>
    </row>
    <row r="78" customFormat="false" ht="12.8" hidden="false" customHeight="false" outlineLevel="0" collapsed="false">
      <c r="A78" s="6" t="s">
        <v>10</v>
      </c>
      <c r="B78" s="7" t="s">
        <v>7</v>
      </c>
      <c r="C78" s="7" t="s">
        <v>7</v>
      </c>
      <c r="D78" s="7" t="s">
        <v>11</v>
      </c>
      <c r="E78" s="7" t="s">
        <v>7</v>
      </c>
    </row>
    <row r="79" customFormat="false" ht="12.8" hidden="false" customHeight="false" outlineLevel="0" collapsed="false">
      <c r="A79" s="6" t="s">
        <v>10</v>
      </c>
      <c r="B79" s="7" t="s">
        <v>7</v>
      </c>
      <c r="C79" s="7" t="s">
        <v>7</v>
      </c>
      <c r="D79" s="7" t="s">
        <v>11</v>
      </c>
      <c r="E79" s="7" t="s">
        <v>7</v>
      </c>
    </row>
    <row r="80" customFormat="false" ht="12.8" hidden="false" customHeight="false" outlineLevel="0" collapsed="false">
      <c r="A80" s="6" t="s">
        <v>12</v>
      </c>
      <c r="B80" s="7" t="s">
        <v>7</v>
      </c>
      <c r="C80" s="7" t="s">
        <v>7</v>
      </c>
      <c r="D80" s="7" t="s">
        <v>11</v>
      </c>
      <c r="E80" s="7" t="s">
        <v>11</v>
      </c>
    </row>
    <row r="81" customFormat="false" ht="12.8" hidden="false" customHeight="false" outlineLevel="0" collapsed="false">
      <c r="A81" s="6" t="s">
        <v>10</v>
      </c>
      <c r="B81" s="7" t="s">
        <v>7</v>
      </c>
      <c r="C81" s="7" t="s">
        <v>7</v>
      </c>
      <c r="D81" s="7" t="s">
        <v>11</v>
      </c>
      <c r="E81" s="7" t="s">
        <v>7</v>
      </c>
      <c r="M81" s="8"/>
    </row>
    <row r="82" customFormat="false" ht="12.8" hidden="false" customHeight="false" outlineLevel="0" collapsed="false">
      <c r="A82" s="6" t="s">
        <v>12</v>
      </c>
      <c r="B82" s="7" t="s">
        <v>7</v>
      </c>
      <c r="C82" s="7" t="s">
        <v>7</v>
      </c>
      <c r="D82" s="7" t="s">
        <v>11</v>
      </c>
      <c r="E82" s="7" t="s">
        <v>7</v>
      </c>
    </row>
    <row r="83" customFormat="false" ht="12.8" hidden="false" customHeight="false" outlineLevel="0" collapsed="false">
      <c r="A83" s="6" t="s">
        <v>12</v>
      </c>
      <c r="B83" s="7" t="s">
        <v>7</v>
      </c>
      <c r="C83" s="7" t="s">
        <v>7</v>
      </c>
      <c r="D83" s="7" t="s">
        <v>11</v>
      </c>
      <c r="E83" s="7" t="s">
        <v>7</v>
      </c>
    </row>
    <row r="84" customFormat="false" ht="12.8" hidden="false" customHeight="false" outlineLevel="0" collapsed="false">
      <c r="A84" s="6" t="s">
        <v>10</v>
      </c>
      <c r="B84" s="7" t="s">
        <v>7</v>
      </c>
      <c r="C84" s="7" t="s">
        <v>7</v>
      </c>
      <c r="D84" s="7" t="s">
        <v>11</v>
      </c>
      <c r="E84" s="7" t="s">
        <v>11</v>
      </c>
    </row>
    <row r="89" customFormat="false" ht="12.8" hidden="false" customHeight="false" outlineLevel="0" collapsed="false">
      <c r="A89" s="2" t="s">
        <v>0</v>
      </c>
      <c r="B89" s="3" t="s">
        <v>1</v>
      </c>
      <c r="C89" s="3" t="s">
        <v>2</v>
      </c>
      <c r="D89" s="3" t="s">
        <v>3</v>
      </c>
      <c r="E89" s="3" t="s">
        <v>4</v>
      </c>
      <c r="I89" s="4" t="s">
        <v>5</v>
      </c>
      <c r="J89" s="5" t="s">
        <v>6</v>
      </c>
      <c r="K89" s="5" t="s">
        <v>7</v>
      </c>
      <c r="L89" s="4" t="s">
        <v>8</v>
      </c>
      <c r="M89" s="4" t="s">
        <v>9</v>
      </c>
    </row>
    <row r="90" customFormat="false" ht="12.8" hidden="false" customHeight="false" outlineLevel="0" collapsed="false">
      <c r="A90" s="6" t="s">
        <v>12</v>
      </c>
      <c r="B90" s="7" t="s">
        <v>7</v>
      </c>
      <c r="C90" s="7" t="s">
        <v>7</v>
      </c>
      <c r="D90" s="7" t="s">
        <v>11</v>
      </c>
      <c r="E90" s="7" t="s">
        <v>7</v>
      </c>
      <c r="H90" s="4" t="s">
        <v>5</v>
      </c>
      <c r="I90" s="0" t="n">
        <v>8</v>
      </c>
      <c r="J90" s="0" t="n">
        <v>4</v>
      </c>
      <c r="K90" s="0" t="n">
        <v>4</v>
      </c>
      <c r="L90" s="0" t="n">
        <f aca="false">(-(J90/I90)*IMLOG2(J90/I90))+(-(K90/I90)*IMLOG2(K90/I90))</f>
        <v>1</v>
      </c>
    </row>
    <row r="91" customFormat="false" ht="12.8" hidden="false" customHeight="false" outlineLevel="0" collapsed="false">
      <c r="A91" s="6" t="s">
        <v>12</v>
      </c>
      <c r="B91" s="7" t="s">
        <v>7</v>
      </c>
      <c r="C91" s="7" t="s">
        <v>7</v>
      </c>
      <c r="D91" s="7" t="s">
        <v>11</v>
      </c>
      <c r="E91" s="7" t="s">
        <v>11</v>
      </c>
      <c r="H91" s="4"/>
      <c r="M91" s="9" t="n">
        <f aca="false">$L$2-((I92/$I$2)*L92)-((I93/$I$2)*L93)</f>
        <v>0.998363672593813</v>
      </c>
    </row>
    <row r="92" customFormat="false" ht="12.8" hidden="false" customHeight="false" outlineLevel="0" collapsed="false">
      <c r="A92" s="6" t="s">
        <v>12</v>
      </c>
      <c r="B92" s="7" t="s">
        <v>7</v>
      </c>
      <c r="C92" s="7" t="s">
        <v>7</v>
      </c>
      <c r="D92" s="7" t="s">
        <v>11</v>
      </c>
      <c r="E92" s="7" t="s">
        <v>7</v>
      </c>
    </row>
    <row r="93" customFormat="false" ht="12.8" hidden="false" customHeight="false" outlineLevel="0" collapsed="false">
      <c r="A93" s="6" t="s">
        <v>12</v>
      </c>
      <c r="B93" s="7" t="s">
        <v>7</v>
      </c>
      <c r="C93" s="7" t="s">
        <v>7</v>
      </c>
      <c r="D93" s="7" t="s">
        <v>11</v>
      </c>
      <c r="E93" s="7" t="s">
        <v>11</v>
      </c>
    </row>
    <row r="94" customFormat="false" ht="12.8" hidden="false" customHeight="false" outlineLevel="0" collapsed="false">
      <c r="A94" s="6" t="s">
        <v>12</v>
      </c>
      <c r="B94" s="7" t="s">
        <v>7</v>
      </c>
      <c r="C94" s="7" t="s">
        <v>7</v>
      </c>
      <c r="D94" s="7" t="s">
        <v>11</v>
      </c>
      <c r="E94" s="7" t="s">
        <v>11</v>
      </c>
    </row>
    <row r="95" customFormat="false" ht="12.8" hidden="false" customHeight="false" outlineLevel="0" collapsed="false">
      <c r="A95" s="6" t="s">
        <v>12</v>
      </c>
      <c r="B95" s="7" t="s">
        <v>7</v>
      </c>
      <c r="C95" s="7" t="s">
        <v>7</v>
      </c>
      <c r="D95" s="7" t="s">
        <v>11</v>
      </c>
      <c r="E95" s="7" t="s">
        <v>11</v>
      </c>
    </row>
    <row r="96" customFormat="false" ht="12.8" hidden="false" customHeight="false" outlineLevel="0" collapsed="false">
      <c r="A96" s="6" t="s">
        <v>12</v>
      </c>
      <c r="B96" s="7" t="s">
        <v>7</v>
      </c>
      <c r="C96" s="7" t="s">
        <v>7</v>
      </c>
      <c r="D96" s="7" t="s">
        <v>11</v>
      </c>
      <c r="E96" s="7" t="s">
        <v>7</v>
      </c>
    </row>
    <row r="97" customFormat="false" ht="12.8" hidden="false" customHeight="false" outlineLevel="0" collapsed="false">
      <c r="A97" s="6" t="s">
        <v>12</v>
      </c>
      <c r="B97" s="7" t="s">
        <v>7</v>
      </c>
      <c r="C97" s="7" t="s">
        <v>7</v>
      </c>
      <c r="D97" s="7" t="s">
        <v>11</v>
      </c>
      <c r="E97" s="7" t="s">
        <v>7</v>
      </c>
    </row>
    <row r="101" customFormat="false" ht="12.8" hidden="false" customHeight="false" outlineLevel="0" collapsed="false">
      <c r="A101" s="2" t="s">
        <v>0</v>
      </c>
      <c r="B101" s="3" t="s">
        <v>1</v>
      </c>
      <c r="C101" s="3" t="s">
        <v>2</v>
      </c>
      <c r="D101" s="3" t="s">
        <v>3</v>
      </c>
      <c r="E101" s="3" t="s">
        <v>4</v>
      </c>
      <c r="I101" s="4" t="s">
        <v>5</v>
      </c>
      <c r="J101" s="5" t="s">
        <v>6</v>
      </c>
      <c r="K101" s="5" t="s">
        <v>7</v>
      </c>
      <c r="L101" s="4" t="s">
        <v>8</v>
      </c>
      <c r="M101" s="4" t="s">
        <v>9</v>
      </c>
    </row>
    <row r="102" customFormat="false" ht="12.8" hidden="false" customHeight="false" outlineLevel="0" collapsed="false">
      <c r="A102" s="6" t="s">
        <v>10</v>
      </c>
      <c r="B102" s="7" t="s">
        <v>7</v>
      </c>
      <c r="C102" s="7" t="s">
        <v>7</v>
      </c>
      <c r="D102" s="7" t="s">
        <v>11</v>
      </c>
      <c r="E102" s="7" t="s">
        <v>11</v>
      </c>
      <c r="H102" s="4" t="s">
        <v>5</v>
      </c>
      <c r="I102" s="0" t="n">
        <v>5</v>
      </c>
      <c r="J102" s="0" t="n">
        <v>2</v>
      </c>
      <c r="K102" s="0" t="n">
        <v>3</v>
      </c>
      <c r="L102" s="0" t="n">
        <f aca="false">(-(J102/I102)*IMLOG2(J102/I102))+(-(K102/I102)*IMLOG2(K102/I102))</f>
        <v>0.970950594454668</v>
      </c>
    </row>
    <row r="103" customFormat="false" ht="12.8" hidden="false" customHeight="false" outlineLevel="0" collapsed="false">
      <c r="A103" s="6" t="s">
        <v>10</v>
      </c>
      <c r="B103" s="7" t="s">
        <v>7</v>
      </c>
      <c r="C103" s="7" t="s">
        <v>7</v>
      </c>
      <c r="D103" s="7" t="s">
        <v>11</v>
      </c>
      <c r="E103" s="7" t="s">
        <v>7</v>
      </c>
      <c r="H103" s="4"/>
      <c r="M103" s="9" t="n">
        <f aca="false">$L$2-((I104/$I$2)*L104)-((I105/$I$2)*L105)</f>
        <v>0.998363672593813</v>
      </c>
    </row>
    <row r="104" customFormat="false" ht="12.8" hidden="false" customHeight="false" outlineLevel="0" collapsed="false">
      <c r="A104" s="6" t="s">
        <v>10</v>
      </c>
      <c r="B104" s="7" t="s">
        <v>7</v>
      </c>
      <c r="C104" s="7" t="s">
        <v>7</v>
      </c>
      <c r="D104" s="7" t="s">
        <v>11</v>
      </c>
      <c r="E104" s="7" t="s">
        <v>7</v>
      </c>
    </row>
    <row r="105" customFormat="false" ht="12.8" hidden="false" customHeight="false" outlineLevel="0" collapsed="false">
      <c r="A105" s="6" t="s">
        <v>10</v>
      </c>
      <c r="B105" s="7" t="s">
        <v>7</v>
      </c>
      <c r="C105" s="7" t="s">
        <v>7</v>
      </c>
      <c r="D105" s="7" t="s">
        <v>11</v>
      </c>
      <c r="E105" s="7" t="s">
        <v>7</v>
      </c>
    </row>
    <row r="106" customFormat="false" ht="12.8" hidden="false" customHeight="false" outlineLevel="0" collapsed="false">
      <c r="A106" s="6" t="s">
        <v>10</v>
      </c>
      <c r="B106" s="7" t="s">
        <v>7</v>
      </c>
      <c r="C106" s="7" t="s">
        <v>7</v>
      </c>
      <c r="D106" s="7" t="s">
        <v>11</v>
      </c>
      <c r="E106" s="7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2023-04-19T23:52:11Z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