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media/image1.wmf" ContentType="image/x-wmf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2"/>
  </bookViews>
  <sheets>
    <sheet name="osc dati" sheetId="1" state="visible" r:id="rId2"/>
    <sheet name="Bohlin" sheetId="2" state="visible" r:id="rId3"/>
    <sheet name="Maxwell_gen Ge" sheetId="3" state="visible" r:id="rId4"/>
    <sheet name="creep Burgers 2" sheetId="4" state="visible" r:id="rId5"/>
    <sheet name="Burgers-creep recovery" sheetId="5" state="visible" r:id="rId6"/>
  </sheets>
  <definedNames>
    <definedName function="false" hidden="false" localSheetId="1" name="solver_adj" vbProcedure="false">Bohlin!$B$34:$B$35</definedName>
    <definedName function="false" hidden="false" localSheetId="1" name="solver_cvg" vbProcedure="false">0.001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100</definedName>
    <definedName function="false" hidden="false" localSheetId="1" name="solver_lhs1" vbProcedure="false">Bohlin!$B$34</definedName>
    <definedName function="false" hidden="false" localSheetId="1" name="solver_lin" vbProcedure="false">2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2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nwt" vbProcedure="false">1</definedName>
    <definedName function="false" hidden="false" localSheetId="1" name="solver_opt" vbProcedure="false">Bohlin!$B$33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3</definedName>
    <definedName function="false" hidden="false" localSheetId="1" name="solver_rhs1" vbProcedure="false">0</definedName>
    <definedName function="false" hidden="false" localSheetId="1" name="solver_rlx" vbProcedure="false">1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100</definedName>
    <definedName function="false" hidden="false" localSheetId="1" name="solver_tol" vbProcedure="false">0.05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'Maxwell_gen Ge'!$B$3:$B$7,'Maxwell_gen Ge'!$D$3</definedName>
    <definedName function="false" hidden="false" localSheetId="2" name="solver_cvg" vbProcedure="false">0.001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100</definedName>
    <definedName function="false" hidden="false" localSheetId="2" name="solver_lhs1" vbProcedure="false">'Maxwell_gen Ge'!$B$4</definedName>
    <definedName function="false" hidden="false" localSheetId="2" name="solver_lhs2" vbProcedure="false">'Maxwell_gen Ge'!$B$3</definedName>
    <definedName function="false" hidden="false" localSheetId="2" name="solver_lhs3" vbProcedure="false">'Maxwell_gen Ge'!$B$8</definedName>
    <definedName function="false" hidden="false" localSheetId="2" name="solver_lhs4" vbProcedure="false">'Maxwell_gen Ge'!$B$7</definedName>
    <definedName function="false" hidden="false" localSheetId="2" name="solver_lhs5" vbProcedure="false">'Maxwell_gen Ge'!$B$5</definedName>
    <definedName function="false" hidden="false" localSheetId="2" name="solver_lhs6" vbProcedure="false">'Maxwell_gen Ge'!$B$6</definedName>
    <definedName function="false" hidden="false" localSheetId="2" name="solver_lhs7" vbProcedure="false">'Maxwell_gen Ge'!$B$10</definedName>
    <definedName function="false" hidden="false" localSheetId="2" name="solver_lhs8" vbProcedure="false">'Maxwell_gen Ge'!$B$9</definedName>
    <definedName function="false" hidden="false" localSheetId="2" name="solver_lin" vbProcedure="false">2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8</definedName>
    <definedName function="false" hidden="false" localSheetId="2" name="solver_nwt" vbProcedure="false">1</definedName>
    <definedName function="false" hidden="false" localSheetId="2" name="solver_opt" vbProcedure="false">'Maxwell_gen Ge'!$D$2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3</definedName>
    <definedName function="false" hidden="false" localSheetId="2" name="solver_rel2" vbProcedure="false">3</definedName>
    <definedName function="false" hidden="false" localSheetId="2" name="solver_rel3" vbProcedure="false">3</definedName>
    <definedName function="false" hidden="false" localSheetId="2" name="solver_rel4" vbProcedure="false">3</definedName>
    <definedName function="false" hidden="false" localSheetId="2" name="solver_rel5" vbProcedure="false">3</definedName>
    <definedName function="false" hidden="false" localSheetId="2" name="solver_rel6" vbProcedure="false">3</definedName>
    <definedName function="false" hidden="false" localSheetId="2" name="solver_rel7" vbProcedure="false">3</definedName>
    <definedName function="false" hidden="false" localSheetId="2" name="solver_rel8" vbProcedure="false">3</definedName>
    <definedName function="false" hidden="false" localSheetId="2" name="solver_rhs1" vbProcedure="false">0</definedName>
    <definedName function="false" hidden="false" localSheetId="2" name="solver_rhs2" vbProcedure="false">0</definedName>
    <definedName function="false" hidden="false" localSheetId="2" name="solver_rhs3" vbProcedure="false">0</definedName>
    <definedName function="false" hidden="false" localSheetId="2" name="solver_rhs4" vbProcedure="false">0</definedName>
    <definedName function="false" hidden="false" localSheetId="2" name="solver_rhs5" vbProcedure="false">0</definedName>
    <definedName function="false" hidden="false" localSheetId="2" name="solver_rhs6" vbProcedure="false">0</definedName>
    <definedName function="false" hidden="false" localSheetId="2" name="solver_rhs7" vbProcedure="false">0</definedName>
    <definedName function="false" hidden="false" localSheetId="2" name="solver_rhs8" vbProcedure="false">0</definedName>
    <definedName function="false" hidden="false" localSheetId="2" name="solver_rlx" vbProcedure="false">1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100</definedName>
    <definedName function="false" hidden="false" localSheetId="2" name="solver_tmp" vbProcedure="false">0</definedName>
    <definedName function="false" hidden="false" localSheetId="2" name="solver_tol" vbProcedure="false">0.05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'creep Burgers 2'!$J$10:$O$10</definedName>
    <definedName function="false" hidden="false" localSheetId="3" name="solver_cvg" vbProcedure="false">0.001</definedName>
    <definedName function="false" hidden="false" localSheetId="3" name="solver_drv" vbProcedure="false">1</definedName>
    <definedName function="false" hidden="false" localSheetId="3" name="solver_est" vbProcedure="false">1</definedName>
    <definedName function="false" hidden="false" localSheetId="3" name="solver_itr" vbProcedure="false">100</definedName>
    <definedName function="false" hidden="false" localSheetId="3" name="solver_lin" vbProcedure="false">2</definedName>
    <definedName function="false" hidden="false" localSheetId="3" name="solver_neg" vbProcedure="false">2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'creep Burgers 2'!$P$5</definedName>
    <definedName function="false" hidden="false" localSheetId="3" name="solver_pre" vbProcedure="false">0.000001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tim" vbProcedure="false">100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4" name="solver_adj" vbProcedure="false">'Burgers-creep recovery'!$J$10:$O$10</definedName>
    <definedName function="false" hidden="false" localSheetId="4" name="solver_cvg" vbProcedure="false">0.001</definedName>
    <definedName function="false" hidden="false" localSheetId="4" name="solver_drv" vbProcedure="false">1</definedName>
    <definedName function="false" hidden="false" localSheetId="4" name="solver_est" vbProcedure="false">1</definedName>
    <definedName function="false" hidden="false" localSheetId="4" name="solver_itr" vbProcedure="false">100</definedName>
    <definedName function="false" hidden="false" localSheetId="4" name="solver_lin" vbProcedure="false">2</definedName>
    <definedName function="false" hidden="false" localSheetId="4" name="solver_neg" vbProcedure="false">2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'Burgers-creep recovery'!$P$5</definedName>
    <definedName function="false" hidden="false" localSheetId="4" name="solver_pre" vbProcedure="false">0.000001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tim" vbProcedure="false">100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<sst xmlns="http://schemas.openxmlformats.org/spreadsheetml/2006/main" count="189" uniqueCount="111">
  <si>
    <t>MOL </t>
  </si>
  <si>
    <t>60°C  </t>
  </si>
  <si>
    <t>w</t>
  </si>
  <si>
    <t>G'</t>
  </si>
  <si>
    <t>G"</t>
  </si>
  <si>
    <t>d</t>
  </si>
  <si>
    <t>G*</t>
  </si>
  <si>
    <t>Eta*</t>
  </si>
  <si>
    <t>[1/s]</t>
  </si>
  <si>
    <t>[Pa]</t>
  </si>
  <si>
    <t>[deg]</t>
  </si>
  <si>
    <t>[Pa</t>
  </si>
  <si>
    <t>1g</t>
  </si>
  <si>
    <t>20°C  </t>
  </si>
  <si>
    <t>modello di Bohlin</t>
  </si>
  <si>
    <t>      w </t>
  </si>
  <si>
    <t>  G* exp.</t>
  </si>
  <si>
    <t>  G* cal</t>
  </si>
  <si>
    <t>scarti G*</t>
  </si>
  <si>
    <t>  [rad/s]</t>
  </si>
  <si>
    <t>    [Pa]</t>
  </si>
  <si>
    <t>F.O.</t>
  </si>
  <si>
    <t>k</t>
  </si>
  <si>
    <t>n</t>
  </si>
  <si>
    <t>MOL</t>
  </si>
  <si>
    <t>Ge</t>
  </si>
  <si>
    <t>g1</t>
  </si>
  <si>
    <t>l1</t>
  </si>
  <si>
    <t>eta1</t>
  </si>
  <si>
    <t>g2</t>
  </si>
  <si>
    <r>
      <t>l</t>
    </r>
    <r>
      <rPr>
        <i val="true"/>
        <sz val="10"/>
        <rFont val="Arial"/>
        <family val="2"/>
        <charset val="238"/>
      </rPr>
      <t>2</t>
    </r>
  </si>
  <si>
    <t>eta2</t>
  </si>
  <si>
    <t>g3</t>
  </si>
  <si>
    <r>
      <t>l</t>
    </r>
    <r>
      <rPr>
        <i val="true"/>
        <sz val="10"/>
        <rFont val="Arial"/>
        <family val="2"/>
        <charset val="238"/>
      </rPr>
      <t>3</t>
    </r>
  </si>
  <si>
    <t>eta3</t>
  </si>
  <si>
    <t>g4</t>
  </si>
  <si>
    <r>
      <t>l</t>
    </r>
    <r>
      <rPr>
        <i val="true"/>
        <sz val="10"/>
        <rFont val="Arial"/>
        <family val="2"/>
        <charset val="238"/>
      </rPr>
      <t>4</t>
    </r>
  </si>
  <si>
    <t>eta4</t>
  </si>
  <si>
    <t>g5</t>
  </si>
  <si>
    <r>
      <t>l</t>
    </r>
    <r>
      <rPr>
        <i val="true"/>
        <sz val="10"/>
        <rFont val="Arial"/>
        <family val="2"/>
        <charset val="238"/>
      </rPr>
      <t>5</t>
    </r>
  </si>
  <si>
    <t>eta5</t>
  </si>
  <si>
    <t>g6</t>
  </si>
  <si>
    <r>
      <t>l</t>
    </r>
    <r>
      <rPr>
        <i val="true"/>
        <sz val="10"/>
        <rFont val="Arial"/>
        <family val="2"/>
        <charset val="238"/>
      </rPr>
      <t>6</t>
    </r>
  </si>
  <si>
    <t>eta6</t>
  </si>
  <si>
    <t>g7</t>
  </si>
  <si>
    <r>
      <t>l</t>
    </r>
    <r>
      <rPr>
        <i val="true"/>
        <sz val="10"/>
        <rFont val="Arial"/>
        <family val="2"/>
        <charset val="238"/>
      </rPr>
      <t>7</t>
    </r>
  </si>
  <si>
    <t>eta7</t>
  </si>
  <si>
    <t>g8</t>
  </si>
  <si>
    <r>
      <t>l</t>
    </r>
    <r>
      <rPr>
        <i val="true"/>
        <sz val="10"/>
        <rFont val="Arial"/>
        <family val="2"/>
        <charset val="238"/>
      </rPr>
      <t>8</t>
    </r>
  </si>
  <si>
    <t>eta8</t>
  </si>
  <si>
    <t>fattore</t>
  </si>
  <si>
    <r>
      <t>di scala per </t>
    </r>
    <r>
      <rPr>
        <sz val="8"/>
        <rFont val="Symbol"/>
        <family val="1"/>
        <charset val="2"/>
      </rPr>
      <t>l</t>
    </r>
  </si>
  <si>
    <r>
      <t>di scala per </t>
    </r>
    <r>
      <rPr>
        <sz val="8"/>
        <rFont val="Symbol"/>
        <family val="1"/>
        <charset val="2"/>
      </rPr>
      <t>w</t>
    </r>
  </si>
  <si>
    <t>dipendenze funzionali di viscositŕ, viscositŕ dinamica e viscositŕ complessa</t>
  </si>
  <si>
    <t>shear rate</t>
  </si>
  <si>
    <t>viscositŕ</t>
  </si>
  <si>
    <t>G''</t>
  </si>
  <si>
    <t>or frequency</t>
  </si>
  <si>
    <t>dinamica</t>
  </si>
  <si>
    <t>complessa</t>
  </si>
  <si>
    <t>fitting</t>
  </si>
  <si>
    <t> frequency</t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</si>
  <si>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G')^2</t>
    </r>
  </si>
  <si>
    <r>
      <t>(</t>
    </r>
    <r>
      <rPr>
        <sz val="8"/>
        <rFont val="Symbol"/>
        <family val="1"/>
        <charset val="2"/>
      </rPr>
      <t>D</t>
    </r>
    <r>
      <rPr>
        <sz val="8"/>
        <rFont val="Arial"/>
        <family val="2"/>
        <charset val="238"/>
      </rPr>
      <t>G'')^2</t>
    </r>
  </si>
  <si>
    <t>exp</t>
  </si>
  <si>
    <t>cal</t>
  </si>
  <si>
    <t>rel</t>
  </si>
  <si>
    <t>Shear Stress</t>
  </si>
  <si>
    <t>dolgi časi</t>
  </si>
  <si>
    <t>cela</t>
  </si>
  <si>
    <t>varianceBurgers</t>
  </si>
  <si>
    <t>J0</t>
  </si>
  <si>
    <t>Eta0</t>
  </si>
  <si>
    <t>G1</t>
  </si>
  <si>
    <t>Eta1</t>
  </si>
  <si>
    <t>G2</t>
  </si>
  <si>
    <t>Eta2</t>
  </si>
  <si>
    <t>relaxation (2*exp)</t>
  </si>
  <si>
    <t>variance 2*exp</t>
  </si>
  <si>
    <t>Pa-1</t>
  </si>
  <si>
    <t>Pa.s</t>
  </si>
  <si>
    <t>Pa</t>
  </si>
  <si>
    <t>Eta 0 </t>
  </si>
  <si>
    <t>J 1</t>
  </si>
  <si>
    <t>lambda1</t>
  </si>
  <si>
    <t>Eta 1</t>
  </si>
  <si>
    <t>J 2</t>
  </si>
  <si>
    <t>lambda2</t>
  </si>
  <si>
    <t>Eta 2</t>
  </si>
  <si>
    <t>variance</t>
  </si>
  <si>
    <t>t 1 =</t>
  </si>
  <si>
    <t>t 2 =</t>
  </si>
  <si>
    <t>G 1=</t>
  </si>
  <si>
    <t>G 2=</t>
  </si>
  <si>
    <t>time</t>
  </si>
  <si>
    <t>strain</t>
  </si>
  <si>
    <t>compl.</t>
  </si>
  <si>
    <t> J(t) cal</t>
  </si>
  <si>
    <t> SRD</t>
  </si>
  <si>
    <t>contributi</t>
  </si>
  <si>
    <t>sec</t>
  </si>
  <si>
    <t>m^2/N</t>
  </si>
  <si>
    <t> Pa-1</t>
  </si>
  <si>
    <t> </t>
  </si>
  <si>
    <t>elastico</t>
  </si>
  <si>
    <t>el. + visc.</t>
  </si>
  <si>
    <t>Burgers</t>
  </si>
  <si>
    <t>comp.calc</t>
  </si>
  <si>
    <t>srd</t>
  </si>
  <si>
    <t>2*exp</t>
  </si>
  <si>
    <t>ime vzorca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</si>
</sst>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0.000"/>
    <numFmt numFmtId="168" formatCode="0.00E+00"/>
    <numFmt numFmtId="169" formatCode="#,##0"/>
  </numFmts>
  <fonts count="5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b val="true"/>
      <sz val="12"/>
      <color rgb="FFFF0000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name val="Symbol"/>
      <family val="1"/>
      <charset val="2"/>
    </font>
    <font>
      <sz val="14"/>
      <color rgb="FF000000"/>
      <name val="Arial"/>
      <family val="2"/>
    </font>
    <font>
      <sz val="14"/>
      <color rgb="FF000000"/>
      <name val="Symbol"/>
      <family val="2"/>
    </font>
    <font>
      <sz val="11.8"/>
      <color rgb="FF000000"/>
      <name val="Symbol"/>
      <family val="2"/>
    </font>
    <font>
      <sz val="11.8"/>
      <color rgb="FF000000"/>
      <name val="Arial"/>
      <family val="2"/>
    </font>
    <font>
      <sz val="8"/>
      <color rgb="FF000000"/>
      <name val="Arial"/>
      <family val="2"/>
    </font>
    <font>
      <b val="true"/>
      <sz val="8"/>
      <color rgb="FF000000"/>
      <name val="Arial"/>
      <family val="2"/>
    </font>
    <font>
      <sz val="7.35"/>
      <color rgb="FF000000"/>
      <name val="Arial"/>
      <family val="2"/>
    </font>
    <font>
      <sz val="12"/>
      <name val="Times New Roman"/>
      <family val="1"/>
      <charset val="238"/>
    </font>
    <font>
      <i val="true"/>
      <sz val="12"/>
      <name val="Times New Roman"/>
      <family val="1"/>
      <charset val="238"/>
    </font>
    <font>
      <sz val="12"/>
      <name val="Symbol"/>
      <family val="1"/>
      <charset val="2"/>
    </font>
    <font>
      <sz val="8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9"/>
      <name val="Times New Roman"/>
      <family val="1"/>
      <charset val="238"/>
    </font>
    <font>
      <b val="true"/>
      <sz val="12"/>
      <name val="Times New Roman"/>
      <family val="1"/>
      <charset val="238"/>
    </font>
    <font>
      <b val="true"/>
      <sz val="10"/>
      <name val="Times New Roman"/>
      <family val="1"/>
      <charset val="238"/>
    </font>
    <font>
      <i val="true"/>
      <sz val="12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i val="true"/>
      <sz val="10"/>
      <name val="Arial"/>
      <family val="2"/>
      <charset val="238"/>
    </font>
    <font>
      <b val="true"/>
      <i val="true"/>
      <sz val="10"/>
      <name val="Arial"/>
      <family val="2"/>
      <charset val="238"/>
    </font>
    <font>
      <i val="true"/>
      <sz val="10"/>
      <name val="Symbol"/>
      <family val="1"/>
      <charset val="2"/>
    </font>
    <font>
      <sz val="8"/>
      <name val="Symbol"/>
      <family val="1"/>
      <charset val="2"/>
    </font>
    <font>
      <vertAlign val="subscript"/>
      <sz val="14"/>
      <color rgb="FF000000"/>
      <name val="Arial"/>
      <family val="2"/>
    </font>
    <font>
      <b val="true"/>
      <sz val="14"/>
      <color rgb="FFFF0000"/>
      <name val="Arial"/>
      <family val="2"/>
      <charset val="238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238"/>
    </font>
    <font>
      <b val="true"/>
      <i val="true"/>
      <sz val="12"/>
      <name val="Arial"/>
      <family val="2"/>
      <charset val="238"/>
    </font>
    <font>
      <b val="true"/>
      <sz val="12"/>
      <name val="Arial"/>
      <family val="2"/>
      <charset val="1"/>
    </font>
    <font>
      <sz val="12"/>
      <name val="Arial"/>
      <family val="2"/>
      <charset val="238"/>
    </font>
    <font>
      <b val="true"/>
      <sz val="11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9"/>
      <name val="Arial"/>
      <family val="2"/>
      <charset val="238"/>
    </font>
    <font>
      <sz val="12"/>
      <name val="Arial"/>
      <family val="2"/>
      <charset val="1"/>
    </font>
    <font>
      <i val="true"/>
      <sz val="10"/>
      <name val="MS Sans Serif"/>
      <family val="2"/>
      <charset val="238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000000"/>
      <name val="Arial"/>
      <family val="2"/>
    </font>
    <font>
      <sz val="14.5"/>
      <color rgb="FF000000"/>
      <name val="Arial"/>
      <family val="2"/>
    </font>
    <font>
      <sz val="10.1"/>
      <color rgb="FF000000"/>
      <name val="Arial"/>
      <family val="2"/>
    </font>
    <font>
      <sz val="12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.75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F"/>
      </patternFill>
    </fill>
    <fill>
      <patternFill patternType="solid">
        <fgColor rgb="FFFFFF00"/>
        <bgColor rgb="FFFFFF4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EFFF"/>
      </patternFill>
    </fill>
    <fill>
      <patternFill patternType="solid">
        <fgColor rgb="FFFFFFCF"/>
        <bgColor rgb="FFFFFFCC"/>
      </patternFill>
    </fill>
    <fill>
      <patternFill patternType="solid">
        <fgColor rgb="FFC1C1C7"/>
        <bgColor rgb="FF99CCFF"/>
      </patternFill>
    </fill>
    <fill>
      <patternFill patternType="solid">
        <fgColor rgb="FFCCFFCC"/>
        <bgColor rgb="FFBFFFC0"/>
      </patternFill>
    </fill>
    <fill>
      <patternFill patternType="solid">
        <fgColor rgb="FF00FF00"/>
        <bgColor rgb="FF33CCCC"/>
      </patternFill>
    </fill>
    <fill>
      <patternFill patternType="solid">
        <fgColor rgb="FFFFEFFF"/>
        <bgColor rgb="FFFFFFFF"/>
      </patternFill>
    </fill>
    <fill>
      <patternFill patternType="solid">
        <fgColor rgb="FFCCFFFF"/>
        <bgColor rgb="FFBFFFFF"/>
      </patternFill>
    </fill>
    <fill>
      <patternFill patternType="solid">
        <fgColor rgb="FFBFFFFF"/>
        <bgColor rgb="FFCCFFFF"/>
      </patternFill>
    </fill>
    <fill>
      <patternFill patternType="solid">
        <fgColor rgb="FFFFFF40"/>
        <bgColor rgb="FFFFFF00"/>
      </patternFill>
    </fill>
    <fill>
      <patternFill patternType="solid">
        <fgColor rgb="FFBFFFC0"/>
        <bgColor rgb="FFCCFFCC"/>
      </patternFill>
    </fill>
    <fill>
      <patternFill patternType="solid">
        <fgColor rgb="FFFFFFC0"/>
        <bgColor rgb="FFFFFFCC"/>
      </patternFill>
    </fill>
    <fill>
      <patternFill patternType="solid">
        <fgColor rgb="FF00B0F0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5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1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4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4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9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2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4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14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4" fillId="11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5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  <cellStyle name="Normal_1g fiti freq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FFEFFF"/>
      <rgbColor rgb="FF000080"/>
      <rgbColor rgb="FFFF00FF"/>
      <rgbColor rgb="FFFFFF40"/>
      <rgbColor rgb="FF00FFFF"/>
      <rgbColor rgb="FF800080"/>
      <rgbColor rgb="FF800000"/>
      <rgbColor rgb="FF008080"/>
      <rgbColor rgb="FF0000FF"/>
      <rgbColor rgb="FF00B0F0"/>
      <rgbColor rgb="FFBFFFFF"/>
      <rgbColor rgb="FFCCFFCC"/>
      <rgbColor rgb="FFFFFFC0"/>
      <rgbColor rgb="FF99CCFF"/>
      <rgbColor rgb="FFFF99CC"/>
      <rgbColor rgb="FFCC99FF"/>
      <rgbColor rgb="FFFFFFCF"/>
      <rgbColor rgb="FF3366FF"/>
      <rgbColor rgb="FF33CCCC"/>
      <rgbColor rgb="FFBFFFC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2'!$C$16:$C$170</c:f>
              <c:numCache>
                <c:formatCode>General</c:formatCode>
                <c:ptCount val="155"/>
                <c:pt idx="0">
                  <c:v>1.41E-005</c:v>
                </c:pt>
                <c:pt idx="1">
                  <c:v>2.61E-005</c:v>
                </c:pt>
                <c:pt idx="2">
                  <c:v>3.17E-005</c:v>
                </c:pt>
                <c:pt idx="3">
                  <c:v>3.63E-005</c:v>
                </c:pt>
                <c:pt idx="4">
                  <c:v>4.19E-005</c:v>
                </c:pt>
                <c:pt idx="5">
                  <c:v>4.45E-005</c:v>
                </c:pt>
                <c:pt idx="6">
                  <c:v>5.07E-005</c:v>
                </c:pt>
                <c:pt idx="7">
                  <c:v>5.39E-005</c:v>
                </c:pt>
                <c:pt idx="8">
                  <c:v>5.7E-005</c:v>
                </c:pt>
                <c:pt idx="9">
                  <c:v>6.28E-005</c:v>
                </c:pt>
                <c:pt idx="10">
                  <c:v>6.61E-005</c:v>
                </c:pt>
                <c:pt idx="11">
                  <c:v>7.09E-005</c:v>
                </c:pt>
                <c:pt idx="12">
                  <c:v>7.33E-005</c:v>
                </c:pt>
                <c:pt idx="13">
                  <c:v>7.69E-005</c:v>
                </c:pt>
                <c:pt idx="14">
                  <c:v>8.16E-005</c:v>
                </c:pt>
                <c:pt idx="15">
                  <c:v>8.46E-005</c:v>
                </c:pt>
                <c:pt idx="16">
                  <c:v>8.85E-005</c:v>
                </c:pt>
                <c:pt idx="17">
                  <c:v>9.08E-005</c:v>
                </c:pt>
                <c:pt idx="18">
                  <c:v>9.46E-005</c:v>
                </c:pt>
                <c:pt idx="19">
                  <c:v>9.87E-005</c:v>
                </c:pt>
                <c:pt idx="20">
                  <c:v>0.000104</c:v>
                </c:pt>
                <c:pt idx="21">
                  <c:v>0.000107</c:v>
                </c:pt>
                <c:pt idx="22">
                  <c:v>0.00011</c:v>
                </c:pt>
                <c:pt idx="23">
                  <c:v>0.000115</c:v>
                </c:pt>
                <c:pt idx="24">
                  <c:v>0.000119</c:v>
                </c:pt>
                <c:pt idx="25">
                  <c:v>0.000124</c:v>
                </c:pt>
                <c:pt idx="26">
                  <c:v>0.000128</c:v>
                </c:pt>
                <c:pt idx="27">
                  <c:v>0.000129</c:v>
                </c:pt>
                <c:pt idx="28">
                  <c:v>0.000135</c:v>
                </c:pt>
                <c:pt idx="29">
                  <c:v>0.000139</c:v>
                </c:pt>
                <c:pt idx="30">
                  <c:v>0.000143</c:v>
                </c:pt>
                <c:pt idx="31">
                  <c:v>0.000148</c:v>
                </c:pt>
                <c:pt idx="32">
                  <c:v>0.000153</c:v>
                </c:pt>
                <c:pt idx="33">
                  <c:v>0.000158</c:v>
                </c:pt>
                <c:pt idx="34">
                  <c:v>0.000162</c:v>
                </c:pt>
                <c:pt idx="35">
                  <c:v>0.000167</c:v>
                </c:pt>
                <c:pt idx="36">
                  <c:v>0.000172</c:v>
                </c:pt>
                <c:pt idx="37">
                  <c:v>0.000177</c:v>
                </c:pt>
                <c:pt idx="38">
                  <c:v>0.000182</c:v>
                </c:pt>
                <c:pt idx="39">
                  <c:v>0.000187</c:v>
                </c:pt>
                <c:pt idx="40">
                  <c:v>0.000191</c:v>
                </c:pt>
                <c:pt idx="41">
                  <c:v>0.000198</c:v>
                </c:pt>
                <c:pt idx="42">
                  <c:v>0.000204</c:v>
                </c:pt>
                <c:pt idx="43">
                  <c:v>0.000208</c:v>
                </c:pt>
                <c:pt idx="44">
                  <c:v>0.000214</c:v>
                </c:pt>
                <c:pt idx="45">
                  <c:v>0.000221</c:v>
                </c:pt>
                <c:pt idx="46">
                  <c:v>0.000226</c:v>
                </c:pt>
                <c:pt idx="47">
                  <c:v>0.000233</c:v>
                </c:pt>
                <c:pt idx="48">
                  <c:v>0.000237</c:v>
                </c:pt>
                <c:pt idx="49">
                  <c:v>0.000244</c:v>
                </c:pt>
                <c:pt idx="50">
                  <c:v>0.000249</c:v>
                </c:pt>
                <c:pt idx="51">
                  <c:v>0.000257</c:v>
                </c:pt>
                <c:pt idx="52">
                  <c:v>0.000265</c:v>
                </c:pt>
                <c:pt idx="53">
                  <c:v>0.00027</c:v>
                </c:pt>
                <c:pt idx="54">
                  <c:v>0.000279</c:v>
                </c:pt>
                <c:pt idx="55">
                  <c:v>0.000285</c:v>
                </c:pt>
                <c:pt idx="56">
                  <c:v>0.000292</c:v>
                </c:pt>
                <c:pt idx="57">
                  <c:v>0.000299</c:v>
                </c:pt>
                <c:pt idx="58">
                  <c:v>0.000308</c:v>
                </c:pt>
                <c:pt idx="59">
                  <c:v>0.000316</c:v>
                </c:pt>
                <c:pt idx="60">
                  <c:v>0.000324</c:v>
                </c:pt>
                <c:pt idx="61">
                  <c:v>0.000333</c:v>
                </c:pt>
                <c:pt idx="62">
                  <c:v>0.000342</c:v>
                </c:pt>
                <c:pt idx="63">
                  <c:v>0.000351</c:v>
                </c:pt>
                <c:pt idx="64">
                  <c:v>0.000359</c:v>
                </c:pt>
                <c:pt idx="65">
                  <c:v>0.000369</c:v>
                </c:pt>
                <c:pt idx="66">
                  <c:v>0.000379</c:v>
                </c:pt>
                <c:pt idx="67">
                  <c:v>0.00039</c:v>
                </c:pt>
                <c:pt idx="68">
                  <c:v>0.000402</c:v>
                </c:pt>
                <c:pt idx="69">
                  <c:v>0.000412</c:v>
                </c:pt>
                <c:pt idx="70">
                  <c:v>0.000421</c:v>
                </c:pt>
                <c:pt idx="71">
                  <c:v>0.000433</c:v>
                </c:pt>
                <c:pt idx="72">
                  <c:v>0.000443</c:v>
                </c:pt>
                <c:pt idx="73">
                  <c:v>0.000455</c:v>
                </c:pt>
                <c:pt idx="74">
                  <c:v>0.000466</c:v>
                </c:pt>
                <c:pt idx="75">
                  <c:v>0.00048</c:v>
                </c:pt>
                <c:pt idx="76">
                  <c:v>0.000491</c:v>
                </c:pt>
                <c:pt idx="77">
                  <c:v>0.000502</c:v>
                </c:pt>
                <c:pt idx="78">
                  <c:v>0.000517</c:v>
                </c:pt>
                <c:pt idx="79">
                  <c:v>0.00053</c:v>
                </c:pt>
                <c:pt idx="80">
                  <c:v>0.000546</c:v>
                </c:pt>
                <c:pt idx="81">
                  <c:v>0.000559</c:v>
                </c:pt>
                <c:pt idx="82">
                  <c:v>0.000578</c:v>
                </c:pt>
                <c:pt idx="83">
                  <c:v>0.000589</c:v>
                </c:pt>
                <c:pt idx="84">
                  <c:v>0.000606</c:v>
                </c:pt>
                <c:pt idx="85">
                  <c:v>0.000624</c:v>
                </c:pt>
                <c:pt idx="86">
                  <c:v>0.000638</c:v>
                </c:pt>
                <c:pt idx="87">
                  <c:v>0.000656</c:v>
                </c:pt>
                <c:pt idx="88">
                  <c:v>0.000664</c:v>
                </c:pt>
                <c:pt idx="89">
                  <c:v>0.000694</c:v>
                </c:pt>
                <c:pt idx="90">
                  <c:v>0.000713</c:v>
                </c:pt>
                <c:pt idx="91">
                  <c:v>0.000733</c:v>
                </c:pt>
                <c:pt idx="92">
                  <c:v>0.000752</c:v>
                </c:pt>
                <c:pt idx="93">
                  <c:v>0.000771</c:v>
                </c:pt>
                <c:pt idx="94">
                  <c:v>0.000794</c:v>
                </c:pt>
                <c:pt idx="95">
                  <c:v>0.000818</c:v>
                </c:pt>
                <c:pt idx="96">
                  <c:v>0.000837</c:v>
                </c:pt>
                <c:pt idx="97">
                  <c:v>0.00086</c:v>
                </c:pt>
                <c:pt idx="98">
                  <c:v>0.000885</c:v>
                </c:pt>
                <c:pt idx="99">
                  <c:v>0.00091</c:v>
                </c:pt>
                <c:pt idx="100">
                  <c:v>0.000935</c:v>
                </c:pt>
                <c:pt idx="101">
                  <c:v>0.000962</c:v>
                </c:pt>
                <c:pt idx="102">
                  <c:v>0.000988</c:v>
                </c:pt>
                <c:pt idx="103">
                  <c:v>0.00102</c:v>
                </c:pt>
                <c:pt idx="104">
                  <c:v>0.00105</c:v>
                </c:pt>
                <c:pt idx="105">
                  <c:v>0.00107</c:v>
                </c:pt>
                <c:pt idx="106">
                  <c:v>0.0011</c:v>
                </c:pt>
                <c:pt idx="107">
                  <c:v>0.00113</c:v>
                </c:pt>
                <c:pt idx="108">
                  <c:v>0.00117</c:v>
                </c:pt>
                <c:pt idx="109">
                  <c:v>0.0012</c:v>
                </c:pt>
                <c:pt idx="110">
                  <c:v>0.00123</c:v>
                </c:pt>
                <c:pt idx="111">
                  <c:v>0.00127</c:v>
                </c:pt>
                <c:pt idx="112">
                  <c:v>0.0013</c:v>
                </c:pt>
                <c:pt idx="113">
                  <c:v>0.00134</c:v>
                </c:pt>
                <c:pt idx="114">
                  <c:v>0.00138</c:v>
                </c:pt>
                <c:pt idx="115">
                  <c:v>0.00142</c:v>
                </c:pt>
                <c:pt idx="116">
                  <c:v>0.00146</c:v>
                </c:pt>
                <c:pt idx="117">
                  <c:v>0.0015</c:v>
                </c:pt>
                <c:pt idx="118">
                  <c:v>0.00154</c:v>
                </c:pt>
                <c:pt idx="119">
                  <c:v>0.00159</c:v>
                </c:pt>
                <c:pt idx="120">
                  <c:v>0.00163</c:v>
                </c:pt>
                <c:pt idx="121">
                  <c:v>0.00168</c:v>
                </c:pt>
                <c:pt idx="122">
                  <c:v>0.00173</c:v>
                </c:pt>
                <c:pt idx="123">
                  <c:v>0.00178</c:v>
                </c:pt>
                <c:pt idx="124">
                  <c:v>0.00183</c:v>
                </c:pt>
                <c:pt idx="125">
                  <c:v>0.00187</c:v>
                </c:pt>
                <c:pt idx="126">
                  <c:v>0.00193</c:v>
                </c:pt>
                <c:pt idx="127">
                  <c:v>0.00198</c:v>
                </c:pt>
                <c:pt idx="128">
                  <c:v>0.00204</c:v>
                </c:pt>
                <c:pt idx="129">
                  <c:v>0.00209</c:v>
                </c:pt>
                <c:pt idx="130">
                  <c:v>0.00215</c:v>
                </c:pt>
                <c:pt idx="131">
                  <c:v>0.0022</c:v>
                </c:pt>
                <c:pt idx="132">
                  <c:v>0.00226</c:v>
                </c:pt>
                <c:pt idx="133">
                  <c:v>0.00232</c:v>
                </c:pt>
                <c:pt idx="134">
                  <c:v>0.00238</c:v>
                </c:pt>
                <c:pt idx="135">
                  <c:v>0.00245</c:v>
                </c:pt>
                <c:pt idx="136">
                  <c:v>0.00251</c:v>
                </c:pt>
                <c:pt idx="137">
                  <c:v>0.00257</c:v>
                </c:pt>
                <c:pt idx="138">
                  <c:v>0.00264</c:v>
                </c:pt>
                <c:pt idx="139">
                  <c:v>0.0027</c:v>
                </c:pt>
                <c:pt idx="140">
                  <c:v>0.00277</c:v>
                </c:pt>
                <c:pt idx="141">
                  <c:v>0.00283</c:v>
                </c:pt>
                <c:pt idx="142">
                  <c:v>0.0029</c:v>
                </c:pt>
                <c:pt idx="143">
                  <c:v>0.00297</c:v>
                </c:pt>
                <c:pt idx="144">
                  <c:v>0.00305</c:v>
                </c:pt>
                <c:pt idx="145">
                  <c:v>0.00312</c:v>
                </c:pt>
                <c:pt idx="146">
                  <c:v>0.00319</c:v>
                </c:pt>
                <c:pt idx="147">
                  <c:v>0.00327</c:v>
                </c:pt>
                <c:pt idx="148">
                  <c:v>0.00334</c:v>
                </c:pt>
                <c:pt idx="149">
                  <c:v>0.00342</c:v>
                </c:pt>
                <c:pt idx="150">
                  <c:v>0.0035</c:v>
                </c:pt>
                <c:pt idx="151">
                  <c:v>0.00358</c:v>
                </c:pt>
                <c:pt idx="152">
                  <c:v>0.00366</c:v>
                </c:pt>
                <c:pt idx="153">
                  <c:v>0.00374</c:v>
                </c:pt>
                <c:pt idx="154">
                  <c:v>0.00383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'creep Burgers 2'!$L$16:$L$199</c:f>
              <c:numCache>
                <c:formatCode>General</c:formatCode>
                <c:ptCount val="184"/>
                <c:pt idx="0">
                  <c:v>0.00382</c:v>
                </c:pt>
                <c:pt idx="1">
                  <c:v>0.00382</c:v>
                </c:pt>
                <c:pt idx="2">
                  <c:v>0.0038</c:v>
                </c:pt>
                <c:pt idx="3">
                  <c:v>0.0038</c:v>
                </c:pt>
                <c:pt idx="4">
                  <c:v>0.0038</c:v>
                </c:pt>
                <c:pt idx="5">
                  <c:v>0.0038</c:v>
                </c:pt>
                <c:pt idx="6">
                  <c:v>0.0038</c:v>
                </c:pt>
                <c:pt idx="7">
                  <c:v>0.0038</c:v>
                </c:pt>
                <c:pt idx="8">
                  <c:v>0.00378</c:v>
                </c:pt>
                <c:pt idx="9">
                  <c:v>0.00378</c:v>
                </c:pt>
                <c:pt idx="10">
                  <c:v>0.00378</c:v>
                </c:pt>
                <c:pt idx="11">
                  <c:v>0.00378</c:v>
                </c:pt>
                <c:pt idx="12">
                  <c:v>0.00378</c:v>
                </c:pt>
                <c:pt idx="13">
                  <c:v>0.00378</c:v>
                </c:pt>
                <c:pt idx="14">
                  <c:v>0.00378</c:v>
                </c:pt>
                <c:pt idx="15">
                  <c:v>0.00378</c:v>
                </c:pt>
                <c:pt idx="16">
                  <c:v>0.00378</c:v>
                </c:pt>
                <c:pt idx="17">
                  <c:v>0.00376</c:v>
                </c:pt>
                <c:pt idx="18">
                  <c:v>0.00376</c:v>
                </c:pt>
                <c:pt idx="19">
                  <c:v>0.00376</c:v>
                </c:pt>
                <c:pt idx="20">
                  <c:v>0.00376</c:v>
                </c:pt>
                <c:pt idx="21">
                  <c:v>0.00376</c:v>
                </c:pt>
                <c:pt idx="22">
                  <c:v>0.00376</c:v>
                </c:pt>
                <c:pt idx="23">
                  <c:v>0.00376</c:v>
                </c:pt>
                <c:pt idx="24">
                  <c:v>0.00376</c:v>
                </c:pt>
                <c:pt idx="25">
                  <c:v>0.00374</c:v>
                </c:pt>
                <c:pt idx="26">
                  <c:v>0.00374</c:v>
                </c:pt>
                <c:pt idx="27">
                  <c:v>0.00374</c:v>
                </c:pt>
                <c:pt idx="28">
                  <c:v>0.00374</c:v>
                </c:pt>
                <c:pt idx="29">
                  <c:v>0.00374</c:v>
                </c:pt>
                <c:pt idx="30">
                  <c:v>0.00374</c:v>
                </c:pt>
                <c:pt idx="31">
                  <c:v>0.00374</c:v>
                </c:pt>
                <c:pt idx="32">
                  <c:v>0.00374</c:v>
                </c:pt>
                <c:pt idx="33">
                  <c:v>0.00374</c:v>
                </c:pt>
                <c:pt idx="34">
                  <c:v>0.00372</c:v>
                </c:pt>
                <c:pt idx="35">
                  <c:v>0.00372</c:v>
                </c:pt>
                <c:pt idx="36">
                  <c:v>0.00372</c:v>
                </c:pt>
                <c:pt idx="37">
                  <c:v>0.00372</c:v>
                </c:pt>
                <c:pt idx="38">
                  <c:v>0.00372</c:v>
                </c:pt>
                <c:pt idx="39">
                  <c:v>0.00372</c:v>
                </c:pt>
                <c:pt idx="40">
                  <c:v>0.00372</c:v>
                </c:pt>
                <c:pt idx="41">
                  <c:v>0.0037</c:v>
                </c:pt>
                <c:pt idx="42">
                  <c:v>0.0037</c:v>
                </c:pt>
                <c:pt idx="43">
                  <c:v>0.0037</c:v>
                </c:pt>
                <c:pt idx="44">
                  <c:v>0.0037</c:v>
                </c:pt>
                <c:pt idx="45">
                  <c:v>0.0037</c:v>
                </c:pt>
                <c:pt idx="46">
                  <c:v>0.0037</c:v>
                </c:pt>
                <c:pt idx="47">
                  <c:v>0.0037</c:v>
                </c:pt>
                <c:pt idx="48">
                  <c:v>0.00368</c:v>
                </c:pt>
                <c:pt idx="49">
                  <c:v>0.00368</c:v>
                </c:pt>
                <c:pt idx="50">
                  <c:v>0.00368</c:v>
                </c:pt>
                <c:pt idx="51">
                  <c:v>0.00368</c:v>
                </c:pt>
                <c:pt idx="52">
                  <c:v>0.00368</c:v>
                </c:pt>
                <c:pt idx="53">
                  <c:v>0.00368</c:v>
                </c:pt>
                <c:pt idx="54">
                  <c:v>0.00366</c:v>
                </c:pt>
                <c:pt idx="55">
                  <c:v>0.00366</c:v>
                </c:pt>
                <c:pt idx="56">
                  <c:v>0.00366</c:v>
                </c:pt>
                <c:pt idx="57">
                  <c:v>0.00366</c:v>
                </c:pt>
                <c:pt idx="58">
                  <c:v>0.00366</c:v>
                </c:pt>
                <c:pt idx="59">
                  <c:v>0.00366</c:v>
                </c:pt>
                <c:pt idx="60">
                  <c:v>0.00364</c:v>
                </c:pt>
                <c:pt idx="61">
                  <c:v>0.00364</c:v>
                </c:pt>
                <c:pt idx="62">
                  <c:v>0.00364</c:v>
                </c:pt>
                <c:pt idx="63">
                  <c:v>0.00364</c:v>
                </c:pt>
                <c:pt idx="64">
                  <c:v>0.00364</c:v>
                </c:pt>
                <c:pt idx="65">
                  <c:v>0.00362</c:v>
                </c:pt>
                <c:pt idx="66">
                  <c:v>0.00362</c:v>
                </c:pt>
                <c:pt idx="67">
                  <c:v>0.00362</c:v>
                </c:pt>
                <c:pt idx="68">
                  <c:v>0.00362</c:v>
                </c:pt>
                <c:pt idx="69">
                  <c:v>0.00362</c:v>
                </c:pt>
                <c:pt idx="70">
                  <c:v>0.0036</c:v>
                </c:pt>
                <c:pt idx="71">
                  <c:v>0.0036</c:v>
                </c:pt>
                <c:pt idx="72">
                  <c:v>0.0036</c:v>
                </c:pt>
                <c:pt idx="73">
                  <c:v>0.0036</c:v>
                </c:pt>
                <c:pt idx="74">
                  <c:v>0.00358</c:v>
                </c:pt>
                <c:pt idx="75">
                  <c:v>0.00358</c:v>
                </c:pt>
                <c:pt idx="76">
                  <c:v>0.00358</c:v>
                </c:pt>
                <c:pt idx="77">
                  <c:v>0.00358</c:v>
                </c:pt>
                <c:pt idx="78">
                  <c:v>0.00356</c:v>
                </c:pt>
                <c:pt idx="79">
                  <c:v>0.00356</c:v>
                </c:pt>
                <c:pt idx="80">
                  <c:v>0.00356</c:v>
                </c:pt>
                <c:pt idx="81">
                  <c:v>0.00356</c:v>
                </c:pt>
                <c:pt idx="82">
                  <c:v>0.00354</c:v>
                </c:pt>
                <c:pt idx="83">
                  <c:v>0.00354</c:v>
                </c:pt>
                <c:pt idx="84">
                  <c:v>0.00354</c:v>
                </c:pt>
                <c:pt idx="85">
                  <c:v>0.00354</c:v>
                </c:pt>
                <c:pt idx="86">
                  <c:v>0.00352</c:v>
                </c:pt>
                <c:pt idx="87">
                  <c:v>0.00352</c:v>
                </c:pt>
                <c:pt idx="88">
                  <c:v>0.00352</c:v>
                </c:pt>
                <c:pt idx="89">
                  <c:v>0.0035</c:v>
                </c:pt>
                <c:pt idx="90">
                  <c:v>0.0035</c:v>
                </c:pt>
                <c:pt idx="91">
                  <c:v>0.0035</c:v>
                </c:pt>
                <c:pt idx="92">
                  <c:v>0.00348</c:v>
                </c:pt>
                <c:pt idx="93">
                  <c:v>0.00348</c:v>
                </c:pt>
                <c:pt idx="94">
                  <c:v>0.00348</c:v>
                </c:pt>
                <c:pt idx="95">
                  <c:v>0.00346</c:v>
                </c:pt>
                <c:pt idx="96">
                  <c:v>0.00346</c:v>
                </c:pt>
                <c:pt idx="97">
                  <c:v>0.00346</c:v>
                </c:pt>
                <c:pt idx="98">
                  <c:v>0.00344</c:v>
                </c:pt>
                <c:pt idx="99">
                  <c:v>0.00344</c:v>
                </c:pt>
                <c:pt idx="100">
                  <c:v>0.00344</c:v>
                </c:pt>
                <c:pt idx="101">
                  <c:v>0.00342</c:v>
                </c:pt>
                <c:pt idx="102">
                  <c:v>0.00342</c:v>
                </c:pt>
                <c:pt idx="103">
                  <c:v>0.00342</c:v>
                </c:pt>
                <c:pt idx="104">
                  <c:v>0.0034</c:v>
                </c:pt>
                <c:pt idx="105">
                  <c:v>0.0034</c:v>
                </c:pt>
                <c:pt idx="106">
                  <c:v>0.00338</c:v>
                </c:pt>
                <c:pt idx="107">
                  <c:v>0.00338</c:v>
                </c:pt>
                <c:pt idx="108">
                  <c:v>0.00338</c:v>
                </c:pt>
                <c:pt idx="109">
                  <c:v>0.00336</c:v>
                </c:pt>
                <c:pt idx="110">
                  <c:v>0.00336</c:v>
                </c:pt>
                <c:pt idx="111">
                  <c:v>0.00334</c:v>
                </c:pt>
                <c:pt idx="112">
                  <c:v>0.00334</c:v>
                </c:pt>
                <c:pt idx="113">
                  <c:v>0.00332</c:v>
                </c:pt>
                <c:pt idx="114">
                  <c:v>0.00332</c:v>
                </c:pt>
                <c:pt idx="115">
                  <c:v>0.0033</c:v>
                </c:pt>
                <c:pt idx="116">
                  <c:v>0.0033</c:v>
                </c:pt>
                <c:pt idx="117">
                  <c:v>0.0033</c:v>
                </c:pt>
                <c:pt idx="118">
                  <c:v>0.00328</c:v>
                </c:pt>
                <c:pt idx="119">
                  <c:v>0.00326</c:v>
                </c:pt>
                <c:pt idx="120">
                  <c:v>0.00326</c:v>
                </c:pt>
                <c:pt idx="121">
                  <c:v>0.00324</c:v>
                </c:pt>
                <c:pt idx="122">
                  <c:v>0.00324</c:v>
                </c:pt>
                <c:pt idx="123">
                  <c:v>0.00322</c:v>
                </c:pt>
                <c:pt idx="124">
                  <c:v>0.00322</c:v>
                </c:pt>
                <c:pt idx="125">
                  <c:v>0.0032</c:v>
                </c:pt>
                <c:pt idx="126">
                  <c:v>0.0032</c:v>
                </c:pt>
                <c:pt idx="127">
                  <c:v>0.00318</c:v>
                </c:pt>
                <c:pt idx="128">
                  <c:v>0.00318</c:v>
                </c:pt>
                <c:pt idx="129">
                  <c:v>0.00316</c:v>
                </c:pt>
                <c:pt idx="130">
                  <c:v>0.00316</c:v>
                </c:pt>
                <c:pt idx="131">
                  <c:v>0.00314</c:v>
                </c:pt>
                <c:pt idx="132">
                  <c:v>0.00312</c:v>
                </c:pt>
                <c:pt idx="133">
                  <c:v>0.00312</c:v>
                </c:pt>
                <c:pt idx="134">
                  <c:v>0.0031</c:v>
                </c:pt>
                <c:pt idx="135">
                  <c:v>0.0031</c:v>
                </c:pt>
                <c:pt idx="136">
                  <c:v>0.00308</c:v>
                </c:pt>
                <c:pt idx="137">
                  <c:v>0.00306</c:v>
                </c:pt>
                <c:pt idx="138">
                  <c:v>0.00306</c:v>
                </c:pt>
                <c:pt idx="139">
                  <c:v>0.00304</c:v>
                </c:pt>
                <c:pt idx="140">
                  <c:v>0.00304</c:v>
                </c:pt>
                <c:pt idx="141">
                  <c:v>0.00302</c:v>
                </c:pt>
                <c:pt idx="142">
                  <c:v>0.003</c:v>
                </c:pt>
                <c:pt idx="143">
                  <c:v>0.003</c:v>
                </c:pt>
                <c:pt idx="144">
                  <c:v>0.00298</c:v>
                </c:pt>
                <c:pt idx="145">
                  <c:v>0.00296</c:v>
                </c:pt>
                <c:pt idx="146">
                  <c:v>0.00294</c:v>
                </c:pt>
                <c:pt idx="147">
                  <c:v>0.00294</c:v>
                </c:pt>
                <c:pt idx="148">
                  <c:v>0.00292</c:v>
                </c:pt>
                <c:pt idx="149">
                  <c:v>0.0029</c:v>
                </c:pt>
                <c:pt idx="150">
                  <c:v>0.0029</c:v>
                </c:pt>
                <c:pt idx="151">
                  <c:v>0.00288</c:v>
                </c:pt>
                <c:pt idx="152">
                  <c:v>0.00286</c:v>
                </c:pt>
                <c:pt idx="153">
                  <c:v>0.00286</c:v>
                </c:pt>
                <c:pt idx="154">
                  <c:v>0.00284</c:v>
                </c:pt>
                <c:pt idx="155">
                  <c:v>0.00282</c:v>
                </c:pt>
                <c:pt idx="156">
                  <c:v>0.0028</c:v>
                </c:pt>
                <c:pt idx="157">
                  <c:v>0.0028</c:v>
                </c:pt>
                <c:pt idx="158">
                  <c:v>0.00278</c:v>
                </c:pt>
                <c:pt idx="159">
                  <c:v>0.00276</c:v>
                </c:pt>
                <c:pt idx="160">
                  <c:v>0.00274</c:v>
                </c:pt>
                <c:pt idx="161">
                  <c:v>0.00274</c:v>
                </c:pt>
                <c:pt idx="162">
                  <c:v>0.00272</c:v>
                </c:pt>
                <c:pt idx="163">
                  <c:v>0.0027</c:v>
                </c:pt>
                <c:pt idx="164">
                  <c:v>0.0027</c:v>
                </c:pt>
                <c:pt idx="165">
                  <c:v>0.00268</c:v>
                </c:pt>
                <c:pt idx="166">
                  <c:v>0.00266</c:v>
                </c:pt>
                <c:pt idx="167">
                  <c:v>0.00264</c:v>
                </c:pt>
                <c:pt idx="168">
                  <c:v>0.00264</c:v>
                </c:pt>
                <c:pt idx="169">
                  <c:v>0.00262</c:v>
                </c:pt>
                <c:pt idx="170">
                  <c:v>0.0026</c:v>
                </c:pt>
                <c:pt idx="171">
                  <c:v>0.00258</c:v>
                </c:pt>
                <c:pt idx="172">
                  <c:v>0.00258</c:v>
                </c:pt>
                <c:pt idx="173">
                  <c:v>0.00256</c:v>
                </c:pt>
                <c:pt idx="174">
                  <c:v>0.00254</c:v>
                </c:pt>
                <c:pt idx="175">
                  <c:v>0.00254</c:v>
                </c:pt>
                <c:pt idx="176">
                  <c:v>0.00252</c:v>
                </c:pt>
                <c:pt idx="177">
                  <c:v>0.0025</c:v>
                </c:pt>
                <c:pt idx="178">
                  <c:v>0.00248</c:v>
                </c:pt>
                <c:pt idx="179">
                  <c:v>0.00248</c:v>
                </c:pt>
                <c:pt idx="180">
                  <c:v>0.00246</c:v>
                </c:pt>
                <c:pt idx="181">
                  <c:v>0.00244</c:v>
                </c:pt>
                <c:pt idx="182">
                  <c:v>0.00244</c:v>
                </c:pt>
                <c:pt idx="183">
                  <c:v>0.00242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'creep Burgers 2'!$A$16:$A$170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2'!$D$16:$D$170</c:f>
              <c:numCache>
                <c:formatCode>General</c:formatCode>
                <c:ptCount val="155"/>
                <c:pt idx="0">
                  <c:v>2.22801552369646E-005</c:v>
                </c:pt>
                <c:pt idx="1">
                  <c:v>2.48959456710286E-005</c:v>
                </c:pt>
                <c:pt idx="2">
                  <c:v>2.7755023606689E-005</c:v>
                </c:pt>
                <c:pt idx="3">
                  <c:v>3.08523193468286E-005</c:v>
                </c:pt>
                <c:pt idx="4">
                  <c:v>3.39271451940112E-005</c:v>
                </c:pt>
                <c:pt idx="5">
                  <c:v>3.72330533286169E-005</c:v>
                </c:pt>
                <c:pt idx="6">
                  <c:v>4.05130176736281E-005</c:v>
                </c:pt>
                <c:pt idx="7">
                  <c:v>4.4265640553644E-005</c:v>
                </c:pt>
                <c:pt idx="8">
                  <c:v>4.79843488130428E-005</c:v>
                </c:pt>
                <c:pt idx="9">
                  <c:v>5.19139620195483E-005</c:v>
                </c:pt>
                <c:pt idx="10">
                  <c:v>5.58057613789287E-005</c:v>
                </c:pt>
                <c:pt idx="11">
                  <c:v>6.01393256307205E-005</c:v>
                </c:pt>
                <c:pt idx="12">
                  <c:v>6.44260827443326E-005</c:v>
                </c:pt>
                <c:pt idx="13">
                  <c:v>6.8900817484708E-005</c:v>
                </c:pt>
                <c:pt idx="14">
                  <c:v>7.37873754251213E-005</c:v>
                </c:pt>
                <c:pt idx="15">
                  <c:v>7.86125917895247E-005</c:v>
                </c:pt>
                <c:pt idx="16">
                  <c:v>8.38279586185336E-005</c:v>
                </c:pt>
                <c:pt idx="17">
                  <c:v>8.89718276710001E-005</c:v>
                </c:pt>
                <c:pt idx="18">
                  <c:v>9.4483139519706E-005</c:v>
                </c:pt>
                <c:pt idx="19">
                  <c:v>0.000100343444338335</c:v>
                </c:pt>
                <c:pt idx="20">
                  <c:v>0.000106109929429024</c:v>
                </c:pt>
                <c:pt idx="21">
                  <c:v>0.000112200931095201</c:v>
                </c:pt>
                <c:pt idx="22">
                  <c:v>0.000118596661882651</c:v>
                </c:pt>
                <c:pt idx="23">
                  <c:v>0.0001250761713163</c:v>
                </c:pt>
                <c:pt idx="24">
                  <c:v>0.000131827106017617</c:v>
                </c:pt>
                <c:pt idx="25">
                  <c:v>0.000138828477632955</c:v>
                </c:pt>
                <c:pt idx="26">
                  <c:v>0.000145870738490745</c:v>
                </c:pt>
                <c:pt idx="27">
                  <c:v>0.000153129171856398</c:v>
                </c:pt>
                <c:pt idx="28">
                  <c:v>0.000160761934754954</c:v>
                </c:pt>
                <c:pt idx="29">
                  <c:v>0.000168558980889208</c:v>
                </c:pt>
                <c:pt idx="30">
                  <c:v>0.000176328342772698</c:v>
                </c:pt>
                <c:pt idx="31">
                  <c:v>0.00018455964843612</c:v>
                </c:pt>
                <c:pt idx="32">
                  <c:v>0.000192881597205961</c:v>
                </c:pt>
                <c:pt idx="33">
                  <c:v>0.000201273430614933</c:v>
                </c:pt>
                <c:pt idx="34">
                  <c:v>0.000209865977810809</c:v>
                </c:pt>
                <c:pt idx="35">
                  <c:v>0.000218186617934895</c:v>
                </c:pt>
                <c:pt idx="36">
                  <c:v>0.000228219883570843</c:v>
                </c:pt>
                <c:pt idx="37">
                  <c:v>0.000236507682811222</c:v>
                </c:pt>
                <c:pt idx="38">
                  <c:v>0.000245828120701841</c:v>
                </c:pt>
                <c:pt idx="39">
                  <c:v>0.000254789054537761</c:v>
                </c:pt>
                <c:pt idx="40">
                  <c:v>0.00026461047137077</c:v>
                </c:pt>
                <c:pt idx="41">
                  <c:v>0.000274006090770788</c:v>
                </c:pt>
                <c:pt idx="42">
                  <c:v>0.000282997566661534</c:v>
                </c:pt>
                <c:pt idx="43">
                  <c:v>0.000292655445891896</c:v>
                </c:pt>
                <c:pt idx="44">
                  <c:v>0.000302850606546314</c:v>
                </c:pt>
                <c:pt idx="45">
                  <c:v>0.000311572494123916</c:v>
                </c:pt>
                <c:pt idx="46">
                  <c:v>0.00032168563063534</c:v>
                </c:pt>
                <c:pt idx="47">
                  <c:v>0.00033123627897761</c:v>
                </c:pt>
                <c:pt idx="48">
                  <c:v>0.000340263357640165</c:v>
                </c:pt>
                <c:pt idx="49">
                  <c:v>0.000349556440909493</c:v>
                </c:pt>
                <c:pt idx="50">
                  <c:v>0.000359019904338912</c:v>
                </c:pt>
                <c:pt idx="51">
                  <c:v>0.000367904883144238</c:v>
                </c:pt>
                <c:pt idx="52">
                  <c:v>0.000376880144218136</c:v>
                </c:pt>
                <c:pt idx="53">
                  <c:v>0.000385873259183336</c:v>
                </c:pt>
                <c:pt idx="54">
                  <c:v>0.000394821284954175</c:v>
                </c:pt>
                <c:pt idx="55">
                  <c:v>0.000403168300688297</c:v>
                </c:pt>
                <c:pt idx="56">
                  <c:v>0.000411444758029114</c:v>
                </c:pt>
                <c:pt idx="57">
                  <c:v>0.000419612421161521</c:v>
                </c:pt>
                <c:pt idx="58">
                  <c:v>0.000427642374093819</c:v>
                </c:pt>
                <c:pt idx="59">
                  <c:v>0.000435514676296894</c:v>
                </c:pt>
                <c:pt idx="60">
                  <c:v>0.000443217781607604</c:v>
                </c:pt>
                <c:pt idx="61">
                  <c:v>0.000451078112691012</c:v>
                </c:pt>
                <c:pt idx="62">
                  <c:v>0.000458416668300673</c:v>
                </c:pt>
                <c:pt idx="63">
                  <c:v>0.000465885166591955</c:v>
                </c:pt>
                <c:pt idx="64">
                  <c:v>0.000472900862017528</c:v>
                </c:pt>
                <c:pt idx="65">
                  <c:v>0.000480046284109945</c:v>
                </c:pt>
                <c:pt idx="66">
                  <c:v>0.000487300732998987</c:v>
                </c:pt>
                <c:pt idx="67">
                  <c:v>0.000494423469632032</c:v>
                </c:pt>
                <c:pt idx="68">
                  <c:v>0.00050166757073079</c:v>
                </c:pt>
                <c:pt idx="69">
                  <c:v>0.000508824625710906</c:v>
                </c:pt>
                <c:pt idx="70">
                  <c:v>0.00051613264622283</c:v>
                </c:pt>
                <c:pt idx="71">
                  <c:v>0.0005236028125512</c:v>
                </c:pt>
                <c:pt idx="72">
                  <c:v>0.00053124938637013</c:v>
                </c:pt>
                <c:pt idx="73">
                  <c:v>0.000539088236200696</c:v>
                </c:pt>
                <c:pt idx="74">
                  <c:v>0.000547135586601127</c:v>
                </c:pt>
                <c:pt idx="75">
                  <c:v>0.000555407026708532</c:v>
                </c:pt>
                <c:pt idx="76">
                  <c:v>0.00056391678504576</c:v>
                </c:pt>
                <c:pt idx="77">
                  <c:v>0.000572855024834909</c:v>
                </c:pt>
                <c:pt idx="78">
                  <c:v>0.00058169873867313</c:v>
                </c:pt>
                <c:pt idx="79">
                  <c:v>0.000592210824228429</c:v>
                </c:pt>
                <c:pt idx="80">
                  <c:v>0.000602633274471824</c:v>
                </c:pt>
                <c:pt idx="81">
                  <c:v>0.000612980635008793</c:v>
                </c:pt>
                <c:pt idx="82">
                  <c:v>0.000623262813009012</c:v>
                </c:pt>
                <c:pt idx="83">
                  <c:v>0.00063518521546716</c:v>
                </c:pt>
                <c:pt idx="84">
                  <c:v>0.000647035246460343</c:v>
                </c:pt>
                <c:pt idx="85">
                  <c:v>0.000660495484183516</c:v>
                </c:pt>
                <c:pt idx="86">
                  <c:v>0.00067387185653739</c:v>
                </c:pt>
                <c:pt idx="87">
                  <c:v>0.000687167301745739</c:v>
                </c:pt>
                <c:pt idx="88">
                  <c:v>0.000702030378521918</c:v>
                </c:pt>
                <c:pt idx="89">
                  <c:v>0.000716795482204378</c:v>
                </c:pt>
                <c:pt idx="90">
                  <c:v>0.000731464061249087</c:v>
                </c:pt>
                <c:pt idx="91">
                  <c:v>0.000749262915587934</c:v>
                </c:pt>
                <c:pt idx="92">
                  <c:v>0.000765321574943244</c:v>
                </c:pt>
                <c:pt idx="93">
                  <c:v>0.000784440200872719</c:v>
                </c:pt>
                <c:pt idx="94">
                  <c:v>0.000803395109128752</c:v>
                </c:pt>
                <c:pt idx="95">
                  <c:v>0.000822188177046215</c:v>
                </c:pt>
                <c:pt idx="96">
                  <c:v>0.000842366822610574</c:v>
                </c:pt>
                <c:pt idx="97">
                  <c:v>0.000863890274660167</c:v>
                </c:pt>
                <c:pt idx="98">
                  <c:v>0.000885201387092324</c:v>
                </c:pt>
                <c:pt idx="99">
                  <c:v>0.000909300482712521</c:v>
                </c:pt>
                <c:pt idx="100">
                  <c:v>0.000933129916630353</c:v>
                </c:pt>
                <c:pt idx="101">
                  <c:v>0.0009581577020469</c:v>
                </c:pt>
                <c:pt idx="102">
                  <c:v>0.000984336087728243</c:v>
                </c:pt>
                <c:pt idx="103">
                  <c:v>0.00101018908437131</c:v>
                </c:pt>
                <c:pt idx="104">
                  <c:v>0.0010385396130733</c:v>
                </c:pt>
                <c:pt idx="105">
                  <c:v>0.0010678905505825</c:v>
                </c:pt>
                <c:pt idx="106">
                  <c:v>0.00109818977029395</c:v>
                </c:pt>
                <c:pt idx="107">
                  <c:v>0.00112938458256082</c:v>
                </c:pt>
                <c:pt idx="108">
                  <c:v>0.00116142194119298</c:v>
                </c:pt>
                <c:pt idx="109">
                  <c:v>0.00119424864730393</c:v>
                </c:pt>
                <c:pt idx="110">
                  <c:v>0.00122909087331646</c:v>
                </c:pt>
                <c:pt idx="111">
                  <c:v>0.0012645702868289</c:v>
                </c:pt>
                <c:pt idx="112">
                  <c:v>0.00130186514348902</c:v>
                </c:pt>
                <c:pt idx="113">
                  <c:v>0.00133964336170811</c:v>
                </c:pt>
                <c:pt idx="114">
                  <c:v>0.0013778533592368</c:v>
                </c:pt>
                <c:pt idx="115">
                  <c:v>0.00141875779954749</c:v>
                </c:pt>
                <c:pt idx="116">
                  <c:v>0.00145989389392366</c:v>
                </c:pt>
                <c:pt idx="117">
                  <c:v>0.00150231887777232</c:v>
                </c:pt>
                <c:pt idx="118">
                  <c:v>0.0015459097685025</c:v>
                </c:pt>
                <c:pt idx="119">
                  <c:v>0.00159159462035807</c:v>
                </c:pt>
                <c:pt idx="120">
                  <c:v>0.00163713019902235</c:v>
                </c:pt>
                <c:pt idx="121">
                  <c:v>0.00168447203179239</c:v>
                </c:pt>
                <c:pt idx="122">
                  <c:v>0.00173246131995623</c:v>
                </c:pt>
                <c:pt idx="123">
                  <c:v>0.00177911672881355</c:v>
                </c:pt>
                <c:pt idx="124">
                  <c:v>0.001834516418615</c:v>
                </c:pt>
                <c:pt idx="125">
                  <c:v>0.00187929880510122</c:v>
                </c:pt>
                <c:pt idx="126">
                  <c:v>0.0019314626007863</c:v>
                </c:pt>
                <c:pt idx="127">
                  <c:v>0.00199026704683848</c:v>
                </c:pt>
                <c:pt idx="128">
                  <c:v>0.0020390121280884</c:v>
                </c:pt>
                <c:pt idx="129">
                  <c:v>0.00210177467713209</c:v>
                </c:pt>
                <c:pt idx="130">
                  <c:v>0.00215473292681783</c:v>
                </c:pt>
                <c:pt idx="131">
                  <c:v>0.00221317276968205</c:v>
                </c:pt>
                <c:pt idx="132">
                  <c:v>0.0022695435533363</c:v>
                </c:pt>
                <c:pt idx="133">
                  <c:v>0.00232399448618048</c:v>
                </c:pt>
                <c:pt idx="134">
                  <c:v>0.00238956831832845</c:v>
                </c:pt>
                <c:pt idx="135">
                  <c:v>0.00244641029250687</c:v>
                </c:pt>
                <c:pt idx="136">
                  <c:v>0.00250736088015373</c:v>
                </c:pt>
                <c:pt idx="137">
                  <c:v>0.00257196239831553</c:v>
                </c:pt>
                <c:pt idx="138">
                  <c:v>0.00263424641085794</c:v>
                </c:pt>
                <c:pt idx="139">
                  <c:v>0.0026944395592364</c:v>
                </c:pt>
                <c:pt idx="140">
                  <c:v>0.00276315959377863</c:v>
                </c:pt>
                <c:pt idx="141">
                  <c:v>0.00282954583245648</c:v>
                </c:pt>
                <c:pt idx="142">
                  <c:v>0.00289386554201257</c:v>
                </c:pt>
                <c:pt idx="143">
                  <c:v>0.00296109267444259</c:v>
                </c:pt>
                <c:pt idx="144">
                  <c:v>0.00303106166375309</c:v>
                </c:pt>
                <c:pt idx="145">
                  <c:v>0.00310365340158276</c:v>
                </c:pt>
                <c:pt idx="146">
                  <c:v>0.00317879330257199</c:v>
                </c:pt>
                <c:pt idx="147">
                  <c:v>0.00325217975024805</c:v>
                </c:pt>
                <c:pt idx="148">
                  <c:v>0.00333244055580922</c:v>
                </c:pt>
                <c:pt idx="149">
                  <c:v>0.00341113656772061</c:v>
                </c:pt>
                <c:pt idx="150">
                  <c:v>0.00349660136936508</c:v>
                </c:pt>
                <c:pt idx="151">
                  <c:v>0.00358075059920991</c:v>
                </c:pt>
                <c:pt idx="152">
                  <c:v>0.003671681146127</c:v>
                </c:pt>
                <c:pt idx="153">
                  <c:v>0.00376156545548667</c:v>
                </c:pt>
                <c:pt idx="154">
                  <c:v>0.00385831450484331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'creep Burgers 2'!$O$16:$O$199</c:f>
              <c:numCache>
                <c:formatCode>General</c:formatCode>
                <c:ptCount val="184"/>
                <c:pt idx="0">
                  <c:v>0.00374082552261437</c:v>
                </c:pt>
                <c:pt idx="1">
                  <c:v>0.00374082552261437</c:v>
                </c:pt>
                <c:pt idx="2">
                  <c:v>0.00374082552261437</c:v>
                </c:pt>
                <c:pt idx="3">
                  <c:v>0.00374082552261437</c:v>
                </c:pt>
                <c:pt idx="4">
                  <c:v>0.00374082552261437</c:v>
                </c:pt>
                <c:pt idx="5">
                  <c:v>0.00374082552261437</c:v>
                </c:pt>
                <c:pt idx="6">
                  <c:v>0.00374082552261437</c:v>
                </c:pt>
                <c:pt idx="7">
                  <c:v>0.00374082552261437</c:v>
                </c:pt>
                <c:pt idx="8">
                  <c:v>0.00374082552261437</c:v>
                </c:pt>
                <c:pt idx="9">
                  <c:v>0.00374082552261437</c:v>
                </c:pt>
                <c:pt idx="10">
                  <c:v>0.00374082552261437</c:v>
                </c:pt>
                <c:pt idx="11">
                  <c:v>0.00374082552261437</c:v>
                </c:pt>
                <c:pt idx="12">
                  <c:v>0.00374082552261437</c:v>
                </c:pt>
                <c:pt idx="13">
                  <c:v>0.00374082552261437</c:v>
                </c:pt>
                <c:pt idx="14">
                  <c:v>0.00374082552261437</c:v>
                </c:pt>
                <c:pt idx="15">
                  <c:v>0.00374082552261437</c:v>
                </c:pt>
                <c:pt idx="16">
                  <c:v>0.00374082552261437</c:v>
                </c:pt>
                <c:pt idx="17">
                  <c:v>0.00374082552261437</c:v>
                </c:pt>
                <c:pt idx="18">
                  <c:v>0.00374082552261437</c:v>
                </c:pt>
                <c:pt idx="19">
                  <c:v>0.00374082552261437</c:v>
                </c:pt>
                <c:pt idx="20">
                  <c:v>0.00374082552261437</c:v>
                </c:pt>
                <c:pt idx="21">
                  <c:v>0.00374082552261437</c:v>
                </c:pt>
                <c:pt idx="22">
                  <c:v>0.00374082552261437</c:v>
                </c:pt>
                <c:pt idx="23">
                  <c:v>0.00374082552261437</c:v>
                </c:pt>
                <c:pt idx="24">
                  <c:v>0.00374082552261437</c:v>
                </c:pt>
                <c:pt idx="25">
                  <c:v>0.00374082552261437</c:v>
                </c:pt>
                <c:pt idx="26">
                  <c:v>0.00374082552261437</c:v>
                </c:pt>
                <c:pt idx="27">
                  <c:v>0.00374082552261437</c:v>
                </c:pt>
                <c:pt idx="28">
                  <c:v>0.00374082552261437</c:v>
                </c:pt>
                <c:pt idx="29">
                  <c:v>0.00374082552261437</c:v>
                </c:pt>
                <c:pt idx="30">
                  <c:v>0.00374082552261437</c:v>
                </c:pt>
                <c:pt idx="31">
                  <c:v>0.00374082552261437</c:v>
                </c:pt>
                <c:pt idx="32">
                  <c:v>0.00374082552261437</c:v>
                </c:pt>
                <c:pt idx="33">
                  <c:v>0.00374082552261437</c:v>
                </c:pt>
                <c:pt idx="34">
                  <c:v>0.00374082552261437</c:v>
                </c:pt>
                <c:pt idx="35">
                  <c:v>0.00374082552261437</c:v>
                </c:pt>
                <c:pt idx="36">
                  <c:v>0.00374082552261437</c:v>
                </c:pt>
                <c:pt idx="37">
                  <c:v>0.00374082552261437</c:v>
                </c:pt>
                <c:pt idx="38">
                  <c:v>0.00370881829505069</c:v>
                </c:pt>
                <c:pt idx="39">
                  <c:v>0.00370881829505069</c:v>
                </c:pt>
                <c:pt idx="40">
                  <c:v>0.00370881829505069</c:v>
                </c:pt>
                <c:pt idx="41">
                  <c:v>0.00370881829505069</c:v>
                </c:pt>
                <c:pt idx="42">
                  <c:v>0.00370881829505069</c:v>
                </c:pt>
                <c:pt idx="43">
                  <c:v>0.00370881829505069</c:v>
                </c:pt>
                <c:pt idx="44">
                  <c:v>0.00370881829505069</c:v>
                </c:pt>
                <c:pt idx="45">
                  <c:v>0.00370881829505069</c:v>
                </c:pt>
                <c:pt idx="46">
                  <c:v>0.00370881829505069</c:v>
                </c:pt>
                <c:pt idx="47">
                  <c:v>0.00370881829505069</c:v>
                </c:pt>
                <c:pt idx="48">
                  <c:v>0.00370881829505069</c:v>
                </c:pt>
                <c:pt idx="49">
                  <c:v>0.00370881829505069</c:v>
                </c:pt>
                <c:pt idx="50">
                  <c:v>0.00370881829505069</c:v>
                </c:pt>
                <c:pt idx="51">
                  <c:v>0.00370881829505069</c:v>
                </c:pt>
                <c:pt idx="52">
                  <c:v>0.00367920701249432</c:v>
                </c:pt>
                <c:pt idx="53">
                  <c:v>0.00367920701249432</c:v>
                </c:pt>
                <c:pt idx="54">
                  <c:v>0.00367920701249432</c:v>
                </c:pt>
                <c:pt idx="55">
                  <c:v>0.00367920701249432</c:v>
                </c:pt>
                <c:pt idx="56">
                  <c:v>0.00367920701249432</c:v>
                </c:pt>
                <c:pt idx="57">
                  <c:v>0.00367920701249432</c:v>
                </c:pt>
                <c:pt idx="58">
                  <c:v>0.00367920701249432</c:v>
                </c:pt>
                <c:pt idx="59">
                  <c:v>0.00367920701249432</c:v>
                </c:pt>
                <c:pt idx="60">
                  <c:v>0.00367920701249432</c:v>
                </c:pt>
                <c:pt idx="61">
                  <c:v>0.00365178232326289</c:v>
                </c:pt>
                <c:pt idx="62">
                  <c:v>0.00365178232326289</c:v>
                </c:pt>
                <c:pt idx="63">
                  <c:v>0.00365178232326289</c:v>
                </c:pt>
                <c:pt idx="64">
                  <c:v>0.00365178232326289</c:v>
                </c:pt>
                <c:pt idx="65">
                  <c:v>0.00365178232326289</c:v>
                </c:pt>
                <c:pt idx="66">
                  <c:v>0.00365178232326289</c:v>
                </c:pt>
                <c:pt idx="67">
                  <c:v>0.00362635334578</c:v>
                </c:pt>
                <c:pt idx="68">
                  <c:v>0.00362635334578</c:v>
                </c:pt>
                <c:pt idx="69">
                  <c:v>0.00362635334578</c:v>
                </c:pt>
                <c:pt idx="70">
                  <c:v>0.00362635334578</c:v>
                </c:pt>
                <c:pt idx="71">
                  <c:v>0.00362635334578</c:v>
                </c:pt>
                <c:pt idx="72">
                  <c:v>0.00360274603814583</c:v>
                </c:pt>
                <c:pt idx="73">
                  <c:v>0.00360274603814583</c:v>
                </c:pt>
                <c:pt idx="74">
                  <c:v>0.00360274603814583</c:v>
                </c:pt>
                <c:pt idx="75">
                  <c:v>0.00360274603814583</c:v>
                </c:pt>
                <c:pt idx="76">
                  <c:v>0.00358080171163678</c:v>
                </c:pt>
                <c:pt idx="77">
                  <c:v>0.00358080171163678</c:v>
                </c:pt>
                <c:pt idx="78">
                  <c:v>0.00358080171163678</c:v>
                </c:pt>
                <c:pt idx="79">
                  <c:v>0.00358080171163678</c:v>
                </c:pt>
                <c:pt idx="80">
                  <c:v>0.00356037567542842</c:v>
                </c:pt>
                <c:pt idx="81">
                  <c:v>0.00356037567542842</c:v>
                </c:pt>
                <c:pt idx="82">
                  <c:v>0.00356037567542842</c:v>
                </c:pt>
                <c:pt idx="83">
                  <c:v>0.0035413360009579</c:v>
                </c:pt>
                <c:pt idx="84">
                  <c:v>0.0035413360009579</c:v>
                </c:pt>
                <c:pt idx="85">
                  <c:v>0.00352356239536427</c:v>
                </c:pt>
                <c:pt idx="86">
                  <c:v>0.00352356239536427</c:v>
                </c:pt>
                <c:pt idx="87">
                  <c:v>0.00352356239536427</c:v>
                </c:pt>
                <c:pt idx="88">
                  <c:v>0.0035069451743777</c:v>
                </c:pt>
                <c:pt idx="89">
                  <c:v>0.0035069451743777</c:v>
                </c:pt>
                <c:pt idx="90">
                  <c:v>0.00349138432587871</c:v>
                </c:pt>
                <c:pt idx="91">
                  <c:v>0.00349138432587871</c:v>
                </c:pt>
                <c:pt idx="92">
                  <c:v>0.00347678865612307</c:v>
                </c:pt>
                <c:pt idx="93">
                  <c:v>0.00347678865612307</c:v>
                </c:pt>
                <c:pt idx="94">
                  <c:v>0.00346307501133513</c:v>
                </c:pt>
                <c:pt idx="95">
                  <c:v>0.00346307501133513</c:v>
                </c:pt>
                <c:pt idx="96">
                  <c:v>0.00345016756801622</c:v>
                </c:pt>
                <c:pt idx="97">
                  <c:v>0.00343799718590213</c:v>
                </c:pt>
                <c:pt idx="98">
                  <c:v>0.00343799718590213</c:v>
                </c:pt>
                <c:pt idx="99">
                  <c:v>0.00342650081803922</c:v>
                </c:pt>
                <c:pt idx="100">
                  <c:v>0.00341562097293698</c:v>
                </c:pt>
                <c:pt idx="101">
                  <c:v>0.00340530522419977</c:v>
                </c:pt>
                <c:pt idx="102">
                  <c:v>0.00340530522419977</c:v>
                </c:pt>
                <c:pt idx="103">
                  <c:v>0.00339550576344656</c:v>
                </c:pt>
                <c:pt idx="104">
                  <c:v>0.00338617899269718</c:v>
                </c:pt>
                <c:pt idx="105">
                  <c:v>0.0033772851527413</c:v>
                </c:pt>
                <c:pt idx="106">
                  <c:v>0.00336878798431352</c:v>
                </c:pt>
                <c:pt idx="107">
                  <c:v>0.00336065441917862</c:v>
                </c:pt>
                <c:pt idx="108">
                  <c:v>0.00335285429848666</c:v>
                </c:pt>
                <c:pt idx="109">
                  <c:v>0.00334536011599048</c:v>
                </c:pt>
                <c:pt idx="110">
                  <c:v>0.003338146783931</c:v>
                </c:pt>
                <c:pt idx="111">
                  <c:v>0.00333119141958912</c:v>
                </c:pt>
                <c:pt idx="112">
                  <c:v>0.00331797293792616</c:v>
                </c:pt>
                <c:pt idx="113">
                  <c:v>0.00331167341329317</c:v>
                </c:pt>
                <c:pt idx="114">
                  <c:v>0.00330555873250506</c:v>
                </c:pt>
                <c:pt idx="115">
                  <c:v>0.00329382734922994</c:v>
                </c:pt>
                <c:pt idx="116">
                  <c:v>0.00328818542509731</c:v>
                </c:pt>
                <c:pt idx="117">
                  <c:v>0.00327729411721834</c:v>
                </c:pt>
                <c:pt idx="118">
                  <c:v>0.00327202556839942</c:v>
                </c:pt>
                <c:pt idx="119">
                  <c:v>0.00326180087723577</c:v>
                </c:pt>
                <c:pt idx="120">
                  <c:v>0.00325683016060958</c:v>
                </c:pt>
                <c:pt idx="121">
                  <c:v>0.00324714018020188</c:v>
                </c:pt>
                <c:pt idx="122">
                  <c:v>0.00323774928303921</c:v>
                </c:pt>
                <c:pt idx="123">
                  <c:v>0.0032286203683604</c:v>
                </c:pt>
                <c:pt idx="124">
                  <c:v>0.00321972246272926</c:v>
                </c:pt>
                <c:pt idx="125">
                  <c:v>0.00321102968732063</c:v>
                </c:pt>
                <c:pt idx="126">
                  <c:v>0.00320252039947492</c:v>
                </c:pt>
                <c:pt idx="127">
                  <c:v>0.00319006168430786</c:v>
                </c:pt>
                <c:pt idx="128">
                  <c:v>0.00318193811088439</c:v>
                </c:pt>
                <c:pt idx="129">
                  <c:v>0.00316999678788097</c:v>
                </c:pt>
                <c:pt idx="130">
                  <c:v>0.00316218481365342</c:v>
                </c:pt>
                <c:pt idx="131">
                  <c:v>0.00315067106327475</c:v>
                </c:pt>
                <c:pt idx="132">
                  <c:v>0.00313938404729606</c:v>
                </c:pt>
                <c:pt idx="133">
                  <c:v>0.00312830721685376</c:v>
                </c:pt>
                <c:pt idx="134">
                  <c:v>0.00311742745591963</c:v>
                </c:pt>
                <c:pt idx="135">
                  <c:v>0.0031067342586734</c:v>
                </c:pt>
                <c:pt idx="136">
                  <c:v>0.00309275237347215</c:v>
                </c:pt>
                <c:pt idx="137">
                  <c:v>0.00308246392464788</c:v>
                </c:pt>
                <c:pt idx="138">
                  <c:v>0.00306899940936439</c:v>
                </c:pt>
                <c:pt idx="139">
                  <c:v>0.0030558146043803</c:v>
                </c:pt>
                <c:pt idx="140">
                  <c:v>0.00304290036894595</c:v>
                </c:pt>
                <c:pt idx="141">
                  <c:v>0.00303024884765567</c:v>
                </c:pt>
                <c:pt idx="142">
                  <c:v>0.00301785310388412</c:v>
                </c:pt>
                <c:pt idx="143">
                  <c:v>0.00300270860517702</c:v>
                </c:pt>
                <c:pt idx="144">
                  <c:v>0.00298794278499818</c:v>
                </c:pt>
                <c:pt idx="145">
                  <c:v>0.00297354527731043</c:v>
                </c:pt>
                <c:pt idx="146">
                  <c:v>0.00295950632963783</c:v>
                </c:pt>
                <c:pt idx="147">
                  <c:v>0.0029458166560422</c:v>
                </c:pt>
                <c:pt idx="148">
                  <c:v>0.00292983756094999</c:v>
                </c:pt>
                <c:pt idx="149">
                  <c:v>0.00291433377926857</c:v>
                </c:pt>
                <c:pt idx="150">
                  <c:v>0.00289929103756339</c:v>
                </c:pt>
                <c:pt idx="151">
                  <c:v>0.00288469554835393</c:v>
                </c:pt>
                <c:pt idx="152">
                  <c:v>0.00286821497852652</c:v>
                </c:pt>
                <c:pt idx="153">
                  <c:v>0.00285230455305139</c:v>
                </c:pt>
                <c:pt idx="154">
                  <c:v>0.0028369445273821</c:v>
                </c:pt>
                <c:pt idx="155">
                  <c:v>0.00282003976327233</c:v>
                </c:pt>
                <c:pt idx="156">
                  <c:v>0.00280380164995474</c:v>
                </c:pt>
                <c:pt idx="157">
                  <c:v>0.00278820389375447</c:v>
                </c:pt>
                <c:pt idx="158">
                  <c:v>0.00277139043902418</c:v>
                </c:pt>
                <c:pt idx="159">
                  <c:v>0.00275532104755341</c:v>
                </c:pt>
                <c:pt idx="160">
                  <c:v>0.00273996279101312</c:v>
                </c:pt>
                <c:pt idx="161">
                  <c:v>0.00272369387885991</c:v>
                </c:pt>
                <c:pt idx="162">
                  <c:v>0.00270822293379759</c:v>
                </c:pt>
                <c:pt idx="163">
                  <c:v>0.00269207989136925</c:v>
                </c:pt>
                <c:pt idx="164">
                  <c:v>0.00267680565336692</c:v>
                </c:pt>
                <c:pt idx="165">
                  <c:v>0.00266107884036343</c:v>
                </c:pt>
                <c:pt idx="166">
                  <c:v>0.00264627307979728</c:v>
                </c:pt>
                <c:pt idx="167">
                  <c:v>0.00263233442954966</c:v>
                </c:pt>
                <c:pt idx="168">
                  <c:v>0.00261710101919895</c:v>
                </c:pt>
                <c:pt idx="169">
                  <c:v>0.00260388459864355</c:v>
                </c:pt>
                <c:pt idx="170">
                  <c:v>0.00258967083626545</c:v>
                </c:pt>
                <c:pt idx="171">
                  <c:v>0.00257648989121645</c:v>
                </c:pt>
                <c:pt idx="172">
                  <c:v>0.00256426671569379</c:v>
                </c:pt>
                <c:pt idx="173">
                  <c:v>0.00255148396461798</c:v>
                </c:pt>
                <c:pt idx="174">
                  <c:v>0.00253974868351467</c:v>
                </c:pt>
                <c:pt idx="175">
                  <c:v>0.00252836952414749</c:v>
                </c:pt>
                <c:pt idx="176">
                  <c:v>0.00251797522579784</c:v>
                </c:pt>
                <c:pt idx="177">
                  <c:v>0.00250747766786417</c:v>
                </c:pt>
                <c:pt idx="178">
                  <c:v>0.00249798463585933</c:v>
                </c:pt>
                <c:pt idx="179">
                  <c:v>0.00248940000529911</c:v>
                </c:pt>
                <c:pt idx="180">
                  <c:v>0.002481636849985</c:v>
                </c:pt>
                <c:pt idx="181">
                  <c:v>0.0024713625048598</c:v>
                </c:pt>
                <c:pt idx="182">
                  <c:v>0.00246532538306672</c:v>
                </c:pt>
                <c:pt idx="183">
                  <c:v>0.00245986596186028</c:v>
                </c:pt>
              </c:numCache>
            </c:numRef>
          </c:yVal>
          <c:smooth val="0"/>
        </c:ser>
        <c:axId val="28931050"/>
        <c:axId val="59592189"/>
      </c:scatterChart>
      <c:valAx>
        <c:axId val="2893105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9592189"/>
        <c:crosses val="autoZero"/>
      </c:valAx>
      <c:valAx>
        <c:axId val="59592189"/>
        <c:scaling>
          <c:orientation val="minMax"/>
          <c:max val="0.0015"/>
        </c:scaling>
        <c:delete val="0"/>
        <c:axPos val="l"/>
        <c:majorGridlines>
          <c:spPr>
            <a:ln w="3240">
              <a:solidFill>
                <a:srgbClr val="ffffff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compliance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8931050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recovery'!$C$16:$C$170</c:f>
              <c:numCache>
                <c:formatCode>General</c:formatCode>
                <c:ptCount val="155"/>
                <c:pt idx="0">
                  <c:v>1.41E-005</c:v>
                </c:pt>
                <c:pt idx="1">
                  <c:v>2.61E-005</c:v>
                </c:pt>
                <c:pt idx="2">
                  <c:v>3.17E-005</c:v>
                </c:pt>
                <c:pt idx="3">
                  <c:v>3.63E-005</c:v>
                </c:pt>
                <c:pt idx="4">
                  <c:v>4.19E-005</c:v>
                </c:pt>
                <c:pt idx="5">
                  <c:v>4.45E-005</c:v>
                </c:pt>
                <c:pt idx="6">
                  <c:v>5.07E-005</c:v>
                </c:pt>
                <c:pt idx="7">
                  <c:v>5.39E-005</c:v>
                </c:pt>
                <c:pt idx="8">
                  <c:v>5.7E-005</c:v>
                </c:pt>
                <c:pt idx="9">
                  <c:v>6.28E-005</c:v>
                </c:pt>
                <c:pt idx="10">
                  <c:v>6.61E-005</c:v>
                </c:pt>
                <c:pt idx="11">
                  <c:v>7.09E-005</c:v>
                </c:pt>
                <c:pt idx="12">
                  <c:v>7.33E-005</c:v>
                </c:pt>
                <c:pt idx="13">
                  <c:v>7.69E-005</c:v>
                </c:pt>
                <c:pt idx="14">
                  <c:v>8.16E-005</c:v>
                </c:pt>
                <c:pt idx="15">
                  <c:v>8.46E-005</c:v>
                </c:pt>
                <c:pt idx="16">
                  <c:v>8.85E-005</c:v>
                </c:pt>
                <c:pt idx="17">
                  <c:v>9.08E-005</c:v>
                </c:pt>
                <c:pt idx="18">
                  <c:v>9.46E-005</c:v>
                </c:pt>
                <c:pt idx="19">
                  <c:v>9.87E-005</c:v>
                </c:pt>
                <c:pt idx="20">
                  <c:v>0.000104</c:v>
                </c:pt>
                <c:pt idx="21">
                  <c:v>0.000107</c:v>
                </c:pt>
                <c:pt idx="22">
                  <c:v>0.00011</c:v>
                </c:pt>
                <c:pt idx="23">
                  <c:v>0.000115</c:v>
                </c:pt>
                <c:pt idx="24">
                  <c:v>0.000119</c:v>
                </c:pt>
                <c:pt idx="25">
                  <c:v>0.000124</c:v>
                </c:pt>
                <c:pt idx="26">
                  <c:v>0.000128</c:v>
                </c:pt>
                <c:pt idx="27">
                  <c:v>0.000129</c:v>
                </c:pt>
                <c:pt idx="28">
                  <c:v>0.000135</c:v>
                </c:pt>
                <c:pt idx="29">
                  <c:v>0.000139</c:v>
                </c:pt>
                <c:pt idx="30">
                  <c:v>0.000143</c:v>
                </c:pt>
                <c:pt idx="31">
                  <c:v>0.000148</c:v>
                </c:pt>
                <c:pt idx="32">
                  <c:v>0.000153</c:v>
                </c:pt>
                <c:pt idx="33">
                  <c:v>0.000158</c:v>
                </c:pt>
                <c:pt idx="34">
                  <c:v>0.000162</c:v>
                </c:pt>
                <c:pt idx="35">
                  <c:v>0.000167</c:v>
                </c:pt>
                <c:pt idx="36">
                  <c:v>0.000172</c:v>
                </c:pt>
                <c:pt idx="37">
                  <c:v>0.000177</c:v>
                </c:pt>
                <c:pt idx="38">
                  <c:v>0.000182</c:v>
                </c:pt>
                <c:pt idx="39">
                  <c:v>0.000187</c:v>
                </c:pt>
                <c:pt idx="40">
                  <c:v>0.000191</c:v>
                </c:pt>
                <c:pt idx="41">
                  <c:v>0.000198</c:v>
                </c:pt>
                <c:pt idx="42">
                  <c:v>0.000204</c:v>
                </c:pt>
                <c:pt idx="43">
                  <c:v>0.000208</c:v>
                </c:pt>
                <c:pt idx="44">
                  <c:v>0.000214</c:v>
                </c:pt>
                <c:pt idx="45">
                  <c:v>0.000221</c:v>
                </c:pt>
                <c:pt idx="46">
                  <c:v>0.000226</c:v>
                </c:pt>
                <c:pt idx="47">
                  <c:v>0.000233</c:v>
                </c:pt>
                <c:pt idx="48">
                  <c:v>0.000237</c:v>
                </c:pt>
                <c:pt idx="49">
                  <c:v>0.000244</c:v>
                </c:pt>
                <c:pt idx="50">
                  <c:v>0.000249</c:v>
                </c:pt>
                <c:pt idx="51">
                  <c:v>0.000257</c:v>
                </c:pt>
                <c:pt idx="52">
                  <c:v>0.000265</c:v>
                </c:pt>
                <c:pt idx="53">
                  <c:v>0.00027</c:v>
                </c:pt>
                <c:pt idx="54">
                  <c:v>0.000279</c:v>
                </c:pt>
                <c:pt idx="55">
                  <c:v>0.000285</c:v>
                </c:pt>
                <c:pt idx="56">
                  <c:v>0.000292</c:v>
                </c:pt>
                <c:pt idx="57">
                  <c:v>0.000299</c:v>
                </c:pt>
                <c:pt idx="58">
                  <c:v>0.000308</c:v>
                </c:pt>
                <c:pt idx="59">
                  <c:v>0.000316</c:v>
                </c:pt>
                <c:pt idx="60">
                  <c:v>0.000324</c:v>
                </c:pt>
                <c:pt idx="61">
                  <c:v>0.000333</c:v>
                </c:pt>
                <c:pt idx="62">
                  <c:v>0.000342</c:v>
                </c:pt>
                <c:pt idx="63">
                  <c:v>0.000351</c:v>
                </c:pt>
                <c:pt idx="64">
                  <c:v>0.000359</c:v>
                </c:pt>
                <c:pt idx="65">
                  <c:v>0.000369</c:v>
                </c:pt>
                <c:pt idx="66">
                  <c:v>0.000379</c:v>
                </c:pt>
                <c:pt idx="67">
                  <c:v>0.00039</c:v>
                </c:pt>
                <c:pt idx="68">
                  <c:v>0.000402</c:v>
                </c:pt>
                <c:pt idx="69">
                  <c:v>0.000412</c:v>
                </c:pt>
                <c:pt idx="70">
                  <c:v>0.000421</c:v>
                </c:pt>
                <c:pt idx="71">
                  <c:v>0.000433</c:v>
                </c:pt>
                <c:pt idx="72">
                  <c:v>0.000443</c:v>
                </c:pt>
                <c:pt idx="73">
                  <c:v>0.000455</c:v>
                </c:pt>
                <c:pt idx="74">
                  <c:v>0.000466</c:v>
                </c:pt>
                <c:pt idx="75">
                  <c:v>0.00048</c:v>
                </c:pt>
                <c:pt idx="76">
                  <c:v>0.000491</c:v>
                </c:pt>
                <c:pt idx="77">
                  <c:v>0.000502</c:v>
                </c:pt>
                <c:pt idx="78">
                  <c:v>0.000517</c:v>
                </c:pt>
                <c:pt idx="79">
                  <c:v>0.00053</c:v>
                </c:pt>
                <c:pt idx="80">
                  <c:v>0.000546</c:v>
                </c:pt>
                <c:pt idx="81">
                  <c:v>0.000559</c:v>
                </c:pt>
                <c:pt idx="82">
                  <c:v>0.000578</c:v>
                </c:pt>
                <c:pt idx="83">
                  <c:v>0.000589</c:v>
                </c:pt>
                <c:pt idx="84">
                  <c:v>0.000606</c:v>
                </c:pt>
                <c:pt idx="85">
                  <c:v>0.000624</c:v>
                </c:pt>
                <c:pt idx="86">
                  <c:v>0.000638</c:v>
                </c:pt>
                <c:pt idx="87">
                  <c:v>0.000656</c:v>
                </c:pt>
                <c:pt idx="88">
                  <c:v>0.000664</c:v>
                </c:pt>
                <c:pt idx="89">
                  <c:v>0.000694</c:v>
                </c:pt>
                <c:pt idx="90">
                  <c:v>0.000713</c:v>
                </c:pt>
                <c:pt idx="91">
                  <c:v>0.000733</c:v>
                </c:pt>
                <c:pt idx="92">
                  <c:v>0.000752</c:v>
                </c:pt>
                <c:pt idx="93">
                  <c:v>0.000771</c:v>
                </c:pt>
                <c:pt idx="94">
                  <c:v>0.000794</c:v>
                </c:pt>
                <c:pt idx="95">
                  <c:v>0.000818</c:v>
                </c:pt>
                <c:pt idx="96">
                  <c:v>0.000837</c:v>
                </c:pt>
                <c:pt idx="97">
                  <c:v>0.00086</c:v>
                </c:pt>
                <c:pt idx="98">
                  <c:v>0.000885</c:v>
                </c:pt>
                <c:pt idx="99">
                  <c:v>0.00091</c:v>
                </c:pt>
                <c:pt idx="100">
                  <c:v>0.000935</c:v>
                </c:pt>
                <c:pt idx="101">
                  <c:v>0.000962</c:v>
                </c:pt>
                <c:pt idx="102">
                  <c:v>0.000988</c:v>
                </c:pt>
                <c:pt idx="103">
                  <c:v>0.00102</c:v>
                </c:pt>
                <c:pt idx="104">
                  <c:v>0.00105</c:v>
                </c:pt>
                <c:pt idx="105">
                  <c:v>0.00107</c:v>
                </c:pt>
                <c:pt idx="106">
                  <c:v>0.0011</c:v>
                </c:pt>
                <c:pt idx="107">
                  <c:v>0.00113</c:v>
                </c:pt>
                <c:pt idx="108">
                  <c:v>0.00117</c:v>
                </c:pt>
                <c:pt idx="109">
                  <c:v>0.0012</c:v>
                </c:pt>
                <c:pt idx="110">
                  <c:v>0.00123</c:v>
                </c:pt>
                <c:pt idx="111">
                  <c:v>0.00127</c:v>
                </c:pt>
                <c:pt idx="112">
                  <c:v>0.0013</c:v>
                </c:pt>
                <c:pt idx="113">
                  <c:v>0.00134</c:v>
                </c:pt>
                <c:pt idx="114">
                  <c:v>0.00138</c:v>
                </c:pt>
                <c:pt idx="115">
                  <c:v>0.00142</c:v>
                </c:pt>
                <c:pt idx="116">
                  <c:v>0.00146</c:v>
                </c:pt>
                <c:pt idx="117">
                  <c:v>0.0015</c:v>
                </c:pt>
                <c:pt idx="118">
                  <c:v>0.00154</c:v>
                </c:pt>
                <c:pt idx="119">
                  <c:v>0.00159</c:v>
                </c:pt>
                <c:pt idx="120">
                  <c:v>0.00163</c:v>
                </c:pt>
                <c:pt idx="121">
                  <c:v>0.00168</c:v>
                </c:pt>
                <c:pt idx="122">
                  <c:v>0.00173</c:v>
                </c:pt>
                <c:pt idx="123">
                  <c:v>0.00178</c:v>
                </c:pt>
                <c:pt idx="124">
                  <c:v>0.00183</c:v>
                </c:pt>
                <c:pt idx="125">
                  <c:v>0.00187</c:v>
                </c:pt>
                <c:pt idx="126">
                  <c:v>0.00193</c:v>
                </c:pt>
                <c:pt idx="127">
                  <c:v>0.00198</c:v>
                </c:pt>
                <c:pt idx="128">
                  <c:v>0.00204</c:v>
                </c:pt>
                <c:pt idx="129">
                  <c:v>0.00209</c:v>
                </c:pt>
                <c:pt idx="130">
                  <c:v>0.00215</c:v>
                </c:pt>
                <c:pt idx="131">
                  <c:v>0.0022</c:v>
                </c:pt>
                <c:pt idx="132">
                  <c:v>0.00226</c:v>
                </c:pt>
                <c:pt idx="133">
                  <c:v>0.00232</c:v>
                </c:pt>
                <c:pt idx="134">
                  <c:v>0.00238</c:v>
                </c:pt>
                <c:pt idx="135">
                  <c:v>0.00245</c:v>
                </c:pt>
                <c:pt idx="136">
                  <c:v>0.00251</c:v>
                </c:pt>
                <c:pt idx="137">
                  <c:v>0.00257</c:v>
                </c:pt>
                <c:pt idx="138">
                  <c:v>0.00264</c:v>
                </c:pt>
                <c:pt idx="139">
                  <c:v>0.0027</c:v>
                </c:pt>
                <c:pt idx="140">
                  <c:v>0.00277</c:v>
                </c:pt>
                <c:pt idx="141">
                  <c:v>0.00283</c:v>
                </c:pt>
                <c:pt idx="142">
                  <c:v>0.0029</c:v>
                </c:pt>
                <c:pt idx="143">
                  <c:v>0.00297</c:v>
                </c:pt>
                <c:pt idx="144">
                  <c:v>0.00305</c:v>
                </c:pt>
                <c:pt idx="145">
                  <c:v>0.00312</c:v>
                </c:pt>
                <c:pt idx="146">
                  <c:v>0.00319</c:v>
                </c:pt>
                <c:pt idx="147">
                  <c:v>0.00327</c:v>
                </c:pt>
                <c:pt idx="148">
                  <c:v>0.00334</c:v>
                </c:pt>
                <c:pt idx="149">
                  <c:v>0.00342</c:v>
                </c:pt>
                <c:pt idx="150">
                  <c:v>0.0035</c:v>
                </c:pt>
                <c:pt idx="151">
                  <c:v>0.00358</c:v>
                </c:pt>
                <c:pt idx="152">
                  <c:v>0.00366</c:v>
                </c:pt>
                <c:pt idx="153">
                  <c:v>0.00374</c:v>
                </c:pt>
                <c:pt idx="154">
                  <c:v>0.00383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'Burgers-creep recovery'!$L$16:$L$199</c:f>
              <c:numCache>
                <c:formatCode>General</c:formatCode>
                <c:ptCount val="184"/>
                <c:pt idx="0">
                  <c:v>0.00382</c:v>
                </c:pt>
                <c:pt idx="1">
                  <c:v>0.00382</c:v>
                </c:pt>
                <c:pt idx="2">
                  <c:v>0.0038</c:v>
                </c:pt>
                <c:pt idx="3">
                  <c:v>0.0038</c:v>
                </c:pt>
                <c:pt idx="4">
                  <c:v>0.0038</c:v>
                </c:pt>
                <c:pt idx="5">
                  <c:v>0.0038</c:v>
                </c:pt>
                <c:pt idx="6">
                  <c:v>0.0038</c:v>
                </c:pt>
                <c:pt idx="7">
                  <c:v>0.0038</c:v>
                </c:pt>
                <c:pt idx="8">
                  <c:v>0.00378</c:v>
                </c:pt>
                <c:pt idx="9">
                  <c:v>0.00378</c:v>
                </c:pt>
                <c:pt idx="10">
                  <c:v>0.00378</c:v>
                </c:pt>
                <c:pt idx="11">
                  <c:v>0.00378</c:v>
                </c:pt>
                <c:pt idx="12">
                  <c:v>0.00378</c:v>
                </c:pt>
                <c:pt idx="13">
                  <c:v>0.00378</c:v>
                </c:pt>
                <c:pt idx="14">
                  <c:v>0.00378</c:v>
                </c:pt>
                <c:pt idx="15">
                  <c:v>0.00378</c:v>
                </c:pt>
                <c:pt idx="16">
                  <c:v>0.00378</c:v>
                </c:pt>
                <c:pt idx="17">
                  <c:v>0.00376</c:v>
                </c:pt>
                <c:pt idx="18">
                  <c:v>0.00376</c:v>
                </c:pt>
                <c:pt idx="19">
                  <c:v>0.00376</c:v>
                </c:pt>
                <c:pt idx="20">
                  <c:v>0.00376</c:v>
                </c:pt>
                <c:pt idx="21">
                  <c:v>0.00376</c:v>
                </c:pt>
                <c:pt idx="22">
                  <c:v>0.00376</c:v>
                </c:pt>
                <c:pt idx="23">
                  <c:v>0.00376</c:v>
                </c:pt>
                <c:pt idx="24">
                  <c:v>0.00376</c:v>
                </c:pt>
                <c:pt idx="25">
                  <c:v>0.00374</c:v>
                </c:pt>
                <c:pt idx="26">
                  <c:v>0.00374</c:v>
                </c:pt>
                <c:pt idx="27">
                  <c:v>0.00374</c:v>
                </c:pt>
                <c:pt idx="28">
                  <c:v>0.00374</c:v>
                </c:pt>
                <c:pt idx="29">
                  <c:v>0.00374</c:v>
                </c:pt>
                <c:pt idx="30">
                  <c:v>0.00374</c:v>
                </c:pt>
                <c:pt idx="31">
                  <c:v>0.00374</c:v>
                </c:pt>
                <c:pt idx="32">
                  <c:v>0.00374</c:v>
                </c:pt>
                <c:pt idx="33">
                  <c:v>0.00374</c:v>
                </c:pt>
                <c:pt idx="34">
                  <c:v>0.00372</c:v>
                </c:pt>
                <c:pt idx="35">
                  <c:v>0.00372</c:v>
                </c:pt>
                <c:pt idx="36">
                  <c:v>0.00372</c:v>
                </c:pt>
                <c:pt idx="37">
                  <c:v>0.00372</c:v>
                </c:pt>
                <c:pt idx="38">
                  <c:v>0.00372</c:v>
                </c:pt>
                <c:pt idx="39">
                  <c:v>0.00372</c:v>
                </c:pt>
                <c:pt idx="40">
                  <c:v>0.00372</c:v>
                </c:pt>
                <c:pt idx="41">
                  <c:v>0.0037</c:v>
                </c:pt>
                <c:pt idx="42">
                  <c:v>0.0037</c:v>
                </c:pt>
                <c:pt idx="43">
                  <c:v>0.0037</c:v>
                </c:pt>
                <c:pt idx="44">
                  <c:v>0.0037</c:v>
                </c:pt>
                <c:pt idx="45">
                  <c:v>0.0037</c:v>
                </c:pt>
                <c:pt idx="46">
                  <c:v>0.0037</c:v>
                </c:pt>
                <c:pt idx="47">
                  <c:v>0.0037</c:v>
                </c:pt>
                <c:pt idx="48">
                  <c:v>0.00368</c:v>
                </c:pt>
                <c:pt idx="49">
                  <c:v>0.00368</c:v>
                </c:pt>
                <c:pt idx="50">
                  <c:v>0.00368</c:v>
                </c:pt>
                <c:pt idx="51">
                  <c:v>0.00368</c:v>
                </c:pt>
                <c:pt idx="52">
                  <c:v>0.00368</c:v>
                </c:pt>
                <c:pt idx="53">
                  <c:v>0.00368</c:v>
                </c:pt>
                <c:pt idx="54">
                  <c:v>0.00366</c:v>
                </c:pt>
                <c:pt idx="55">
                  <c:v>0.00366</c:v>
                </c:pt>
                <c:pt idx="56">
                  <c:v>0.00366</c:v>
                </c:pt>
                <c:pt idx="57">
                  <c:v>0.00366</c:v>
                </c:pt>
                <c:pt idx="58">
                  <c:v>0.00366</c:v>
                </c:pt>
                <c:pt idx="59">
                  <c:v>0.00366</c:v>
                </c:pt>
                <c:pt idx="60">
                  <c:v>0.00364</c:v>
                </c:pt>
                <c:pt idx="61">
                  <c:v>0.00364</c:v>
                </c:pt>
                <c:pt idx="62">
                  <c:v>0.00364</c:v>
                </c:pt>
                <c:pt idx="63">
                  <c:v>0.00364</c:v>
                </c:pt>
                <c:pt idx="64">
                  <c:v>0.00364</c:v>
                </c:pt>
                <c:pt idx="65">
                  <c:v>0.00362</c:v>
                </c:pt>
                <c:pt idx="66">
                  <c:v>0.00362</c:v>
                </c:pt>
                <c:pt idx="67">
                  <c:v>0.00362</c:v>
                </c:pt>
                <c:pt idx="68">
                  <c:v>0.00362</c:v>
                </c:pt>
                <c:pt idx="69">
                  <c:v>0.00362</c:v>
                </c:pt>
                <c:pt idx="70">
                  <c:v>0.0036</c:v>
                </c:pt>
                <c:pt idx="71">
                  <c:v>0.0036</c:v>
                </c:pt>
                <c:pt idx="72">
                  <c:v>0.0036</c:v>
                </c:pt>
                <c:pt idx="73">
                  <c:v>0.0036</c:v>
                </c:pt>
                <c:pt idx="74">
                  <c:v>0.00358</c:v>
                </c:pt>
                <c:pt idx="75">
                  <c:v>0.00358</c:v>
                </c:pt>
                <c:pt idx="76">
                  <c:v>0.00358</c:v>
                </c:pt>
                <c:pt idx="77">
                  <c:v>0.00358</c:v>
                </c:pt>
                <c:pt idx="78">
                  <c:v>0.00356</c:v>
                </c:pt>
                <c:pt idx="79">
                  <c:v>0.00356</c:v>
                </c:pt>
                <c:pt idx="80">
                  <c:v>0.00356</c:v>
                </c:pt>
                <c:pt idx="81">
                  <c:v>0.00356</c:v>
                </c:pt>
                <c:pt idx="82">
                  <c:v>0.00354</c:v>
                </c:pt>
                <c:pt idx="83">
                  <c:v>0.00354</c:v>
                </c:pt>
                <c:pt idx="84">
                  <c:v>0.00354</c:v>
                </c:pt>
                <c:pt idx="85">
                  <c:v>0.00354</c:v>
                </c:pt>
                <c:pt idx="86">
                  <c:v>0.00352</c:v>
                </c:pt>
                <c:pt idx="87">
                  <c:v>0.00352</c:v>
                </c:pt>
                <c:pt idx="88">
                  <c:v>0.00352</c:v>
                </c:pt>
                <c:pt idx="89">
                  <c:v>0.0035</c:v>
                </c:pt>
                <c:pt idx="90">
                  <c:v>0.0035</c:v>
                </c:pt>
                <c:pt idx="91">
                  <c:v>0.0035</c:v>
                </c:pt>
                <c:pt idx="92">
                  <c:v>0.00348</c:v>
                </c:pt>
                <c:pt idx="93">
                  <c:v>0.00348</c:v>
                </c:pt>
                <c:pt idx="94">
                  <c:v>0.00348</c:v>
                </c:pt>
                <c:pt idx="95">
                  <c:v>0.00346</c:v>
                </c:pt>
                <c:pt idx="96">
                  <c:v>0.00346</c:v>
                </c:pt>
                <c:pt idx="97">
                  <c:v>0.00346</c:v>
                </c:pt>
                <c:pt idx="98">
                  <c:v>0.00344</c:v>
                </c:pt>
                <c:pt idx="99">
                  <c:v>0.00344</c:v>
                </c:pt>
                <c:pt idx="100">
                  <c:v>0.00344</c:v>
                </c:pt>
                <c:pt idx="101">
                  <c:v>0.00342</c:v>
                </c:pt>
                <c:pt idx="102">
                  <c:v>0.00342</c:v>
                </c:pt>
                <c:pt idx="103">
                  <c:v>0.00342</c:v>
                </c:pt>
                <c:pt idx="104">
                  <c:v>0.0034</c:v>
                </c:pt>
                <c:pt idx="105">
                  <c:v>0.0034</c:v>
                </c:pt>
                <c:pt idx="106">
                  <c:v>0.00338</c:v>
                </c:pt>
                <c:pt idx="107">
                  <c:v>0.00338</c:v>
                </c:pt>
                <c:pt idx="108">
                  <c:v>0.00338</c:v>
                </c:pt>
                <c:pt idx="109">
                  <c:v>0.00336</c:v>
                </c:pt>
                <c:pt idx="110">
                  <c:v>0.00336</c:v>
                </c:pt>
                <c:pt idx="111">
                  <c:v>0.00334</c:v>
                </c:pt>
                <c:pt idx="112">
                  <c:v>0.00334</c:v>
                </c:pt>
                <c:pt idx="113">
                  <c:v>0.00332</c:v>
                </c:pt>
                <c:pt idx="114">
                  <c:v>0.00332</c:v>
                </c:pt>
                <c:pt idx="115">
                  <c:v>0.0033</c:v>
                </c:pt>
                <c:pt idx="116">
                  <c:v>0.0033</c:v>
                </c:pt>
                <c:pt idx="117">
                  <c:v>0.0033</c:v>
                </c:pt>
                <c:pt idx="118">
                  <c:v>0.00328</c:v>
                </c:pt>
                <c:pt idx="119">
                  <c:v>0.00326</c:v>
                </c:pt>
                <c:pt idx="120">
                  <c:v>0.00326</c:v>
                </c:pt>
                <c:pt idx="121">
                  <c:v>0.00324</c:v>
                </c:pt>
                <c:pt idx="122">
                  <c:v>0.00324</c:v>
                </c:pt>
                <c:pt idx="123">
                  <c:v>0.00322</c:v>
                </c:pt>
                <c:pt idx="124">
                  <c:v>0.00322</c:v>
                </c:pt>
                <c:pt idx="125">
                  <c:v>0.0032</c:v>
                </c:pt>
                <c:pt idx="126">
                  <c:v>0.0032</c:v>
                </c:pt>
                <c:pt idx="127">
                  <c:v>0.00318</c:v>
                </c:pt>
                <c:pt idx="128">
                  <c:v>0.00318</c:v>
                </c:pt>
                <c:pt idx="129">
                  <c:v>0.00316</c:v>
                </c:pt>
                <c:pt idx="130">
                  <c:v>0.00316</c:v>
                </c:pt>
                <c:pt idx="131">
                  <c:v>0.00314</c:v>
                </c:pt>
                <c:pt idx="132">
                  <c:v>0.00312</c:v>
                </c:pt>
                <c:pt idx="133">
                  <c:v>0.00312</c:v>
                </c:pt>
                <c:pt idx="134">
                  <c:v>0.0031</c:v>
                </c:pt>
                <c:pt idx="135">
                  <c:v>0.0031</c:v>
                </c:pt>
                <c:pt idx="136">
                  <c:v>0.00308</c:v>
                </c:pt>
                <c:pt idx="137">
                  <c:v>0.00306</c:v>
                </c:pt>
                <c:pt idx="138">
                  <c:v>0.00306</c:v>
                </c:pt>
                <c:pt idx="139">
                  <c:v>0.00304</c:v>
                </c:pt>
                <c:pt idx="140">
                  <c:v>0.00304</c:v>
                </c:pt>
                <c:pt idx="141">
                  <c:v>0.00302</c:v>
                </c:pt>
                <c:pt idx="142">
                  <c:v>0.003</c:v>
                </c:pt>
                <c:pt idx="143">
                  <c:v>0.003</c:v>
                </c:pt>
                <c:pt idx="144">
                  <c:v>0.00298</c:v>
                </c:pt>
                <c:pt idx="145">
                  <c:v>0.00296</c:v>
                </c:pt>
                <c:pt idx="146">
                  <c:v>0.00294</c:v>
                </c:pt>
                <c:pt idx="147">
                  <c:v>0.00294</c:v>
                </c:pt>
                <c:pt idx="148">
                  <c:v>0.00292</c:v>
                </c:pt>
                <c:pt idx="149">
                  <c:v>0.0029</c:v>
                </c:pt>
                <c:pt idx="150">
                  <c:v>0.0029</c:v>
                </c:pt>
                <c:pt idx="151">
                  <c:v>0.00288</c:v>
                </c:pt>
                <c:pt idx="152">
                  <c:v>0.00286</c:v>
                </c:pt>
                <c:pt idx="153">
                  <c:v>0.00286</c:v>
                </c:pt>
                <c:pt idx="154">
                  <c:v>0.00284</c:v>
                </c:pt>
                <c:pt idx="155">
                  <c:v>0.00282</c:v>
                </c:pt>
                <c:pt idx="156">
                  <c:v>0.0028</c:v>
                </c:pt>
                <c:pt idx="157">
                  <c:v>0.0028</c:v>
                </c:pt>
                <c:pt idx="158">
                  <c:v>0.00278</c:v>
                </c:pt>
                <c:pt idx="159">
                  <c:v>0.00276</c:v>
                </c:pt>
                <c:pt idx="160">
                  <c:v>0.00274</c:v>
                </c:pt>
                <c:pt idx="161">
                  <c:v>0.00274</c:v>
                </c:pt>
                <c:pt idx="162">
                  <c:v>0.00272</c:v>
                </c:pt>
                <c:pt idx="163">
                  <c:v>0.0027</c:v>
                </c:pt>
                <c:pt idx="164">
                  <c:v>0.0027</c:v>
                </c:pt>
                <c:pt idx="165">
                  <c:v>0.00268</c:v>
                </c:pt>
                <c:pt idx="166">
                  <c:v>0.00266</c:v>
                </c:pt>
                <c:pt idx="167">
                  <c:v>0.00264</c:v>
                </c:pt>
                <c:pt idx="168">
                  <c:v>0.00264</c:v>
                </c:pt>
                <c:pt idx="169">
                  <c:v>0.00262</c:v>
                </c:pt>
                <c:pt idx="170">
                  <c:v>0.0026</c:v>
                </c:pt>
                <c:pt idx="171">
                  <c:v>0.00258</c:v>
                </c:pt>
                <c:pt idx="172">
                  <c:v>0.00258</c:v>
                </c:pt>
                <c:pt idx="173">
                  <c:v>0.00256</c:v>
                </c:pt>
                <c:pt idx="174">
                  <c:v>0.00254</c:v>
                </c:pt>
                <c:pt idx="175">
                  <c:v>0.00254</c:v>
                </c:pt>
                <c:pt idx="176">
                  <c:v>0.00252</c:v>
                </c:pt>
                <c:pt idx="177">
                  <c:v>0.0025</c:v>
                </c:pt>
                <c:pt idx="178">
                  <c:v>0.00248</c:v>
                </c:pt>
                <c:pt idx="179">
                  <c:v>0.00248</c:v>
                </c:pt>
                <c:pt idx="180">
                  <c:v>0.00246</c:v>
                </c:pt>
                <c:pt idx="181">
                  <c:v>0.00244</c:v>
                </c:pt>
                <c:pt idx="182">
                  <c:v>0.00244</c:v>
                </c:pt>
                <c:pt idx="183">
                  <c:v>0.00242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recovery'!$D$16:$D$170</c:f>
              <c:numCache>
                <c:formatCode>General</c:formatCode>
                <c:ptCount val="155"/>
                <c:pt idx="0">
                  <c:v>2.21151118820012E-005</c:v>
                </c:pt>
                <c:pt idx="1">
                  <c:v>2.45808776410332E-005</c:v>
                </c:pt>
                <c:pt idx="2">
                  <c:v>2.72749446449691E-005</c:v>
                </c:pt>
                <c:pt idx="3">
                  <c:v>3.01922478263583E-005</c:v>
                </c:pt>
                <c:pt idx="4">
                  <c:v>3.30871013213855E-005</c:v>
                </c:pt>
                <c:pt idx="5">
                  <c:v>3.61980622077729E-005</c:v>
                </c:pt>
                <c:pt idx="6">
                  <c:v>3.92831030137043E-005</c:v>
                </c:pt>
                <c:pt idx="7">
                  <c:v>4.28108435751514E-005</c:v>
                </c:pt>
                <c:pt idx="8">
                  <c:v>4.63047010731345E-005</c:v>
                </c:pt>
                <c:pt idx="9">
                  <c:v>4.99945082454689E-005</c:v>
                </c:pt>
                <c:pt idx="10">
                  <c:v>5.36465374652936E-005</c:v>
                </c:pt>
                <c:pt idx="11">
                  <c:v>5.77104032086778E-005</c:v>
                </c:pt>
                <c:pt idx="12">
                  <c:v>6.17275072285564E-005</c:v>
                </c:pt>
                <c:pt idx="13">
                  <c:v>6.5917657408633E-005</c:v>
                </c:pt>
                <c:pt idx="14">
                  <c:v>7.04897333693734E-005</c:v>
                </c:pt>
                <c:pt idx="15">
                  <c:v>7.50005295349878E-005</c:v>
                </c:pt>
                <c:pt idx="16">
                  <c:v>7.9871602256912E-005</c:v>
                </c:pt>
                <c:pt idx="17">
                  <c:v>8.46712512808346E-005</c:v>
                </c:pt>
                <c:pt idx="18">
                  <c:v>8.98084949270287E-005</c:v>
                </c:pt>
                <c:pt idx="19">
                  <c:v>9.52649043468002E-005</c:v>
                </c:pt>
                <c:pt idx="20">
                  <c:v>0.000100627596052574</c:v>
                </c:pt>
                <c:pt idx="21">
                  <c:v>0.000106285007312024</c:v>
                </c:pt>
                <c:pt idx="22">
                  <c:v>0.000112217374978343</c:v>
                </c:pt>
                <c:pt idx="23">
                  <c:v>0.000118218715034518</c:v>
                </c:pt>
                <c:pt idx="24">
                  <c:v>0.000124461751605696</c:v>
                </c:pt>
                <c:pt idx="25">
                  <c:v>0.000130925524797387</c:v>
                </c:pt>
                <c:pt idx="26">
                  <c:v>0.0001374154425922</c:v>
                </c:pt>
                <c:pt idx="27">
                  <c:v>0.000144091883460135</c:v>
                </c:pt>
                <c:pt idx="28">
                  <c:v>0.000151098122648199</c:v>
                </c:pt>
                <c:pt idx="29">
                  <c:v>0.000158239074609017</c:v>
                </c:pt>
                <c:pt idx="30">
                  <c:v>0.00016533771039176</c:v>
                </c:pt>
                <c:pt idx="31">
                  <c:v>0.000172838990935305</c:v>
                </c:pt>
                <c:pt idx="32">
                  <c:v>0.000180401472995734</c:v>
                </c:pt>
                <c:pt idx="33">
                  <c:v>0.000188004440565046</c:v>
                </c:pt>
                <c:pt idx="34">
                  <c:v>0.000195763894033056</c:v>
                </c:pt>
                <c:pt idx="35">
                  <c:v>0.000203251876794214</c:v>
                </c:pt>
                <c:pt idx="36">
                  <c:v>0.000212244934016504</c:v>
                </c:pt>
                <c:pt idx="37">
                  <c:v>0.000219641668095972</c:v>
                </c:pt>
                <c:pt idx="38">
                  <c:v>0.00022792316196381</c:v>
                </c:pt>
                <c:pt idx="39">
                  <c:v>0.000235845831966106</c:v>
                </c:pt>
                <c:pt idx="40">
                  <c:v>0.000244481493874133</c:v>
                </c:pt>
                <c:pt idx="41">
                  <c:v>0.000252692245513609</c:v>
                </c:pt>
                <c:pt idx="42">
                  <c:v>0.000260499740144492</c:v>
                </c:pt>
                <c:pt idx="43">
                  <c:v>0.000268826699277021</c:v>
                </c:pt>
                <c:pt idx="44">
                  <c:v>0.000277544373589973</c:v>
                </c:pt>
                <c:pt idx="45">
                  <c:v>0.000284937704818744</c:v>
                </c:pt>
                <c:pt idx="46">
                  <c:v>0.000293428568692276</c:v>
                </c:pt>
                <c:pt idx="47">
                  <c:v>0.000301358613083306</c:v>
                </c:pt>
                <c:pt idx="48">
                  <c:v>0.000308766754764844</c:v>
                </c:pt>
                <c:pt idx="49">
                  <c:v>0.000316295624121841</c:v>
                </c:pt>
                <c:pt idx="50">
                  <c:v>0.000323850089630833</c:v>
                </c:pt>
                <c:pt idx="51">
                  <c:v>0.000330828390934913</c:v>
                </c:pt>
                <c:pt idx="52">
                  <c:v>0.000337752898797369</c:v>
                </c:pt>
                <c:pt idx="53">
                  <c:v>0.000344551756890189</c:v>
                </c:pt>
                <c:pt idx="54">
                  <c:v>0.000351162633649787</c:v>
                </c:pt>
                <c:pt idx="55">
                  <c:v>0.000357175996305587</c:v>
                </c:pt>
                <c:pt idx="56">
                  <c:v>0.000362976771906369</c:v>
                </c:pt>
                <c:pt idx="57">
                  <c:v>0.000368527413203247</c:v>
                </c:pt>
                <c:pt idx="58">
                  <c:v>0.000373799731280267</c:v>
                </c:pt>
                <c:pt idx="59">
                  <c:v>0.000378774550856939</c:v>
                </c:pt>
                <c:pt idx="60">
                  <c:v>0.000383441128837722</c:v>
                </c:pt>
                <c:pt idx="61">
                  <c:v>0.000387982577628688</c:v>
                </c:pt>
                <c:pt idx="62">
                  <c:v>0.000392009384964275</c:v>
                </c:pt>
                <c:pt idx="63">
                  <c:v>0.000395886230488696</c:v>
                </c:pt>
                <c:pt idx="64">
                  <c:v>0.000399318664042138</c:v>
                </c:pt>
                <c:pt idx="65">
                  <c:v>0.000402603565361449</c:v>
                </c:pt>
                <c:pt idx="66">
                  <c:v>0.000405722376843716</c:v>
                </c:pt>
                <c:pt idx="67">
                  <c:v>0.000408578659324595</c:v>
                </c:pt>
                <c:pt idx="68">
                  <c:v>0.000411285055612189</c:v>
                </c:pt>
                <c:pt idx="69">
                  <c:v>0.000413776809486861</c:v>
                </c:pt>
                <c:pt idx="70">
                  <c:v>0.000416152497746369</c:v>
                </c:pt>
                <c:pt idx="71">
                  <c:v>0.000418426016298696</c:v>
                </c:pt>
                <c:pt idx="72">
                  <c:v>0.000420614481418161</c:v>
                </c:pt>
                <c:pt idx="73">
                  <c:v>0.000422736752590096</c:v>
                </c:pt>
                <c:pt idx="74">
                  <c:v>0.00042481217897017</c:v>
                </c:pt>
                <c:pt idx="75">
                  <c:v>0.000426859605080686</c:v>
                </c:pt>
                <c:pt idx="76">
                  <c:v>0.000428896642661065</c:v>
                </c:pt>
                <c:pt idx="77">
                  <c:v>0.000430980182935727</c:v>
                </c:pt>
                <c:pt idx="78">
                  <c:v>0.000433001188033332</c:v>
                </c:pt>
                <c:pt idx="79">
                  <c:v>0.000435368040755481</c:v>
                </c:pt>
                <c:pt idx="80">
                  <c:v>0.000437690853256941</c:v>
                </c:pt>
                <c:pt idx="81">
                  <c:v>0.000439983915912631</c:v>
                </c:pt>
                <c:pt idx="82">
                  <c:v>0.000442256882090385</c:v>
                </c:pt>
                <c:pt idx="83">
                  <c:v>0.000444891851233482</c:v>
                </c:pt>
                <c:pt idx="84">
                  <c:v>0.000447515074243723</c:v>
                </c:pt>
                <c:pt idx="85">
                  <c:v>0.000450504116118991</c:v>
                </c:pt>
                <c:pt idx="86">
                  <c:v>0.000453487373330736</c:v>
                </c:pt>
                <c:pt idx="87">
                  <c:v>0.00045646720187729</c:v>
                </c:pt>
                <c:pt idx="88">
                  <c:v>0.000459817125445872</c:v>
                </c:pt>
                <c:pt idx="89">
                  <c:v>0.000463165612379691</c:v>
                </c:pt>
                <c:pt idx="90">
                  <c:v>0.000466513301687664</c:v>
                </c:pt>
                <c:pt idx="91">
                  <c:v>0.000470604342431719</c:v>
                </c:pt>
                <c:pt idx="92">
                  <c:v>0.000474323181535107</c:v>
                </c:pt>
                <c:pt idx="93">
                  <c:v>0.000478785610970816</c:v>
                </c:pt>
                <c:pt idx="94">
                  <c:v>0.000483247947340269</c:v>
                </c:pt>
                <c:pt idx="95">
                  <c:v>0.000487710241241636</c:v>
                </c:pt>
                <c:pt idx="96">
                  <c:v>0.000492544371482673</c:v>
                </c:pt>
                <c:pt idx="97">
                  <c:v>0.000497750347116888</c:v>
                </c:pt>
                <c:pt idx="98">
                  <c:v>0.000502956318153474</c:v>
                </c:pt>
                <c:pt idx="99">
                  <c:v>0.000508905997159331</c:v>
                </c:pt>
                <c:pt idx="100">
                  <c:v>0.000514855675302547</c:v>
                </c:pt>
                <c:pt idx="101">
                  <c:v>0.000521177208003084</c:v>
                </c:pt>
                <c:pt idx="102">
                  <c:v>0.000527870595446215</c:v>
                </c:pt>
                <c:pt idx="103">
                  <c:v>0.000534563982849505</c:v>
                </c:pt>
                <c:pt idx="104">
                  <c:v>0.000542001079950316</c:v>
                </c:pt>
                <c:pt idx="105">
                  <c:v>0.000549810031901704</c:v>
                </c:pt>
                <c:pt idx="106">
                  <c:v>0.000557990838706661</c:v>
                </c:pt>
                <c:pt idx="107">
                  <c:v>0.000566543500366056</c:v>
                </c:pt>
                <c:pt idx="108">
                  <c:v>0.000575468016880126</c:v>
                </c:pt>
                <c:pt idx="109">
                  <c:v>0.00058476438824893</c:v>
                </c:pt>
                <c:pt idx="110">
                  <c:v>0.000594804469327234</c:v>
                </c:pt>
                <c:pt idx="111">
                  <c:v>0.000605216405260289</c:v>
                </c:pt>
                <c:pt idx="112">
                  <c:v>0.000616372050902848</c:v>
                </c:pt>
                <c:pt idx="113">
                  <c:v>0.000627899551400158</c:v>
                </c:pt>
                <c:pt idx="114">
                  <c:v>0.000639798906752221</c:v>
                </c:pt>
                <c:pt idx="115">
                  <c:v>0.00065281382666854</c:v>
                </c:pt>
                <c:pt idx="116">
                  <c:v>0.00066620060143961</c:v>
                </c:pt>
                <c:pt idx="117">
                  <c:v>0.000680331085920185</c:v>
                </c:pt>
                <c:pt idx="118">
                  <c:v>0.000695205280110263</c:v>
                </c:pt>
                <c:pt idx="119">
                  <c:v>0.000711195038864597</c:v>
                </c:pt>
                <c:pt idx="120">
                  <c:v>0.000727556652473684</c:v>
                </c:pt>
                <c:pt idx="121">
                  <c:v>0.000745033830647026</c:v>
                </c:pt>
                <c:pt idx="122">
                  <c:v>0.000763254718529872</c:v>
                </c:pt>
                <c:pt idx="123">
                  <c:v>0.000781475606412718</c:v>
                </c:pt>
                <c:pt idx="124">
                  <c:v>0.000803786897697836</c:v>
                </c:pt>
                <c:pt idx="125">
                  <c:v>0.000822379640435434</c:v>
                </c:pt>
                <c:pt idx="126">
                  <c:v>0.000844690931720552</c:v>
                </c:pt>
                <c:pt idx="127">
                  <c:v>0.000870720771553189</c:v>
                </c:pt>
                <c:pt idx="128">
                  <c:v>0.000893032062838306</c:v>
                </c:pt>
                <c:pt idx="129">
                  <c:v>0.000922780451218463</c:v>
                </c:pt>
                <c:pt idx="130">
                  <c:v>0.000948810291051101</c:v>
                </c:pt>
                <c:pt idx="131">
                  <c:v>0.000978558679431257</c:v>
                </c:pt>
                <c:pt idx="132">
                  <c:v>0.00100830706781141</c:v>
                </c:pt>
                <c:pt idx="133">
                  <c:v>0.00103805545619157</c:v>
                </c:pt>
                <c:pt idx="134">
                  <c:v>0.00107524094166677</c:v>
                </c:pt>
                <c:pt idx="135">
                  <c:v>0.00110870787859444</c:v>
                </c:pt>
                <c:pt idx="136">
                  <c:v>0.00114589336406964</c:v>
                </c:pt>
                <c:pt idx="137">
                  <c:v>0.00118679739809236</c:v>
                </c:pt>
                <c:pt idx="138">
                  <c:v>0.00122770143211507</c:v>
                </c:pt>
                <c:pt idx="139">
                  <c:v>0.00126860546613779</c:v>
                </c:pt>
                <c:pt idx="140">
                  <c:v>0.00131694659725554</c:v>
                </c:pt>
                <c:pt idx="141">
                  <c:v>0.0013652877283733</c:v>
                </c:pt>
                <c:pt idx="142">
                  <c:v>0.00141362885949105</c:v>
                </c:pt>
                <c:pt idx="143">
                  <c:v>0.00146568853915633</c:v>
                </c:pt>
                <c:pt idx="144">
                  <c:v>0.00152146676736912</c:v>
                </c:pt>
                <c:pt idx="145">
                  <c:v>0.00158096354412943</c:v>
                </c:pt>
                <c:pt idx="146">
                  <c:v>0.00164417886943727</c:v>
                </c:pt>
                <c:pt idx="147">
                  <c:v>0.0017073941947451</c:v>
                </c:pt>
                <c:pt idx="148">
                  <c:v>0.00177804661714797</c:v>
                </c:pt>
                <c:pt idx="149">
                  <c:v>0.00184869903955085</c:v>
                </c:pt>
                <c:pt idx="150">
                  <c:v>0.00192678855904876</c:v>
                </c:pt>
                <c:pt idx="151">
                  <c:v>0.00200487807854667</c:v>
                </c:pt>
                <c:pt idx="152">
                  <c:v>0.00209040469513962</c:v>
                </c:pt>
                <c:pt idx="153">
                  <c:v>0.00217593131173257</c:v>
                </c:pt>
                <c:pt idx="154">
                  <c:v>0.00226889502542056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'Burgers-creep recovery'!$M$16:$M$199</c:f>
              <c:numCache>
                <c:formatCode>General</c:formatCode>
                <c:ptCount val="184"/>
                <c:pt idx="0">
                  <c:v>0.00240827300950736</c:v>
                </c:pt>
                <c:pt idx="1">
                  <c:v>0.00240827300950736</c:v>
                </c:pt>
                <c:pt idx="2">
                  <c:v>0.00240827300950736</c:v>
                </c:pt>
                <c:pt idx="3">
                  <c:v>0.00240827300950736</c:v>
                </c:pt>
                <c:pt idx="4">
                  <c:v>0.00240827300950736</c:v>
                </c:pt>
                <c:pt idx="5">
                  <c:v>0.00240827300950736</c:v>
                </c:pt>
                <c:pt idx="6">
                  <c:v>0.00240827300950736</c:v>
                </c:pt>
                <c:pt idx="7">
                  <c:v>0.00240827300950736</c:v>
                </c:pt>
                <c:pt idx="8">
                  <c:v>0.00240827300950736</c:v>
                </c:pt>
                <c:pt idx="9">
                  <c:v>0.00240827300950736</c:v>
                </c:pt>
                <c:pt idx="10">
                  <c:v>0.00240827300950736</c:v>
                </c:pt>
                <c:pt idx="11">
                  <c:v>0.00240827300950736</c:v>
                </c:pt>
                <c:pt idx="12">
                  <c:v>0.00240827300950736</c:v>
                </c:pt>
                <c:pt idx="13">
                  <c:v>0.00240827300950736</c:v>
                </c:pt>
                <c:pt idx="14">
                  <c:v>0.00240827300950736</c:v>
                </c:pt>
                <c:pt idx="15">
                  <c:v>0.00240827300950736</c:v>
                </c:pt>
                <c:pt idx="16">
                  <c:v>0.00240827300950736</c:v>
                </c:pt>
                <c:pt idx="17">
                  <c:v>0.00240827300950736</c:v>
                </c:pt>
                <c:pt idx="18">
                  <c:v>0.00240827300950736</c:v>
                </c:pt>
                <c:pt idx="19">
                  <c:v>0.00240827300950736</c:v>
                </c:pt>
                <c:pt idx="20">
                  <c:v>0.00240827300950736</c:v>
                </c:pt>
                <c:pt idx="21">
                  <c:v>0.00240827300950736</c:v>
                </c:pt>
                <c:pt idx="22">
                  <c:v>0.00240827300950736</c:v>
                </c:pt>
                <c:pt idx="23">
                  <c:v>0.00240827300950736</c:v>
                </c:pt>
                <c:pt idx="24">
                  <c:v>0.00240827300950736</c:v>
                </c:pt>
                <c:pt idx="25">
                  <c:v>0.00240827300950736</c:v>
                </c:pt>
                <c:pt idx="26">
                  <c:v>0.00240827300950736</c:v>
                </c:pt>
                <c:pt idx="27">
                  <c:v>0.00240827300950736</c:v>
                </c:pt>
                <c:pt idx="28">
                  <c:v>0.00240827300950736</c:v>
                </c:pt>
                <c:pt idx="29">
                  <c:v>0.00240827300950736</c:v>
                </c:pt>
                <c:pt idx="30">
                  <c:v>0.00240827300950736</c:v>
                </c:pt>
                <c:pt idx="31">
                  <c:v>0.00240827300950736</c:v>
                </c:pt>
                <c:pt idx="32">
                  <c:v>0.00240827300950736</c:v>
                </c:pt>
                <c:pt idx="33">
                  <c:v>0.00240827300950736</c:v>
                </c:pt>
                <c:pt idx="34">
                  <c:v>0.00240827300950736</c:v>
                </c:pt>
                <c:pt idx="35">
                  <c:v>0.00240827300950736</c:v>
                </c:pt>
                <c:pt idx="36">
                  <c:v>0.00240827300950736</c:v>
                </c:pt>
                <c:pt idx="37">
                  <c:v>0.00240827300950736</c:v>
                </c:pt>
                <c:pt idx="38">
                  <c:v>0.00240827300934411</c:v>
                </c:pt>
                <c:pt idx="39">
                  <c:v>0.00240827300934411</c:v>
                </c:pt>
                <c:pt idx="40">
                  <c:v>0.00240827300934411</c:v>
                </c:pt>
                <c:pt idx="41">
                  <c:v>0.00240827300934411</c:v>
                </c:pt>
                <c:pt idx="42">
                  <c:v>0.00240827300934411</c:v>
                </c:pt>
                <c:pt idx="43">
                  <c:v>0.00240827300934411</c:v>
                </c:pt>
                <c:pt idx="44">
                  <c:v>0.00240827300934411</c:v>
                </c:pt>
                <c:pt idx="45">
                  <c:v>0.00240827300934411</c:v>
                </c:pt>
                <c:pt idx="46">
                  <c:v>0.00240827300934411</c:v>
                </c:pt>
                <c:pt idx="47">
                  <c:v>0.00240827300934411</c:v>
                </c:pt>
                <c:pt idx="48">
                  <c:v>0.00240827300934411</c:v>
                </c:pt>
                <c:pt idx="49">
                  <c:v>0.00240827300934411</c:v>
                </c:pt>
                <c:pt idx="50">
                  <c:v>0.00240827300934411</c:v>
                </c:pt>
                <c:pt idx="51">
                  <c:v>0.00240827300934411</c:v>
                </c:pt>
                <c:pt idx="52">
                  <c:v>0.00240827300919527</c:v>
                </c:pt>
                <c:pt idx="53">
                  <c:v>0.00240827300919527</c:v>
                </c:pt>
                <c:pt idx="54">
                  <c:v>0.00240827300919527</c:v>
                </c:pt>
                <c:pt idx="55">
                  <c:v>0.00240827300919527</c:v>
                </c:pt>
                <c:pt idx="56">
                  <c:v>0.00240827300919527</c:v>
                </c:pt>
                <c:pt idx="57">
                  <c:v>0.00240827300919527</c:v>
                </c:pt>
                <c:pt idx="58">
                  <c:v>0.00240827300919527</c:v>
                </c:pt>
                <c:pt idx="59">
                  <c:v>0.00240827300919527</c:v>
                </c:pt>
                <c:pt idx="60">
                  <c:v>0.00240827300919527</c:v>
                </c:pt>
                <c:pt idx="61">
                  <c:v>0.00240827300905957</c:v>
                </c:pt>
                <c:pt idx="62">
                  <c:v>0.00240827300905957</c:v>
                </c:pt>
                <c:pt idx="63">
                  <c:v>0.00240827300905957</c:v>
                </c:pt>
                <c:pt idx="64">
                  <c:v>0.00240827300905957</c:v>
                </c:pt>
                <c:pt idx="65">
                  <c:v>0.00240827300905957</c:v>
                </c:pt>
                <c:pt idx="66">
                  <c:v>0.00240827300905957</c:v>
                </c:pt>
                <c:pt idx="67">
                  <c:v>0.00240827300893584</c:v>
                </c:pt>
                <c:pt idx="68">
                  <c:v>0.00240827300893584</c:v>
                </c:pt>
                <c:pt idx="69">
                  <c:v>0.00240827300893584</c:v>
                </c:pt>
                <c:pt idx="70">
                  <c:v>0.00240827300893584</c:v>
                </c:pt>
                <c:pt idx="71">
                  <c:v>0.00240827300893584</c:v>
                </c:pt>
                <c:pt idx="72">
                  <c:v>0.00240827300882304</c:v>
                </c:pt>
                <c:pt idx="73">
                  <c:v>0.00240827300882304</c:v>
                </c:pt>
                <c:pt idx="74">
                  <c:v>0.00240827300882304</c:v>
                </c:pt>
                <c:pt idx="75">
                  <c:v>0.00240827300882304</c:v>
                </c:pt>
                <c:pt idx="76">
                  <c:v>0.0024082730087202</c:v>
                </c:pt>
                <c:pt idx="77">
                  <c:v>0.0024082730087202</c:v>
                </c:pt>
                <c:pt idx="78">
                  <c:v>0.0024082730087202</c:v>
                </c:pt>
                <c:pt idx="79">
                  <c:v>0.0024082730087202</c:v>
                </c:pt>
                <c:pt idx="80">
                  <c:v>0.00240827300862643</c:v>
                </c:pt>
                <c:pt idx="81">
                  <c:v>0.00240827300862643</c:v>
                </c:pt>
                <c:pt idx="82">
                  <c:v>0.00240827300862643</c:v>
                </c:pt>
                <c:pt idx="83">
                  <c:v>0.00240827300854095</c:v>
                </c:pt>
                <c:pt idx="84">
                  <c:v>0.00240827300854095</c:v>
                </c:pt>
                <c:pt idx="85">
                  <c:v>0.00240827300846301</c:v>
                </c:pt>
                <c:pt idx="86">
                  <c:v>0.00240827300846301</c:v>
                </c:pt>
                <c:pt idx="87">
                  <c:v>0.00240827300846301</c:v>
                </c:pt>
                <c:pt idx="88">
                  <c:v>0.00240827300839195</c:v>
                </c:pt>
                <c:pt idx="89">
                  <c:v>0.00240827300839195</c:v>
                </c:pt>
                <c:pt idx="90">
                  <c:v>0.00240827300832716</c:v>
                </c:pt>
                <c:pt idx="91">
                  <c:v>0.00240827300832716</c:v>
                </c:pt>
                <c:pt idx="92">
                  <c:v>0.00240827300826809</c:v>
                </c:pt>
                <c:pt idx="93">
                  <c:v>0.00240827300826809</c:v>
                </c:pt>
                <c:pt idx="94">
                  <c:v>0.00240827300821424</c:v>
                </c:pt>
                <c:pt idx="95">
                  <c:v>0.00240827300821424</c:v>
                </c:pt>
                <c:pt idx="96">
                  <c:v>0.00240827300816514</c:v>
                </c:pt>
                <c:pt idx="97">
                  <c:v>0.00240827300812037</c:v>
                </c:pt>
                <c:pt idx="98">
                  <c:v>0.00240827300812037</c:v>
                </c:pt>
                <c:pt idx="99">
                  <c:v>0.00240827300807956</c:v>
                </c:pt>
                <c:pt idx="100">
                  <c:v>0.00240827300804235</c:v>
                </c:pt>
                <c:pt idx="101">
                  <c:v>0.00240827300800842</c:v>
                </c:pt>
                <c:pt idx="102">
                  <c:v>0.00240827300800842</c:v>
                </c:pt>
                <c:pt idx="103">
                  <c:v>0.00240827300797749</c:v>
                </c:pt>
                <c:pt idx="104">
                  <c:v>0.00240827300794929</c:v>
                </c:pt>
                <c:pt idx="105">
                  <c:v>0.00240827300792358</c:v>
                </c:pt>
                <c:pt idx="106">
                  <c:v>0.00240827300790014</c:v>
                </c:pt>
                <c:pt idx="107">
                  <c:v>0.00240827300787876</c:v>
                </c:pt>
                <c:pt idx="108">
                  <c:v>0.00240827300785928</c:v>
                </c:pt>
                <c:pt idx="109">
                  <c:v>0.00240827300784151</c:v>
                </c:pt>
                <c:pt idx="110">
                  <c:v>0.00240827300782532</c:v>
                </c:pt>
                <c:pt idx="111">
                  <c:v>0.00240827300781055</c:v>
                </c:pt>
                <c:pt idx="112">
                  <c:v>0.00240827300778481</c:v>
                </c:pt>
                <c:pt idx="113">
                  <c:v>0.00240827300777362</c:v>
                </c:pt>
                <c:pt idx="114">
                  <c:v>0.00240827300776342</c:v>
                </c:pt>
                <c:pt idx="115">
                  <c:v>0.00240827300774563</c:v>
                </c:pt>
                <c:pt idx="116">
                  <c:v>0.0024082730077379</c:v>
                </c:pt>
                <c:pt idx="117">
                  <c:v>0.00240827300772442</c:v>
                </c:pt>
                <c:pt idx="118">
                  <c:v>0.00240827300771856</c:v>
                </c:pt>
                <c:pt idx="119">
                  <c:v>0.00240827300770835</c:v>
                </c:pt>
                <c:pt idx="120">
                  <c:v>0.0024082730077039</c:v>
                </c:pt>
                <c:pt idx="121">
                  <c:v>0.00240827300769616</c:v>
                </c:pt>
                <c:pt idx="122">
                  <c:v>0.00240827300768973</c:v>
                </c:pt>
                <c:pt idx="123">
                  <c:v>0.00240827300768438</c:v>
                </c:pt>
                <c:pt idx="124">
                  <c:v>0.00240827300767993</c:v>
                </c:pt>
                <c:pt idx="125">
                  <c:v>0.00240827300767624</c:v>
                </c:pt>
                <c:pt idx="126">
                  <c:v>0.00240827300767317</c:v>
                </c:pt>
                <c:pt idx="127">
                  <c:v>0.0024082730076695</c:v>
                </c:pt>
                <c:pt idx="128">
                  <c:v>0.00240827300766757</c:v>
                </c:pt>
                <c:pt idx="129">
                  <c:v>0.00240827300766526</c:v>
                </c:pt>
                <c:pt idx="130">
                  <c:v>0.00240827300766404</c:v>
                </c:pt>
                <c:pt idx="131">
                  <c:v>0.00240827300766259</c:v>
                </c:pt>
                <c:pt idx="132">
                  <c:v>0.00240827300766148</c:v>
                </c:pt>
                <c:pt idx="133">
                  <c:v>0.00240827300766065</c:v>
                </c:pt>
                <c:pt idx="134">
                  <c:v>0.00240827300766002</c:v>
                </c:pt>
                <c:pt idx="135">
                  <c:v>0.00240827300765954</c:v>
                </c:pt>
                <c:pt idx="136">
                  <c:v>0.00240827300765907</c:v>
                </c:pt>
                <c:pt idx="137">
                  <c:v>0.00240827300765882</c:v>
                </c:pt>
                <c:pt idx="138">
                  <c:v>0.00240827300765858</c:v>
                </c:pt>
                <c:pt idx="139">
                  <c:v>0.00240827300765841</c:v>
                </c:pt>
                <c:pt idx="140">
                  <c:v>0.00240827300765829</c:v>
                </c:pt>
                <c:pt idx="141">
                  <c:v>0.00240827300765821</c:v>
                </c:pt>
                <c:pt idx="142">
                  <c:v>0.00240827300765816</c:v>
                </c:pt>
                <c:pt idx="143">
                  <c:v>0.00240827300765811</c:v>
                </c:pt>
                <c:pt idx="144">
                  <c:v>0.00240827300765808</c:v>
                </c:pt>
                <c:pt idx="145">
                  <c:v>0.00240827300765807</c:v>
                </c:pt>
                <c:pt idx="146">
                  <c:v>0.00240827300765805</c:v>
                </c:pt>
                <c:pt idx="147">
                  <c:v>0.00240827300765805</c:v>
                </c:pt>
                <c:pt idx="148">
                  <c:v>0.00240827300765804</c:v>
                </c:pt>
                <c:pt idx="149">
                  <c:v>0.00240827300765804</c:v>
                </c:pt>
                <c:pt idx="150">
                  <c:v>0.00240827300765804</c:v>
                </c:pt>
                <c:pt idx="151">
                  <c:v>0.00240827300765804</c:v>
                </c:pt>
                <c:pt idx="152">
                  <c:v>0.00240827300765804</c:v>
                </c:pt>
                <c:pt idx="153">
                  <c:v>0.00240827300765803</c:v>
                </c:pt>
                <c:pt idx="154">
                  <c:v>0.00240827300765803</c:v>
                </c:pt>
                <c:pt idx="155">
                  <c:v>0.00240827300765803</c:v>
                </c:pt>
                <c:pt idx="156">
                  <c:v>0.00240827300765803</c:v>
                </c:pt>
                <c:pt idx="157">
                  <c:v>0.00240827300765803</c:v>
                </c:pt>
                <c:pt idx="158">
                  <c:v>0.00240827300765803</c:v>
                </c:pt>
                <c:pt idx="159">
                  <c:v>0.00240827300765803</c:v>
                </c:pt>
                <c:pt idx="160">
                  <c:v>0.00240827300765803</c:v>
                </c:pt>
                <c:pt idx="161">
                  <c:v>0.00240827300765803</c:v>
                </c:pt>
                <c:pt idx="162">
                  <c:v>0.00240827300765803</c:v>
                </c:pt>
                <c:pt idx="163">
                  <c:v>0.00240827300765803</c:v>
                </c:pt>
                <c:pt idx="164">
                  <c:v>0.00240827300765803</c:v>
                </c:pt>
                <c:pt idx="165">
                  <c:v>0.00240827300765803</c:v>
                </c:pt>
                <c:pt idx="166">
                  <c:v>0.00240827300765803</c:v>
                </c:pt>
                <c:pt idx="167">
                  <c:v>0.00240827300765803</c:v>
                </c:pt>
                <c:pt idx="168">
                  <c:v>0.00240827300765803</c:v>
                </c:pt>
                <c:pt idx="169">
                  <c:v>0.00240827300765803</c:v>
                </c:pt>
                <c:pt idx="170">
                  <c:v>0.00240827300765803</c:v>
                </c:pt>
                <c:pt idx="171">
                  <c:v>0.00240827300765803</c:v>
                </c:pt>
                <c:pt idx="172">
                  <c:v>0.00240827300765803</c:v>
                </c:pt>
                <c:pt idx="173">
                  <c:v>0.00240827300765803</c:v>
                </c:pt>
                <c:pt idx="174">
                  <c:v>0.00240827300765803</c:v>
                </c:pt>
                <c:pt idx="175">
                  <c:v>0.00240827300765803</c:v>
                </c:pt>
                <c:pt idx="176">
                  <c:v>0.00240827300765803</c:v>
                </c:pt>
                <c:pt idx="177">
                  <c:v>0.00240827300765803</c:v>
                </c:pt>
                <c:pt idx="178">
                  <c:v>0.00240827300765803</c:v>
                </c:pt>
                <c:pt idx="179">
                  <c:v>0.00240827300765803</c:v>
                </c:pt>
                <c:pt idx="180">
                  <c:v>0.00240827300765803</c:v>
                </c:pt>
                <c:pt idx="181">
                  <c:v>0.00240827300765803</c:v>
                </c:pt>
                <c:pt idx="182">
                  <c:v>0.00240827300765803</c:v>
                </c:pt>
                <c:pt idx="183">
                  <c:v>0.00240827300765803</c:v>
                </c:pt>
              </c:numCache>
            </c:numRef>
          </c:yVal>
          <c:smooth val="0"/>
        </c:ser>
        <c:axId val="35862704"/>
        <c:axId val="19225457"/>
      </c:scatterChart>
      <c:valAx>
        <c:axId val="3586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9225457"/>
        <c:crosses val="autoZero"/>
      </c:valAx>
      <c:valAx>
        <c:axId val="19225457"/>
        <c:scaling>
          <c:orientation val="minMax"/>
        </c:scaling>
        <c:delete val="0"/>
        <c:axPos val="l"/>
        <c:majorGridlines>
          <c:spPr>
            <a:ln w="3240">
              <a:solidFill>
                <a:srgbClr val="ffffff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compliance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5862704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recovery'!$C$16:$C$170</c:f>
              <c:numCache>
                <c:formatCode>General</c:formatCode>
                <c:ptCount val="155"/>
                <c:pt idx="0">
                  <c:v>1.41E-005</c:v>
                </c:pt>
                <c:pt idx="1">
                  <c:v>2.61E-005</c:v>
                </c:pt>
                <c:pt idx="2">
                  <c:v>3.17E-005</c:v>
                </c:pt>
                <c:pt idx="3">
                  <c:v>3.63E-005</c:v>
                </c:pt>
                <c:pt idx="4">
                  <c:v>4.19E-005</c:v>
                </c:pt>
                <c:pt idx="5">
                  <c:v>4.45E-005</c:v>
                </c:pt>
                <c:pt idx="6">
                  <c:v>5.07E-005</c:v>
                </c:pt>
                <c:pt idx="7">
                  <c:v>5.39E-005</c:v>
                </c:pt>
                <c:pt idx="8">
                  <c:v>5.7E-005</c:v>
                </c:pt>
                <c:pt idx="9">
                  <c:v>6.28E-005</c:v>
                </c:pt>
                <c:pt idx="10">
                  <c:v>6.61E-005</c:v>
                </c:pt>
                <c:pt idx="11">
                  <c:v>7.09E-005</c:v>
                </c:pt>
                <c:pt idx="12">
                  <c:v>7.33E-005</c:v>
                </c:pt>
                <c:pt idx="13">
                  <c:v>7.69E-005</c:v>
                </c:pt>
                <c:pt idx="14">
                  <c:v>8.16E-005</c:v>
                </c:pt>
                <c:pt idx="15">
                  <c:v>8.46E-005</c:v>
                </c:pt>
                <c:pt idx="16">
                  <c:v>8.85E-005</c:v>
                </c:pt>
                <c:pt idx="17">
                  <c:v>9.08E-005</c:v>
                </c:pt>
                <c:pt idx="18">
                  <c:v>9.46E-005</c:v>
                </c:pt>
                <c:pt idx="19">
                  <c:v>9.87E-005</c:v>
                </c:pt>
                <c:pt idx="20">
                  <c:v>0.000104</c:v>
                </c:pt>
                <c:pt idx="21">
                  <c:v>0.000107</c:v>
                </c:pt>
                <c:pt idx="22">
                  <c:v>0.00011</c:v>
                </c:pt>
                <c:pt idx="23">
                  <c:v>0.000115</c:v>
                </c:pt>
                <c:pt idx="24">
                  <c:v>0.000119</c:v>
                </c:pt>
                <c:pt idx="25">
                  <c:v>0.000124</c:v>
                </c:pt>
                <c:pt idx="26">
                  <c:v>0.000128</c:v>
                </c:pt>
                <c:pt idx="27">
                  <c:v>0.000129</c:v>
                </c:pt>
                <c:pt idx="28">
                  <c:v>0.000135</c:v>
                </c:pt>
                <c:pt idx="29">
                  <c:v>0.000139</c:v>
                </c:pt>
                <c:pt idx="30">
                  <c:v>0.000143</c:v>
                </c:pt>
                <c:pt idx="31">
                  <c:v>0.000148</c:v>
                </c:pt>
                <c:pt idx="32">
                  <c:v>0.000153</c:v>
                </c:pt>
                <c:pt idx="33">
                  <c:v>0.000158</c:v>
                </c:pt>
                <c:pt idx="34">
                  <c:v>0.000162</c:v>
                </c:pt>
                <c:pt idx="35">
                  <c:v>0.000167</c:v>
                </c:pt>
                <c:pt idx="36">
                  <c:v>0.000172</c:v>
                </c:pt>
                <c:pt idx="37">
                  <c:v>0.000177</c:v>
                </c:pt>
                <c:pt idx="38">
                  <c:v>0.000182</c:v>
                </c:pt>
                <c:pt idx="39">
                  <c:v>0.000187</c:v>
                </c:pt>
                <c:pt idx="40">
                  <c:v>0.000191</c:v>
                </c:pt>
                <c:pt idx="41">
                  <c:v>0.000198</c:v>
                </c:pt>
                <c:pt idx="42">
                  <c:v>0.000204</c:v>
                </c:pt>
                <c:pt idx="43">
                  <c:v>0.000208</c:v>
                </c:pt>
                <c:pt idx="44">
                  <c:v>0.000214</c:v>
                </c:pt>
                <c:pt idx="45">
                  <c:v>0.000221</c:v>
                </c:pt>
                <c:pt idx="46">
                  <c:v>0.000226</c:v>
                </c:pt>
                <c:pt idx="47">
                  <c:v>0.000233</c:v>
                </c:pt>
                <c:pt idx="48">
                  <c:v>0.000237</c:v>
                </c:pt>
                <c:pt idx="49">
                  <c:v>0.000244</c:v>
                </c:pt>
                <c:pt idx="50">
                  <c:v>0.000249</c:v>
                </c:pt>
                <c:pt idx="51">
                  <c:v>0.000257</c:v>
                </c:pt>
                <c:pt idx="52">
                  <c:v>0.000265</c:v>
                </c:pt>
                <c:pt idx="53">
                  <c:v>0.00027</c:v>
                </c:pt>
                <c:pt idx="54">
                  <c:v>0.000279</c:v>
                </c:pt>
                <c:pt idx="55">
                  <c:v>0.000285</c:v>
                </c:pt>
                <c:pt idx="56">
                  <c:v>0.000292</c:v>
                </c:pt>
                <c:pt idx="57">
                  <c:v>0.000299</c:v>
                </c:pt>
                <c:pt idx="58">
                  <c:v>0.000308</c:v>
                </c:pt>
                <c:pt idx="59">
                  <c:v>0.000316</c:v>
                </c:pt>
                <c:pt idx="60">
                  <c:v>0.000324</c:v>
                </c:pt>
                <c:pt idx="61">
                  <c:v>0.000333</c:v>
                </c:pt>
                <c:pt idx="62">
                  <c:v>0.000342</c:v>
                </c:pt>
                <c:pt idx="63">
                  <c:v>0.000351</c:v>
                </c:pt>
                <c:pt idx="64">
                  <c:v>0.000359</c:v>
                </c:pt>
                <c:pt idx="65">
                  <c:v>0.000369</c:v>
                </c:pt>
                <c:pt idx="66">
                  <c:v>0.000379</c:v>
                </c:pt>
                <c:pt idx="67">
                  <c:v>0.00039</c:v>
                </c:pt>
                <c:pt idx="68">
                  <c:v>0.000402</c:v>
                </c:pt>
                <c:pt idx="69">
                  <c:v>0.000412</c:v>
                </c:pt>
                <c:pt idx="70">
                  <c:v>0.000421</c:v>
                </c:pt>
                <c:pt idx="71">
                  <c:v>0.000433</c:v>
                </c:pt>
                <c:pt idx="72">
                  <c:v>0.000443</c:v>
                </c:pt>
                <c:pt idx="73">
                  <c:v>0.000455</c:v>
                </c:pt>
                <c:pt idx="74">
                  <c:v>0.000466</c:v>
                </c:pt>
                <c:pt idx="75">
                  <c:v>0.00048</c:v>
                </c:pt>
                <c:pt idx="76">
                  <c:v>0.000491</c:v>
                </c:pt>
                <c:pt idx="77">
                  <c:v>0.000502</c:v>
                </c:pt>
                <c:pt idx="78">
                  <c:v>0.000517</c:v>
                </c:pt>
                <c:pt idx="79">
                  <c:v>0.00053</c:v>
                </c:pt>
                <c:pt idx="80">
                  <c:v>0.000546</c:v>
                </c:pt>
                <c:pt idx="81">
                  <c:v>0.000559</c:v>
                </c:pt>
                <c:pt idx="82">
                  <c:v>0.000578</c:v>
                </c:pt>
                <c:pt idx="83">
                  <c:v>0.000589</c:v>
                </c:pt>
                <c:pt idx="84">
                  <c:v>0.000606</c:v>
                </c:pt>
                <c:pt idx="85">
                  <c:v>0.000624</c:v>
                </c:pt>
                <c:pt idx="86">
                  <c:v>0.000638</c:v>
                </c:pt>
                <c:pt idx="87">
                  <c:v>0.000656</c:v>
                </c:pt>
                <c:pt idx="88">
                  <c:v>0.000664</c:v>
                </c:pt>
                <c:pt idx="89">
                  <c:v>0.000694</c:v>
                </c:pt>
                <c:pt idx="90">
                  <c:v>0.000713</c:v>
                </c:pt>
                <c:pt idx="91">
                  <c:v>0.000733</c:v>
                </c:pt>
                <c:pt idx="92">
                  <c:v>0.000752</c:v>
                </c:pt>
                <c:pt idx="93">
                  <c:v>0.000771</c:v>
                </c:pt>
                <c:pt idx="94">
                  <c:v>0.000794</c:v>
                </c:pt>
                <c:pt idx="95">
                  <c:v>0.000818</c:v>
                </c:pt>
                <c:pt idx="96">
                  <c:v>0.000837</c:v>
                </c:pt>
                <c:pt idx="97">
                  <c:v>0.00086</c:v>
                </c:pt>
                <c:pt idx="98">
                  <c:v>0.000885</c:v>
                </c:pt>
                <c:pt idx="99">
                  <c:v>0.00091</c:v>
                </c:pt>
                <c:pt idx="100">
                  <c:v>0.000935</c:v>
                </c:pt>
                <c:pt idx="101">
                  <c:v>0.000962</c:v>
                </c:pt>
                <c:pt idx="102">
                  <c:v>0.000988</c:v>
                </c:pt>
                <c:pt idx="103">
                  <c:v>0.00102</c:v>
                </c:pt>
                <c:pt idx="104">
                  <c:v>0.00105</c:v>
                </c:pt>
                <c:pt idx="105">
                  <c:v>0.00107</c:v>
                </c:pt>
                <c:pt idx="106">
                  <c:v>0.0011</c:v>
                </c:pt>
                <c:pt idx="107">
                  <c:v>0.00113</c:v>
                </c:pt>
                <c:pt idx="108">
                  <c:v>0.00117</c:v>
                </c:pt>
                <c:pt idx="109">
                  <c:v>0.0012</c:v>
                </c:pt>
                <c:pt idx="110">
                  <c:v>0.00123</c:v>
                </c:pt>
                <c:pt idx="111">
                  <c:v>0.00127</c:v>
                </c:pt>
                <c:pt idx="112">
                  <c:v>0.0013</c:v>
                </c:pt>
                <c:pt idx="113">
                  <c:v>0.00134</c:v>
                </c:pt>
                <c:pt idx="114">
                  <c:v>0.00138</c:v>
                </c:pt>
                <c:pt idx="115">
                  <c:v>0.00142</c:v>
                </c:pt>
                <c:pt idx="116">
                  <c:v>0.00146</c:v>
                </c:pt>
                <c:pt idx="117">
                  <c:v>0.0015</c:v>
                </c:pt>
                <c:pt idx="118">
                  <c:v>0.00154</c:v>
                </c:pt>
                <c:pt idx="119">
                  <c:v>0.00159</c:v>
                </c:pt>
                <c:pt idx="120">
                  <c:v>0.00163</c:v>
                </c:pt>
                <c:pt idx="121">
                  <c:v>0.00168</c:v>
                </c:pt>
                <c:pt idx="122">
                  <c:v>0.00173</c:v>
                </c:pt>
                <c:pt idx="123">
                  <c:v>0.00178</c:v>
                </c:pt>
                <c:pt idx="124">
                  <c:v>0.00183</c:v>
                </c:pt>
                <c:pt idx="125">
                  <c:v>0.00187</c:v>
                </c:pt>
                <c:pt idx="126">
                  <c:v>0.00193</c:v>
                </c:pt>
                <c:pt idx="127">
                  <c:v>0.00198</c:v>
                </c:pt>
                <c:pt idx="128">
                  <c:v>0.00204</c:v>
                </c:pt>
                <c:pt idx="129">
                  <c:v>0.00209</c:v>
                </c:pt>
                <c:pt idx="130">
                  <c:v>0.00215</c:v>
                </c:pt>
                <c:pt idx="131">
                  <c:v>0.0022</c:v>
                </c:pt>
                <c:pt idx="132">
                  <c:v>0.00226</c:v>
                </c:pt>
                <c:pt idx="133">
                  <c:v>0.00232</c:v>
                </c:pt>
                <c:pt idx="134">
                  <c:v>0.00238</c:v>
                </c:pt>
                <c:pt idx="135">
                  <c:v>0.00245</c:v>
                </c:pt>
                <c:pt idx="136">
                  <c:v>0.00251</c:v>
                </c:pt>
                <c:pt idx="137">
                  <c:v>0.00257</c:v>
                </c:pt>
                <c:pt idx="138">
                  <c:v>0.00264</c:v>
                </c:pt>
                <c:pt idx="139">
                  <c:v>0.0027</c:v>
                </c:pt>
                <c:pt idx="140">
                  <c:v>0.00277</c:v>
                </c:pt>
                <c:pt idx="141">
                  <c:v>0.00283</c:v>
                </c:pt>
                <c:pt idx="142">
                  <c:v>0.0029</c:v>
                </c:pt>
                <c:pt idx="143">
                  <c:v>0.00297</c:v>
                </c:pt>
                <c:pt idx="144">
                  <c:v>0.00305</c:v>
                </c:pt>
                <c:pt idx="145">
                  <c:v>0.00312</c:v>
                </c:pt>
                <c:pt idx="146">
                  <c:v>0.00319</c:v>
                </c:pt>
                <c:pt idx="147">
                  <c:v>0.00327</c:v>
                </c:pt>
                <c:pt idx="148">
                  <c:v>0.00334</c:v>
                </c:pt>
                <c:pt idx="149">
                  <c:v>0.00342</c:v>
                </c:pt>
                <c:pt idx="150">
                  <c:v>0.0035</c:v>
                </c:pt>
                <c:pt idx="151">
                  <c:v>0.00358</c:v>
                </c:pt>
                <c:pt idx="152">
                  <c:v>0.00366</c:v>
                </c:pt>
                <c:pt idx="153">
                  <c:v>0.00374</c:v>
                </c:pt>
                <c:pt idx="154">
                  <c:v>0.00383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'Burgers-creep recovery'!$L$16:$L$199</c:f>
              <c:numCache>
                <c:formatCode>General</c:formatCode>
                <c:ptCount val="184"/>
                <c:pt idx="0">
                  <c:v>0.00382</c:v>
                </c:pt>
                <c:pt idx="1">
                  <c:v>0.00382</c:v>
                </c:pt>
                <c:pt idx="2">
                  <c:v>0.0038</c:v>
                </c:pt>
                <c:pt idx="3">
                  <c:v>0.0038</c:v>
                </c:pt>
                <c:pt idx="4">
                  <c:v>0.0038</c:v>
                </c:pt>
                <c:pt idx="5">
                  <c:v>0.0038</c:v>
                </c:pt>
                <c:pt idx="6">
                  <c:v>0.0038</c:v>
                </c:pt>
                <c:pt idx="7">
                  <c:v>0.0038</c:v>
                </c:pt>
                <c:pt idx="8">
                  <c:v>0.00378</c:v>
                </c:pt>
                <c:pt idx="9">
                  <c:v>0.00378</c:v>
                </c:pt>
                <c:pt idx="10">
                  <c:v>0.00378</c:v>
                </c:pt>
                <c:pt idx="11">
                  <c:v>0.00378</c:v>
                </c:pt>
                <c:pt idx="12">
                  <c:v>0.00378</c:v>
                </c:pt>
                <c:pt idx="13">
                  <c:v>0.00378</c:v>
                </c:pt>
                <c:pt idx="14">
                  <c:v>0.00378</c:v>
                </c:pt>
                <c:pt idx="15">
                  <c:v>0.00378</c:v>
                </c:pt>
                <c:pt idx="16">
                  <c:v>0.00378</c:v>
                </c:pt>
                <c:pt idx="17">
                  <c:v>0.00376</c:v>
                </c:pt>
                <c:pt idx="18">
                  <c:v>0.00376</c:v>
                </c:pt>
                <c:pt idx="19">
                  <c:v>0.00376</c:v>
                </c:pt>
                <c:pt idx="20">
                  <c:v>0.00376</c:v>
                </c:pt>
                <c:pt idx="21">
                  <c:v>0.00376</c:v>
                </c:pt>
                <c:pt idx="22">
                  <c:v>0.00376</c:v>
                </c:pt>
                <c:pt idx="23">
                  <c:v>0.00376</c:v>
                </c:pt>
                <c:pt idx="24">
                  <c:v>0.00376</c:v>
                </c:pt>
                <c:pt idx="25">
                  <c:v>0.00374</c:v>
                </c:pt>
                <c:pt idx="26">
                  <c:v>0.00374</c:v>
                </c:pt>
                <c:pt idx="27">
                  <c:v>0.00374</c:v>
                </c:pt>
                <c:pt idx="28">
                  <c:v>0.00374</c:v>
                </c:pt>
                <c:pt idx="29">
                  <c:v>0.00374</c:v>
                </c:pt>
                <c:pt idx="30">
                  <c:v>0.00374</c:v>
                </c:pt>
                <c:pt idx="31">
                  <c:v>0.00374</c:v>
                </c:pt>
                <c:pt idx="32">
                  <c:v>0.00374</c:v>
                </c:pt>
                <c:pt idx="33">
                  <c:v>0.00374</c:v>
                </c:pt>
                <c:pt idx="34">
                  <c:v>0.00372</c:v>
                </c:pt>
                <c:pt idx="35">
                  <c:v>0.00372</c:v>
                </c:pt>
                <c:pt idx="36">
                  <c:v>0.00372</c:v>
                </c:pt>
                <c:pt idx="37">
                  <c:v>0.00372</c:v>
                </c:pt>
                <c:pt idx="38">
                  <c:v>0.00372</c:v>
                </c:pt>
                <c:pt idx="39">
                  <c:v>0.00372</c:v>
                </c:pt>
                <c:pt idx="40">
                  <c:v>0.00372</c:v>
                </c:pt>
                <c:pt idx="41">
                  <c:v>0.0037</c:v>
                </c:pt>
                <c:pt idx="42">
                  <c:v>0.0037</c:v>
                </c:pt>
                <c:pt idx="43">
                  <c:v>0.0037</c:v>
                </c:pt>
                <c:pt idx="44">
                  <c:v>0.0037</c:v>
                </c:pt>
                <c:pt idx="45">
                  <c:v>0.0037</c:v>
                </c:pt>
                <c:pt idx="46">
                  <c:v>0.0037</c:v>
                </c:pt>
                <c:pt idx="47">
                  <c:v>0.0037</c:v>
                </c:pt>
                <c:pt idx="48">
                  <c:v>0.00368</c:v>
                </c:pt>
                <c:pt idx="49">
                  <c:v>0.00368</c:v>
                </c:pt>
                <c:pt idx="50">
                  <c:v>0.00368</c:v>
                </c:pt>
                <c:pt idx="51">
                  <c:v>0.00368</c:v>
                </c:pt>
                <c:pt idx="52">
                  <c:v>0.00368</c:v>
                </c:pt>
                <c:pt idx="53">
                  <c:v>0.00368</c:v>
                </c:pt>
                <c:pt idx="54">
                  <c:v>0.00366</c:v>
                </c:pt>
                <c:pt idx="55">
                  <c:v>0.00366</c:v>
                </c:pt>
                <c:pt idx="56">
                  <c:v>0.00366</c:v>
                </c:pt>
                <c:pt idx="57">
                  <c:v>0.00366</c:v>
                </c:pt>
                <c:pt idx="58">
                  <c:v>0.00366</c:v>
                </c:pt>
                <c:pt idx="59">
                  <c:v>0.00366</c:v>
                </c:pt>
                <c:pt idx="60">
                  <c:v>0.00364</c:v>
                </c:pt>
                <c:pt idx="61">
                  <c:v>0.00364</c:v>
                </c:pt>
                <c:pt idx="62">
                  <c:v>0.00364</c:v>
                </c:pt>
                <c:pt idx="63">
                  <c:v>0.00364</c:v>
                </c:pt>
                <c:pt idx="64">
                  <c:v>0.00364</c:v>
                </c:pt>
                <c:pt idx="65">
                  <c:v>0.00362</c:v>
                </c:pt>
                <c:pt idx="66">
                  <c:v>0.00362</c:v>
                </c:pt>
                <c:pt idx="67">
                  <c:v>0.00362</c:v>
                </c:pt>
                <c:pt idx="68">
                  <c:v>0.00362</c:v>
                </c:pt>
                <c:pt idx="69">
                  <c:v>0.00362</c:v>
                </c:pt>
                <c:pt idx="70">
                  <c:v>0.0036</c:v>
                </c:pt>
                <c:pt idx="71">
                  <c:v>0.0036</c:v>
                </c:pt>
                <c:pt idx="72">
                  <c:v>0.0036</c:v>
                </c:pt>
                <c:pt idx="73">
                  <c:v>0.0036</c:v>
                </c:pt>
                <c:pt idx="74">
                  <c:v>0.00358</c:v>
                </c:pt>
                <c:pt idx="75">
                  <c:v>0.00358</c:v>
                </c:pt>
                <c:pt idx="76">
                  <c:v>0.00358</c:v>
                </c:pt>
                <c:pt idx="77">
                  <c:v>0.00358</c:v>
                </c:pt>
                <c:pt idx="78">
                  <c:v>0.00356</c:v>
                </c:pt>
                <c:pt idx="79">
                  <c:v>0.00356</c:v>
                </c:pt>
                <c:pt idx="80">
                  <c:v>0.00356</c:v>
                </c:pt>
                <c:pt idx="81">
                  <c:v>0.00356</c:v>
                </c:pt>
                <c:pt idx="82">
                  <c:v>0.00354</c:v>
                </c:pt>
                <c:pt idx="83">
                  <c:v>0.00354</c:v>
                </c:pt>
                <c:pt idx="84">
                  <c:v>0.00354</c:v>
                </c:pt>
                <c:pt idx="85">
                  <c:v>0.00354</c:v>
                </c:pt>
                <c:pt idx="86">
                  <c:v>0.00352</c:v>
                </c:pt>
                <c:pt idx="87">
                  <c:v>0.00352</c:v>
                </c:pt>
                <c:pt idx="88">
                  <c:v>0.00352</c:v>
                </c:pt>
                <c:pt idx="89">
                  <c:v>0.0035</c:v>
                </c:pt>
                <c:pt idx="90">
                  <c:v>0.0035</c:v>
                </c:pt>
                <c:pt idx="91">
                  <c:v>0.0035</c:v>
                </c:pt>
                <c:pt idx="92">
                  <c:v>0.00348</c:v>
                </c:pt>
                <c:pt idx="93">
                  <c:v>0.00348</c:v>
                </c:pt>
                <c:pt idx="94">
                  <c:v>0.00348</c:v>
                </c:pt>
                <c:pt idx="95">
                  <c:v>0.00346</c:v>
                </c:pt>
                <c:pt idx="96">
                  <c:v>0.00346</c:v>
                </c:pt>
                <c:pt idx="97">
                  <c:v>0.00346</c:v>
                </c:pt>
                <c:pt idx="98">
                  <c:v>0.00344</c:v>
                </c:pt>
                <c:pt idx="99">
                  <c:v>0.00344</c:v>
                </c:pt>
                <c:pt idx="100">
                  <c:v>0.00344</c:v>
                </c:pt>
                <c:pt idx="101">
                  <c:v>0.00342</c:v>
                </c:pt>
                <c:pt idx="102">
                  <c:v>0.00342</c:v>
                </c:pt>
                <c:pt idx="103">
                  <c:v>0.00342</c:v>
                </c:pt>
                <c:pt idx="104">
                  <c:v>0.0034</c:v>
                </c:pt>
                <c:pt idx="105">
                  <c:v>0.0034</c:v>
                </c:pt>
                <c:pt idx="106">
                  <c:v>0.00338</c:v>
                </c:pt>
                <c:pt idx="107">
                  <c:v>0.00338</c:v>
                </c:pt>
                <c:pt idx="108">
                  <c:v>0.00338</c:v>
                </c:pt>
                <c:pt idx="109">
                  <c:v>0.00336</c:v>
                </c:pt>
                <c:pt idx="110">
                  <c:v>0.00336</c:v>
                </c:pt>
                <c:pt idx="111">
                  <c:v>0.00334</c:v>
                </c:pt>
                <c:pt idx="112">
                  <c:v>0.00334</c:v>
                </c:pt>
                <c:pt idx="113">
                  <c:v>0.00332</c:v>
                </c:pt>
                <c:pt idx="114">
                  <c:v>0.00332</c:v>
                </c:pt>
                <c:pt idx="115">
                  <c:v>0.0033</c:v>
                </c:pt>
                <c:pt idx="116">
                  <c:v>0.0033</c:v>
                </c:pt>
                <c:pt idx="117">
                  <c:v>0.0033</c:v>
                </c:pt>
                <c:pt idx="118">
                  <c:v>0.00328</c:v>
                </c:pt>
                <c:pt idx="119">
                  <c:v>0.00326</c:v>
                </c:pt>
                <c:pt idx="120">
                  <c:v>0.00326</c:v>
                </c:pt>
                <c:pt idx="121">
                  <c:v>0.00324</c:v>
                </c:pt>
                <c:pt idx="122">
                  <c:v>0.00324</c:v>
                </c:pt>
                <c:pt idx="123">
                  <c:v>0.00322</c:v>
                </c:pt>
                <c:pt idx="124">
                  <c:v>0.00322</c:v>
                </c:pt>
                <c:pt idx="125">
                  <c:v>0.0032</c:v>
                </c:pt>
                <c:pt idx="126">
                  <c:v>0.0032</c:v>
                </c:pt>
                <c:pt idx="127">
                  <c:v>0.00318</c:v>
                </c:pt>
                <c:pt idx="128">
                  <c:v>0.00318</c:v>
                </c:pt>
                <c:pt idx="129">
                  <c:v>0.00316</c:v>
                </c:pt>
                <c:pt idx="130">
                  <c:v>0.00316</c:v>
                </c:pt>
                <c:pt idx="131">
                  <c:v>0.00314</c:v>
                </c:pt>
                <c:pt idx="132">
                  <c:v>0.00312</c:v>
                </c:pt>
                <c:pt idx="133">
                  <c:v>0.00312</c:v>
                </c:pt>
                <c:pt idx="134">
                  <c:v>0.0031</c:v>
                </c:pt>
                <c:pt idx="135">
                  <c:v>0.0031</c:v>
                </c:pt>
                <c:pt idx="136">
                  <c:v>0.00308</c:v>
                </c:pt>
                <c:pt idx="137">
                  <c:v>0.00306</c:v>
                </c:pt>
                <c:pt idx="138">
                  <c:v>0.00306</c:v>
                </c:pt>
                <c:pt idx="139">
                  <c:v>0.00304</c:v>
                </c:pt>
                <c:pt idx="140">
                  <c:v>0.00304</c:v>
                </c:pt>
                <c:pt idx="141">
                  <c:v>0.00302</c:v>
                </c:pt>
                <c:pt idx="142">
                  <c:v>0.003</c:v>
                </c:pt>
                <c:pt idx="143">
                  <c:v>0.003</c:v>
                </c:pt>
                <c:pt idx="144">
                  <c:v>0.00298</c:v>
                </c:pt>
                <c:pt idx="145">
                  <c:v>0.00296</c:v>
                </c:pt>
                <c:pt idx="146">
                  <c:v>0.00294</c:v>
                </c:pt>
                <c:pt idx="147">
                  <c:v>0.00294</c:v>
                </c:pt>
                <c:pt idx="148">
                  <c:v>0.00292</c:v>
                </c:pt>
                <c:pt idx="149">
                  <c:v>0.0029</c:v>
                </c:pt>
                <c:pt idx="150">
                  <c:v>0.0029</c:v>
                </c:pt>
                <c:pt idx="151">
                  <c:v>0.00288</c:v>
                </c:pt>
                <c:pt idx="152">
                  <c:v>0.00286</c:v>
                </c:pt>
                <c:pt idx="153">
                  <c:v>0.00286</c:v>
                </c:pt>
                <c:pt idx="154">
                  <c:v>0.00284</c:v>
                </c:pt>
                <c:pt idx="155">
                  <c:v>0.00282</c:v>
                </c:pt>
                <c:pt idx="156">
                  <c:v>0.0028</c:v>
                </c:pt>
                <c:pt idx="157">
                  <c:v>0.0028</c:v>
                </c:pt>
                <c:pt idx="158">
                  <c:v>0.00278</c:v>
                </c:pt>
                <c:pt idx="159">
                  <c:v>0.00276</c:v>
                </c:pt>
                <c:pt idx="160">
                  <c:v>0.00274</c:v>
                </c:pt>
                <c:pt idx="161">
                  <c:v>0.00274</c:v>
                </c:pt>
                <c:pt idx="162">
                  <c:v>0.00272</c:v>
                </c:pt>
                <c:pt idx="163">
                  <c:v>0.0027</c:v>
                </c:pt>
                <c:pt idx="164">
                  <c:v>0.0027</c:v>
                </c:pt>
                <c:pt idx="165">
                  <c:v>0.00268</c:v>
                </c:pt>
                <c:pt idx="166">
                  <c:v>0.00266</c:v>
                </c:pt>
                <c:pt idx="167">
                  <c:v>0.00264</c:v>
                </c:pt>
                <c:pt idx="168">
                  <c:v>0.00264</c:v>
                </c:pt>
                <c:pt idx="169">
                  <c:v>0.00262</c:v>
                </c:pt>
                <c:pt idx="170">
                  <c:v>0.0026</c:v>
                </c:pt>
                <c:pt idx="171">
                  <c:v>0.00258</c:v>
                </c:pt>
                <c:pt idx="172">
                  <c:v>0.00258</c:v>
                </c:pt>
                <c:pt idx="173">
                  <c:v>0.00256</c:v>
                </c:pt>
                <c:pt idx="174">
                  <c:v>0.00254</c:v>
                </c:pt>
                <c:pt idx="175">
                  <c:v>0.00254</c:v>
                </c:pt>
                <c:pt idx="176">
                  <c:v>0.00252</c:v>
                </c:pt>
                <c:pt idx="177">
                  <c:v>0.0025</c:v>
                </c:pt>
                <c:pt idx="178">
                  <c:v>0.00248</c:v>
                </c:pt>
                <c:pt idx="179">
                  <c:v>0.00248</c:v>
                </c:pt>
                <c:pt idx="180">
                  <c:v>0.00246</c:v>
                </c:pt>
                <c:pt idx="181">
                  <c:v>0.00244</c:v>
                </c:pt>
                <c:pt idx="182">
                  <c:v>0.00244</c:v>
                </c:pt>
                <c:pt idx="183">
                  <c:v>0.00242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'Burgers-creep recovery'!$A$16:$A$170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'Burgers-creep recovery'!$D$16:$D$170</c:f>
              <c:numCache>
                <c:formatCode>General</c:formatCode>
                <c:ptCount val="155"/>
                <c:pt idx="0">
                  <c:v>2.21151118820012E-005</c:v>
                </c:pt>
                <c:pt idx="1">
                  <c:v>2.45808776410332E-005</c:v>
                </c:pt>
                <c:pt idx="2">
                  <c:v>2.72749446449691E-005</c:v>
                </c:pt>
                <c:pt idx="3">
                  <c:v>3.01922478263583E-005</c:v>
                </c:pt>
                <c:pt idx="4">
                  <c:v>3.30871013213855E-005</c:v>
                </c:pt>
                <c:pt idx="5">
                  <c:v>3.61980622077729E-005</c:v>
                </c:pt>
                <c:pt idx="6">
                  <c:v>3.92831030137043E-005</c:v>
                </c:pt>
                <c:pt idx="7">
                  <c:v>4.28108435751514E-005</c:v>
                </c:pt>
                <c:pt idx="8">
                  <c:v>4.63047010731345E-005</c:v>
                </c:pt>
                <c:pt idx="9">
                  <c:v>4.99945082454689E-005</c:v>
                </c:pt>
                <c:pt idx="10">
                  <c:v>5.36465374652936E-005</c:v>
                </c:pt>
                <c:pt idx="11">
                  <c:v>5.77104032086778E-005</c:v>
                </c:pt>
                <c:pt idx="12">
                  <c:v>6.17275072285564E-005</c:v>
                </c:pt>
                <c:pt idx="13">
                  <c:v>6.5917657408633E-005</c:v>
                </c:pt>
                <c:pt idx="14">
                  <c:v>7.04897333693734E-005</c:v>
                </c:pt>
                <c:pt idx="15">
                  <c:v>7.50005295349878E-005</c:v>
                </c:pt>
                <c:pt idx="16">
                  <c:v>7.9871602256912E-005</c:v>
                </c:pt>
                <c:pt idx="17">
                  <c:v>8.46712512808346E-005</c:v>
                </c:pt>
                <c:pt idx="18">
                  <c:v>8.98084949270287E-005</c:v>
                </c:pt>
                <c:pt idx="19">
                  <c:v>9.52649043468002E-005</c:v>
                </c:pt>
                <c:pt idx="20">
                  <c:v>0.000100627596052574</c:v>
                </c:pt>
                <c:pt idx="21">
                  <c:v>0.000106285007312024</c:v>
                </c:pt>
                <c:pt idx="22">
                  <c:v>0.000112217374978343</c:v>
                </c:pt>
                <c:pt idx="23">
                  <c:v>0.000118218715034518</c:v>
                </c:pt>
                <c:pt idx="24">
                  <c:v>0.000124461751605696</c:v>
                </c:pt>
                <c:pt idx="25">
                  <c:v>0.000130925524797387</c:v>
                </c:pt>
                <c:pt idx="26">
                  <c:v>0.0001374154425922</c:v>
                </c:pt>
                <c:pt idx="27">
                  <c:v>0.000144091883460135</c:v>
                </c:pt>
                <c:pt idx="28">
                  <c:v>0.000151098122648199</c:v>
                </c:pt>
                <c:pt idx="29">
                  <c:v>0.000158239074609017</c:v>
                </c:pt>
                <c:pt idx="30">
                  <c:v>0.00016533771039176</c:v>
                </c:pt>
                <c:pt idx="31">
                  <c:v>0.000172838990935305</c:v>
                </c:pt>
                <c:pt idx="32">
                  <c:v>0.000180401472995734</c:v>
                </c:pt>
                <c:pt idx="33">
                  <c:v>0.000188004440565046</c:v>
                </c:pt>
                <c:pt idx="34">
                  <c:v>0.000195763894033056</c:v>
                </c:pt>
                <c:pt idx="35">
                  <c:v>0.000203251876794214</c:v>
                </c:pt>
                <c:pt idx="36">
                  <c:v>0.000212244934016504</c:v>
                </c:pt>
                <c:pt idx="37">
                  <c:v>0.000219641668095972</c:v>
                </c:pt>
                <c:pt idx="38">
                  <c:v>0.00022792316196381</c:v>
                </c:pt>
                <c:pt idx="39">
                  <c:v>0.000235845831966106</c:v>
                </c:pt>
                <c:pt idx="40">
                  <c:v>0.000244481493874133</c:v>
                </c:pt>
                <c:pt idx="41">
                  <c:v>0.000252692245513609</c:v>
                </c:pt>
                <c:pt idx="42">
                  <c:v>0.000260499740144492</c:v>
                </c:pt>
                <c:pt idx="43">
                  <c:v>0.000268826699277021</c:v>
                </c:pt>
                <c:pt idx="44">
                  <c:v>0.000277544373589973</c:v>
                </c:pt>
                <c:pt idx="45">
                  <c:v>0.000284937704818744</c:v>
                </c:pt>
                <c:pt idx="46">
                  <c:v>0.000293428568692276</c:v>
                </c:pt>
                <c:pt idx="47">
                  <c:v>0.000301358613083306</c:v>
                </c:pt>
                <c:pt idx="48">
                  <c:v>0.000308766754764844</c:v>
                </c:pt>
                <c:pt idx="49">
                  <c:v>0.000316295624121841</c:v>
                </c:pt>
                <c:pt idx="50">
                  <c:v>0.000323850089630833</c:v>
                </c:pt>
                <c:pt idx="51">
                  <c:v>0.000330828390934913</c:v>
                </c:pt>
                <c:pt idx="52">
                  <c:v>0.000337752898797369</c:v>
                </c:pt>
                <c:pt idx="53">
                  <c:v>0.000344551756890189</c:v>
                </c:pt>
                <c:pt idx="54">
                  <c:v>0.000351162633649787</c:v>
                </c:pt>
                <c:pt idx="55">
                  <c:v>0.000357175996305587</c:v>
                </c:pt>
                <c:pt idx="56">
                  <c:v>0.000362976771906369</c:v>
                </c:pt>
                <c:pt idx="57">
                  <c:v>0.000368527413203247</c:v>
                </c:pt>
                <c:pt idx="58">
                  <c:v>0.000373799731280267</c:v>
                </c:pt>
                <c:pt idx="59">
                  <c:v>0.000378774550856939</c:v>
                </c:pt>
                <c:pt idx="60">
                  <c:v>0.000383441128837722</c:v>
                </c:pt>
                <c:pt idx="61">
                  <c:v>0.000387982577628688</c:v>
                </c:pt>
                <c:pt idx="62">
                  <c:v>0.000392009384964275</c:v>
                </c:pt>
                <c:pt idx="63">
                  <c:v>0.000395886230488696</c:v>
                </c:pt>
                <c:pt idx="64">
                  <c:v>0.000399318664042138</c:v>
                </c:pt>
                <c:pt idx="65">
                  <c:v>0.000402603565361449</c:v>
                </c:pt>
                <c:pt idx="66">
                  <c:v>0.000405722376843716</c:v>
                </c:pt>
                <c:pt idx="67">
                  <c:v>0.000408578659324595</c:v>
                </c:pt>
                <c:pt idx="68">
                  <c:v>0.000411285055612189</c:v>
                </c:pt>
                <c:pt idx="69">
                  <c:v>0.000413776809486861</c:v>
                </c:pt>
                <c:pt idx="70">
                  <c:v>0.000416152497746369</c:v>
                </c:pt>
                <c:pt idx="71">
                  <c:v>0.000418426016298696</c:v>
                </c:pt>
                <c:pt idx="72">
                  <c:v>0.000420614481418161</c:v>
                </c:pt>
                <c:pt idx="73">
                  <c:v>0.000422736752590096</c:v>
                </c:pt>
                <c:pt idx="74">
                  <c:v>0.00042481217897017</c:v>
                </c:pt>
                <c:pt idx="75">
                  <c:v>0.000426859605080686</c:v>
                </c:pt>
                <c:pt idx="76">
                  <c:v>0.000428896642661065</c:v>
                </c:pt>
                <c:pt idx="77">
                  <c:v>0.000430980182935727</c:v>
                </c:pt>
                <c:pt idx="78">
                  <c:v>0.000433001188033332</c:v>
                </c:pt>
                <c:pt idx="79">
                  <c:v>0.000435368040755481</c:v>
                </c:pt>
                <c:pt idx="80">
                  <c:v>0.000437690853256941</c:v>
                </c:pt>
                <c:pt idx="81">
                  <c:v>0.000439983915912631</c:v>
                </c:pt>
                <c:pt idx="82">
                  <c:v>0.000442256882090385</c:v>
                </c:pt>
                <c:pt idx="83">
                  <c:v>0.000444891851233482</c:v>
                </c:pt>
                <c:pt idx="84">
                  <c:v>0.000447515074243723</c:v>
                </c:pt>
                <c:pt idx="85">
                  <c:v>0.000450504116118991</c:v>
                </c:pt>
                <c:pt idx="86">
                  <c:v>0.000453487373330736</c:v>
                </c:pt>
                <c:pt idx="87">
                  <c:v>0.00045646720187729</c:v>
                </c:pt>
                <c:pt idx="88">
                  <c:v>0.000459817125445872</c:v>
                </c:pt>
                <c:pt idx="89">
                  <c:v>0.000463165612379691</c:v>
                </c:pt>
                <c:pt idx="90">
                  <c:v>0.000466513301687664</c:v>
                </c:pt>
                <c:pt idx="91">
                  <c:v>0.000470604342431719</c:v>
                </c:pt>
                <c:pt idx="92">
                  <c:v>0.000474323181535107</c:v>
                </c:pt>
                <c:pt idx="93">
                  <c:v>0.000478785610970816</c:v>
                </c:pt>
                <c:pt idx="94">
                  <c:v>0.000483247947340269</c:v>
                </c:pt>
                <c:pt idx="95">
                  <c:v>0.000487710241241636</c:v>
                </c:pt>
                <c:pt idx="96">
                  <c:v>0.000492544371482673</c:v>
                </c:pt>
                <c:pt idx="97">
                  <c:v>0.000497750347116888</c:v>
                </c:pt>
                <c:pt idx="98">
                  <c:v>0.000502956318153474</c:v>
                </c:pt>
                <c:pt idx="99">
                  <c:v>0.000508905997159331</c:v>
                </c:pt>
                <c:pt idx="100">
                  <c:v>0.000514855675302547</c:v>
                </c:pt>
                <c:pt idx="101">
                  <c:v>0.000521177208003084</c:v>
                </c:pt>
                <c:pt idx="102">
                  <c:v>0.000527870595446215</c:v>
                </c:pt>
                <c:pt idx="103">
                  <c:v>0.000534563982849505</c:v>
                </c:pt>
                <c:pt idx="104">
                  <c:v>0.000542001079950316</c:v>
                </c:pt>
                <c:pt idx="105">
                  <c:v>0.000549810031901704</c:v>
                </c:pt>
                <c:pt idx="106">
                  <c:v>0.000557990838706661</c:v>
                </c:pt>
                <c:pt idx="107">
                  <c:v>0.000566543500366056</c:v>
                </c:pt>
                <c:pt idx="108">
                  <c:v>0.000575468016880126</c:v>
                </c:pt>
                <c:pt idx="109">
                  <c:v>0.00058476438824893</c:v>
                </c:pt>
                <c:pt idx="110">
                  <c:v>0.000594804469327234</c:v>
                </c:pt>
                <c:pt idx="111">
                  <c:v>0.000605216405260289</c:v>
                </c:pt>
                <c:pt idx="112">
                  <c:v>0.000616372050902848</c:v>
                </c:pt>
                <c:pt idx="113">
                  <c:v>0.000627899551400158</c:v>
                </c:pt>
                <c:pt idx="114">
                  <c:v>0.000639798906752221</c:v>
                </c:pt>
                <c:pt idx="115">
                  <c:v>0.00065281382666854</c:v>
                </c:pt>
                <c:pt idx="116">
                  <c:v>0.00066620060143961</c:v>
                </c:pt>
                <c:pt idx="117">
                  <c:v>0.000680331085920185</c:v>
                </c:pt>
                <c:pt idx="118">
                  <c:v>0.000695205280110263</c:v>
                </c:pt>
                <c:pt idx="119">
                  <c:v>0.000711195038864597</c:v>
                </c:pt>
                <c:pt idx="120">
                  <c:v>0.000727556652473684</c:v>
                </c:pt>
                <c:pt idx="121">
                  <c:v>0.000745033830647026</c:v>
                </c:pt>
                <c:pt idx="122">
                  <c:v>0.000763254718529872</c:v>
                </c:pt>
                <c:pt idx="123">
                  <c:v>0.000781475606412718</c:v>
                </c:pt>
                <c:pt idx="124">
                  <c:v>0.000803786897697836</c:v>
                </c:pt>
                <c:pt idx="125">
                  <c:v>0.000822379640435434</c:v>
                </c:pt>
                <c:pt idx="126">
                  <c:v>0.000844690931720552</c:v>
                </c:pt>
                <c:pt idx="127">
                  <c:v>0.000870720771553189</c:v>
                </c:pt>
                <c:pt idx="128">
                  <c:v>0.000893032062838306</c:v>
                </c:pt>
                <c:pt idx="129">
                  <c:v>0.000922780451218463</c:v>
                </c:pt>
                <c:pt idx="130">
                  <c:v>0.000948810291051101</c:v>
                </c:pt>
                <c:pt idx="131">
                  <c:v>0.000978558679431257</c:v>
                </c:pt>
                <c:pt idx="132">
                  <c:v>0.00100830706781141</c:v>
                </c:pt>
                <c:pt idx="133">
                  <c:v>0.00103805545619157</c:v>
                </c:pt>
                <c:pt idx="134">
                  <c:v>0.00107524094166677</c:v>
                </c:pt>
                <c:pt idx="135">
                  <c:v>0.00110870787859444</c:v>
                </c:pt>
                <c:pt idx="136">
                  <c:v>0.00114589336406964</c:v>
                </c:pt>
                <c:pt idx="137">
                  <c:v>0.00118679739809236</c:v>
                </c:pt>
                <c:pt idx="138">
                  <c:v>0.00122770143211507</c:v>
                </c:pt>
                <c:pt idx="139">
                  <c:v>0.00126860546613779</c:v>
                </c:pt>
                <c:pt idx="140">
                  <c:v>0.00131694659725554</c:v>
                </c:pt>
                <c:pt idx="141">
                  <c:v>0.0013652877283733</c:v>
                </c:pt>
                <c:pt idx="142">
                  <c:v>0.00141362885949105</c:v>
                </c:pt>
                <c:pt idx="143">
                  <c:v>0.00146568853915633</c:v>
                </c:pt>
                <c:pt idx="144">
                  <c:v>0.00152146676736912</c:v>
                </c:pt>
                <c:pt idx="145">
                  <c:v>0.00158096354412943</c:v>
                </c:pt>
                <c:pt idx="146">
                  <c:v>0.00164417886943727</c:v>
                </c:pt>
                <c:pt idx="147">
                  <c:v>0.0017073941947451</c:v>
                </c:pt>
                <c:pt idx="148">
                  <c:v>0.00177804661714797</c:v>
                </c:pt>
                <c:pt idx="149">
                  <c:v>0.00184869903955085</c:v>
                </c:pt>
                <c:pt idx="150">
                  <c:v>0.00192678855904876</c:v>
                </c:pt>
                <c:pt idx="151">
                  <c:v>0.00200487807854667</c:v>
                </c:pt>
                <c:pt idx="152">
                  <c:v>0.00209040469513962</c:v>
                </c:pt>
                <c:pt idx="153">
                  <c:v>0.00217593131173257</c:v>
                </c:pt>
                <c:pt idx="154">
                  <c:v>0.00226889502542056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'Burgers-creep recovery'!$J$16:$J$199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'Burgers-creep recovery'!$O$16:$O$199</c:f>
              <c:numCache>
                <c:formatCode>General</c:formatCode>
                <c:ptCount val="18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</c:numCache>
            </c:numRef>
          </c:yVal>
          <c:smooth val="0"/>
        </c:ser>
        <c:axId val="32015070"/>
        <c:axId val="86771568"/>
      </c:scatterChart>
      <c:valAx>
        <c:axId val="3201507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6771568"/>
        <c:crosses val="autoZero"/>
      </c:valAx>
      <c:valAx>
        <c:axId val="86771568"/>
        <c:scaling>
          <c:orientation val="minMax"/>
          <c:max val="0.0015"/>
        </c:scaling>
        <c:delete val="0"/>
        <c:axPos val="l"/>
        <c:majorGridlines>
          <c:spPr>
            <a:ln w="3240">
              <a:solidFill>
                <a:srgbClr val="ffffff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compliance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2015070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"G*"</c:f>
              <c:strCache>
                <c:ptCount val="1"/>
                <c:pt idx="0">
                  <c:v>G*</c:v>
                </c:pt>
              </c:strCache>
            </c:strRef>
          </c:tx>
          <c:spPr>
            <a:solidFill>
              <a:srgbClr val="ff00ff"/>
            </a:solidFill>
            <a:ln w="3240">
              <a:solidFill>
                <a:srgbClr val="ff00ff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xVal>
            <c:numRef>
              <c:f>'osc dati'!$A$6:$A$26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0.631000000000001</c:v>
                </c:pt>
                <c:pt idx="12">
                  <c:v>0.398000000000001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'osc dati'!$F$6:$F$26</c:f>
              <c:numCache>
                <c:formatCode>General</c:formatCode>
                <c:ptCount val="21"/>
                <c:pt idx="0">
                  <c:v>9.68029958214104</c:v>
                </c:pt>
                <c:pt idx="1">
                  <c:v>13.8096350759617</c:v>
                </c:pt>
                <c:pt idx="2">
                  <c:v>19.8155206139172</c:v>
                </c:pt>
                <c:pt idx="3">
                  <c:v>28.563958892686</c:v>
                </c:pt>
                <c:pt idx="4">
                  <c:v>41.4498981354579</c:v>
                </c:pt>
                <c:pt idx="5">
                  <c:v>59.9914160526321</c:v>
                </c:pt>
                <c:pt idx="6">
                  <c:v>87.4218896660316</c:v>
                </c:pt>
                <c:pt idx="7">
                  <c:v>127.982955419293</c:v>
                </c:pt>
                <c:pt idx="8">
                  <c:v>187.873002687051</c:v>
                </c:pt>
                <c:pt idx="9">
                  <c:v>277.504761771109</c:v>
                </c:pt>
                <c:pt idx="10">
                  <c:v>408.799461839176</c:v>
                </c:pt>
                <c:pt idx="11">
                  <c:v>604.350218964948</c:v>
                </c:pt>
                <c:pt idx="12">
                  <c:v>895.547635830283</c:v>
                </c:pt>
                <c:pt idx="13">
                  <c:v>1330.01874345393</c:v>
                </c:pt>
                <c:pt idx="14">
                  <c:v>1987.20359513187</c:v>
                </c:pt>
                <c:pt idx="15">
                  <c:v>2964.45610525776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1"/>
        </c:ser>
        <c:axId val="35725263"/>
        <c:axId val="23854618"/>
      </c:scatterChart>
      <c:scatterChart>
        <c:scatterStyle val="lineMarker"/>
        <c:varyColors val="0"/>
        <c:ser>
          <c:idx val="1"/>
          <c:order val="1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custDash/>
              <a:round/>
            </a:ln>
          </c:spPr>
          <c:marker>
            <c:symbol val="diamond"/>
            <c:size val="5"/>
            <c:spPr>
              <a:solidFill>
                <a:srgbClr val="ffffff"/>
              </a:solidFill>
            </c:spPr>
          </c:marker>
          <c:xVal>
            <c:numRef>
              <c:f>'osc dati'!$A$6:$A$26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0.631000000000001</c:v>
                </c:pt>
                <c:pt idx="12">
                  <c:v>0.398000000000001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'osc dati'!$D$6:$D$26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1"/>
        </c:ser>
        <c:axId val="81719535"/>
        <c:axId val="81706543"/>
      </c:scatterChart>
      <c:valAx>
        <c:axId val="35725263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Calibri"/>
                  </a:rPr>
                  <a:t>w [rad/s]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23854618"/>
        <c:crossesAt val="0.1"/>
      </c:valAx>
      <c:valAx>
        <c:axId val="2385461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Calibri"/>
                  </a:rPr>
                  <a:t>h* [Pa.s]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35725263"/>
        <c:crossesAt val="0.01"/>
      </c:valAx>
      <c:valAx>
        <c:axId val="81719535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Calibri"/>
                  </a:rPr>
                  <a:t>w [rad/s]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81706543"/>
        <c:crossesAt val="0.1"/>
      </c:valAx>
      <c:valAx>
        <c:axId val="8170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Arial"/>
                  </a:rPr>
                  <a:t>d [deg]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81719535"/>
        <c:crosses val="max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"G'"</c:f>
              <c:strCache>
                <c:ptCount val="1"/>
                <c:pt idx="0">
                  <c:v>G'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custDash/>
              <a:round/>
            </a:ln>
          </c:spPr>
          <c:marker>
            <c:symbol val="diamond"/>
            <c:size val="5"/>
            <c:spPr>
              <a:solidFill>
                <a:srgbClr val="ffffff"/>
              </a:solidFill>
            </c:spPr>
          </c:marker>
          <c:xVal>
            <c:numRef>
              <c:f>'osc dati'!$A$6:$A$26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0.631000000000001</c:v>
                </c:pt>
                <c:pt idx="12">
                  <c:v>0.398000000000001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'osc dati'!$B$6:$B$26</c:f>
              <c:numCache>
                <c:formatCode>General</c:formatCode>
                <c:ptCount val="21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"G"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00ff"/>
            </a:solidFill>
            <a:ln w="3240">
              <a:solidFill>
                <a:srgbClr val="ff00ff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xVal>
            <c:numRef>
              <c:f>'osc dati'!$A$6:$A$26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0.631000000000001</c:v>
                </c:pt>
                <c:pt idx="12">
                  <c:v>0.398000000000001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'osc dati'!$C$6:$C$26</c:f>
              <c:numCache>
                <c:formatCode>General</c:formatCode>
                <c:ptCount val="21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  <c:smooth val="1"/>
        </c:ser>
        <c:axId val="10545531"/>
        <c:axId val="83510595"/>
      </c:scatterChart>
      <c:valAx>
        <c:axId val="1054553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Calibri"/>
                  </a:rPr>
                  <a:t>w [rad/s]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83510595"/>
        <c:crossesAt val="0.1"/>
      </c:valAx>
      <c:valAx>
        <c:axId val="83510595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  <a:ea typeface="Arial"/>
                  </a:rPr>
                  <a:t>G', G" [Pa]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10545531"/>
        <c:crossesAt val="0.01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'osc dati'!$B$6:$B$24</c:f>
              <c:numCache>
                <c:formatCode>General</c:formatCode>
                <c:ptCount val="19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</c:numCache>
            </c:numRef>
          </c:xVal>
          <c:yVal>
            <c:numRef>
              <c:f>'osc dati'!$C$6:$C$24</c:f>
              <c:numCache>
                <c:formatCode>General</c:formatCode>
                <c:ptCount val="19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8742459"/>
        <c:axId val="34527438"/>
      </c:scatterChart>
      <c:valAx>
        <c:axId val="78742459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G'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34527438"/>
        <c:crosses val="autoZero"/>
      </c:valAx>
      <c:valAx>
        <c:axId val="34527438"/>
        <c:scaling>
          <c:logBase val="10"/>
          <c:orientation val="minMax"/>
          <c:min val="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G''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78742459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Bohlin!$A$6:$A$25</c:f>
              <c:numCache>
                <c:formatCode>General</c:formatCode>
                <c:ptCount val="20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</c:v>
                </c:pt>
                <c:pt idx="12">
                  <c:v>0.398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xVal>
          <c:yVal>
            <c:numRef>
              <c:f>Bohlin!$B$6:$B$25</c:f>
              <c:numCache>
                <c:formatCode>General</c:formatCode>
                <c:ptCount val="20"/>
                <c:pt idx="0">
                  <c:v>968</c:v>
                </c:pt>
                <c:pt idx="1">
                  <c:v>871</c:v>
                </c:pt>
                <c:pt idx="2">
                  <c:v>788</c:v>
                </c:pt>
                <c:pt idx="3">
                  <c:v>717</c:v>
                </c:pt>
                <c:pt idx="4">
                  <c:v>654</c:v>
                </c:pt>
                <c:pt idx="5">
                  <c:v>600</c:v>
                </c:pt>
                <c:pt idx="6">
                  <c:v>552</c:v>
                </c:pt>
                <c:pt idx="7">
                  <c:v>510</c:v>
                </c:pt>
                <c:pt idx="8">
                  <c:v>472</c:v>
                </c:pt>
                <c:pt idx="9">
                  <c:v>439</c:v>
                </c:pt>
                <c:pt idx="10">
                  <c:v>409</c:v>
                </c:pt>
                <c:pt idx="11">
                  <c:v>381</c:v>
                </c:pt>
                <c:pt idx="12">
                  <c:v>357</c:v>
                </c:pt>
                <c:pt idx="13">
                  <c:v>334</c:v>
                </c:pt>
                <c:pt idx="14">
                  <c:v>314</c:v>
                </c:pt>
                <c:pt idx="15">
                  <c:v>296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xVal>
            <c:numRef>
              <c:f>Bohlin!$A$6:$A$25</c:f>
              <c:numCache>
                <c:formatCode>General</c:formatCode>
                <c:ptCount val="20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</c:v>
                </c:pt>
                <c:pt idx="12">
                  <c:v>0.398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numCache>
            </c:numRef>
          </c:xVal>
          <c:yVal>
            <c:numRef>
              <c:f>Bohlin!$C$6:$C$25</c:f>
              <c:numCache>
                <c:formatCode>General</c:formatCode>
                <c:ptCount val="20"/>
                <c:pt idx="0">
                  <c:v>909.694410762628</c:v>
                </c:pt>
                <c:pt idx="1">
                  <c:v>841.278253230014</c:v>
                </c:pt>
                <c:pt idx="2">
                  <c:v>777.954099136307</c:v>
                </c:pt>
                <c:pt idx="3">
                  <c:v>719.378701926672</c:v>
                </c:pt>
                <c:pt idx="4">
                  <c:v>665.003755611707</c:v>
                </c:pt>
                <c:pt idx="5">
                  <c:v>615.306186013938</c:v>
                </c:pt>
                <c:pt idx="6">
                  <c:v>569.030332875706</c:v>
                </c:pt>
                <c:pt idx="7">
                  <c:v>526.198648656284</c:v>
                </c:pt>
                <c:pt idx="8">
                  <c:v>486.578965579308</c:v>
                </c:pt>
                <c:pt idx="9">
                  <c:v>449.800416172013</c:v>
                </c:pt>
                <c:pt idx="10">
                  <c:v>416.185587234315</c:v>
                </c:pt>
                <c:pt idx="11">
                  <c:v>384.885165507907</c:v>
                </c:pt>
                <c:pt idx="12">
                  <c:v>355.914337561947</c:v>
                </c:pt>
                <c:pt idx="13">
                  <c:v>329.116067948816</c:v>
                </c:pt>
                <c:pt idx="14">
                  <c:v>304.239506440698</c:v>
                </c:pt>
                <c:pt idx="15">
                  <c:v>281.502846808122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1"/>
        </c:ser>
        <c:axId val="14530014"/>
        <c:axId val="8820929"/>
      </c:scatterChart>
      <c:valAx>
        <c:axId val="1453001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Calibri"/>
                  </a:rPr>
                  <a:t>w [rad/s]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8820929"/>
        <c:crossesAt val="0.001"/>
      </c:valAx>
      <c:valAx>
        <c:axId val="8820929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  <a:ea typeface="Arial"/>
                  </a:rPr>
                  <a:t>G* [Pa]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14530014"/>
        <c:crossesAt val="0.01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custDash/>
              <a:round/>
            </a:ln>
          </c:spPr>
          <c:xVal>
            <c:numRef>
              <c:f>'Maxwell_gen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0.011451</c:v>
                </c:pt>
                <c:pt idx="2">
                  <c:v>0.0131125401</c:v>
                </c:pt>
                <c:pt idx="3">
                  <c:v>0.01501516966851</c:v>
                </c:pt>
                <c:pt idx="4">
                  <c:v>0.0171938707874108</c:v>
                </c:pt>
                <c:pt idx="5">
                  <c:v>0.0196887014386641</c:v>
                </c:pt>
                <c:pt idx="6">
                  <c:v>0.0225455320174143</c:v>
                </c:pt>
                <c:pt idx="7">
                  <c:v>0.0258168887131411</c:v>
                </c:pt>
                <c:pt idx="8">
                  <c:v>0.0295629192654179</c:v>
                </c:pt>
                <c:pt idx="9">
                  <c:v>0.03385249885083</c:v>
                </c:pt>
                <c:pt idx="10">
                  <c:v>0.0387644964340854</c:v>
                </c:pt>
                <c:pt idx="11">
                  <c:v>0.0443892248666712</c:v>
                </c:pt>
                <c:pt idx="12">
                  <c:v>0.0508301013948252</c:v>
                </c:pt>
                <c:pt idx="13">
                  <c:v>0.0582055491072144</c:v>
                </c:pt>
                <c:pt idx="14">
                  <c:v>0.0666511742826712</c:v>
                </c:pt>
                <c:pt idx="15">
                  <c:v>0.0763222596710867</c:v>
                </c:pt>
                <c:pt idx="16">
                  <c:v>0.0873966195493614</c:v>
                </c:pt>
                <c:pt idx="17">
                  <c:v>0.100077869045974</c:v>
                </c:pt>
                <c:pt idx="18">
                  <c:v>0.114599167844545</c:v>
                </c:pt>
                <c:pt idx="19">
                  <c:v>0.131227507098788</c:v>
                </c:pt>
                <c:pt idx="20">
                  <c:v>0.150268618378822</c:v>
                </c:pt>
                <c:pt idx="21">
                  <c:v>0.172072594905589</c:v>
                </c:pt>
                <c:pt idx="22">
                  <c:v>0.19704032842639</c:v>
                </c:pt>
                <c:pt idx="23">
                  <c:v>0.225630880081059</c:v>
                </c:pt>
                <c:pt idx="24">
                  <c:v>0.258369920780821</c:v>
                </c:pt>
                <c:pt idx="25">
                  <c:v>0.295859396286118</c:v>
                </c:pt>
                <c:pt idx="26">
                  <c:v>0.338788594687234</c:v>
                </c:pt>
                <c:pt idx="27">
                  <c:v>0.387946819776352</c:v>
                </c:pt>
                <c:pt idx="28">
                  <c:v>0.4442379033259</c:v>
                </c:pt>
                <c:pt idx="29">
                  <c:v>0.508696823098489</c:v>
                </c:pt>
                <c:pt idx="30">
                  <c:v>0.582508732130079</c:v>
                </c:pt>
                <c:pt idx="31">
                  <c:v>0.667030749162154</c:v>
                </c:pt>
                <c:pt idx="32">
                  <c:v>0.763816910865582</c:v>
                </c:pt>
                <c:pt idx="33">
                  <c:v>0.874646744632178</c:v>
                </c:pt>
                <c:pt idx="34">
                  <c:v>1.00155798727831</c:v>
                </c:pt>
                <c:pt idx="35">
                  <c:v>1.14688405123239</c:v>
                </c:pt>
                <c:pt idx="36">
                  <c:v>1.31329692706621</c:v>
                </c:pt>
                <c:pt idx="37">
                  <c:v>1.50385631118352</c:v>
                </c:pt>
                <c:pt idx="38">
                  <c:v>1.72206586193624</c:v>
                </c:pt>
                <c:pt idx="39">
                  <c:v>1.97193761850319</c:v>
                </c:pt>
                <c:pt idx="40">
                  <c:v>2.25806576694801</c:v>
                </c:pt>
                <c:pt idx="41">
                  <c:v>2.58571110973216</c:v>
                </c:pt>
                <c:pt idx="42">
                  <c:v>2.9608977917543</c:v>
                </c:pt>
                <c:pt idx="43">
                  <c:v>3.39052406133785</c:v>
                </c:pt>
                <c:pt idx="44">
                  <c:v>3.88248910263797</c:v>
                </c:pt>
                <c:pt idx="45">
                  <c:v>4.44583827143074</c:v>
                </c:pt>
                <c:pt idx="46">
                  <c:v>5.09092940461534</c:v>
                </c:pt>
                <c:pt idx="47">
                  <c:v>5.82962326122502</c:v>
                </c:pt>
                <c:pt idx="48">
                  <c:v>6.67550159642878</c:v>
                </c:pt>
                <c:pt idx="49">
                  <c:v>7.64411687807059</c:v>
                </c:pt>
                <c:pt idx="50">
                  <c:v>8.75327823707863</c:v>
                </c:pt>
                <c:pt idx="51">
                  <c:v>10.0233789092787</c:v>
                </c:pt>
                <c:pt idx="52">
                  <c:v>11.4777711890151</c:v>
                </c:pt>
                <c:pt idx="53">
                  <c:v>13.1431957885412</c:v>
                </c:pt>
                <c:pt idx="54">
                  <c:v>15.0502734974585</c:v>
                </c:pt>
                <c:pt idx="55">
                  <c:v>17.2340681819397</c:v>
                </c:pt>
                <c:pt idx="56">
                  <c:v>19.7347314751392</c:v>
                </c:pt>
                <c:pt idx="57">
                  <c:v>22.5982410121819</c:v>
                </c:pt>
                <c:pt idx="58">
                  <c:v>25.8772457830495</c:v>
                </c:pt>
                <c:pt idx="59">
                  <c:v>29.63203414617</c:v>
                </c:pt>
                <c:pt idx="60">
                  <c:v>33.9316423007792</c:v>
                </c:pt>
                <c:pt idx="61">
                  <c:v>38.8551235986223</c:v>
                </c:pt>
                <c:pt idx="62">
                  <c:v>44.4930020327824</c:v>
                </c:pt>
                <c:pt idx="63">
                  <c:v>50.9489366277391</c:v>
                </c:pt>
                <c:pt idx="64">
                  <c:v>58.341627332424</c:v>
                </c:pt>
                <c:pt idx="65">
                  <c:v>66.8069974583588</c:v>
                </c:pt>
                <c:pt idx="66">
                  <c:v>76.5006927895666</c:v>
                </c:pt>
                <c:pt idx="67">
                  <c:v>87.6009433133327</c:v>
                </c:pt>
                <c:pt idx="68">
                  <c:v>100.311840188097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34</c:v>
                </c:pt>
                <c:pt idx="103">
                  <c:v>35</c:v>
                </c:pt>
                <c:pt idx="104">
                  <c:v>36</c:v>
                </c:pt>
                <c:pt idx="105">
                  <c:v>37</c:v>
                </c:pt>
                <c:pt idx="106">
                  <c:v>38</c:v>
                </c:pt>
                <c:pt idx="107">
                  <c:v>39</c:v>
                </c:pt>
                <c:pt idx="108">
                  <c:v>40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45</c:v>
                </c:pt>
                <c:pt idx="114">
                  <c:v>46</c:v>
                </c:pt>
                <c:pt idx="115">
                  <c:v>47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52</c:v>
                </c:pt>
                <c:pt idx="121">
                  <c:v>53</c:v>
                </c:pt>
                <c:pt idx="122">
                  <c:v>54</c:v>
                </c:pt>
                <c:pt idx="123">
                  <c:v>55</c:v>
                </c:pt>
                <c:pt idx="124">
                  <c:v>56</c:v>
                </c:pt>
                <c:pt idx="125">
                  <c:v>57</c:v>
                </c:pt>
                <c:pt idx="126">
                  <c:v>58</c:v>
                </c:pt>
                <c:pt idx="127">
                  <c:v>59</c:v>
                </c:pt>
                <c:pt idx="128">
                  <c:v>60</c:v>
                </c:pt>
                <c:pt idx="129">
                  <c:v>61</c:v>
                </c:pt>
                <c:pt idx="130">
                  <c:v>62</c:v>
                </c:pt>
                <c:pt idx="131">
                  <c:v>63</c:v>
                </c:pt>
                <c:pt idx="132">
                  <c:v>64</c:v>
                </c:pt>
                <c:pt idx="133">
                  <c:v>65</c:v>
                </c:pt>
                <c:pt idx="134">
                  <c:v>66</c:v>
                </c:pt>
                <c:pt idx="135">
                  <c:v>67</c:v>
                </c:pt>
                <c:pt idx="136">
                  <c:v>68</c:v>
                </c:pt>
                <c:pt idx="137">
                  <c:v>69</c:v>
                </c:pt>
                <c:pt idx="138">
                  <c:v>70</c:v>
                </c:pt>
                <c:pt idx="139">
                  <c:v>71</c:v>
                </c:pt>
                <c:pt idx="140">
                  <c:v>72</c:v>
                </c:pt>
                <c:pt idx="141">
                  <c:v>73</c:v>
                </c:pt>
                <c:pt idx="142">
                  <c:v>74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78</c:v>
                </c:pt>
                <c:pt idx="147">
                  <c:v>79</c:v>
                </c:pt>
                <c:pt idx="148">
                  <c:v>80</c:v>
                </c:pt>
                <c:pt idx="149">
                  <c:v>81</c:v>
                </c:pt>
                <c:pt idx="150">
                  <c:v>82</c:v>
                </c:pt>
                <c:pt idx="151">
                  <c:v>83</c:v>
                </c:pt>
                <c:pt idx="152">
                  <c:v>84</c:v>
                </c:pt>
                <c:pt idx="153">
                  <c:v>85</c:v>
                </c:pt>
                <c:pt idx="154">
                  <c:v>86</c:v>
                </c:pt>
                <c:pt idx="155">
                  <c:v>87</c:v>
                </c:pt>
                <c:pt idx="156">
                  <c:v>88</c:v>
                </c:pt>
                <c:pt idx="157">
                  <c:v>89</c:v>
                </c:pt>
                <c:pt idx="158">
                  <c:v>90</c:v>
                </c:pt>
                <c:pt idx="159">
                  <c:v>91</c:v>
                </c:pt>
                <c:pt idx="160">
                  <c:v>92</c:v>
                </c:pt>
                <c:pt idx="161">
                  <c:v>93</c:v>
                </c:pt>
                <c:pt idx="162">
                  <c:v>94</c:v>
                </c:pt>
                <c:pt idx="163">
                  <c:v>95</c:v>
                </c:pt>
              </c:numCache>
            </c:numRef>
          </c:xVal>
          <c:yVal>
            <c:numRef>
              <c:f>'Maxwell_gen Ge'!$E$20:$E$183</c:f>
              <c:numCache>
                <c:formatCode>General</c:formatCode>
                <c:ptCount val="164"/>
                <c:pt idx="0">
                  <c:v>0.081855897417013</c:v>
                </c:pt>
                <c:pt idx="1">
                  <c:v>0.104644521161828</c:v>
                </c:pt>
                <c:pt idx="2">
                  <c:v>0.132859026453164</c:v>
                </c:pt>
                <c:pt idx="3">
                  <c:v>0.167266172308108</c:v>
                </c:pt>
                <c:pt idx="4">
                  <c:v>0.208466448772504</c:v>
                </c:pt>
                <c:pt idx="5">
                  <c:v>0.256752336579166</c:v>
                </c:pt>
                <c:pt idx="6">
                  <c:v>0.311967634246705</c:v>
                </c:pt>
                <c:pt idx="7">
                  <c:v>0.373413943726914</c:v>
                </c:pt>
                <c:pt idx="8">
                  <c:v>0.439857905557519</c:v>
                </c:pt>
                <c:pt idx="9">
                  <c:v>0.509676278445358</c:v>
                </c:pt>
                <c:pt idx="10">
                  <c:v>0.581133299887305</c:v>
                </c:pt>
                <c:pt idx="11">
                  <c:v>0.652733352105698</c:v>
                </c:pt>
                <c:pt idx="12">
                  <c:v>0.723561850037489</c:v>
                </c:pt>
                <c:pt idx="13">
                  <c:v>0.793538642651829</c:v>
                </c:pt>
                <c:pt idx="14">
                  <c:v>0.863553819574843</c:v>
                </c:pt>
                <c:pt idx="15">
                  <c:v>0.93550739256296</c:v>
                </c:pt>
                <c:pt idx="16">
                  <c:v>1.01230588468087</c:v>
                </c:pt>
                <c:pt idx="17">
                  <c:v>1.09787290440522</c:v>
                </c:pt>
                <c:pt idx="18">
                  <c:v>1.1972160339422</c:v>
                </c:pt>
                <c:pt idx="19">
                  <c:v>1.31657172455701</c:v>
                </c:pt>
                <c:pt idx="20">
                  <c:v>1.46363142036256</c:v>
                </c:pt>
                <c:pt idx="21">
                  <c:v>1.64783723089816</c:v>
                </c:pt>
                <c:pt idx="22">
                  <c:v>1.88072141033716</c:v>
                </c:pt>
                <c:pt idx="23">
                  <c:v>2.17624705182656</c:v>
                </c:pt>
                <c:pt idx="24">
                  <c:v>2.5510859913984</c:v>
                </c:pt>
                <c:pt idx="25">
                  <c:v>3.02474678982678</c:v>
                </c:pt>
                <c:pt idx="26">
                  <c:v>3.61945181879938</c:v>
                </c:pt>
                <c:pt idx="27">
                  <c:v>4.3596804743728</c:v>
                </c:pt>
                <c:pt idx="28">
                  <c:v>5.27137874672448</c:v>
                </c:pt>
                <c:pt idx="29">
                  <c:v>6.38101513916959</c:v>
                </c:pt>
                <c:pt idx="30">
                  <c:v>7.71493627947977</c:v>
                </c:pt>
                <c:pt idx="31">
                  <c:v>9.29976090412844</c:v>
                </c:pt>
                <c:pt idx="32">
                  <c:v>11.1646714804262</c:v>
                </c:pt>
                <c:pt idx="33">
                  <c:v>13.3462189358158</c:v>
                </c:pt>
                <c:pt idx="34">
                  <c:v>15.8955945610235</c:v>
                </c:pt>
                <c:pt idx="35">
                  <c:v>18.887474893877</c:v>
                </c:pt>
                <c:pt idx="36">
                  <c:v>22.4289340806536</c:v>
                </c:pt>
                <c:pt idx="37">
                  <c:v>26.6668343506275</c:v>
                </c:pt>
                <c:pt idx="38">
                  <c:v>31.792445860153</c:v>
                </c:pt>
                <c:pt idx="39">
                  <c:v>38.0424211712464</c:v>
                </c:pt>
                <c:pt idx="40">
                  <c:v>45.6953647574634</c:v>
                </c:pt>
                <c:pt idx="41">
                  <c:v>55.063211477836</c:v>
                </c:pt>
                <c:pt idx="42">
                  <c:v>66.4770024673616</c:v>
                </c:pt>
                <c:pt idx="43">
                  <c:v>80.2681422005906</c:v>
                </c:pt>
                <c:pt idx="44">
                  <c:v>96.7492856397912</c:v>
                </c:pt>
                <c:pt idx="45">
                  <c:v>116.203191885929</c:v>
                </c:pt>
                <c:pt idx="46">
                  <c:v>138.891304178778</c:v>
                </c:pt>
                <c:pt idx="47">
                  <c:v>165.093436594208</c:v>
                </c:pt>
                <c:pt idx="48">
                  <c:v>195.183407593622</c:v>
                </c:pt>
                <c:pt idx="49">
                  <c:v>229.733760051952</c:v>
                </c:pt>
                <c:pt idx="50">
                  <c:v>269.63103238087</c:v>
                </c:pt>
                <c:pt idx="51">
                  <c:v>316.177576404862</c:v>
                </c:pt>
                <c:pt idx="52">
                  <c:v>371.158715255274</c:v>
                </c:pt>
                <c:pt idx="53">
                  <c:v>436.861321459895</c:v>
                </c:pt>
                <c:pt idx="54">
                  <c:v>516.035973419449</c:v>
                </c:pt>
                <c:pt idx="55">
                  <c:v>611.797830862824</c:v>
                </c:pt>
                <c:pt idx="56">
                  <c:v>727.465593531937</c:v>
                </c:pt>
                <c:pt idx="57">
                  <c:v>866.351632439673</c:v>
                </c:pt>
                <c:pt idx="58">
                  <c:v>1031.54623357793</c:v>
                </c:pt>
                <c:pt idx="59">
                  <c:v>1225.78256898848</c:v>
                </c:pt>
                <c:pt idx="60">
                  <c:v>1451.50906227396</c:v>
                </c:pt>
                <c:pt idx="61">
                  <c:v>1711.30160405313</c:v>
                </c:pt>
                <c:pt idx="62">
                  <c:v>2008.69366148507</c:v>
                </c:pt>
                <c:pt idx="63">
                  <c:v>2349.39489996538</c:v>
                </c:pt>
                <c:pt idx="64">
                  <c:v>2742.76086879459</c:v>
                </c:pt>
                <c:pt idx="65">
                  <c:v>3203.33531475618</c:v>
                </c:pt>
                <c:pt idx="66">
                  <c:v>3752.34033937319</c:v>
                </c:pt>
                <c:pt idx="67">
                  <c:v>4419.0985172531</c:v>
                </c:pt>
                <c:pt idx="68">
                  <c:v>5242.45969978859</c:v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000000"/>
            </a:solidFill>
            <a:ln w="12600">
              <a:solidFill>
                <a:srgbClr val="000000"/>
              </a:solidFill>
              <a:custDash/>
              <a:round/>
            </a:ln>
          </c:spPr>
          <c:xVal>
            <c:numRef>
              <c:f>'Maxwell_gen Ge'!$A$20:$A$183</c:f>
              <c:numCache>
                <c:formatCode>General</c:formatCode>
                <c:ptCount val="164"/>
                <c:pt idx="0">
                  <c:v>0.01</c:v>
                </c:pt>
                <c:pt idx="1">
                  <c:v>0.011451</c:v>
                </c:pt>
                <c:pt idx="2">
                  <c:v>0.0131125401</c:v>
                </c:pt>
                <c:pt idx="3">
                  <c:v>0.01501516966851</c:v>
                </c:pt>
                <c:pt idx="4">
                  <c:v>0.0171938707874108</c:v>
                </c:pt>
                <c:pt idx="5">
                  <c:v>0.0196887014386641</c:v>
                </c:pt>
                <c:pt idx="6">
                  <c:v>0.0225455320174143</c:v>
                </c:pt>
                <c:pt idx="7">
                  <c:v>0.0258168887131411</c:v>
                </c:pt>
                <c:pt idx="8">
                  <c:v>0.0295629192654179</c:v>
                </c:pt>
                <c:pt idx="9">
                  <c:v>0.03385249885083</c:v>
                </c:pt>
                <c:pt idx="10">
                  <c:v>0.0387644964340854</c:v>
                </c:pt>
                <c:pt idx="11">
                  <c:v>0.0443892248666712</c:v>
                </c:pt>
                <c:pt idx="12">
                  <c:v>0.0508301013948252</c:v>
                </c:pt>
                <c:pt idx="13">
                  <c:v>0.0582055491072144</c:v>
                </c:pt>
                <c:pt idx="14">
                  <c:v>0.0666511742826712</c:v>
                </c:pt>
                <c:pt idx="15">
                  <c:v>0.0763222596710867</c:v>
                </c:pt>
                <c:pt idx="16">
                  <c:v>0.0873966195493614</c:v>
                </c:pt>
                <c:pt idx="17">
                  <c:v>0.100077869045974</c:v>
                </c:pt>
                <c:pt idx="18">
                  <c:v>0.114599167844545</c:v>
                </c:pt>
                <c:pt idx="19">
                  <c:v>0.131227507098788</c:v>
                </c:pt>
                <c:pt idx="20">
                  <c:v>0.150268618378822</c:v>
                </c:pt>
                <c:pt idx="21">
                  <c:v>0.172072594905589</c:v>
                </c:pt>
                <c:pt idx="22">
                  <c:v>0.19704032842639</c:v>
                </c:pt>
                <c:pt idx="23">
                  <c:v>0.225630880081059</c:v>
                </c:pt>
                <c:pt idx="24">
                  <c:v>0.258369920780821</c:v>
                </c:pt>
                <c:pt idx="25">
                  <c:v>0.295859396286118</c:v>
                </c:pt>
                <c:pt idx="26">
                  <c:v>0.338788594687234</c:v>
                </c:pt>
                <c:pt idx="27">
                  <c:v>0.387946819776352</c:v>
                </c:pt>
                <c:pt idx="28">
                  <c:v>0.4442379033259</c:v>
                </c:pt>
                <c:pt idx="29">
                  <c:v>0.508696823098489</c:v>
                </c:pt>
                <c:pt idx="30">
                  <c:v>0.582508732130079</c:v>
                </c:pt>
                <c:pt idx="31">
                  <c:v>0.667030749162154</c:v>
                </c:pt>
                <c:pt idx="32">
                  <c:v>0.763816910865582</c:v>
                </c:pt>
                <c:pt idx="33">
                  <c:v>0.874646744632178</c:v>
                </c:pt>
                <c:pt idx="34">
                  <c:v>1.00155798727831</c:v>
                </c:pt>
                <c:pt idx="35">
                  <c:v>1.14688405123239</c:v>
                </c:pt>
                <c:pt idx="36">
                  <c:v>1.31329692706621</c:v>
                </c:pt>
                <c:pt idx="37">
                  <c:v>1.50385631118352</c:v>
                </c:pt>
                <c:pt idx="38">
                  <c:v>1.72206586193624</c:v>
                </c:pt>
                <c:pt idx="39">
                  <c:v>1.97193761850319</c:v>
                </c:pt>
                <c:pt idx="40">
                  <c:v>2.25806576694801</c:v>
                </c:pt>
                <c:pt idx="41">
                  <c:v>2.58571110973216</c:v>
                </c:pt>
                <c:pt idx="42">
                  <c:v>2.9608977917543</c:v>
                </c:pt>
                <c:pt idx="43">
                  <c:v>3.39052406133785</c:v>
                </c:pt>
                <c:pt idx="44">
                  <c:v>3.88248910263797</c:v>
                </c:pt>
                <c:pt idx="45">
                  <c:v>4.44583827143074</c:v>
                </c:pt>
                <c:pt idx="46">
                  <c:v>5.09092940461534</c:v>
                </c:pt>
                <c:pt idx="47">
                  <c:v>5.82962326122502</c:v>
                </c:pt>
                <c:pt idx="48">
                  <c:v>6.67550159642878</c:v>
                </c:pt>
                <c:pt idx="49">
                  <c:v>7.64411687807059</c:v>
                </c:pt>
                <c:pt idx="50">
                  <c:v>8.75327823707863</c:v>
                </c:pt>
                <c:pt idx="51">
                  <c:v>10.0233789092787</c:v>
                </c:pt>
                <c:pt idx="52">
                  <c:v>11.4777711890151</c:v>
                </c:pt>
                <c:pt idx="53">
                  <c:v>13.1431957885412</c:v>
                </c:pt>
                <c:pt idx="54">
                  <c:v>15.0502734974585</c:v>
                </c:pt>
                <c:pt idx="55">
                  <c:v>17.2340681819397</c:v>
                </c:pt>
                <c:pt idx="56">
                  <c:v>19.7347314751392</c:v>
                </c:pt>
                <c:pt idx="57">
                  <c:v>22.5982410121819</c:v>
                </c:pt>
                <c:pt idx="58">
                  <c:v>25.8772457830495</c:v>
                </c:pt>
                <c:pt idx="59">
                  <c:v>29.63203414617</c:v>
                </c:pt>
                <c:pt idx="60">
                  <c:v>33.9316423007792</c:v>
                </c:pt>
                <c:pt idx="61">
                  <c:v>38.8551235986223</c:v>
                </c:pt>
                <c:pt idx="62">
                  <c:v>44.4930020327824</c:v>
                </c:pt>
                <c:pt idx="63">
                  <c:v>50.9489366277391</c:v>
                </c:pt>
                <c:pt idx="64">
                  <c:v>58.341627332424</c:v>
                </c:pt>
                <c:pt idx="65">
                  <c:v>66.8069974583588</c:v>
                </c:pt>
                <c:pt idx="66">
                  <c:v>76.5006927895666</c:v>
                </c:pt>
                <c:pt idx="67">
                  <c:v>87.6009433133327</c:v>
                </c:pt>
                <c:pt idx="68">
                  <c:v>100.311840188097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34</c:v>
                </c:pt>
                <c:pt idx="103">
                  <c:v>35</c:v>
                </c:pt>
                <c:pt idx="104">
                  <c:v>36</c:v>
                </c:pt>
                <c:pt idx="105">
                  <c:v>37</c:v>
                </c:pt>
                <c:pt idx="106">
                  <c:v>38</c:v>
                </c:pt>
                <c:pt idx="107">
                  <c:v>39</c:v>
                </c:pt>
                <c:pt idx="108">
                  <c:v>40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45</c:v>
                </c:pt>
                <c:pt idx="114">
                  <c:v>46</c:v>
                </c:pt>
                <c:pt idx="115">
                  <c:v>47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52</c:v>
                </c:pt>
                <c:pt idx="121">
                  <c:v>53</c:v>
                </c:pt>
                <c:pt idx="122">
                  <c:v>54</c:v>
                </c:pt>
                <c:pt idx="123">
                  <c:v>55</c:v>
                </c:pt>
                <c:pt idx="124">
                  <c:v>56</c:v>
                </c:pt>
                <c:pt idx="125">
                  <c:v>57</c:v>
                </c:pt>
                <c:pt idx="126">
                  <c:v>58</c:v>
                </c:pt>
                <c:pt idx="127">
                  <c:v>59</c:v>
                </c:pt>
                <c:pt idx="128">
                  <c:v>60</c:v>
                </c:pt>
                <c:pt idx="129">
                  <c:v>61</c:v>
                </c:pt>
                <c:pt idx="130">
                  <c:v>62</c:v>
                </c:pt>
                <c:pt idx="131">
                  <c:v>63</c:v>
                </c:pt>
                <c:pt idx="132">
                  <c:v>64</c:v>
                </c:pt>
                <c:pt idx="133">
                  <c:v>65</c:v>
                </c:pt>
                <c:pt idx="134">
                  <c:v>66</c:v>
                </c:pt>
                <c:pt idx="135">
                  <c:v>67</c:v>
                </c:pt>
                <c:pt idx="136">
                  <c:v>68</c:v>
                </c:pt>
                <c:pt idx="137">
                  <c:v>69</c:v>
                </c:pt>
                <c:pt idx="138">
                  <c:v>70</c:v>
                </c:pt>
                <c:pt idx="139">
                  <c:v>71</c:v>
                </c:pt>
                <c:pt idx="140">
                  <c:v>72</c:v>
                </c:pt>
                <c:pt idx="141">
                  <c:v>73</c:v>
                </c:pt>
                <c:pt idx="142">
                  <c:v>74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78</c:v>
                </c:pt>
                <c:pt idx="147">
                  <c:v>79</c:v>
                </c:pt>
                <c:pt idx="148">
                  <c:v>80</c:v>
                </c:pt>
                <c:pt idx="149">
                  <c:v>81</c:v>
                </c:pt>
                <c:pt idx="150">
                  <c:v>82</c:v>
                </c:pt>
                <c:pt idx="151">
                  <c:v>83</c:v>
                </c:pt>
                <c:pt idx="152">
                  <c:v>84</c:v>
                </c:pt>
                <c:pt idx="153">
                  <c:v>85</c:v>
                </c:pt>
                <c:pt idx="154">
                  <c:v>86</c:v>
                </c:pt>
                <c:pt idx="155">
                  <c:v>87</c:v>
                </c:pt>
                <c:pt idx="156">
                  <c:v>88</c:v>
                </c:pt>
                <c:pt idx="157">
                  <c:v>89</c:v>
                </c:pt>
                <c:pt idx="158">
                  <c:v>90</c:v>
                </c:pt>
                <c:pt idx="159">
                  <c:v>91</c:v>
                </c:pt>
                <c:pt idx="160">
                  <c:v>92</c:v>
                </c:pt>
                <c:pt idx="161">
                  <c:v>93</c:v>
                </c:pt>
                <c:pt idx="162">
                  <c:v>94</c:v>
                </c:pt>
                <c:pt idx="163">
                  <c:v>95</c:v>
                </c:pt>
              </c:numCache>
            </c:numRef>
          </c:xVal>
          <c:yVal>
            <c:numRef>
              <c:f>'Maxwell_gen Ge'!$F$20:$F$183</c:f>
              <c:numCache>
                <c:formatCode>General</c:formatCode>
                <c:ptCount val="164"/>
                <c:pt idx="0">
                  <c:v>3.49788648609218</c:v>
                </c:pt>
                <c:pt idx="1">
                  <c:v>3.99773411628353</c:v>
                </c:pt>
                <c:pt idx="2">
                  <c:v>4.56691792834938</c:v>
                </c:pt>
                <c:pt idx="3">
                  <c:v>5.21441774387541</c:v>
                </c:pt>
                <c:pt idx="4">
                  <c:v>5.95032375950098</c:v>
                </c:pt>
                <c:pt idx="5">
                  <c:v>6.78607651293625</c:v>
                </c:pt>
                <c:pt idx="6">
                  <c:v>7.73481381340893</c:v>
                </c:pt>
                <c:pt idx="7">
                  <c:v>8.81183651898478</c:v>
                </c:pt>
                <c:pt idx="8">
                  <c:v>10.0351747435633</c:v>
                </c:pt>
                <c:pt idx="9">
                  <c:v>11.4262006780148</c:v>
                </c:pt>
                <c:pt idx="10">
                  <c:v>13.0102146883727</c:v>
                </c:pt>
                <c:pt idx="11">
                  <c:v>14.8169469492076</c:v>
                </c:pt>
                <c:pt idx="12">
                  <c:v>16.8809667612708</c:v>
                </c:pt>
                <c:pt idx="13">
                  <c:v>19.2420501606237</c:v>
                </c:pt>
                <c:pt idx="14">
                  <c:v>21.9455909726746</c:v>
                </c:pt>
                <c:pt idx="15">
                  <c:v>25.0431367647893</c:v>
                </c:pt>
                <c:pt idx="16">
                  <c:v>28.5931001600407</c:v>
                </c:pt>
                <c:pt idx="17">
                  <c:v>32.6616599739292</c:v>
                </c:pt>
                <c:pt idx="18">
                  <c:v>37.3238417823948</c:v>
                </c:pt>
                <c:pt idx="19">
                  <c:v>42.6647575562635</c:v>
                </c:pt>
                <c:pt idx="20">
                  <c:v>48.780984483688</c:v>
                </c:pt>
                <c:pt idx="21">
                  <c:v>55.7820683099089</c:v>
                </c:pt>
                <c:pt idx="22">
                  <c:v>63.7921436326366</c:v>
                </c:pt>
                <c:pt idx="23">
                  <c:v>72.951673987399</c:v>
                </c:pt>
                <c:pt idx="24">
                  <c:v>83.4193336695681</c:v>
                </c:pt>
                <c:pt idx="25">
                  <c:v>95.3740896713658</c:v>
                </c:pt>
                <c:pt idx="26">
                  <c:v>109.017605194754</c:v>
                </c:pt>
                <c:pt idx="27">
                  <c:v>124.577179781275</c:v>
                </c:pt>
                <c:pt idx="28">
                  <c:v>142.309551601428</c:v>
                </c:pt>
                <c:pt idx="29">
                  <c:v>162.50596853242</c:v>
                </c:pt>
                <c:pt idx="30">
                  <c:v>185.498901317336</c:v>
                </c:pt>
                <c:pt idx="31">
                  <c:v>211.670528819702</c:v>
                </c:pt>
                <c:pt idx="32">
                  <c:v>241.462645534463</c:v>
                </c:pt>
                <c:pt idx="33">
                  <c:v>275.387063321629</c:v>
                </c:pt>
                <c:pt idx="34">
                  <c:v>314.035210451987</c:v>
                </c:pt>
                <c:pt idx="35">
                  <c:v>358.085769519869</c:v>
                </c:pt>
                <c:pt idx="36">
                  <c:v>408.309861281021</c:v>
                </c:pt>
                <c:pt idx="37">
                  <c:v>465.574138365247</c:v>
                </c:pt>
                <c:pt idx="38">
                  <c:v>530.842778917514</c:v>
                </c:pt>
                <c:pt idx="39">
                  <c:v>605.179639086685</c:v>
                </c:pt>
                <c:pt idx="40">
                  <c:v>689.75201741655</c:v>
                </c:pt>
                <c:pt idx="41">
                  <c:v>785.838046212775</c:v>
                </c:pt>
                <c:pt idx="42">
                  <c:v>894.840867974148</c:v>
                </c:pt>
                <c:pt idx="43">
                  <c:v>1018.31414901408</c:v>
                </c:pt>
                <c:pt idx="44">
                  <c:v>1158.00411043891</c:v>
                </c:pt>
                <c:pt idx="45">
                  <c:v>1315.91160064551</c:v>
                </c:pt>
                <c:pt idx="46">
                  <c:v>1494.37258784906</c:v>
                </c:pt>
                <c:pt idx="47">
                  <c:v>1696.14735668157</c:v>
                </c:pt>
                <c:pt idx="48">
                  <c:v>1924.50098213156</c:v>
                </c:pt>
                <c:pt idx="49">
                  <c:v>2183.25534286426</c:v>
                </c:pt>
                <c:pt idx="50">
                  <c:v>2476.79906038528</c:v>
                </c:pt>
                <c:pt idx="51">
                  <c:v>2810.05408551001</c:v>
                </c:pt>
                <c:pt idx="52">
                  <c:v>3188.40987290793</c:v>
                </c:pt>
                <c:pt idx="53">
                  <c:v>3617.64316815243</c:v>
                </c:pt>
                <c:pt idx="54">
                  <c:v>4103.84401017961</c:v>
                </c:pt>
                <c:pt idx="55">
                  <c:v>4653.37186543843</c:v>
                </c:pt>
                <c:pt idx="56">
                  <c:v>5272.87452905982</c:v>
                </c:pt>
                <c:pt idx="57">
                  <c:v>5969.41544999518</c:v>
                </c:pt>
                <c:pt idx="58">
                  <c:v>6750.76306745537</c:v>
                </c:pt>
                <c:pt idx="59">
                  <c:v>7625.88265060265</c:v>
                </c:pt>
                <c:pt idx="60">
                  <c:v>8605.62285190333</c:v>
                </c:pt>
                <c:pt idx="61">
                  <c:v>9703.50826041015</c:v>
                </c:pt>
                <c:pt idx="62">
                  <c:v>10936.4670158201</c:v>
                </c:pt>
                <c:pt idx="63">
                  <c:v>12325.2900599948</c:v>
                </c:pt>
                <c:pt idx="64">
                  <c:v>13894.6693740611</c:v>
                </c:pt>
                <c:pt idx="65">
                  <c:v>15672.7745642014</c:v>
                </c:pt>
                <c:pt idx="66">
                  <c:v>17690.4281748786</c:v>
                </c:pt>
                <c:pt idx="67">
                  <c:v>19979.9610671462</c:v>
                </c:pt>
                <c:pt idx="68">
                  <c:v>22573.7547259308</c:v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"G'"</c:f>
              <c:strCache>
                <c:ptCount val="1"/>
                <c:pt idx="0">
                  <c:v>G'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'Maxwell_gen Ge'!$H$28:$H$50</c:f>
              <c:numCache>
                <c:formatCode>General</c:formatCode>
                <c:ptCount val="23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</c:v>
                </c:pt>
                <c:pt idx="12">
                  <c:v>0.398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</c:numCache>
            </c:numRef>
          </c:xVal>
          <c:yVal>
            <c:numRef>
              <c:f>'Maxwell_gen Ge'!$I$28:$I$50</c:f>
              <c:numCache>
                <c:formatCode>General</c:formatCode>
                <c:ptCount val="23"/>
                <c:pt idx="0">
                  <c:v>899</c:v>
                </c:pt>
                <c:pt idx="1">
                  <c:v>814</c:v>
                </c:pt>
                <c:pt idx="2">
                  <c:v>741</c:v>
                </c:pt>
                <c:pt idx="3">
                  <c:v>677</c:v>
                </c:pt>
                <c:pt idx="4">
                  <c:v>621</c:v>
                </c:pt>
                <c:pt idx="5">
                  <c:v>571</c:v>
                </c:pt>
                <c:pt idx="6">
                  <c:v>527</c:v>
                </c:pt>
                <c:pt idx="7">
                  <c:v>488</c:v>
                </c:pt>
                <c:pt idx="8">
                  <c:v>453</c:v>
                </c:pt>
                <c:pt idx="9">
                  <c:v>422</c:v>
                </c:pt>
                <c:pt idx="10">
                  <c:v>394</c:v>
                </c:pt>
                <c:pt idx="11">
                  <c:v>368</c:v>
                </c:pt>
                <c:pt idx="12">
                  <c:v>344</c:v>
                </c:pt>
                <c:pt idx="13">
                  <c:v>322</c:v>
                </c:pt>
                <c:pt idx="14">
                  <c:v>303</c:v>
                </c:pt>
                <c:pt idx="15">
                  <c:v>286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"G''"</c:f>
              <c:strCache>
                <c:ptCount val="1"/>
                <c:pt idx="0">
                  <c:v>G''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xVal>
            <c:numRef>
              <c:f>'Maxwell_gen Ge'!$H$28:$H$50</c:f>
              <c:numCache>
                <c:formatCode>General</c:formatCode>
                <c:ptCount val="23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</c:v>
                </c:pt>
                <c:pt idx="12">
                  <c:v>0.398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</c:numCache>
            </c:numRef>
          </c:xVal>
          <c:yVal>
            <c:numRef>
              <c:f>'Maxwell_gen Ge'!$J$28:$J$50</c:f>
              <c:numCache>
                <c:formatCode>General</c:formatCode>
                <c:ptCount val="23"/>
                <c:pt idx="0">
                  <c:v>359</c:v>
                </c:pt>
                <c:pt idx="1">
                  <c:v>311</c:v>
                </c:pt>
                <c:pt idx="2">
                  <c:v>270</c:v>
                </c:pt>
                <c:pt idx="3">
                  <c:v>236</c:v>
                </c:pt>
                <c:pt idx="4">
                  <c:v>208</c:v>
                </c:pt>
                <c:pt idx="5">
                  <c:v>184</c:v>
                </c:pt>
                <c:pt idx="6">
                  <c:v>163</c:v>
                </c:pt>
                <c:pt idx="7">
                  <c:v>146</c:v>
                </c:pt>
                <c:pt idx="8">
                  <c:v>131</c:v>
                </c:pt>
                <c:pt idx="9">
                  <c:v>119</c:v>
                </c:pt>
                <c:pt idx="10">
                  <c:v>109</c:v>
                </c:pt>
                <c:pt idx="11">
                  <c:v>100</c:v>
                </c:pt>
                <c:pt idx="12">
                  <c:v>93.3</c:v>
                </c:pt>
                <c:pt idx="13">
                  <c:v>88.1</c:v>
                </c:pt>
                <c:pt idx="14">
                  <c:v>82.3</c:v>
                </c:pt>
                <c:pt idx="15">
                  <c:v>78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1"/>
        </c:ser>
        <c:ser>
          <c:idx val="4"/>
          <c:order val="4"/>
          <c:spPr>
            <a:solidFill>
              <a:srgbClr val="99ccff"/>
            </a:solidFill>
            <a:ln w="2844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</c:spPr>
          </c:marker>
          <c:xVal>
            <c:numRef>
              <c:f>'Maxwell_gen Ge'!$P$25:$P$45</c:f>
              <c:numCache>
                <c:formatCode>General</c:formatCode>
                <c:ptCount val="21"/>
                <c:pt idx="0">
                  <c:v>100</c:v>
                </c:pt>
                <c:pt idx="1">
                  <c:v>63.1</c:v>
                </c:pt>
                <c:pt idx="2">
                  <c:v>39.8</c:v>
                </c:pt>
                <c:pt idx="3">
                  <c:v>25.1</c:v>
                </c:pt>
                <c:pt idx="4">
                  <c:v>15.8</c:v>
                </c:pt>
                <c:pt idx="5">
                  <c:v>10</c:v>
                </c:pt>
                <c:pt idx="6">
                  <c:v>6.31</c:v>
                </c:pt>
                <c:pt idx="7">
                  <c:v>3.98</c:v>
                </c:pt>
                <c:pt idx="8">
                  <c:v>2.51</c:v>
                </c:pt>
                <c:pt idx="9">
                  <c:v>1.58</c:v>
                </c:pt>
                <c:pt idx="10">
                  <c:v>1</c:v>
                </c:pt>
                <c:pt idx="11">
                  <c:v>0.631</c:v>
                </c:pt>
                <c:pt idx="12">
                  <c:v>0.398</c:v>
                </c:pt>
                <c:pt idx="13">
                  <c:v>0.251</c:v>
                </c:pt>
                <c:pt idx="14">
                  <c:v>0.158</c:v>
                </c:pt>
                <c:pt idx="15">
                  <c:v>0.1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</c:numCache>
            </c:numRef>
          </c:xVal>
          <c:yVal>
            <c:numRef>
              <c:f>'Maxwell_gen Ge'!$Q$25:$Q$45</c:f>
              <c:numCache>
                <c:formatCode>General</c:formatCode>
                <c:ptCount val="21"/>
                <c:pt idx="0">
                  <c:v>9.68</c:v>
                </c:pt>
                <c:pt idx="1">
                  <c:v>13.8</c:v>
                </c:pt>
                <c:pt idx="2">
                  <c:v>19.8</c:v>
                </c:pt>
                <c:pt idx="3">
                  <c:v>28.5</c:v>
                </c:pt>
                <c:pt idx="4">
                  <c:v>41.3</c:v>
                </c:pt>
                <c:pt idx="5">
                  <c:v>60</c:v>
                </c:pt>
                <c:pt idx="6">
                  <c:v>87.5</c:v>
                </c:pt>
                <c:pt idx="7">
                  <c:v>128</c:v>
                </c:pt>
                <c:pt idx="8">
                  <c:v>188</c:v>
                </c:pt>
                <c:pt idx="9">
                  <c:v>277</c:v>
                </c:pt>
                <c:pt idx="10">
                  <c:v>409</c:v>
                </c:pt>
                <c:pt idx="11">
                  <c:v>605</c:v>
                </c:pt>
                <c:pt idx="12">
                  <c:v>896</c:v>
                </c:pt>
                <c:pt idx="13">
                  <c:v>1330</c:v>
                </c:pt>
                <c:pt idx="14">
                  <c:v>1980</c:v>
                </c:pt>
                <c:pt idx="15">
                  <c:v>2960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</c:v>
                </c:pt>
              </c:numCache>
            </c:numRef>
          </c:yVal>
          <c:smooth val="1"/>
        </c:ser>
        <c:ser>
          <c:idx val="5"/>
          <c:order val="5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xVal>
            <c:numRef>
              <c:f>'Maxwell_gen Ge'!$A$20:$A$88</c:f>
              <c:numCache>
                <c:formatCode>General</c:formatCode>
                <c:ptCount val="69"/>
                <c:pt idx="0">
                  <c:v>0.01</c:v>
                </c:pt>
                <c:pt idx="1">
                  <c:v>0.011451</c:v>
                </c:pt>
                <c:pt idx="2">
                  <c:v>0.0131125401</c:v>
                </c:pt>
                <c:pt idx="3">
                  <c:v>0.01501516966851</c:v>
                </c:pt>
                <c:pt idx="4">
                  <c:v>0.0171938707874108</c:v>
                </c:pt>
                <c:pt idx="5">
                  <c:v>0.0196887014386641</c:v>
                </c:pt>
                <c:pt idx="6">
                  <c:v>0.0225455320174143</c:v>
                </c:pt>
                <c:pt idx="7">
                  <c:v>0.0258168887131411</c:v>
                </c:pt>
                <c:pt idx="8">
                  <c:v>0.0295629192654179</c:v>
                </c:pt>
                <c:pt idx="9">
                  <c:v>0.03385249885083</c:v>
                </c:pt>
                <c:pt idx="10">
                  <c:v>0.0387644964340854</c:v>
                </c:pt>
                <c:pt idx="11">
                  <c:v>0.0443892248666712</c:v>
                </c:pt>
                <c:pt idx="12">
                  <c:v>0.0508301013948252</c:v>
                </c:pt>
                <c:pt idx="13">
                  <c:v>0.0582055491072144</c:v>
                </c:pt>
                <c:pt idx="14">
                  <c:v>0.0666511742826712</c:v>
                </c:pt>
                <c:pt idx="15">
                  <c:v>0.0763222596710867</c:v>
                </c:pt>
                <c:pt idx="16">
                  <c:v>0.0873966195493614</c:v>
                </c:pt>
                <c:pt idx="17">
                  <c:v>0.100077869045974</c:v>
                </c:pt>
                <c:pt idx="18">
                  <c:v>0.114599167844545</c:v>
                </c:pt>
                <c:pt idx="19">
                  <c:v>0.131227507098788</c:v>
                </c:pt>
                <c:pt idx="20">
                  <c:v>0.150268618378822</c:v>
                </c:pt>
                <c:pt idx="21">
                  <c:v>0.172072594905589</c:v>
                </c:pt>
                <c:pt idx="22">
                  <c:v>0.19704032842639</c:v>
                </c:pt>
                <c:pt idx="23">
                  <c:v>0.225630880081059</c:v>
                </c:pt>
                <c:pt idx="24">
                  <c:v>0.258369920780821</c:v>
                </c:pt>
                <c:pt idx="25">
                  <c:v>0.295859396286118</c:v>
                </c:pt>
                <c:pt idx="26">
                  <c:v>0.338788594687234</c:v>
                </c:pt>
                <c:pt idx="27">
                  <c:v>0.387946819776352</c:v>
                </c:pt>
                <c:pt idx="28">
                  <c:v>0.4442379033259</c:v>
                </c:pt>
                <c:pt idx="29">
                  <c:v>0.508696823098489</c:v>
                </c:pt>
                <c:pt idx="30">
                  <c:v>0.582508732130079</c:v>
                </c:pt>
                <c:pt idx="31">
                  <c:v>0.667030749162154</c:v>
                </c:pt>
                <c:pt idx="32">
                  <c:v>0.763816910865582</c:v>
                </c:pt>
                <c:pt idx="33">
                  <c:v>0.874646744632178</c:v>
                </c:pt>
                <c:pt idx="34">
                  <c:v>1.00155798727831</c:v>
                </c:pt>
                <c:pt idx="35">
                  <c:v>1.14688405123239</c:v>
                </c:pt>
                <c:pt idx="36">
                  <c:v>1.31329692706621</c:v>
                </c:pt>
                <c:pt idx="37">
                  <c:v>1.50385631118352</c:v>
                </c:pt>
                <c:pt idx="38">
                  <c:v>1.72206586193624</c:v>
                </c:pt>
                <c:pt idx="39">
                  <c:v>1.97193761850319</c:v>
                </c:pt>
                <c:pt idx="40">
                  <c:v>2.25806576694801</c:v>
                </c:pt>
                <c:pt idx="41">
                  <c:v>2.58571110973216</c:v>
                </c:pt>
                <c:pt idx="42">
                  <c:v>2.9608977917543</c:v>
                </c:pt>
                <c:pt idx="43">
                  <c:v>3.39052406133785</c:v>
                </c:pt>
                <c:pt idx="44">
                  <c:v>3.88248910263797</c:v>
                </c:pt>
                <c:pt idx="45">
                  <c:v>4.44583827143074</c:v>
                </c:pt>
                <c:pt idx="46">
                  <c:v>5.09092940461534</c:v>
                </c:pt>
                <c:pt idx="47">
                  <c:v>5.82962326122502</c:v>
                </c:pt>
                <c:pt idx="48">
                  <c:v>6.67550159642878</c:v>
                </c:pt>
                <c:pt idx="49">
                  <c:v>7.64411687807059</c:v>
                </c:pt>
                <c:pt idx="50">
                  <c:v>8.75327823707863</c:v>
                </c:pt>
                <c:pt idx="51">
                  <c:v>10.0233789092787</c:v>
                </c:pt>
                <c:pt idx="52">
                  <c:v>11.4777711890151</c:v>
                </c:pt>
                <c:pt idx="53">
                  <c:v>13.1431957885412</c:v>
                </c:pt>
                <c:pt idx="54">
                  <c:v>15.0502734974585</c:v>
                </c:pt>
                <c:pt idx="55">
                  <c:v>17.2340681819397</c:v>
                </c:pt>
                <c:pt idx="56">
                  <c:v>19.7347314751392</c:v>
                </c:pt>
                <c:pt idx="57">
                  <c:v>22.5982410121819</c:v>
                </c:pt>
                <c:pt idx="58">
                  <c:v>25.8772457830495</c:v>
                </c:pt>
                <c:pt idx="59">
                  <c:v>29.63203414617</c:v>
                </c:pt>
                <c:pt idx="60">
                  <c:v>33.9316423007792</c:v>
                </c:pt>
                <c:pt idx="61">
                  <c:v>38.8551235986223</c:v>
                </c:pt>
                <c:pt idx="62">
                  <c:v>44.4930020327824</c:v>
                </c:pt>
                <c:pt idx="63">
                  <c:v>50.9489366277391</c:v>
                </c:pt>
                <c:pt idx="64">
                  <c:v>58.341627332424</c:v>
                </c:pt>
                <c:pt idx="65">
                  <c:v>66.8069974583588</c:v>
                </c:pt>
                <c:pt idx="66">
                  <c:v>76.5006927895666</c:v>
                </c:pt>
                <c:pt idx="67">
                  <c:v>87.6009433133327</c:v>
                </c:pt>
                <c:pt idx="68">
                  <c:v>100.311840188097</c:v>
                </c:pt>
              </c:numCache>
            </c:numRef>
          </c:xVal>
          <c:yVal>
            <c:numRef>
              <c:f>'Maxwell_gen Ge'!$D$20:$D$88</c:f>
              <c:numCache>
                <c:formatCode>General</c:formatCode>
                <c:ptCount val="69"/>
                <c:pt idx="0">
                  <c:v>350.973220901502</c:v>
                </c:pt>
                <c:pt idx="1">
                  <c:v>350.619578370478</c:v>
                </c:pt>
                <c:pt idx="2">
                  <c:v>350.176118875141</c:v>
                </c:pt>
                <c:pt idx="3">
                  <c:v>349.626625438239</c:v>
                </c:pt>
                <c:pt idx="4">
                  <c:v>348.955532513192</c:v>
                </c:pt>
                <c:pt idx="5">
                  <c:v>348.149935646777</c:v>
                </c:pt>
                <c:pt idx="6">
                  <c:v>347.202068770848</c:v>
                </c:pt>
                <c:pt idx="7">
                  <c:v>346.111834234836</c:v>
                </c:pt>
                <c:pt idx="8">
                  <c:v>344.888725767254</c:v>
                </c:pt>
                <c:pt idx="9">
                  <c:v>343.552420022256</c:v>
                </c:pt>
                <c:pt idx="10">
                  <c:v>342.131563477669</c:v>
                </c:pt>
                <c:pt idx="11">
                  <c:v>340.660823448963</c:v>
                </c:pt>
                <c:pt idx="12">
                  <c:v>339.176869390155</c:v>
                </c:pt>
                <c:pt idx="13">
                  <c:v>337.714288273153</c:v>
                </c:pt>
                <c:pt idx="14">
                  <c:v>336.302349922021</c:v>
                </c:pt>
                <c:pt idx="15">
                  <c:v>334.963121689754</c:v>
                </c:pt>
                <c:pt idx="16">
                  <c:v>333.710943519077</c:v>
                </c:pt>
                <c:pt idx="17">
                  <c:v>332.552934299071</c:v>
                </c:pt>
                <c:pt idx="18">
                  <c:v>331.49008138615</c:v>
                </c:pt>
                <c:pt idx="19">
                  <c:v>330.518515996629</c:v>
                </c:pt>
                <c:pt idx="20">
                  <c:v>329.6307049323</c:v>
                </c:pt>
                <c:pt idx="21">
                  <c:v>328.816420939301</c:v>
                </c:pt>
                <c:pt idx="22">
                  <c:v>328.06345558156</c:v>
                </c:pt>
                <c:pt idx="23">
                  <c:v>327.358104929036</c:v>
                </c:pt>
                <c:pt idx="24">
                  <c:v>326.6854985362</c:v>
                </c:pt>
                <c:pt idx="25">
                  <c:v>326.029867018189</c:v>
                </c:pt>
                <c:pt idx="26">
                  <c:v>325.374859200048</c:v>
                </c:pt>
                <c:pt idx="27">
                  <c:v>324.704024355882</c:v>
                </c:pt>
                <c:pt idx="28">
                  <c:v>324.001557246476</c:v>
                </c:pt>
                <c:pt idx="29">
                  <c:v>323.253345854229</c:v>
                </c:pt>
                <c:pt idx="30">
                  <c:v>322.448250316447</c:v>
                </c:pt>
                <c:pt idx="31">
                  <c:v>321.579386588463</c:v>
                </c:pt>
                <c:pt idx="32">
                  <c:v>320.645042835763</c:v>
                </c:pt>
                <c:pt idx="33">
                  <c:v>319.648811949066</c:v>
                </c:pt>
                <c:pt idx="34">
                  <c:v>318.598659925862</c:v>
                </c:pt>
                <c:pt idx="35">
                  <c:v>317.504958909341</c:v>
                </c:pt>
                <c:pt idx="36">
                  <c:v>316.377866384144</c:v>
                </c:pt>
                <c:pt idx="37">
                  <c:v>315.224649280021</c:v>
                </c:pt>
                <c:pt idx="38">
                  <c:v>314.047535027395</c:v>
                </c:pt>
                <c:pt idx="39">
                  <c:v>312.842471436817</c:v>
                </c:pt>
                <c:pt idx="40">
                  <c:v>311.5989361796</c:v>
                </c:pt>
                <c:pt idx="41">
                  <c:v>310.300772767947</c:v>
                </c:pt>
                <c:pt idx="42">
                  <c:v>308.927966015126</c:v>
                </c:pt>
                <c:pt idx="43">
                  <c:v>307.459242938306</c:v>
                </c:pt>
                <c:pt idx="44">
                  <c:v>305.875302946696</c:v>
                </c:pt>
                <c:pt idx="45">
                  <c:v>304.162288522569</c:v>
                </c:pt>
                <c:pt idx="46">
                  <c:v>302.314840674541</c:v>
                </c:pt>
                <c:pt idx="47">
                  <c:v>300.337890117035</c:v>
                </c:pt>
                <c:pt idx="48">
                  <c:v>298.246417188878</c:v>
                </c:pt>
                <c:pt idx="49">
                  <c:v>296.062879860265</c:v>
                </c:pt>
                <c:pt idx="50">
                  <c:v>293.812733217514</c:v>
                </c:pt>
                <c:pt idx="51">
                  <c:v>291.51910541116</c:v>
                </c:pt>
                <c:pt idx="52">
                  <c:v>289.19792787845</c:v>
                </c:pt>
                <c:pt idx="53">
                  <c:v>286.854573101759</c:v>
                </c:pt>
                <c:pt idx="54">
                  <c:v>284.482545638087</c:v>
                </c:pt>
                <c:pt idx="55">
                  <c:v>282.0642988277</c:v>
                </c:pt>
                <c:pt idx="56">
                  <c:v>279.573972890165</c:v>
                </c:pt>
                <c:pt idx="57">
                  <c:v>276.981732656918</c:v>
                </c:pt>
                <c:pt idx="58">
                  <c:v>274.259270726279</c:v>
                </c:pt>
                <c:pt idx="59">
                  <c:v>271.385800702919</c:v>
                </c:pt>
                <c:pt idx="60">
                  <c:v>268.35350111553</c:v>
                </c:pt>
                <c:pt idx="61">
                  <c:v>265.171078985044</c:v>
                </c:pt>
                <c:pt idx="62">
                  <c:v>261.864210372204</c:v>
                </c:pt>
                <c:pt idx="63">
                  <c:v>258.472279300418</c:v>
                </c:pt>
                <c:pt idx="64">
                  <c:v>255.041921611904</c:v>
                </c:pt>
                <c:pt idx="65">
                  <c:v>251.618878939152</c:v>
                </c:pt>
                <c:pt idx="66">
                  <c:v>248.240048818995</c:v>
                </c:pt>
                <c:pt idx="67">
                  <c:v>244.927223912172</c:v>
                </c:pt>
                <c:pt idx="68">
                  <c:v>241.683153317171</c:v>
                </c:pt>
              </c:numCache>
            </c:numRef>
          </c:yVal>
          <c:smooth val="1"/>
        </c:ser>
        <c:axId val="5167479"/>
        <c:axId val="81460834"/>
      </c:scatterChart>
      <c:valAx>
        <c:axId val="5167479"/>
        <c:scaling>
          <c:logBase val="10"/>
          <c:orientation val="minMax"/>
          <c:max val="100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  <a:ea typeface="Arial"/>
                  </a:rPr>
                  <a:t>frequency [rad/s]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81460834"/>
        <c:crossesAt val="0.1"/>
      </c:valAx>
      <c:valAx>
        <c:axId val="8146083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  <a:ea typeface="Arial"/>
                  </a:rPr>
                  <a:t>G', G'' [Pa]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5167479"/>
        <c:crossesAt val="0.01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xVal>
            <c:numRef>
              <c:f>'Maxwell_gen Ge'!$D$3:$D$7</c:f>
              <c:numCache>
                <c:formatCode>General</c:formatCode>
                <c:ptCount val="5"/>
                <c:pt idx="0">
                  <c:v>0.0014559052433628</c:v>
                </c:pt>
                <c:pt idx="1">
                  <c:v>0.0242227518748644</c:v>
                </c:pt>
                <c:pt idx="2">
                  <c:v>0.163676440124229</c:v>
                </c:pt>
                <c:pt idx="3">
                  <c:v>1.1758014146384</c:v>
                </c:pt>
                <c:pt idx="4">
                  <c:v>30.5498287134782</c:v>
                </c:pt>
              </c:numCache>
            </c:numRef>
          </c:xVal>
          <c:yVal>
            <c:numRef>
              <c:f>'Maxwell_gen Ge'!$B$3:$B$7</c:f>
              <c:numCache>
                <c:formatCode>General</c:formatCode>
                <c:ptCount val="5"/>
                <c:pt idx="0">
                  <c:v>152483.101032476</c:v>
                </c:pt>
                <c:pt idx="1">
                  <c:v>2150.77423584526</c:v>
                </c:pt>
                <c:pt idx="2">
                  <c:v>204.845235835452</c:v>
                </c:pt>
                <c:pt idx="3">
                  <c:v>13.7997239980225</c:v>
                </c:pt>
                <c:pt idx="4">
                  <c:v>0.928289779850703</c:v>
                </c:pt>
              </c:numCache>
            </c:numRef>
          </c:yVal>
          <c:smooth val="1"/>
        </c:ser>
        <c:axId val="19531237"/>
        <c:axId val="33689931"/>
      </c:scatterChart>
      <c:valAx>
        <c:axId val="19531237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Symbol"/>
                    <a:ea typeface="Symbol"/>
                  </a:rPr>
                  <a:t>l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33689931"/>
        <c:crossesAt val="0.1"/>
      </c:valAx>
      <c:valAx>
        <c:axId val="3368993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  <a:ea typeface="Calibri"/>
                  </a:rPr>
                  <a:t>gi</a:t>
                </a:r>
              </a:p>
            </c:rich>
          </c:tx>
          <c:layout/>
        </c:title>
        <c:majorTickMark val="in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crossAx val="19531237"/>
        <c:crossesAt val="0.0001"/>
        <c:majorUnit val="1"/>
        <c:minorUnit val="9"/>
      </c:valAx>
      <c:spPr>
        <a:solidFill>
          <a:srgbClr val="ffffff"/>
        </a:solidFill>
        <a:ln w="12600">
          <a:solidFill>
            <a:srgbClr val="00000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200">
                <a:solidFill>
                  <a:srgbClr val="000000"/>
                </a:solidFill>
                <a:latin typeface="Arial"/>
                <a:ea typeface="Arial"/>
              </a:rPr>
              <a:t>1% rhamsan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'creep Burgers 2'!$A$16:$A$123</c:f>
              <c:numCache>
                <c:formatCode>General</c:formatCode>
                <c:ptCount val="108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</c:numCache>
            </c:numRef>
          </c:xVal>
          <c:yVal>
            <c:numRef>
              <c:f>'creep Burgers 2'!$B$16:$B$123</c:f>
              <c:numCache>
                <c:formatCode>General</c:formatCode>
                <c:ptCount val="108"/>
                <c:pt idx="0">
                  <c:v>7.03E-005</c:v>
                </c:pt>
                <c:pt idx="1">
                  <c:v>0.000131</c:v>
                </c:pt>
                <c:pt idx="2">
                  <c:v>0.000158</c:v>
                </c:pt>
                <c:pt idx="3">
                  <c:v>0.000182</c:v>
                </c:pt>
                <c:pt idx="4">
                  <c:v>0.00021</c:v>
                </c:pt>
                <c:pt idx="5">
                  <c:v>0.000222</c:v>
                </c:pt>
                <c:pt idx="6">
                  <c:v>0.000253</c:v>
                </c:pt>
                <c:pt idx="7">
                  <c:v>0.00027</c:v>
                </c:pt>
                <c:pt idx="8">
                  <c:v>0.000285</c:v>
                </c:pt>
                <c:pt idx="9">
                  <c:v>0.000314</c:v>
                </c:pt>
                <c:pt idx="10">
                  <c:v>0.000331</c:v>
                </c:pt>
                <c:pt idx="11">
                  <c:v>0.000355</c:v>
                </c:pt>
                <c:pt idx="12">
                  <c:v>0.000366</c:v>
                </c:pt>
                <c:pt idx="13">
                  <c:v>0.000384</c:v>
                </c:pt>
                <c:pt idx="14">
                  <c:v>0.000408</c:v>
                </c:pt>
                <c:pt idx="15">
                  <c:v>0.000423</c:v>
                </c:pt>
                <c:pt idx="16">
                  <c:v>0.000442</c:v>
                </c:pt>
                <c:pt idx="17">
                  <c:v>0.000454</c:v>
                </c:pt>
                <c:pt idx="18">
                  <c:v>0.000473</c:v>
                </c:pt>
                <c:pt idx="19">
                  <c:v>0.000494</c:v>
                </c:pt>
                <c:pt idx="20">
                  <c:v>0.000521</c:v>
                </c:pt>
                <c:pt idx="21">
                  <c:v>0.000534</c:v>
                </c:pt>
                <c:pt idx="22">
                  <c:v>0.000551</c:v>
                </c:pt>
                <c:pt idx="23">
                  <c:v>0.000576</c:v>
                </c:pt>
                <c:pt idx="24">
                  <c:v>0.000596</c:v>
                </c:pt>
                <c:pt idx="25">
                  <c:v>0.000618</c:v>
                </c:pt>
                <c:pt idx="26">
                  <c:v>0.00064</c:v>
                </c:pt>
                <c:pt idx="27">
                  <c:v>0.000645</c:v>
                </c:pt>
                <c:pt idx="28">
                  <c:v>0.000676</c:v>
                </c:pt>
                <c:pt idx="29">
                  <c:v>0.000693</c:v>
                </c:pt>
                <c:pt idx="30">
                  <c:v>0.000716</c:v>
                </c:pt>
                <c:pt idx="31">
                  <c:v>0.000741</c:v>
                </c:pt>
                <c:pt idx="32">
                  <c:v>0.000767</c:v>
                </c:pt>
                <c:pt idx="33">
                  <c:v>0.000789</c:v>
                </c:pt>
                <c:pt idx="34">
                  <c:v>0.00081</c:v>
                </c:pt>
                <c:pt idx="35">
                  <c:v>0.000837</c:v>
                </c:pt>
                <c:pt idx="36">
                  <c:v>0.00086</c:v>
                </c:pt>
                <c:pt idx="37">
                  <c:v>0.000884</c:v>
                </c:pt>
                <c:pt idx="38">
                  <c:v>0.00091</c:v>
                </c:pt>
                <c:pt idx="39">
                  <c:v>0.000934</c:v>
                </c:pt>
                <c:pt idx="40">
                  <c:v>0.000955</c:v>
                </c:pt>
                <c:pt idx="41">
                  <c:v>0.000988</c:v>
                </c:pt>
                <c:pt idx="42">
                  <c:v>0.00102</c:v>
                </c:pt>
                <c:pt idx="43">
                  <c:v>0.00104</c:v>
                </c:pt>
                <c:pt idx="44">
                  <c:v>0.00107</c:v>
                </c:pt>
                <c:pt idx="45">
                  <c:v>0.0011</c:v>
                </c:pt>
                <c:pt idx="46">
                  <c:v>0.00113</c:v>
                </c:pt>
                <c:pt idx="47">
                  <c:v>0.00116</c:v>
                </c:pt>
                <c:pt idx="48">
                  <c:v>0.00119</c:v>
                </c:pt>
                <c:pt idx="49">
                  <c:v>0.00122</c:v>
                </c:pt>
                <c:pt idx="50">
                  <c:v>0.00125</c:v>
                </c:pt>
                <c:pt idx="51">
                  <c:v>0.00129</c:v>
                </c:pt>
                <c:pt idx="52">
                  <c:v>0.00132</c:v>
                </c:pt>
                <c:pt idx="53">
                  <c:v>0.00135</c:v>
                </c:pt>
                <c:pt idx="54">
                  <c:v>0.0014</c:v>
                </c:pt>
                <c:pt idx="55">
                  <c:v>0.00142</c:v>
                </c:pt>
                <c:pt idx="56">
                  <c:v>0.00146</c:v>
                </c:pt>
                <c:pt idx="57">
                  <c:v>0.00149</c:v>
                </c:pt>
                <c:pt idx="58">
                  <c:v>0.00154</c:v>
                </c:pt>
                <c:pt idx="59">
                  <c:v>0.00158</c:v>
                </c:pt>
                <c:pt idx="60">
                  <c:v>0.00162</c:v>
                </c:pt>
                <c:pt idx="61">
                  <c:v>0.00167</c:v>
                </c:pt>
                <c:pt idx="62">
                  <c:v>0.00171</c:v>
                </c:pt>
                <c:pt idx="63">
                  <c:v>0.00175</c:v>
                </c:pt>
                <c:pt idx="64">
                  <c:v>0.0018</c:v>
                </c:pt>
                <c:pt idx="65">
                  <c:v>0.00185</c:v>
                </c:pt>
                <c:pt idx="66">
                  <c:v>0.00189</c:v>
                </c:pt>
                <c:pt idx="67">
                  <c:v>0.00195</c:v>
                </c:pt>
                <c:pt idx="68">
                  <c:v>0.00201</c:v>
                </c:pt>
                <c:pt idx="69">
                  <c:v>0.00206</c:v>
                </c:pt>
                <c:pt idx="70">
                  <c:v>0.00211</c:v>
                </c:pt>
                <c:pt idx="71">
                  <c:v>0.00217</c:v>
                </c:pt>
                <c:pt idx="72">
                  <c:v>0.00222</c:v>
                </c:pt>
                <c:pt idx="73">
                  <c:v>0.00227</c:v>
                </c:pt>
                <c:pt idx="74">
                  <c:v>0.00233</c:v>
                </c:pt>
                <c:pt idx="75">
                  <c:v>0.0024</c:v>
                </c:pt>
                <c:pt idx="76">
                  <c:v>0.00245</c:v>
                </c:pt>
                <c:pt idx="77">
                  <c:v>0.00251</c:v>
                </c:pt>
                <c:pt idx="78">
                  <c:v>0.00259</c:v>
                </c:pt>
                <c:pt idx="79">
                  <c:v>0.00265</c:v>
                </c:pt>
                <c:pt idx="80">
                  <c:v>0.00273</c:v>
                </c:pt>
                <c:pt idx="81">
                  <c:v>0.00279</c:v>
                </c:pt>
                <c:pt idx="82">
                  <c:v>0.00289</c:v>
                </c:pt>
                <c:pt idx="83">
                  <c:v>0.00295</c:v>
                </c:pt>
                <c:pt idx="84">
                  <c:v>0.00303</c:v>
                </c:pt>
                <c:pt idx="85">
                  <c:v>0.00312</c:v>
                </c:pt>
                <c:pt idx="86">
                  <c:v>0.00319</c:v>
                </c:pt>
                <c:pt idx="87">
                  <c:v>0.00328</c:v>
                </c:pt>
                <c:pt idx="88">
                  <c:v>0.00332</c:v>
                </c:pt>
                <c:pt idx="89">
                  <c:v>0.00347</c:v>
                </c:pt>
                <c:pt idx="90">
                  <c:v>0.00356</c:v>
                </c:pt>
                <c:pt idx="91">
                  <c:v>0.00366</c:v>
                </c:pt>
                <c:pt idx="92">
                  <c:v>0.00376</c:v>
                </c:pt>
                <c:pt idx="93">
                  <c:v>0.00386</c:v>
                </c:pt>
                <c:pt idx="94">
                  <c:v>0.00397</c:v>
                </c:pt>
                <c:pt idx="95">
                  <c:v>0.00409</c:v>
                </c:pt>
                <c:pt idx="96">
                  <c:v>0.00419</c:v>
                </c:pt>
                <c:pt idx="97">
                  <c:v>0.0043</c:v>
                </c:pt>
                <c:pt idx="98">
                  <c:v>0.00442</c:v>
                </c:pt>
                <c:pt idx="99">
                  <c:v>0.00455</c:v>
                </c:pt>
                <c:pt idx="100">
                  <c:v>0.00467</c:v>
                </c:pt>
                <c:pt idx="101">
                  <c:v>0.00481</c:v>
                </c:pt>
                <c:pt idx="102">
                  <c:v>0.00494</c:v>
                </c:pt>
                <c:pt idx="103">
                  <c:v>0.00508</c:v>
                </c:pt>
                <c:pt idx="104">
                  <c:v>0.00523</c:v>
                </c:pt>
                <c:pt idx="105">
                  <c:v>0.00537</c:v>
                </c:pt>
                <c:pt idx="106">
                  <c:v>0.00552</c:v>
                </c:pt>
                <c:pt idx="107">
                  <c:v>0.00567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xVal>
            <c:numRef>
              <c:f>'creep Burgers 2'!$J$16:$J$107</c:f>
              <c:numCache>
                <c:formatCode>General</c:formatCode>
                <c:ptCount val="92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</c:numCache>
            </c:numRef>
          </c:xVal>
          <c:yVal>
            <c:numRef>
              <c:f>'creep Burgers 2'!$K$16:$K$107</c:f>
              <c:numCache>
                <c:formatCode>General</c:formatCode>
                <c:ptCount val="92"/>
                <c:pt idx="0">
                  <c:v>0.0191</c:v>
                </c:pt>
                <c:pt idx="1">
                  <c:v>0.0191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0.019</c:v>
                </c:pt>
                <c:pt idx="8">
                  <c:v>0.0189</c:v>
                </c:pt>
                <c:pt idx="9">
                  <c:v>0.0189</c:v>
                </c:pt>
                <c:pt idx="10">
                  <c:v>0.0189</c:v>
                </c:pt>
                <c:pt idx="11">
                  <c:v>0.0189</c:v>
                </c:pt>
                <c:pt idx="12">
                  <c:v>0.0189</c:v>
                </c:pt>
                <c:pt idx="13">
                  <c:v>0.0189</c:v>
                </c:pt>
                <c:pt idx="14">
                  <c:v>0.0189</c:v>
                </c:pt>
                <c:pt idx="15">
                  <c:v>0.0189</c:v>
                </c:pt>
                <c:pt idx="16">
                  <c:v>0.0189</c:v>
                </c:pt>
                <c:pt idx="17">
                  <c:v>0.0188</c:v>
                </c:pt>
                <c:pt idx="18">
                  <c:v>0.0188</c:v>
                </c:pt>
                <c:pt idx="19">
                  <c:v>0.0188</c:v>
                </c:pt>
                <c:pt idx="20">
                  <c:v>0.0188</c:v>
                </c:pt>
                <c:pt idx="21">
                  <c:v>0.0188</c:v>
                </c:pt>
                <c:pt idx="22">
                  <c:v>0.0188</c:v>
                </c:pt>
                <c:pt idx="23">
                  <c:v>0.0188</c:v>
                </c:pt>
                <c:pt idx="24">
                  <c:v>0.0188</c:v>
                </c:pt>
                <c:pt idx="25">
                  <c:v>0.0187</c:v>
                </c:pt>
                <c:pt idx="26">
                  <c:v>0.0187</c:v>
                </c:pt>
                <c:pt idx="27">
                  <c:v>0.0187</c:v>
                </c:pt>
                <c:pt idx="28">
                  <c:v>0.0187</c:v>
                </c:pt>
                <c:pt idx="29">
                  <c:v>0.0187</c:v>
                </c:pt>
                <c:pt idx="30">
                  <c:v>0.0187</c:v>
                </c:pt>
                <c:pt idx="31">
                  <c:v>0.0187</c:v>
                </c:pt>
                <c:pt idx="32">
                  <c:v>0.0187</c:v>
                </c:pt>
                <c:pt idx="33">
                  <c:v>0.0187</c:v>
                </c:pt>
                <c:pt idx="34">
                  <c:v>0.0186</c:v>
                </c:pt>
                <c:pt idx="35">
                  <c:v>0.0186</c:v>
                </c:pt>
                <c:pt idx="36">
                  <c:v>0.0186</c:v>
                </c:pt>
                <c:pt idx="37">
                  <c:v>0.0186</c:v>
                </c:pt>
                <c:pt idx="38">
                  <c:v>0.0186</c:v>
                </c:pt>
                <c:pt idx="39">
                  <c:v>0.0186</c:v>
                </c:pt>
                <c:pt idx="40">
                  <c:v>0.0186</c:v>
                </c:pt>
                <c:pt idx="41">
                  <c:v>0.0185</c:v>
                </c:pt>
                <c:pt idx="42">
                  <c:v>0.0185</c:v>
                </c:pt>
                <c:pt idx="43">
                  <c:v>0.0185</c:v>
                </c:pt>
                <c:pt idx="44">
                  <c:v>0.0185</c:v>
                </c:pt>
                <c:pt idx="45">
                  <c:v>0.0185</c:v>
                </c:pt>
                <c:pt idx="46">
                  <c:v>0.0185</c:v>
                </c:pt>
                <c:pt idx="47">
                  <c:v>0.0185</c:v>
                </c:pt>
                <c:pt idx="48">
                  <c:v>0.0184</c:v>
                </c:pt>
                <c:pt idx="49">
                  <c:v>0.0184</c:v>
                </c:pt>
                <c:pt idx="50">
                  <c:v>0.0184</c:v>
                </c:pt>
                <c:pt idx="51">
                  <c:v>0.0184</c:v>
                </c:pt>
                <c:pt idx="52">
                  <c:v>0.0184</c:v>
                </c:pt>
                <c:pt idx="53">
                  <c:v>0.0184</c:v>
                </c:pt>
                <c:pt idx="54">
                  <c:v>0.0183</c:v>
                </c:pt>
                <c:pt idx="55">
                  <c:v>0.0183</c:v>
                </c:pt>
                <c:pt idx="56">
                  <c:v>0.0183</c:v>
                </c:pt>
                <c:pt idx="57">
                  <c:v>0.0183</c:v>
                </c:pt>
                <c:pt idx="58">
                  <c:v>0.0183</c:v>
                </c:pt>
                <c:pt idx="59">
                  <c:v>0.0183</c:v>
                </c:pt>
                <c:pt idx="60">
                  <c:v>0.0182</c:v>
                </c:pt>
                <c:pt idx="61">
                  <c:v>0.0182</c:v>
                </c:pt>
                <c:pt idx="62">
                  <c:v>0.0182</c:v>
                </c:pt>
                <c:pt idx="63">
                  <c:v>0.0182</c:v>
                </c:pt>
                <c:pt idx="64">
                  <c:v>0.0182</c:v>
                </c:pt>
                <c:pt idx="65">
                  <c:v>0.0181</c:v>
                </c:pt>
                <c:pt idx="66">
                  <c:v>0.0181</c:v>
                </c:pt>
                <c:pt idx="67">
                  <c:v>0.0181</c:v>
                </c:pt>
                <c:pt idx="68">
                  <c:v>0.0181</c:v>
                </c:pt>
                <c:pt idx="69">
                  <c:v>0.0181</c:v>
                </c:pt>
                <c:pt idx="70">
                  <c:v>0.018</c:v>
                </c:pt>
                <c:pt idx="71">
                  <c:v>0.018</c:v>
                </c:pt>
                <c:pt idx="72">
                  <c:v>0.018</c:v>
                </c:pt>
                <c:pt idx="73">
                  <c:v>0.018</c:v>
                </c:pt>
                <c:pt idx="74">
                  <c:v>0.0179</c:v>
                </c:pt>
                <c:pt idx="75">
                  <c:v>0.0179</c:v>
                </c:pt>
                <c:pt idx="76">
                  <c:v>0.0179</c:v>
                </c:pt>
                <c:pt idx="77">
                  <c:v>0.0179</c:v>
                </c:pt>
                <c:pt idx="78">
                  <c:v>0.0178</c:v>
                </c:pt>
                <c:pt idx="79">
                  <c:v>0.0178</c:v>
                </c:pt>
                <c:pt idx="80">
                  <c:v>0.0178</c:v>
                </c:pt>
                <c:pt idx="81">
                  <c:v>0.0178</c:v>
                </c:pt>
                <c:pt idx="82">
                  <c:v>0.0177</c:v>
                </c:pt>
                <c:pt idx="83">
                  <c:v>0.0177</c:v>
                </c:pt>
                <c:pt idx="84">
                  <c:v>0.0177</c:v>
                </c:pt>
                <c:pt idx="85">
                  <c:v>0.0177</c:v>
                </c:pt>
                <c:pt idx="86">
                  <c:v>0.0176</c:v>
                </c:pt>
                <c:pt idx="87">
                  <c:v>0.0176</c:v>
                </c:pt>
                <c:pt idx="88">
                  <c:v>0.0176</c:v>
                </c:pt>
                <c:pt idx="89">
                  <c:v>0.0175</c:v>
                </c:pt>
                <c:pt idx="90">
                  <c:v>0.0175</c:v>
                </c:pt>
                <c:pt idx="91">
                  <c:v>0.0175</c:v>
                </c:pt>
              </c:numCache>
            </c:numRef>
          </c:yVal>
          <c:smooth val="0"/>
        </c:ser>
        <c:axId val="63594220"/>
        <c:axId val="24869332"/>
      </c:scatterChart>
      <c:valAx>
        <c:axId val="6359422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24869332"/>
        <c:crosses val="autoZero"/>
      </c:valAx>
      <c:valAx>
        <c:axId val="24869332"/>
        <c:scaling>
          <c:orientation val="minMax"/>
        </c:scaling>
        <c:delete val="0"/>
        <c:axPos val="l"/>
        <c:majorGridlines>
          <c:spPr>
            <a:ln w="3240">
              <a:solidFill>
                <a:srgbClr val="ffffff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Arial"/>
                    <a:ea typeface="Arial"/>
                  </a:rPr>
                  <a:t>strain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63594220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xVal>
            <c:numRef>
              <c:f>'creep Burgers 2'!$A$16:$A$170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2'!$C$16:$C$170</c:f>
              <c:numCache>
                <c:formatCode>General</c:formatCode>
                <c:ptCount val="155"/>
                <c:pt idx="0">
                  <c:v>1.41E-005</c:v>
                </c:pt>
                <c:pt idx="1">
                  <c:v>2.61E-005</c:v>
                </c:pt>
                <c:pt idx="2">
                  <c:v>3.17E-005</c:v>
                </c:pt>
                <c:pt idx="3">
                  <c:v>3.63E-005</c:v>
                </c:pt>
                <c:pt idx="4">
                  <c:v>4.19E-005</c:v>
                </c:pt>
                <c:pt idx="5">
                  <c:v>4.45E-005</c:v>
                </c:pt>
                <c:pt idx="6">
                  <c:v>5.07E-005</c:v>
                </c:pt>
                <c:pt idx="7">
                  <c:v>5.39E-005</c:v>
                </c:pt>
                <c:pt idx="8">
                  <c:v>5.7E-005</c:v>
                </c:pt>
                <c:pt idx="9">
                  <c:v>6.28E-005</c:v>
                </c:pt>
                <c:pt idx="10">
                  <c:v>6.61E-005</c:v>
                </c:pt>
                <c:pt idx="11">
                  <c:v>7.09E-005</c:v>
                </c:pt>
                <c:pt idx="12">
                  <c:v>7.33E-005</c:v>
                </c:pt>
                <c:pt idx="13">
                  <c:v>7.69E-005</c:v>
                </c:pt>
                <c:pt idx="14">
                  <c:v>8.16E-005</c:v>
                </c:pt>
                <c:pt idx="15">
                  <c:v>8.46E-005</c:v>
                </c:pt>
                <c:pt idx="16">
                  <c:v>8.85E-005</c:v>
                </c:pt>
                <c:pt idx="17">
                  <c:v>9.08E-005</c:v>
                </c:pt>
                <c:pt idx="18">
                  <c:v>9.46E-005</c:v>
                </c:pt>
                <c:pt idx="19">
                  <c:v>9.87E-005</c:v>
                </c:pt>
                <c:pt idx="20">
                  <c:v>0.000104</c:v>
                </c:pt>
                <c:pt idx="21">
                  <c:v>0.000107</c:v>
                </c:pt>
                <c:pt idx="22">
                  <c:v>0.00011</c:v>
                </c:pt>
                <c:pt idx="23">
                  <c:v>0.000115</c:v>
                </c:pt>
                <c:pt idx="24">
                  <c:v>0.000119</c:v>
                </c:pt>
                <c:pt idx="25">
                  <c:v>0.000124</c:v>
                </c:pt>
                <c:pt idx="26">
                  <c:v>0.000128</c:v>
                </c:pt>
                <c:pt idx="27">
                  <c:v>0.000129</c:v>
                </c:pt>
                <c:pt idx="28">
                  <c:v>0.000135</c:v>
                </c:pt>
                <c:pt idx="29">
                  <c:v>0.000139</c:v>
                </c:pt>
                <c:pt idx="30">
                  <c:v>0.000143</c:v>
                </c:pt>
                <c:pt idx="31">
                  <c:v>0.000148</c:v>
                </c:pt>
                <c:pt idx="32">
                  <c:v>0.000153</c:v>
                </c:pt>
                <c:pt idx="33">
                  <c:v>0.000158</c:v>
                </c:pt>
                <c:pt idx="34">
                  <c:v>0.000162</c:v>
                </c:pt>
                <c:pt idx="35">
                  <c:v>0.000167</c:v>
                </c:pt>
                <c:pt idx="36">
                  <c:v>0.000172</c:v>
                </c:pt>
                <c:pt idx="37">
                  <c:v>0.000177</c:v>
                </c:pt>
                <c:pt idx="38">
                  <c:v>0.000182</c:v>
                </c:pt>
                <c:pt idx="39">
                  <c:v>0.000187</c:v>
                </c:pt>
                <c:pt idx="40">
                  <c:v>0.000191</c:v>
                </c:pt>
                <c:pt idx="41">
                  <c:v>0.000198</c:v>
                </c:pt>
                <c:pt idx="42">
                  <c:v>0.000204</c:v>
                </c:pt>
                <c:pt idx="43">
                  <c:v>0.000208</c:v>
                </c:pt>
                <c:pt idx="44">
                  <c:v>0.000214</c:v>
                </c:pt>
                <c:pt idx="45">
                  <c:v>0.000221</c:v>
                </c:pt>
                <c:pt idx="46">
                  <c:v>0.000226</c:v>
                </c:pt>
                <c:pt idx="47">
                  <c:v>0.000233</c:v>
                </c:pt>
                <c:pt idx="48">
                  <c:v>0.000237</c:v>
                </c:pt>
                <c:pt idx="49">
                  <c:v>0.000244</c:v>
                </c:pt>
                <c:pt idx="50">
                  <c:v>0.000249</c:v>
                </c:pt>
                <c:pt idx="51">
                  <c:v>0.000257</c:v>
                </c:pt>
                <c:pt idx="52">
                  <c:v>0.000265</c:v>
                </c:pt>
                <c:pt idx="53">
                  <c:v>0.00027</c:v>
                </c:pt>
                <c:pt idx="54">
                  <c:v>0.000279</c:v>
                </c:pt>
                <c:pt idx="55">
                  <c:v>0.000285</c:v>
                </c:pt>
                <c:pt idx="56">
                  <c:v>0.000292</c:v>
                </c:pt>
                <c:pt idx="57">
                  <c:v>0.000299</c:v>
                </c:pt>
                <c:pt idx="58">
                  <c:v>0.000308</c:v>
                </c:pt>
                <c:pt idx="59">
                  <c:v>0.000316</c:v>
                </c:pt>
                <c:pt idx="60">
                  <c:v>0.000324</c:v>
                </c:pt>
                <c:pt idx="61">
                  <c:v>0.000333</c:v>
                </c:pt>
                <c:pt idx="62">
                  <c:v>0.000342</c:v>
                </c:pt>
                <c:pt idx="63">
                  <c:v>0.000351</c:v>
                </c:pt>
                <c:pt idx="64">
                  <c:v>0.000359</c:v>
                </c:pt>
                <c:pt idx="65">
                  <c:v>0.000369</c:v>
                </c:pt>
                <c:pt idx="66">
                  <c:v>0.000379</c:v>
                </c:pt>
                <c:pt idx="67">
                  <c:v>0.00039</c:v>
                </c:pt>
                <c:pt idx="68">
                  <c:v>0.000402</c:v>
                </c:pt>
                <c:pt idx="69">
                  <c:v>0.000412</c:v>
                </c:pt>
                <c:pt idx="70">
                  <c:v>0.000421</c:v>
                </c:pt>
                <c:pt idx="71">
                  <c:v>0.000433</c:v>
                </c:pt>
                <c:pt idx="72">
                  <c:v>0.000443</c:v>
                </c:pt>
                <c:pt idx="73">
                  <c:v>0.000455</c:v>
                </c:pt>
                <c:pt idx="74">
                  <c:v>0.000466</c:v>
                </c:pt>
                <c:pt idx="75">
                  <c:v>0.00048</c:v>
                </c:pt>
                <c:pt idx="76">
                  <c:v>0.000491</c:v>
                </c:pt>
                <c:pt idx="77">
                  <c:v>0.000502</c:v>
                </c:pt>
                <c:pt idx="78">
                  <c:v>0.000517</c:v>
                </c:pt>
                <c:pt idx="79">
                  <c:v>0.00053</c:v>
                </c:pt>
                <c:pt idx="80">
                  <c:v>0.000546</c:v>
                </c:pt>
                <c:pt idx="81">
                  <c:v>0.000559</c:v>
                </c:pt>
                <c:pt idx="82">
                  <c:v>0.000578</c:v>
                </c:pt>
                <c:pt idx="83">
                  <c:v>0.000589</c:v>
                </c:pt>
                <c:pt idx="84">
                  <c:v>0.000606</c:v>
                </c:pt>
                <c:pt idx="85">
                  <c:v>0.000624</c:v>
                </c:pt>
                <c:pt idx="86">
                  <c:v>0.000638</c:v>
                </c:pt>
                <c:pt idx="87">
                  <c:v>0.000656</c:v>
                </c:pt>
                <c:pt idx="88">
                  <c:v>0.000664</c:v>
                </c:pt>
                <c:pt idx="89">
                  <c:v>0.000694</c:v>
                </c:pt>
                <c:pt idx="90">
                  <c:v>0.000713</c:v>
                </c:pt>
                <c:pt idx="91">
                  <c:v>0.000733</c:v>
                </c:pt>
                <c:pt idx="92">
                  <c:v>0.000752</c:v>
                </c:pt>
                <c:pt idx="93">
                  <c:v>0.000771</c:v>
                </c:pt>
                <c:pt idx="94">
                  <c:v>0.000794</c:v>
                </c:pt>
                <c:pt idx="95">
                  <c:v>0.000818</c:v>
                </c:pt>
                <c:pt idx="96">
                  <c:v>0.000837</c:v>
                </c:pt>
                <c:pt idx="97">
                  <c:v>0.00086</c:v>
                </c:pt>
                <c:pt idx="98">
                  <c:v>0.000885</c:v>
                </c:pt>
                <c:pt idx="99">
                  <c:v>0.00091</c:v>
                </c:pt>
                <c:pt idx="100">
                  <c:v>0.000935</c:v>
                </c:pt>
                <c:pt idx="101">
                  <c:v>0.000962</c:v>
                </c:pt>
                <c:pt idx="102">
                  <c:v>0.000988</c:v>
                </c:pt>
                <c:pt idx="103">
                  <c:v>0.00102</c:v>
                </c:pt>
                <c:pt idx="104">
                  <c:v>0.00105</c:v>
                </c:pt>
                <c:pt idx="105">
                  <c:v>0.00107</c:v>
                </c:pt>
                <c:pt idx="106">
                  <c:v>0.0011</c:v>
                </c:pt>
                <c:pt idx="107">
                  <c:v>0.00113</c:v>
                </c:pt>
                <c:pt idx="108">
                  <c:v>0.00117</c:v>
                </c:pt>
                <c:pt idx="109">
                  <c:v>0.0012</c:v>
                </c:pt>
                <c:pt idx="110">
                  <c:v>0.00123</c:v>
                </c:pt>
                <c:pt idx="111">
                  <c:v>0.00127</c:v>
                </c:pt>
                <c:pt idx="112">
                  <c:v>0.0013</c:v>
                </c:pt>
                <c:pt idx="113">
                  <c:v>0.00134</c:v>
                </c:pt>
                <c:pt idx="114">
                  <c:v>0.00138</c:v>
                </c:pt>
                <c:pt idx="115">
                  <c:v>0.00142</c:v>
                </c:pt>
                <c:pt idx="116">
                  <c:v>0.00146</c:v>
                </c:pt>
                <c:pt idx="117">
                  <c:v>0.0015</c:v>
                </c:pt>
                <c:pt idx="118">
                  <c:v>0.00154</c:v>
                </c:pt>
                <c:pt idx="119">
                  <c:v>0.00159</c:v>
                </c:pt>
                <c:pt idx="120">
                  <c:v>0.00163</c:v>
                </c:pt>
                <c:pt idx="121">
                  <c:v>0.00168</c:v>
                </c:pt>
                <c:pt idx="122">
                  <c:v>0.00173</c:v>
                </c:pt>
                <c:pt idx="123">
                  <c:v>0.00178</c:v>
                </c:pt>
                <c:pt idx="124">
                  <c:v>0.00183</c:v>
                </c:pt>
                <c:pt idx="125">
                  <c:v>0.00187</c:v>
                </c:pt>
                <c:pt idx="126">
                  <c:v>0.00193</c:v>
                </c:pt>
                <c:pt idx="127">
                  <c:v>0.00198</c:v>
                </c:pt>
                <c:pt idx="128">
                  <c:v>0.00204</c:v>
                </c:pt>
                <c:pt idx="129">
                  <c:v>0.00209</c:v>
                </c:pt>
                <c:pt idx="130">
                  <c:v>0.00215</c:v>
                </c:pt>
                <c:pt idx="131">
                  <c:v>0.0022</c:v>
                </c:pt>
                <c:pt idx="132">
                  <c:v>0.00226</c:v>
                </c:pt>
                <c:pt idx="133">
                  <c:v>0.00232</c:v>
                </c:pt>
                <c:pt idx="134">
                  <c:v>0.00238</c:v>
                </c:pt>
                <c:pt idx="135">
                  <c:v>0.00245</c:v>
                </c:pt>
                <c:pt idx="136">
                  <c:v>0.00251</c:v>
                </c:pt>
                <c:pt idx="137">
                  <c:v>0.00257</c:v>
                </c:pt>
                <c:pt idx="138">
                  <c:v>0.00264</c:v>
                </c:pt>
                <c:pt idx="139">
                  <c:v>0.0027</c:v>
                </c:pt>
                <c:pt idx="140">
                  <c:v>0.00277</c:v>
                </c:pt>
                <c:pt idx="141">
                  <c:v>0.00283</c:v>
                </c:pt>
                <c:pt idx="142">
                  <c:v>0.0029</c:v>
                </c:pt>
                <c:pt idx="143">
                  <c:v>0.00297</c:v>
                </c:pt>
                <c:pt idx="144">
                  <c:v>0.00305</c:v>
                </c:pt>
                <c:pt idx="145">
                  <c:v>0.00312</c:v>
                </c:pt>
                <c:pt idx="146">
                  <c:v>0.00319</c:v>
                </c:pt>
                <c:pt idx="147">
                  <c:v>0.00327</c:v>
                </c:pt>
                <c:pt idx="148">
                  <c:v>0.00334</c:v>
                </c:pt>
                <c:pt idx="149">
                  <c:v>0.00342</c:v>
                </c:pt>
                <c:pt idx="150">
                  <c:v>0.0035</c:v>
                </c:pt>
                <c:pt idx="151">
                  <c:v>0.00358</c:v>
                </c:pt>
                <c:pt idx="152">
                  <c:v>0.00366</c:v>
                </c:pt>
                <c:pt idx="153">
                  <c:v>0.00374</c:v>
                </c:pt>
                <c:pt idx="154">
                  <c:v>0.00383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'creep Burgers 2'!$L$16:$L$199</c:f>
              <c:numCache>
                <c:formatCode>General</c:formatCode>
                <c:ptCount val="184"/>
                <c:pt idx="0">
                  <c:v>0.00382</c:v>
                </c:pt>
                <c:pt idx="1">
                  <c:v>0.00382</c:v>
                </c:pt>
                <c:pt idx="2">
                  <c:v>0.0038</c:v>
                </c:pt>
                <c:pt idx="3">
                  <c:v>0.0038</c:v>
                </c:pt>
                <c:pt idx="4">
                  <c:v>0.0038</c:v>
                </c:pt>
                <c:pt idx="5">
                  <c:v>0.0038</c:v>
                </c:pt>
                <c:pt idx="6">
                  <c:v>0.0038</c:v>
                </c:pt>
                <c:pt idx="7">
                  <c:v>0.0038</c:v>
                </c:pt>
                <c:pt idx="8">
                  <c:v>0.00378</c:v>
                </c:pt>
                <c:pt idx="9">
                  <c:v>0.00378</c:v>
                </c:pt>
                <c:pt idx="10">
                  <c:v>0.00378</c:v>
                </c:pt>
                <c:pt idx="11">
                  <c:v>0.00378</c:v>
                </c:pt>
                <c:pt idx="12">
                  <c:v>0.00378</c:v>
                </c:pt>
                <c:pt idx="13">
                  <c:v>0.00378</c:v>
                </c:pt>
                <c:pt idx="14">
                  <c:v>0.00378</c:v>
                </c:pt>
                <c:pt idx="15">
                  <c:v>0.00378</c:v>
                </c:pt>
                <c:pt idx="16">
                  <c:v>0.00378</c:v>
                </c:pt>
                <c:pt idx="17">
                  <c:v>0.00376</c:v>
                </c:pt>
                <c:pt idx="18">
                  <c:v>0.00376</c:v>
                </c:pt>
                <c:pt idx="19">
                  <c:v>0.00376</c:v>
                </c:pt>
                <c:pt idx="20">
                  <c:v>0.00376</c:v>
                </c:pt>
                <c:pt idx="21">
                  <c:v>0.00376</c:v>
                </c:pt>
                <c:pt idx="22">
                  <c:v>0.00376</c:v>
                </c:pt>
                <c:pt idx="23">
                  <c:v>0.00376</c:v>
                </c:pt>
                <c:pt idx="24">
                  <c:v>0.00376</c:v>
                </c:pt>
                <c:pt idx="25">
                  <c:v>0.00374</c:v>
                </c:pt>
                <c:pt idx="26">
                  <c:v>0.00374</c:v>
                </c:pt>
                <c:pt idx="27">
                  <c:v>0.00374</c:v>
                </c:pt>
                <c:pt idx="28">
                  <c:v>0.00374</c:v>
                </c:pt>
                <c:pt idx="29">
                  <c:v>0.00374</c:v>
                </c:pt>
                <c:pt idx="30">
                  <c:v>0.00374</c:v>
                </c:pt>
                <c:pt idx="31">
                  <c:v>0.00374</c:v>
                </c:pt>
                <c:pt idx="32">
                  <c:v>0.00374</c:v>
                </c:pt>
                <c:pt idx="33">
                  <c:v>0.00374</c:v>
                </c:pt>
                <c:pt idx="34">
                  <c:v>0.00372</c:v>
                </c:pt>
                <c:pt idx="35">
                  <c:v>0.00372</c:v>
                </c:pt>
                <c:pt idx="36">
                  <c:v>0.00372</c:v>
                </c:pt>
                <c:pt idx="37">
                  <c:v>0.00372</c:v>
                </c:pt>
                <c:pt idx="38">
                  <c:v>0.00372</c:v>
                </c:pt>
                <c:pt idx="39">
                  <c:v>0.00372</c:v>
                </c:pt>
                <c:pt idx="40">
                  <c:v>0.00372</c:v>
                </c:pt>
                <c:pt idx="41">
                  <c:v>0.0037</c:v>
                </c:pt>
                <c:pt idx="42">
                  <c:v>0.0037</c:v>
                </c:pt>
                <c:pt idx="43">
                  <c:v>0.0037</c:v>
                </c:pt>
                <c:pt idx="44">
                  <c:v>0.0037</c:v>
                </c:pt>
                <c:pt idx="45">
                  <c:v>0.0037</c:v>
                </c:pt>
                <c:pt idx="46">
                  <c:v>0.0037</c:v>
                </c:pt>
                <c:pt idx="47">
                  <c:v>0.0037</c:v>
                </c:pt>
                <c:pt idx="48">
                  <c:v>0.00368</c:v>
                </c:pt>
                <c:pt idx="49">
                  <c:v>0.00368</c:v>
                </c:pt>
                <c:pt idx="50">
                  <c:v>0.00368</c:v>
                </c:pt>
                <c:pt idx="51">
                  <c:v>0.00368</c:v>
                </c:pt>
                <c:pt idx="52">
                  <c:v>0.00368</c:v>
                </c:pt>
                <c:pt idx="53">
                  <c:v>0.00368</c:v>
                </c:pt>
                <c:pt idx="54">
                  <c:v>0.00366</c:v>
                </c:pt>
                <c:pt idx="55">
                  <c:v>0.00366</c:v>
                </c:pt>
                <c:pt idx="56">
                  <c:v>0.00366</c:v>
                </c:pt>
                <c:pt idx="57">
                  <c:v>0.00366</c:v>
                </c:pt>
                <c:pt idx="58">
                  <c:v>0.00366</c:v>
                </c:pt>
                <c:pt idx="59">
                  <c:v>0.00366</c:v>
                </c:pt>
                <c:pt idx="60">
                  <c:v>0.00364</c:v>
                </c:pt>
                <c:pt idx="61">
                  <c:v>0.00364</c:v>
                </c:pt>
                <c:pt idx="62">
                  <c:v>0.00364</c:v>
                </c:pt>
                <c:pt idx="63">
                  <c:v>0.00364</c:v>
                </c:pt>
                <c:pt idx="64">
                  <c:v>0.00364</c:v>
                </c:pt>
                <c:pt idx="65">
                  <c:v>0.00362</c:v>
                </c:pt>
                <c:pt idx="66">
                  <c:v>0.00362</c:v>
                </c:pt>
                <c:pt idx="67">
                  <c:v>0.00362</c:v>
                </c:pt>
                <c:pt idx="68">
                  <c:v>0.00362</c:v>
                </c:pt>
                <c:pt idx="69">
                  <c:v>0.00362</c:v>
                </c:pt>
                <c:pt idx="70">
                  <c:v>0.0036</c:v>
                </c:pt>
                <c:pt idx="71">
                  <c:v>0.0036</c:v>
                </c:pt>
                <c:pt idx="72">
                  <c:v>0.0036</c:v>
                </c:pt>
                <c:pt idx="73">
                  <c:v>0.0036</c:v>
                </c:pt>
                <c:pt idx="74">
                  <c:v>0.00358</c:v>
                </c:pt>
                <c:pt idx="75">
                  <c:v>0.00358</c:v>
                </c:pt>
                <c:pt idx="76">
                  <c:v>0.00358</c:v>
                </c:pt>
                <c:pt idx="77">
                  <c:v>0.00358</c:v>
                </c:pt>
                <c:pt idx="78">
                  <c:v>0.00356</c:v>
                </c:pt>
                <c:pt idx="79">
                  <c:v>0.00356</c:v>
                </c:pt>
                <c:pt idx="80">
                  <c:v>0.00356</c:v>
                </c:pt>
                <c:pt idx="81">
                  <c:v>0.00356</c:v>
                </c:pt>
                <c:pt idx="82">
                  <c:v>0.00354</c:v>
                </c:pt>
                <c:pt idx="83">
                  <c:v>0.00354</c:v>
                </c:pt>
                <c:pt idx="84">
                  <c:v>0.00354</c:v>
                </c:pt>
                <c:pt idx="85">
                  <c:v>0.00354</c:v>
                </c:pt>
                <c:pt idx="86">
                  <c:v>0.00352</c:v>
                </c:pt>
                <c:pt idx="87">
                  <c:v>0.00352</c:v>
                </c:pt>
                <c:pt idx="88">
                  <c:v>0.00352</c:v>
                </c:pt>
                <c:pt idx="89">
                  <c:v>0.0035</c:v>
                </c:pt>
                <c:pt idx="90">
                  <c:v>0.0035</c:v>
                </c:pt>
                <c:pt idx="91">
                  <c:v>0.0035</c:v>
                </c:pt>
                <c:pt idx="92">
                  <c:v>0.00348</c:v>
                </c:pt>
                <c:pt idx="93">
                  <c:v>0.00348</c:v>
                </c:pt>
                <c:pt idx="94">
                  <c:v>0.00348</c:v>
                </c:pt>
                <c:pt idx="95">
                  <c:v>0.00346</c:v>
                </c:pt>
                <c:pt idx="96">
                  <c:v>0.00346</c:v>
                </c:pt>
                <c:pt idx="97">
                  <c:v>0.00346</c:v>
                </c:pt>
                <c:pt idx="98">
                  <c:v>0.00344</c:v>
                </c:pt>
                <c:pt idx="99">
                  <c:v>0.00344</c:v>
                </c:pt>
                <c:pt idx="100">
                  <c:v>0.00344</c:v>
                </c:pt>
                <c:pt idx="101">
                  <c:v>0.00342</c:v>
                </c:pt>
                <c:pt idx="102">
                  <c:v>0.00342</c:v>
                </c:pt>
                <c:pt idx="103">
                  <c:v>0.00342</c:v>
                </c:pt>
                <c:pt idx="104">
                  <c:v>0.0034</c:v>
                </c:pt>
                <c:pt idx="105">
                  <c:v>0.0034</c:v>
                </c:pt>
                <c:pt idx="106">
                  <c:v>0.00338</c:v>
                </c:pt>
                <c:pt idx="107">
                  <c:v>0.00338</c:v>
                </c:pt>
                <c:pt idx="108">
                  <c:v>0.00338</c:v>
                </c:pt>
                <c:pt idx="109">
                  <c:v>0.00336</c:v>
                </c:pt>
                <c:pt idx="110">
                  <c:v>0.00336</c:v>
                </c:pt>
                <c:pt idx="111">
                  <c:v>0.00334</c:v>
                </c:pt>
                <c:pt idx="112">
                  <c:v>0.00334</c:v>
                </c:pt>
                <c:pt idx="113">
                  <c:v>0.00332</c:v>
                </c:pt>
                <c:pt idx="114">
                  <c:v>0.00332</c:v>
                </c:pt>
                <c:pt idx="115">
                  <c:v>0.0033</c:v>
                </c:pt>
                <c:pt idx="116">
                  <c:v>0.0033</c:v>
                </c:pt>
                <c:pt idx="117">
                  <c:v>0.0033</c:v>
                </c:pt>
                <c:pt idx="118">
                  <c:v>0.00328</c:v>
                </c:pt>
                <c:pt idx="119">
                  <c:v>0.00326</c:v>
                </c:pt>
                <c:pt idx="120">
                  <c:v>0.00326</c:v>
                </c:pt>
                <c:pt idx="121">
                  <c:v>0.00324</c:v>
                </c:pt>
                <c:pt idx="122">
                  <c:v>0.00324</c:v>
                </c:pt>
                <c:pt idx="123">
                  <c:v>0.00322</c:v>
                </c:pt>
                <c:pt idx="124">
                  <c:v>0.00322</c:v>
                </c:pt>
                <c:pt idx="125">
                  <c:v>0.0032</c:v>
                </c:pt>
                <c:pt idx="126">
                  <c:v>0.0032</c:v>
                </c:pt>
                <c:pt idx="127">
                  <c:v>0.00318</c:v>
                </c:pt>
                <c:pt idx="128">
                  <c:v>0.00318</c:v>
                </c:pt>
                <c:pt idx="129">
                  <c:v>0.00316</c:v>
                </c:pt>
                <c:pt idx="130">
                  <c:v>0.00316</c:v>
                </c:pt>
                <c:pt idx="131">
                  <c:v>0.00314</c:v>
                </c:pt>
                <c:pt idx="132">
                  <c:v>0.00312</c:v>
                </c:pt>
                <c:pt idx="133">
                  <c:v>0.00312</c:v>
                </c:pt>
                <c:pt idx="134">
                  <c:v>0.0031</c:v>
                </c:pt>
                <c:pt idx="135">
                  <c:v>0.0031</c:v>
                </c:pt>
                <c:pt idx="136">
                  <c:v>0.00308</c:v>
                </c:pt>
                <c:pt idx="137">
                  <c:v>0.00306</c:v>
                </c:pt>
                <c:pt idx="138">
                  <c:v>0.00306</c:v>
                </c:pt>
                <c:pt idx="139">
                  <c:v>0.00304</c:v>
                </c:pt>
                <c:pt idx="140">
                  <c:v>0.00304</c:v>
                </c:pt>
                <c:pt idx="141">
                  <c:v>0.00302</c:v>
                </c:pt>
                <c:pt idx="142">
                  <c:v>0.003</c:v>
                </c:pt>
                <c:pt idx="143">
                  <c:v>0.003</c:v>
                </c:pt>
                <c:pt idx="144">
                  <c:v>0.00298</c:v>
                </c:pt>
                <c:pt idx="145">
                  <c:v>0.00296</c:v>
                </c:pt>
                <c:pt idx="146">
                  <c:v>0.00294</c:v>
                </c:pt>
                <c:pt idx="147">
                  <c:v>0.00294</c:v>
                </c:pt>
                <c:pt idx="148">
                  <c:v>0.00292</c:v>
                </c:pt>
                <c:pt idx="149">
                  <c:v>0.0029</c:v>
                </c:pt>
                <c:pt idx="150">
                  <c:v>0.0029</c:v>
                </c:pt>
                <c:pt idx="151">
                  <c:v>0.00288</c:v>
                </c:pt>
                <c:pt idx="152">
                  <c:v>0.00286</c:v>
                </c:pt>
                <c:pt idx="153">
                  <c:v>0.00286</c:v>
                </c:pt>
                <c:pt idx="154">
                  <c:v>0.00284</c:v>
                </c:pt>
                <c:pt idx="155">
                  <c:v>0.00282</c:v>
                </c:pt>
                <c:pt idx="156">
                  <c:v>0.0028</c:v>
                </c:pt>
                <c:pt idx="157">
                  <c:v>0.0028</c:v>
                </c:pt>
                <c:pt idx="158">
                  <c:v>0.00278</c:v>
                </c:pt>
                <c:pt idx="159">
                  <c:v>0.00276</c:v>
                </c:pt>
                <c:pt idx="160">
                  <c:v>0.00274</c:v>
                </c:pt>
                <c:pt idx="161">
                  <c:v>0.00274</c:v>
                </c:pt>
                <c:pt idx="162">
                  <c:v>0.00272</c:v>
                </c:pt>
                <c:pt idx="163">
                  <c:v>0.0027</c:v>
                </c:pt>
                <c:pt idx="164">
                  <c:v>0.0027</c:v>
                </c:pt>
                <c:pt idx="165">
                  <c:v>0.00268</c:v>
                </c:pt>
                <c:pt idx="166">
                  <c:v>0.00266</c:v>
                </c:pt>
                <c:pt idx="167">
                  <c:v>0.00264</c:v>
                </c:pt>
                <c:pt idx="168">
                  <c:v>0.00264</c:v>
                </c:pt>
                <c:pt idx="169">
                  <c:v>0.00262</c:v>
                </c:pt>
                <c:pt idx="170">
                  <c:v>0.0026</c:v>
                </c:pt>
                <c:pt idx="171">
                  <c:v>0.00258</c:v>
                </c:pt>
                <c:pt idx="172">
                  <c:v>0.00258</c:v>
                </c:pt>
                <c:pt idx="173">
                  <c:v>0.00256</c:v>
                </c:pt>
                <c:pt idx="174">
                  <c:v>0.00254</c:v>
                </c:pt>
                <c:pt idx="175">
                  <c:v>0.00254</c:v>
                </c:pt>
                <c:pt idx="176">
                  <c:v>0.00252</c:v>
                </c:pt>
                <c:pt idx="177">
                  <c:v>0.0025</c:v>
                </c:pt>
                <c:pt idx="178">
                  <c:v>0.00248</c:v>
                </c:pt>
                <c:pt idx="179">
                  <c:v>0.00248</c:v>
                </c:pt>
                <c:pt idx="180">
                  <c:v>0.00246</c:v>
                </c:pt>
                <c:pt idx="181">
                  <c:v>0.00244</c:v>
                </c:pt>
                <c:pt idx="182">
                  <c:v>0.00244</c:v>
                </c:pt>
                <c:pt idx="183">
                  <c:v>0.00242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'creep Burgers 2'!$A$16:$A$170</c:f>
              <c:numCache>
                <c:formatCode>General</c:formatCode>
                <c:ptCount val="155"/>
                <c:pt idx="0">
                  <c:v>0.011</c:v>
                </c:pt>
                <c:pt idx="1">
                  <c:v>0.021</c:v>
                </c:pt>
                <c:pt idx="2">
                  <c:v>0.032</c:v>
                </c:pt>
                <c:pt idx="3">
                  <c:v>0.044</c:v>
                </c:pt>
                <c:pt idx="4">
                  <c:v>0.056</c:v>
                </c:pt>
                <c:pt idx="5">
                  <c:v>0.069</c:v>
                </c:pt>
                <c:pt idx="6">
                  <c:v>0.082</c:v>
                </c:pt>
                <c:pt idx="7">
                  <c:v>0.097</c:v>
                </c:pt>
                <c:pt idx="8">
                  <c:v>0.112</c:v>
                </c:pt>
                <c:pt idx="9">
                  <c:v>0.128</c:v>
                </c:pt>
                <c:pt idx="10">
                  <c:v>0.144</c:v>
                </c:pt>
                <c:pt idx="11">
                  <c:v>0.162</c:v>
                </c:pt>
                <c:pt idx="12">
                  <c:v>0.18</c:v>
                </c:pt>
                <c:pt idx="13">
                  <c:v>0.199</c:v>
                </c:pt>
                <c:pt idx="14">
                  <c:v>0.22</c:v>
                </c:pt>
                <c:pt idx="15">
                  <c:v>0.241</c:v>
                </c:pt>
                <c:pt idx="16">
                  <c:v>0.264</c:v>
                </c:pt>
                <c:pt idx="17">
                  <c:v>0.287</c:v>
                </c:pt>
                <c:pt idx="18">
                  <c:v>0.312</c:v>
                </c:pt>
                <c:pt idx="19">
                  <c:v>0.339</c:v>
                </c:pt>
                <c:pt idx="20">
                  <c:v>0.366</c:v>
                </c:pt>
                <c:pt idx="21">
                  <c:v>0.395</c:v>
                </c:pt>
                <c:pt idx="22">
                  <c:v>0.426</c:v>
                </c:pt>
                <c:pt idx="23">
                  <c:v>0.458</c:v>
                </c:pt>
                <c:pt idx="24">
                  <c:v>0.492</c:v>
                </c:pt>
                <c:pt idx="25">
                  <c:v>0.528</c:v>
                </c:pt>
                <c:pt idx="26">
                  <c:v>0.565</c:v>
                </c:pt>
                <c:pt idx="27">
                  <c:v>0.604</c:v>
                </c:pt>
                <c:pt idx="28">
                  <c:v>0.646</c:v>
                </c:pt>
                <c:pt idx="29">
                  <c:v>0.69</c:v>
                </c:pt>
                <c:pt idx="30">
                  <c:v>0.735</c:v>
                </c:pt>
                <c:pt idx="31">
                  <c:v>0.784</c:v>
                </c:pt>
                <c:pt idx="32">
                  <c:v>0.835</c:v>
                </c:pt>
                <c:pt idx="33">
                  <c:v>0.888</c:v>
                </c:pt>
                <c:pt idx="34">
                  <c:v>0.944</c:v>
                </c:pt>
                <c:pt idx="35">
                  <c:v>1</c:v>
                </c:pt>
                <c:pt idx="36">
                  <c:v>1.07</c:v>
                </c:pt>
                <c:pt idx="37">
                  <c:v>1.13</c:v>
                </c:pt>
                <c:pt idx="38">
                  <c:v>1.2</c:v>
                </c:pt>
                <c:pt idx="39">
                  <c:v>1.27</c:v>
                </c:pt>
                <c:pt idx="40">
                  <c:v>1.35</c:v>
                </c:pt>
                <c:pt idx="41">
                  <c:v>1.43</c:v>
                </c:pt>
                <c:pt idx="42">
                  <c:v>1.51</c:v>
                </c:pt>
                <c:pt idx="43">
                  <c:v>1.6</c:v>
                </c:pt>
                <c:pt idx="44">
                  <c:v>1.7</c:v>
                </c:pt>
                <c:pt idx="45">
                  <c:v>1.79</c:v>
                </c:pt>
                <c:pt idx="46">
                  <c:v>1.9</c:v>
                </c:pt>
                <c:pt idx="47">
                  <c:v>2.01</c:v>
                </c:pt>
                <c:pt idx="48">
                  <c:v>2.12</c:v>
                </c:pt>
                <c:pt idx="49">
                  <c:v>2.24</c:v>
                </c:pt>
                <c:pt idx="50">
                  <c:v>2.37</c:v>
                </c:pt>
                <c:pt idx="51">
                  <c:v>2.5</c:v>
                </c:pt>
                <c:pt idx="52">
                  <c:v>2.64</c:v>
                </c:pt>
                <c:pt idx="53">
                  <c:v>2.79</c:v>
                </c:pt>
                <c:pt idx="54">
                  <c:v>2.95</c:v>
                </c:pt>
                <c:pt idx="55">
                  <c:v>3.11</c:v>
                </c:pt>
                <c:pt idx="56">
                  <c:v>3.28</c:v>
                </c:pt>
                <c:pt idx="57">
                  <c:v>3.46</c:v>
                </c:pt>
                <c:pt idx="58">
                  <c:v>3.65</c:v>
                </c:pt>
                <c:pt idx="59">
                  <c:v>3.85</c:v>
                </c:pt>
                <c:pt idx="60">
                  <c:v>4.06</c:v>
                </c:pt>
                <c:pt idx="61">
                  <c:v>4.29</c:v>
                </c:pt>
                <c:pt idx="62">
                  <c:v>4.52</c:v>
                </c:pt>
                <c:pt idx="63">
                  <c:v>4.77</c:v>
                </c:pt>
                <c:pt idx="64">
                  <c:v>5.02</c:v>
                </c:pt>
                <c:pt idx="65">
                  <c:v>5.29</c:v>
                </c:pt>
                <c:pt idx="66">
                  <c:v>5.58</c:v>
                </c:pt>
                <c:pt idx="67">
                  <c:v>5.88</c:v>
                </c:pt>
                <c:pt idx="68">
                  <c:v>6.2</c:v>
                </c:pt>
                <c:pt idx="69">
                  <c:v>6.53</c:v>
                </c:pt>
                <c:pt idx="70">
                  <c:v>6.88</c:v>
                </c:pt>
                <c:pt idx="71">
                  <c:v>7.25</c:v>
                </c:pt>
                <c:pt idx="72">
                  <c:v>7.64</c:v>
                </c:pt>
                <c:pt idx="73">
                  <c:v>8.05</c:v>
                </c:pt>
                <c:pt idx="74">
                  <c:v>8.48</c:v>
                </c:pt>
                <c:pt idx="75">
                  <c:v>8.93</c:v>
                </c:pt>
                <c:pt idx="76">
                  <c:v>9.4</c:v>
                </c:pt>
                <c:pt idx="77">
                  <c:v>9.9</c:v>
                </c:pt>
                <c:pt idx="78">
                  <c:v>10.4</c:v>
                </c:pt>
                <c:pt idx="79">
                  <c:v>11</c:v>
                </c:pt>
                <c:pt idx="80">
                  <c:v>11.6</c:v>
                </c:pt>
                <c:pt idx="81">
                  <c:v>12.2</c:v>
                </c:pt>
                <c:pt idx="82">
                  <c:v>12.8</c:v>
                </c:pt>
                <c:pt idx="83">
                  <c:v>13.5</c:v>
                </c:pt>
                <c:pt idx="84">
                  <c:v>14.2</c:v>
                </c:pt>
                <c:pt idx="85">
                  <c:v>15</c:v>
                </c:pt>
                <c:pt idx="86">
                  <c:v>15.8</c:v>
                </c:pt>
                <c:pt idx="87">
                  <c:v>16.6</c:v>
                </c:pt>
                <c:pt idx="88">
                  <c:v>17.5</c:v>
                </c:pt>
                <c:pt idx="89">
                  <c:v>18.4</c:v>
                </c:pt>
                <c:pt idx="90">
                  <c:v>19.3</c:v>
                </c:pt>
                <c:pt idx="91">
                  <c:v>20.4</c:v>
                </c:pt>
                <c:pt idx="92">
                  <c:v>21.4</c:v>
                </c:pt>
                <c:pt idx="93">
                  <c:v>22.6</c:v>
                </c:pt>
                <c:pt idx="94">
                  <c:v>23.8</c:v>
                </c:pt>
                <c:pt idx="95">
                  <c:v>25</c:v>
                </c:pt>
                <c:pt idx="96">
                  <c:v>26.3</c:v>
                </c:pt>
                <c:pt idx="97">
                  <c:v>27.7</c:v>
                </c:pt>
                <c:pt idx="98">
                  <c:v>29.1</c:v>
                </c:pt>
                <c:pt idx="99">
                  <c:v>30.7</c:v>
                </c:pt>
                <c:pt idx="100">
                  <c:v>32.3</c:v>
                </c:pt>
                <c:pt idx="101">
                  <c:v>34</c:v>
                </c:pt>
                <c:pt idx="102">
                  <c:v>35.8</c:v>
                </c:pt>
                <c:pt idx="103">
                  <c:v>37.6</c:v>
                </c:pt>
                <c:pt idx="104">
                  <c:v>39.6</c:v>
                </c:pt>
                <c:pt idx="105">
                  <c:v>41.7</c:v>
                </c:pt>
                <c:pt idx="106">
                  <c:v>43.9</c:v>
                </c:pt>
                <c:pt idx="107">
                  <c:v>46.2</c:v>
                </c:pt>
                <c:pt idx="108">
                  <c:v>48.6</c:v>
                </c:pt>
                <c:pt idx="109">
                  <c:v>51.1</c:v>
                </c:pt>
                <c:pt idx="110">
                  <c:v>53.8</c:v>
                </c:pt>
                <c:pt idx="111">
                  <c:v>56.6</c:v>
                </c:pt>
                <c:pt idx="112">
                  <c:v>59.6</c:v>
                </c:pt>
                <c:pt idx="113">
                  <c:v>62.7</c:v>
                </c:pt>
                <c:pt idx="114">
                  <c:v>65.9</c:v>
                </c:pt>
                <c:pt idx="115">
                  <c:v>69.4</c:v>
                </c:pt>
                <c:pt idx="116">
                  <c:v>73</c:v>
                </c:pt>
                <c:pt idx="117">
                  <c:v>76.8</c:v>
                </c:pt>
                <c:pt idx="118">
                  <c:v>80.8</c:v>
                </c:pt>
                <c:pt idx="119">
                  <c:v>85.1</c:v>
                </c:pt>
                <c:pt idx="120">
                  <c:v>89.5</c:v>
                </c:pt>
                <c:pt idx="121">
                  <c:v>94.2</c:v>
                </c:pt>
                <c:pt idx="122">
                  <c:v>99.1</c:v>
                </c:pt>
                <c:pt idx="123">
                  <c:v>104</c:v>
                </c:pt>
                <c:pt idx="124">
                  <c:v>110</c:v>
                </c:pt>
                <c:pt idx="125">
                  <c:v>115</c:v>
                </c:pt>
                <c:pt idx="126">
                  <c:v>121</c:v>
                </c:pt>
                <c:pt idx="127">
                  <c:v>128</c:v>
                </c:pt>
                <c:pt idx="128">
                  <c:v>134</c:v>
                </c:pt>
                <c:pt idx="129">
                  <c:v>142</c:v>
                </c:pt>
                <c:pt idx="130">
                  <c:v>149</c:v>
                </c:pt>
                <c:pt idx="131">
                  <c:v>157</c:v>
                </c:pt>
                <c:pt idx="132">
                  <c:v>165</c:v>
                </c:pt>
                <c:pt idx="133">
                  <c:v>173</c:v>
                </c:pt>
                <c:pt idx="134">
                  <c:v>183</c:v>
                </c:pt>
                <c:pt idx="135">
                  <c:v>192</c:v>
                </c:pt>
                <c:pt idx="136">
                  <c:v>202</c:v>
                </c:pt>
                <c:pt idx="137">
                  <c:v>213</c:v>
                </c:pt>
                <c:pt idx="138">
                  <c:v>224</c:v>
                </c:pt>
                <c:pt idx="139">
                  <c:v>235</c:v>
                </c:pt>
                <c:pt idx="140">
                  <c:v>248</c:v>
                </c:pt>
                <c:pt idx="141">
                  <c:v>261</c:v>
                </c:pt>
                <c:pt idx="142">
                  <c:v>274</c:v>
                </c:pt>
                <c:pt idx="143">
                  <c:v>288</c:v>
                </c:pt>
                <c:pt idx="144">
                  <c:v>303</c:v>
                </c:pt>
                <c:pt idx="145">
                  <c:v>319</c:v>
                </c:pt>
                <c:pt idx="146">
                  <c:v>336</c:v>
                </c:pt>
                <c:pt idx="147">
                  <c:v>353</c:v>
                </c:pt>
                <c:pt idx="148">
                  <c:v>372</c:v>
                </c:pt>
                <c:pt idx="149">
                  <c:v>391</c:v>
                </c:pt>
                <c:pt idx="150">
                  <c:v>412</c:v>
                </c:pt>
                <c:pt idx="151">
                  <c:v>433</c:v>
                </c:pt>
                <c:pt idx="152">
                  <c:v>456</c:v>
                </c:pt>
                <c:pt idx="153">
                  <c:v>479</c:v>
                </c:pt>
                <c:pt idx="154">
                  <c:v>504</c:v>
                </c:pt>
              </c:numCache>
            </c:numRef>
          </c:xVal>
          <c:yVal>
            <c:numRef>
              <c:f>'creep Burgers 2'!$D$16:$D$170</c:f>
              <c:numCache>
                <c:formatCode>General</c:formatCode>
                <c:ptCount val="155"/>
                <c:pt idx="0">
                  <c:v>2.22801552369646E-005</c:v>
                </c:pt>
                <c:pt idx="1">
                  <c:v>2.48959456710286E-005</c:v>
                </c:pt>
                <c:pt idx="2">
                  <c:v>2.7755023606689E-005</c:v>
                </c:pt>
                <c:pt idx="3">
                  <c:v>3.08523193468286E-005</c:v>
                </c:pt>
                <c:pt idx="4">
                  <c:v>3.39271451940112E-005</c:v>
                </c:pt>
                <c:pt idx="5">
                  <c:v>3.72330533286169E-005</c:v>
                </c:pt>
                <c:pt idx="6">
                  <c:v>4.05130176736281E-005</c:v>
                </c:pt>
                <c:pt idx="7">
                  <c:v>4.4265640553644E-005</c:v>
                </c:pt>
                <c:pt idx="8">
                  <c:v>4.79843488130428E-005</c:v>
                </c:pt>
                <c:pt idx="9">
                  <c:v>5.19139620195483E-005</c:v>
                </c:pt>
                <c:pt idx="10">
                  <c:v>5.58057613789287E-005</c:v>
                </c:pt>
                <c:pt idx="11">
                  <c:v>6.01393256307205E-005</c:v>
                </c:pt>
                <c:pt idx="12">
                  <c:v>6.44260827443326E-005</c:v>
                </c:pt>
                <c:pt idx="13">
                  <c:v>6.8900817484708E-005</c:v>
                </c:pt>
                <c:pt idx="14">
                  <c:v>7.37873754251213E-005</c:v>
                </c:pt>
                <c:pt idx="15">
                  <c:v>7.86125917895247E-005</c:v>
                </c:pt>
                <c:pt idx="16">
                  <c:v>8.38279586185336E-005</c:v>
                </c:pt>
                <c:pt idx="17">
                  <c:v>8.89718276710001E-005</c:v>
                </c:pt>
                <c:pt idx="18">
                  <c:v>9.4483139519706E-005</c:v>
                </c:pt>
                <c:pt idx="19">
                  <c:v>0.000100343444338335</c:v>
                </c:pt>
                <c:pt idx="20">
                  <c:v>0.000106109929429024</c:v>
                </c:pt>
                <c:pt idx="21">
                  <c:v>0.000112200931095201</c:v>
                </c:pt>
                <c:pt idx="22">
                  <c:v>0.000118596661882651</c:v>
                </c:pt>
                <c:pt idx="23">
                  <c:v>0.0001250761713163</c:v>
                </c:pt>
                <c:pt idx="24">
                  <c:v>0.000131827106017617</c:v>
                </c:pt>
                <c:pt idx="25">
                  <c:v>0.000138828477632955</c:v>
                </c:pt>
                <c:pt idx="26">
                  <c:v>0.000145870738490745</c:v>
                </c:pt>
                <c:pt idx="27">
                  <c:v>0.000153129171856398</c:v>
                </c:pt>
                <c:pt idx="28">
                  <c:v>0.000160761934754954</c:v>
                </c:pt>
                <c:pt idx="29">
                  <c:v>0.000168558980889208</c:v>
                </c:pt>
                <c:pt idx="30">
                  <c:v>0.000176328342772698</c:v>
                </c:pt>
                <c:pt idx="31">
                  <c:v>0.00018455964843612</c:v>
                </c:pt>
                <c:pt idx="32">
                  <c:v>0.000192881597205961</c:v>
                </c:pt>
                <c:pt idx="33">
                  <c:v>0.000201273430614933</c:v>
                </c:pt>
                <c:pt idx="34">
                  <c:v>0.000209865977810809</c:v>
                </c:pt>
                <c:pt idx="35">
                  <c:v>0.000218186617934895</c:v>
                </c:pt>
                <c:pt idx="36">
                  <c:v>0.000228219883570843</c:v>
                </c:pt>
                <c:pt idx="37">
                  <c:v>0.000236507682811222</c:v>
                </c:pt>
                <c:pt idx="38">
                  <c:v>0.000245828120701841</c:v>
                </c:pt>
                <c:pt idx="39">
                  <c:v>0.000254789054537761</c:v>
                </c:pt>
                <c:pt idx="40">
                  <c:v>0.00026461047137077</c:v>
                </c:pt>
                <c:pt idx="41">
                  <c:v>0.000274006090770788</c:v>
                </c:pt>
                <c:pt idx="42">
                  <c:v>0.000282997566661534</c:v>
                </c:pt>
                <c:pt idx="43">
                  <c:v>0.000292655445891896</c:v>
                </c:pt>
                <c:pt idx="44">
                  <c:v>0.000302850606546314</c:v>
                </c:pt>
                <c:pt idx="45">
                  <c:v>0.000311572494123916</c:v>
                </c:pt>
                <c:pt idx="46">
                  <c:v>0.00032168563063534</c:v>
                </c:pt>
                <c:pt idx="47">
                  <c:v>0.00033123627897761</c:v>
                </c:pt>
                <c:pt idx="48">
                  <c:v>0.000340263357640165</c:v>
                </c:pt>
                <c:pt idx="49">
                  <c:v>0.000349556440909493</c:v>
                </c:pt>
                <c:pt idx="50">
                  <c:v>0.000359019904338912</c:v>
                </c:pt>
                <c:pt idx="51">
                  <c:v>0.000367904883144238</c:v>
                </c:pt>
                <c:pt idx="52">
                  <c:v>0.000376880144218136</c:v>
                </c:pt>
                <c:pt idx="53">
                  <c:v>0.000385873259183336</c:v>
                </c:pt>
                <c:pt idx="54">
                  <c:v>0.000394821284954175</c:v>
                </c:pt>
                <c:pt idx="55">
                  <c:v>0.000403168300688297</c:v>
                </c:pt>
                <c:pt idx="56">
                  <c:v>0.000411444758029114</c:v>
                </c:pt>
                <c:pt idx="57">
                  <c:v>0.000419612421161521</c:v>
                </c:pt>
                <c:pt idx="58">
                  <c:v>0.000427642374093819</c:v>
                </c:pt>
                <c:pt idx="59">
                  <c:v>0.000435514676296894</c:v>
                </c:pt>
                <c:pt idx="60">
                  <c:v>0.000443217781607604</c:v>
                </c:pt>
                <c:pt idx="61">
                  <c:v>0.000451078112691012</c:v>
                </c:pt>
                <c:pt idx="62">
                  <c:v>0.000458416668300673</c:v>
                </c:pt>
                <c:pt idx="63">
                  <c:v>0.000465885166591955</c:v>
                </c:pt>
                <c:pt idx="64">
                  <c:v>0.000472900862017528</c:v>
                </c:pt>
                <c:pt idx="65">
                  <c:v>0.000480046284109945</c:v>
                </c:pt>
                <c:pt idx="66">
                  <c:v>0.000487300732998987</c:v>
                </c:pt>
                <c:pt idx="67">
                  <c:v>0.000494423469632032</c:v>
                </c:pt>
                <c:pt idx="68">
                  <c:v>0.00050166757073079</c:v>
                </c:pt>
                <c:pt idx="69">
                  <c:v>0.000508824625710906</c:v>
                </c:pt>
                <c:pt idx="70">
                  <c:v>0.00051613264622283</c:v>
                </c:pt>
                <c:pt idx="71">
                  <c:v>0.0005236028125512</c:v>
                </c:pt>
                <c:pt idx="72">
                  <c:v>0.00053124938637013</c:v>
                </c:pt>
                <c:pt idx="73">
                  <c:v>0.000539088236200696</c:v>
                </c:pt>
                <c:pt idx="74">
                  <c:v>0.000547135586601127</c:v>
                </c:pt>
                <c:pt idx="75">
                  <c:v>0.000555407026708532</c:v>
                </c:pt>
                <c:pt idx="76">
                  <c:v>0.00056391678504576</c:v>
                </c:pt>
                <c:pt idx="77">
                  <c:v>0.000572855024834909</c:v>
                </c:pt>
                <c:pt idx="78">
                  <c:v>0.00058169873867313</c:v>
                </c:pt>
                <c:pt idx="79">
                  <c:v>0.000592210824228429</c:v>
                </c:pt>
                <c:pt idx="80">
                  <c:v>0.000602633274471824</c:v>
                </c:pt>
                <c:pt idx="81">
                  <c:v>0.000612980635008793</c:v>
                </c:pt>
                <c:pt idx="82">
                  <c:v>0.000623262813009012</c:v>
                </c:pt>
                <c:pt idx="83">
                  <c:v>0.00063518521546716</c:v>
                </c:pt>
                <c:pt idx="84">
                  <c:v>0.000647035246460343</c:v>
                </c:pt>
                <c:pt idx="85">
                  <c:v>0.000660495484183516</c:v>
                </c:pt>
                <c:pt idx="86">
                  <c:v>0.00067387185653739</c:v>
                </c:pt>
                <c:pt idx="87">
                  <c:v>0.000687167301745739</c:v>
                </c:pt>
                <c:pt idx="88">
                  <c:v>0.000702030378521918</c:v>
                </c:pt>
                <c:pt idx="89">
                  <c:v>0.000716795482204378</c:v>
                </c:pt>
                <c:pt idx="90">
                  <c:v>0.000731464061249087</c:v>
                </c:pt>
                <c:pt idx="91">
                  <c:v>0.000749262915587934</c:v>
                </c:pt>
                <c:pt idx="92">
                  <c:v>0.000765321574943244</c:v>
                </c:pt>
                <c:pt idx="93">
                  <c:v>0.000784440200872719</c:v>
                </c:pt>
                <c:pt idx="94">
                  <c:v>0.000803395109128752</c:v>
                </c:pt>
                <c:pt idx="95">
                  <c:v>0.000822188177046215</c:v>
                </c:pt>
                <c:pt idx="96">
                  <c:v>0.000842366822610574</c:v>
                </c:pt>
                <c:pt idx="97">
                  <c:v>0.000863890274660167</c:v>
                </c:pt>
                <c:pt idx="98">
                  <c:v>0.000885201387092324</c:v>
                </c:pt>
                <c:pt idx="99">
                  <c:v>0.000909300482712521</c:v>
                </c:pt>
                <c:pt idx="100">
                  <c:v>0.000933129916630353</c:v>
                </c:pt>
                <c:pt idx="101">
                  <c:v>0.0009581577020469</c:v>
                </c:pt>
                <c:pt idx="102">
                  <c:v>0.000984336087728243</c:v>
                </c:pt>
                <c:pt idx="103">
                  <c:v>0.00101018908437131</c:v>
                </c:pt>
                <c:pt idx="104">
                  <c:v>0.0010385396130733</c:v>
                </c:pt>
                <c:pt idx="105">
                  <c:v>0.0010678905505825</c:v>
                </c:pt>
                <c:pt idx="106">
                  <c:v>0.00109818977029395</c:v>
                </c:pt>
                <c:pt idx="107">
                  <c:v>0.00112938458256082</c:v>
                </c:pt>
                <c:pt idx="108">
                  <c:v>0.00116142194119298</c:v>
                </c:pt>
                <c:pt idx="109">
                  <c:v>0.00119424864730393</c:v>
                </c:pt>
                <c:pt idx="110">
                  <c:v>0.00122909087331646</c:v>
                </c:pt>
                <c:pt idx="111">
                  <c:v>0.0012645702868289</c:v>
                </c:pt>
                <c:pt idx="112">
                  <c:v>0.00130186514348902</c:v>
                </c:pt>
                <c:pt idx="113">
                  <c:v>0.00133964336170811</c:v>
                </c:pt>
                <c:pt idx="114">
                  <c:v>0.0013778533592368</c:v>
                </c:pt>
                <c:pt idx="115">
                  <c:v>0.00141875779954749</c:v>
                </c:pt>
                <c:pt idx="116">
                  <c:v>0.00145989389392366</c:v>
                </c:pt>
                <c:pt idx="117">
                  <c:v>0.00150231887777232</c:v>
                </c:pt>
                <c:pt idx="118">
                  <c:v>0.0015459097685025</c:v>
                </c:pt>
                <c:pt idx="119">
                  <c:v>0.00159159462035807</c:v>
                </c:pt>
                <c:pt idx="120">
                  <c:v>0.00163713019902235</c:v>
                </c:pt>
                <c:pt idx="121">
                  <c:v>0.00168447203179239</c:v>
                </c:pt>
                <c:pt idx="122">
                  <c:v>0.00173246131995623</c:v>
                </c:pt>
                <c:pt idx="123">
                  <c:v>0.00177911672881355</c:v>
                </c:pt>
                <c:pt idx="124">
                  <c:v>0.001834516418615</c:v>
                </c:pt>
                <c:pt idx="125">
                  <c:v>0.00187929880510122</c:v>
                </c:pt>
                <c:pt idx="126">
                  <c:v>0.0019314626007863</c:v>
                </c:pt>
                <c:pt idx="127">
                  <c:v>0.00199026704683848</c:v>
                </c:pt>
                <c:pt idx="128">
                  <c:v>0.0020390121280884</c:v>
                </c:pt>
                <c:pt idx="129">
                  <c:v>0.00210177467713209</c:v>
                </c:pt>
                <c:pt idx="130">
                  <c:v>0.00215473292681783</c:v>
                </c:pt>
                <c:pt idx="131">
                  <c:v>0.00221317276968205</c:v>
                </c:pt>
                <c:pt idx="132">
                  <c:v>0.0022695435533363</c:v>
                </c:pt>
                <c:pt idx="133">
                  <c:v>0.00232399448618048</c:v>
                </c:pt>
                <c:pt idx="134">
                  <c:v>0.00238956831832845</c:v>
                </c:pt>
                <c:pt idx="135">
                  <c:v>0.00244641029250687</c:v>
                </c:pt>
                <c:pt idx="136">
                  <c:v>0.00250736088015373</c:v>
                </c:pt>
                <c:pt idx="137">
                  <c:v>0.00257196239831553</c:v>
                </c:pt>
                <c:pt idx="138">
                  <c:v>0.00263424641085794</c:v>
                </c:pt>
                <c:pt idx="139">
                  <c:v>0.0026944395592364</c:v>
                </c:pt>
                <c:pt idx="140">
                  <c:v>0.00276315959377863</c:v>
                </c:pt>
                <c:pt idx="141">
                  <c:v>0.00282954583245648</c:v>
                </c:pt>
                <c:pt idx="142">
                  <c:v>0.00289386554201257</c:v>
                </c:pt>
                <c:pt idx="143">
                  <c:v>0.00296109267444259</c:v>
                </c:pt>
                <c:pt idx="144">
                  <c:v>0.00303106166375309</c:v>
                </c:pt>
                <c:pt idx="145">
                  <c:v>0.00310365340158276</c:v>
                </c:pt>
                <c:pt idx="146">
                  <c:v>0.00317879330257199</c:v>
                </c:pt>
                <c:pt idx="147">
                  <c:v>0.00325217975024805</c:v>
                </c:pt>
                <c:pt idx="148">
                  <c:v>0.00333244055580922</c:v>
                </c:pt>
                <c:pt idx="149">
                  <c:v>0.00341113656772061</c:v>
                </c:pt>
                <c:pt idx="150">
                  <c:v>0.00349660136936508</c:v>
                </c:pt>
                <c:pt idx="151">
                  <c:v>0.00358075059920991</c:v>
                </c:pt>
                <c:pt idx="152">
                  <c:v>0.003671681146127</c:v>
                </c:pt>
                <c:pt idx="153">
                  <c:v>0.00376156545548667</c:v>
                </c:pt>
                <c:pt idx="154">
                  <c:v>0.00385831450484331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xVal>
            <c:numRef>
              <c:f>'creep Burgers 2'!$J$16:$J$199</c:f>
              <c:numCache>
                <c:formatCode>General</c:formatCode>
                <c:ptCount val="184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505</c:v>
                </c:pt>
                <c:pt idx="20">
                  <c:v>505</c:v>
                </c:pt>
                <c:pt idx="21">
                  <c:v>505</c:v>
                </c:pt>
                <c:pt idx="22">
                  <c:v>505</c:v>
                </c:pt>
                <c:pt idx="23">
                  <c:v>505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505</c:v>
                </c:pt>
                <c:pt idx="28">
                  <c:v>505</c:v>
                </c:pt>
                <c:pt idx="29">
                  <c:v>505</c:v>
                </c:pt>
                <c:pt idx="30">
                  <c:v>505</c:v>
                </c:pt>
                <c:pt idx="31">
                  <c:v>505</c:v>
                </c:pt>
                <c:pt idx="32">
                  <c:v>505</c:v>
                </c:pt>
                <c:pt idx="33">
                  <c:v>505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505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507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507</c:v>
                </c:pt>
                <c:pt idx="57">
                  <c:v>507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508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508</c:v>
                </c:pt>
                <c:pt idx="67">
                  <c:v>509</c:v>
                </c:pt>
                <c:pt idx="68">
                  <c:v>509</c:v>
                </c:pt>
                <c:pt idx="69">
                  <c:v>509</c:v>
                </c:pt>
                <c:pt idx="70">
                  <c:v>509</c:v>
                </c:pt>
                <c:pt idx="71">
                  <c:v>509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510</c:v>
                </c:pt>
                <c:pt idx="76">
                  <c:v>511</c:v>
                </c:pt>
                <c:pt idx="77">
                  <c:v>511</c:v>
                </c:pt>
                <c:pt idx="78">
                  <c:v>511</c:v>
                </c:pt>
                <c:pt idx="79">
                  <c:v>511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513</c:v>
                </c:pt>
                <c:pt idx="84">
                  <c:v>513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515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518</c:v>
                </c:pt>
                <c:pt idx="95">
                  <c:v>518</c:v>
                </c:pt>
                <c:pt idx="96">
                  <c:v>519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523</c:v>
                </c:pt>
                <c:pt idx="103">
                  <c:v>524</c:v>
                </c:pt>
                <c:pt idx="104">
                  <c:v>525</c:v>
                </c:pt>
                <c:pt idx="105">
                  <c:v>526</c:v>
                </c:pt>
                <c:pt idx="106">
                  <c:v>527</c:v>
                </c:pt>
                <c:pt idx="107">
                  <c:v>528</c:v>
                </c:pt>
                <c:pt idx="108">
                  <c:v>529</c:v>
                </c:pt>
                <c:pt idx="109">
                  <c:v>530</c:v>
                </c:pt>
                <c:pt idx="110">
                  <c:v>531</c:v>
                </c:pt>
                <c:pt idx="111">
                  <c:v>532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538</c:v>
                </c:pt>
                <c:pt idx="116">
                  <c:v>539</c:v>
                </c:pt>
                <c:pt idx="117">
                  <c:v>541</c:v>
                </c:pt>
                <c:pt idx="118">
                  <c:v>542</c:v>
                </c:pt>
                <c:pt idx="119">
                  <c:v>544</c:v>
                </c:pt>
                <c:pt idx="120">
                  <c:v>545</c:v>
                </c:pt>
                <c:pt idx="121">
                  <c:v>547</c:v>
                </c:pt>
                <c:pt idx="122">
                  <c:v>549</c:v>
                </c:pt>
                <c:pt idx="123">
                  <c:v>551</c:v>
                </c:pt>
                <c:pt idx="124">
                  <c:v>553</c:v>
                </c:pt>
                <c:pt idx="125">
                  <c:v>555</c:v>
                </c:pt>
                <c:pt idx="126">
                  <c:v>557</c:v>
                </c:pt>
                <c:pt idx="127">
                  <c:v>560</c:v>
                </c:pt>
                <c:pt idx="128">
                  <c:v>562</c:v>
                </c:pt>
                <c:pt idx="129">
                  <c:v>565</c:v>
                </c:pt>
                <c:pt idx="130">
                  <c:v>567</c:v>
                </c:pt>
                <c:pt idx="131">
                  <c:v>570</c:v>
                </c:pt>
                <c:pt idx="132">
                  <c:v>573</c:v>
                </c:pt>
                <c:pt idx="133">
                  <c:v>576</c:v>
                </c:pt>
                <c:pt idx="134">
                  <c:v>579</c:v>
                </c:pt>
                <c:pt idx="135">
                  <c:v>582</c:v>
                </c:pt>
                <c:pt idx="136">
                  <c:v>586</c:v>
                </c:pt>
                <c:pt idx="137">
                  <c:v>589</c:v>
                </c:pt>
                <c:pt idx="138">
                  <c:v>593</c:v>
                </c:pt>
                <c:pt idx="139">
                  <c:v>597</c:v>
                </c:pt>
                <c:pt idx="140">
                  <c:v>601</c:v>
                </c:pt>
                <c:pt idx="141">
                  <c:v>605</c:v>
                </c:pt>
                <c:pt idx="142">
                  <c:v>609</c:v>
                </c:pt>
                <c:pt idx="143">
                  <c:v>614</c:v>
                </c:pt>
                <c:pt idx="144">
                  <c:v>619</c:v>
                </c:pt>
                <c:pt idx="145">
                  <c:v>624</c:v>
                </c:pt>
                <c:pt idx="146">
                  <c:v>629</c:v>
                </c:pt>
                <c:pt idx="147">
                  <c:v>634</c:v>
                </c:pt>
                <c:pt idx="148">
                  <c:v>640</c:v>
                </c:pt>
                <c:pt idx="149">
                  <c:v>646</c:v>
                </c:pt>
                <c:pt idx="150">
                  <c:v>652</c:v>
                </c:pt>
                <c:pt idx="151">
                  <c:v>658</c:v>
                </c:pt>
                <c:pt idx="152">
                  <c:v>665</c:v>
                </c:pt>
                <c:pt idx="153">
                  <c:v>672</c:v>
                </c:pt>
                <c:pt idx="154">
                  <c:v>679</c:v>
                </c:pt>
                <c:pt idx="155">
                  <c:v>687</c:v>
                </c:pt>
                <c:pt idx="156">
                  <c:v>695</c:v>
                </c:pt>
                <c:pt idx="157">
                  <c:v>703</c:v>
                </c:pt>
                <c:pt idx="158">
                  <c:v>712</c:v>
                </c:pt>
                <c:pt idx="159">
                  <c:v>721</c:v>
                </c:pt>
                <c:pt idx="160">
                  <c:v>730</c:v>
                </c:pt>
                <c:pt idx="161">
                  <c:v>740</c:v>
                </c:pt>
                <c:pt idx="162">
                  <c:v>750</c:v>
                </c:pt>
                <c:pt idx="163">
                  <c:v>761</c:v>
                </c:pt>
                <c:pt idx="164">
                  <c:v>772</c:v>
                </c:pt>
                <c:pt idx="165">
                  <c:v>784</c:v>
                </c:pt>
                <c:pt idx="166">
                  <c:v>796</c:v>
                </c:pt>
                <c:pt idx="167">
                  <c:v>808</c:v>
                </c:pt>
                <c:pt idx="168">
                  <c:v>822</c:v>
                </c:pt>
                <c:pt idx="169">
                  <c:v>835</c:v>
                </c:pt>
                <c:pt idx="170">
                  <c:v>850</c:v>
                </c:pt>
                <c:pt idx="171">
                  <c:v>865</c:v>
                </c:pt>
                <c:pt idx="172">
                  <c:v>880</c:v>
                </c:pt>
                <c:pt idx="173">
                  <c:v>897</c:v>
                </c:pt>
                <c:pt idx="174">
                  <c:v>914</c:v>
                </c:pt>
                <c:pt idx="175">
                  <c:v>932</c:v>
                </c:pt>
                <c:pt idx="176">
                  <c:v>950</c:v>
                </c:pt>
                <c:pt idx="177">
                  <c:v>970</c:v>
                </c:pt>
                <c:pt idx="178">
                  <c:v>990</c:v>
                </c:pt>
                <c:pt idx="179">
                  <c:v>1010</c:v>
                </c:pt>
                <c:pt idx="180">
                  <c:v>1030</c:v>
                </c:pt>
                <c:pt idx="181">
                  <c:v>1060</c:v>
                </c:pt>
                <c:pt idx="182">
                  <c:v>1080</c:v>
                </c:pt>
                <c:pt idx="183">
                  <c:v>1100</c:v>
                </c:pt>
              </c:numCache>
            </c:numRef>
          </c:xVal>
          <c:yVal>
            <c:numRef>
              <c:f>'creep Burgers 2'!$O$16:$O$199</c:f>
              <c:numCache>
                <c:formatCode>General</c:formatCode>
                <c:ptCount val="184"/>
                <c:pt idx="0">
                  <c:v>0.00374082552261437</c:v>
                </c:pt>
                <c:pt idx="1">
                  <c:v>0.00374082552261437</c:v>
                </c:pt>
                <c:pt idx="2">
                  <c:v>0.00374082552261437</c:v>
                </c:pt>
                <c:pt idx="3">
                  <c:v>0.00374082552261437</c:v>
                </c:pt>
                <c:pt idx="4">
                  <c:v>0.00374082552261437</c:v>
                </c:pt>
                <c:pt idx="5">
                  <c:v>0.00374082552261437</c:v>
                </c:pt>
                <c:pt idx="6">
                  <c:v>0.00374082552261437</c:v>
                </c:pt>
                <c:pt idx="7">
                  <c:v>0.00374082552261437</c:v>
                </c:pt>
                <c:pt idx="8">
                  <c:v>0.00374082552261437</c:v>
                </c:pt>
                <c:pt idx="9">
                  <c:v>0.00374082552261437</c:v>
                </c:pt>
                <c:pt idx="10">
                  <c:v>0.00374082552261437</c:v>
                </c:pt>
                <c:pt idx="11">
                  <c:v>0.00374082552261437</c:v>
                </c:pt>
                <c:pt idx="12">
                  <c:v>0.00374082552261437</c:v>
                </c:pt>
                <c:pt idx="13">
                  <c:v>0.00374082552261437</c:v>
                </c:pt>
                <c:pt idx="14">
                  <c:v>0.00374082552261437</c:v>
                </c:pt>
                <c:pt idx="15">
                  <c:v>0.00374082552261437</c:v>
                </c:pt>
                <c:pt idx="16">
                  <c:v>0.00374082552261437</c:v>
                </c:pt>
                <c:pt idx="17">
                  <c:v>0.00374082552261437</c:v>
                </c:pt>
                <c:pt idx="18">
                  <c:v>0.00374082552261437</c:v>
                </c:pt>
                <c:pt idx="19">
                  <c:v>0.00374082552261437</c:v>
                </c:pt>
                <c:pt idx="20">
                  <c:v>0.00374082552261437</c:v>
                </c:pt>
                <c:pt idx="21">
                  <c:v>0.00374082552261437</c:v>
                </c:pt>
                <c:pt idx="22">
                  <c:v>0.00374082552261437</c:v>
                </c:pt>
                <c:pt idx="23">
                  <c:v>0.00374082552261437</c:v>
                </c:pt>
                <c:pt idx="24">
                  <c:v>0.00374082552261437</c:v>
                </c:pt>
                <c:pt idx="25">
                  <c:v>0.00374082552261437</c:v>
                </c:pt>
                <c:pt idx="26">
                  <c:v>0.00374082552261437</c:v>
                </c:pt>
                <c:pt idx="27">
                  <c:v>0.00374082552261437</c:v>
                </c:pt>
                <c:pt idx="28">
                  <c:v>0.00374082552261437</c:v>
                </c:pt>
                <c:pt idx="29">
                  <c:v>0.00374082552261437</c:v>
                </c:pt>
                <c:pt idx="30">
                  <c:v>0.00374082552261437</c:v>
                </c:pt>
                <c:pt idx="31">
                  <c:v>0.00374082552261437</c:v>
                </c:pt>
                <c:pt idx="32">
                  <c:v>0.00374082552261437</c:v>
                </c:pt>
                <c:pt idx="33">
                  <c:v>0.00374082552261437</c:v>
                </c:pt>
                <c:pt idx="34">
                  <c:v>0.00374082552261437</c:v>
                </c:pt>
                <c:pt idx="35">
                  <c:v>0.00374082552261437</c:v>
                </c:pt>
                <c:pt idx="36">
                  <c:v>0.00374082552261437</c:v>
                </c:pt>
                <c:pt idx="37">
                  <c:v>0.00374082552261437</c:v>
                </c:pt>
                <c:pt idx="38">
                  <c:v>0.00370881829505069</c:v>
                </c:pt>
                <c:pt idx="39">
                  <c:v>0.00370881829505069</c:v>
                </c:pt>
                <c:pt idx="40">
                  <c:v>0.00370881829505069</c:v>
                </c:pt>
                <c:pt idx="41">
                  <c:v>0.00370881829505069</c:v>
                </c:pt>
                <c:pt idx="42">
                  <c:v>0.00370881829505069</c:v>
                </c:pt>
                <c:pt idx="43">
                  <c:v>0.00370881829505069</c:v>
                </c:pt>
                <c:pt idx="44">
                  <c:v>0.00370881829505069</c:v>
                </c:pt>
                <c:pt idx="45">
                  <c:v>0.00370881829505069</c:v>
                </c:pt>
                <c:pt idx="46">
                  <c:v>0.00370881829505069</c:v>
                </c:pt>
                <c:pt idx="47">
                  <c:v>0.00370881829505069</c:v>
                </c:pt>
                <c:pt idx="48">
                  <c:v>0.00370881829505069</c:v>
                </c:pt>
                <c:pt idx="49">
                  <c:v>0.00370881829505069</c:v>
                </c:pt>
                <c:pt idx="50">
                  <c:v>0.00370881829505069</c:v>
                </c:pt>
                <c:pt idx="51">
                  <c:v>0.00370881829505069</c:v>
                </c:pt>
                <c:pt idx="52">
                  <c:v>0.00367920701249432</c:v>
                </c:pt>
                <c:pt idx="53">
                  <c:v>0.00367920701249432</c:v>
                </c:pt>
                <c:pt idx="54">
                  <c:v>0.00367920701249432</c:v>
                </c:pt>
                <c:pt idx="55">
                  <c:v>0.00367920701249432</c:v>
                </c:pt>
                <c:pt idx="56">
                  <c:v>0.00367920701249432</c:v>
                </c:pt>
                <c:pt idx="57">
                  <c:v>0.00367920701249432</c:v>
                </c:pt>
                <c:pt idx="58">
                  <c:v>0.00367920701249432</c:v>
                </c:pt>
                <c:pt idx="59">
                  <c:v>0.00367920701249432</c:v>
                </c:pt>
                <c:pt idx="60">
                  <c:v>0.00367920701249432</c:v>
                </c:pt>
                <c:pt idx="61">
                  <c:v>0.00365178232326289</c:v>
                </c:pt>
                <c:pt idx="62">
                  <c:v>0.00365178232326289</c:v>
                </c:pt>
                <c:pt idx="63">
                  <c:v>0.00365178232326289</c:v>
                </c:pt>
                <c:pt idx="64">
                  <c:v>0.00365178232326289</c:v>
                </c:pt>
                <c:pt idx="65">
                  <c:v>0.00365178232326289</c:v>
                </c:pt>
                <c:pt idx="66">
                  <c:v>0.00365178232326289</c:v>
                </c:pt>
                <c:pt idx="67">
                  <c:v>0.00362635334578</c:v>
                </c:pt>
                <c:pt idx="68">
                  <c:v>0.00362635334578</c:v>
                </c:pt>
                <c:pt idx="69">
                  <c:v>0.00362635334578</c:v>
                </c:pt>
                <c:pt idx="70">
                  <c:v>0.00362635334578</c:v>
                </c:pt>
                <c:pt idx="71">
                  <c:v>0.00362635334578</c:v>
                </c:pt>
                <c:pt idx="72">
                  <c:v>0.00360274603814583</c:v>
                </c:pt>
                <c:pt idx="73">
                  <c:v>0.00360274603814583</c:v>
                </c:pt>
                <c:pt idx="74">
                  <c:v>0.00360274603814583</c:v>
                </c:pt>
                <c:pt idx="75">
                  <c:v>0.00360274603814583</c:v>
                </c:pt>
                <c:pt idx="76">
                  <c:v>0.00358080171163678</c:v>
                </c:pt>
                <c:pt idx="77">
                  <c:v>0.00358080171163678</c:v>
                </c:pt>
                <c:pt idx="78">
                  <c:v>0.00358080171163678</c:v>
                </c:pt>
                <c:pt idx="79">
                  <c:v>0.00358080171163678</c:v>
                </c:pt>
                <c:pt idx="80">
                  <c:v>0.00356037567542842</c:v>
                </c:pt>
                <c:pt idx="81">
                  <c:v>0.00356037567542842</c:v>
                </c:pt>
                <c:pt idx="82">
                  <c:v>0.00356037567542842</c:v>
                </c:pt>
                <c:pt idx="83">
                  <c:v>0.0035413360009579</c:v>
                </c:pt>
                <c:pt idx="84">
                  <c:v>0.0035413360009579</c:v>
                </c:pt>
                <c:pt idx="85">
                  <c:v>0.00352356239536427</c:v>
                </c:pt>
                <c:pt idx="86">
                  <c:v>0.00352356239536427</c:v>
                </c:pt>
                <c:pt idx="87">
                  <c:v>0.00352356239536427</c:v>
                </c:pt>
                <c:pt idx="88">
                  <c:v>0.0035069451743777</c:v>
                </c:pt>
                <c:pt idx="89">
                  <c:v>0.0035069451743777</c:v>
                </c:pt>
                <c:pt idx="90">
                  <c:v>0.00349138432587871</c:v>
                </c:pt>
                <c:pt idx="91">
                  <c:v>0.00349138432587871</c:v>
                </c:pt>
                <c:pt idx="92">
                  <c:v>0.00347678865612307</c:v>
                </c:pt>
                <c:pt idx="93">
                  <c:v>0.00347678865612307</c:v>
                </c:pt>
                <c:pt idx="94">
                  <c:v>0.00346307501133513</c:v>
                </c:pt>
                <c:pt idx="95">
                  <c:v>0.00346307501133513</c:v>
                </c:pt>
                <c:pt idx="96">
                  <c:v>0.00345016756801622</c:v>
                </c:pt>
                <c:pt idx="97">
                  <c:v>0.00343799718590213</c:v>
                </c:pt>
                <c:pt idx="98">
                  <c:v>0.00343799718590213</c:v>
                </c:pt>
                <c:pt idx="99">
                  <c:v>0.00342650081803922</c:v>
                </c:pt>
                <c:pt idx="100">
                  <c:v>0.00341562097293698</c:v>
                </c:pt>
                <c:pt idx="101">
                  <c:v>0.00340530522419977</c:v>
                </c:pt>
                <c:pt idx="102">
                  <c:v>0.00340530522419977</c:v>
                </c:pt>
                <c:pt idx="103">
                  <c:v>0.00339550576344656</c:v>
                </c:pt>
                <c:pt idx="104">
                  <c:v>0.00338617899269718</c:v>
                </c:pt>
                <c:pt idx="105">
                  <c:v>0.0033772851527413</c:v>
                </c:pt>
                <c:pt idx="106">
                  <c:v>0.00336878798431352</c:v>
                </c:pt>
                <c:pt idx="107">
                  <c:v>0.00336065441917862</c:v>
                </c:pt>
                <c:pt idx="108">
                  <c:v>0.00335285429848666</c:v>
                </c:pt>
                <c:pt idx="109">
                  <c:v>0.00334536011599048</c:v>
                </c:pt>
                <c:pt idx="110">
                  <c:v>0.003338146783931</c:v>
                </c:pt>
                <c:pt idx="111">
                  <c:v>0.00333119141958912</c:v>
                </c:pt>
                <c:pt idx="112">
                  <c:v>0.00331797293792616</c:v>
                </c:pt>
                <c:pt idx="113">
                  <c:v>0.00331167341329317</c:v>
                </c:pt>
                <c:pt idx="114">
                  <c:v>0.00330555873250506</c:v>
                </c:pt>
                <c:pt idx="115">
                  <c:v>0.00329382734922994</c:v>
                </c:pt>
                <c:pt idx="116">
                  <c:v>0.00328818542509731</c:v>
                </c:pt>
                <c:pt idx="117">
                  <c:v>0.00327729411721834</c:v>
                </c:pt>
                <c:pt idx="118">
                  <c:v>0.00327202556839942</c:v>
                </c:pt>
                <c:pt idx="119">
                  <c:v>0.00326180087723577</c:v>
                </c:pt>
                <c:pt idx="120">
                  <c:v>0.00325683016060958</c:v>
                </c:pt>
                <c:pt idx="121">
                  <c:v>0.00324714018020188</c:v>
                </c:pt>
                <c:pt idx="122">
                  <c:v>0.00323774928303921</c:v>
                </c:pt>
                <c:pt idx="123">
                  <c:v>0.0032286203683604</c:v>
                </c:pt>
                <c:pt idx="124">
                  <c:v>0.00321972246272926</c:v>
                </c:pt>
                <c:pt idx="125">
                  <c:v>0.00321102968732063</c:v>
                </c:pt>
                <c:pt idx="126">
                  <c:v>0.00320252039947492</c:v>
                </c:pt>
                <c:pt idx="127">
                  <c:v>0.00319006168430786</c:v>
                </c:pt>
                <c:pt idx="128">
                  <c:v>0.00318193811088439</c:v>
                </c:pt>
                <c:pt idx="129">
                  <c:v>0.00316999678788097</c:v>
                </c:pt>
                <c:pt idx="130">
                  <c:v>0.00316218481365342</c:v>
                </c:pt>
                <c:pt idx="131">
                  <c:v>0.00315067106327475</c:v>
                </c:pt>
                <c:pt idx="132">
                  <c:v>0.00313938404729606</c:v>
                </c:pt>
                <c:pt idx="133">
                  <c:v>0.00312830721685376</c:v>
                </c:pt>
                <c:pt idx="134">
                  <c:v>0.00311742745591963</c:v>
                </c:pt>
                <c:pt idx="135">
                  <c:v>0.0031067342586734</c:v>
                </c:pt>
                <c:pt idx="136">
                  <c:v>0.00309275237347215</c:v>
                </c:pt>
                <c:pt idx="137">
                  <c:v>0.00308246392464788</c:v>
                </c:pt>
                <c:pt idx="138">
                  <c:v>0.00306899940936439</c:v>
                </c:pt>
                <c:pt idx="139">
                  <c:v>0.0030558146043803</c:v>
                </c:pt>
                <c:pt idx="140">
                  <c:v>0.00304290036894595</c:v>
                </c:pt>
                <c:pt idx="141">
                  <c:v>0.00303024884765567</c:v>
                </c:pt>
                <c:pt idx="142">
                  <c:v>0.00301785310388412</c:v>
                </c:pt>
                <c:pt idx="143">
                  <c:v>0.00300270860517702</c:v>
                </c:pt>
                <c:pt idx="144">
                  <c:v>0.00298794278499818</c:v>
                </c:pt>
                <c:pt idx="145">
                  <c:v>0.00297354527731043</c:v>
                </c:pt>
                <c:pt idx="146">
                  <c:v>0.00295950632963783</c:v>
                </c:pt>
                <c:pt idx="147">
                  <c:v>0.0029458166560422</c:v>
                </c:pt>
                <c:pt idx="148">
                  <c:v>0.00292983756094999</c:v>
                </c:pt>
                <c:pt idx="149">
                  <c:v>0.00291433377926857</c:v>
                </c:pt>
                <c:pt idx="150">
                  <c:v>0.00289929103756339</c:v>
                </c:pt>
                <c:pt idx="151">
                  <c:v>0.00288469554835393</c:v>
                </c:pt>
                <c:pt idx="152">
                  <c:v>0.00286821497852652</c:v>
                </c:pt>
                <c:pt idx="153">
                  <c:v>0.00285230455305139</c:v>
                </c:pt>
                <c:pt idx="154">
                  <c:v>0.0028369445273821</c:v>
                </c:pt>
                <c:pt idx="155">
                  <c:v>0.00282003976327233</c:v>
                </c:pt>
                <c:pt idx="156">
                  <c:v>0.00280380164995474</c:v>
                </c:pt>
                <c:pt idx="157">
                  <c:v>0.00278820389375447</c:v>
                </c:pt>
                <c:pt idx="158">
                  <c:v>0.00277139043902418</c:v>
                </c:pt>
                <c:pt idx="159">
                  <c:v>0.00275532104755341</c:v>
                </c:pt>
                <c:pt idx="160">
                  <c:v>0.00273996279101312</c:v>
                </c:pt>
                <c:pt idx="161">
                  <c:v>0.00272369387885991</c:v>
                </c:pt>
                <c:pt idx="162">
                  <c:v>0.00270822293379759</c:v>
                </c:pt>
                <c:pt idx="163">
                  <c:v>0.00269207989136925</c:v>
                </c:pt>
                <c:pt idx="164">
                  <c:v>0.00267680565336692</c:v>
                </c:pt>
                <c:pt idx="165">
                  <c:v>0.00266107884036343</c:v>
                </c:pt>
                <c:pt idx="166">
                  <c:v>0.00264627307979728</c:v>
                </c:pt>
                <c:pt idx="167">
                  <c:v>0.00263233442954966</c:v>
                </c:pt>
                <c:pt idx="168">
                  <c:v>0.00261710101919895</c:v>
                </c:pt>
                <c:pt idx="169">
                  <c:v>0.00260388459864355</c:v>
                </c:pt>
                <c:pt idx="170">
                  <c:v>0.00258967083626545</c:v>
                </c:pt>
                <c:pt idx="171">
                  <c:v>0.00257648989121645</c:v>
                </c:pt>
                <c:pt idx="172">
                  <c:v>0.00256426671569379</c:v>
                </c:pt>
                <c:pt idx="173">
                  <c:v>0.00255148396461798</c:v>
                </c:pt>
                <c:pt idx="174">
                  <c:v>0.00253974868351467</c:v>
                </c:pt>
                <c:pt idx="175">
                  <c:v>0.00252836952414749</c:v>
                </c:pt>
                <c:pt idx="176">
                  <c:v>0.00251797522579784</c:v>
                </c:pt>
                <c:pt idx="177">
                  <c:v>0.00250747766786417</c:v>
                </c:pt>
                <c:pt idx="178">
                  <c:v>0.00249798463585933</c:v>
                </c:pt>
                <c:pt idx="179">
                  <c:v>0.00248940000529911</c:v>
                </c:pt>
                <c:pt idx="180">
                  <c:v>0.002481636849985</c:v>
                </c:pt>
                <c:pt idx="181">
                  <c:v>0.0024713625048598</c:v>
                </c:pt>
                <c:pt idx="182">
                  <c:v>0.00246532538306672</c:v>
                </c:pt>
                <c:pt idx="183">
                  <c:v>0.00245986596186028</c:v>
                </c:pt>
              </c:numCache>
            </c:numRef>
          </c:yVal>
          <c:smooth val="0"/>
        </c:ser>
        <c:axId val="29762741"/>
        <c:axId val="26103131"/>
      </c:scatterChart>
      <c:valAx>
        <c:axId val="29762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26103131"/>
        <c:crosses val="autoZero"/>
      </c:valAx>
      <c:valAx>
        <c:axId val="26103131"/>
        <c:scaling>
          <c:orientation val="minMax"/>
        </c:scaling>
        <c:delete val="0"/>
        <c:axPos val="l"/>
        <c:majorGridlines>
          <c:spPr>
            <a:ln w="3240">
              <a:solidFill>
                <a:srgbClr val="ffffff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  <a:ea typeface="Arial"/>
                  </a:rPr>
                  <a:t>compliance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9762741"/>
        <c:crosses val="autoZero"/>
      </c:valAx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1.wmf"/><Relationship Id="rId4" Type="http://schemas.openxmlformats.org/officeDocument/2006/relationships/image" Target="../media/image2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255600</xdr:colOff>
      <xdr:row>0</xdr:row>
      <xdr:rowOff>0</xdr:rowOff>
    </xdr:from>
    <xdr:to>
      <xdr:col>14</xdr:col>
      <xdr:colOff>598320</xdr:colOff>
      <xdr:row>20</xdr:row>
      <xdr:rowOff>121320</xdr:rowOff>
    </xdr:to>
    <xdr:graphicFrame>
      <xdr:nvGraphicFramePr>
        <xdr:cNvPr id="0" name="Chart 1"/>
        <xdr:cNvGraphicFramePr/>
      </xdr:nvGraphicFramePr>
      <xdr:xfrm>
        <a:off x="4771440" y="0"/>
        <a:ext cx="4858920" cy="34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465120</xdr:colOff>
      <xdr:row>24</xdr:row>
      <xdr:rowOff>16200</xdr:rowOff>
    </xdr:from>
    <xdr:to>
      <xdr:col>15</xdr:col>
      <xdr:colOff>198000</xdr:colOff>
      <xdr:row>44</xdr:row>
      <xdr:rowOff>159120</xdr:rowOff>
    </xdr:to>
    <xdr:graphicFrame>
      <xdr:nvGraphicFramePr>
        <xdr:cNvPr id="1" name="Chart 2"/>
        <xdr:cNvGraphicFramePr/>
      </xdr:nvGraphicFramePr>
      <xdr:xfrm>
        <a:off x="4980960" y="3953160"/>
        <a:ext cx="4894200" cy="33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25</xdr:row>
      <xdr:rowOff>159480</xdr:rowOff>
    </xdr:from>
    <xdr:to>
      <xdr:col>7</xdr:col>
      <xdr:colOff>159840</xdr:colOff>
      <xdr:row>50</xdr:row>
      <xdr:rowOff>44640</xdr:rowOff>
    </xdr:to>
    <xdr:graphicFrame>
      <xdr:nvGraphicFramePr>
        <xdr:cNvPr id="2" name="Chart 3"/>
        <xdr:cNvGraphicFramePr/>
      </xdr:nvGraphicFramePr>
      <xdr:xfrm>
        <a:off x="27000" y="4258080"/>
        <a:ext cx="4648680" cy="39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303120</xdr:colOff>
      <xdr:row>2</xdr:row>
      <xdr:rowOff>181440</xdr:rowOff>
    </xdr:from>
    <xdr:to>
      <xdr:col>10</xdr:col>
      <xdr:colOff>626760</xdr:colOff>
      <xdr:row>21</xdr:row>
      <xdr:rowOff>162360</xdr:rowOff>
    </xdr:to>
    <xdr:graphicFrame>
      <xdr:nvGraphicFramePr>
        <xdr:cNvPr id="3" name="Chart 1"/>
        <xdr:cNvGraphicFramePr/>
      </xdr:nvGraphicFramePr>
      <xdr:xfrm>
        <a:off x="2923560" y="581400"/>
        <a:ext cx="4194720" cy="32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65160</xdr:colOff>
      <xdr:row>20</xdr:row>
      <xdr:rowOff>153000</xdr:rowOff>
    </xdr:from>
    <xdr:to>
      <xdr:col>6</xdr:col>
      <xdr:colOff>360000</xdr:colOff>
      <xdr:row>39</xdr:row>
      <xdr:rowOff>66960</xdr:rowOff>
    </xdr:to>
    <xdr:graphicFrame>
      <xdr:nvGraphicFramePr>
        <xdr:cNvPr id="4" name="Chart 1"/>
        <xdr:cNvGraphicFramePr/>
      </xdr:nvGraphicFramePr>
      <xdr:xfrm>
        <a:off x="65160" y="3476520"/>
        <a:ext cx="45626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137880</xdr:colOff>
      <xdr:row>1</xdr:row>
      <xdr:rowOff>77040</xdr:rowOff>
    </xdr:from>
    <xdr:to>
      <xdr:col>15</xdr:col>
      <xdr:colOff>430200</xdr:colOff>
      <xdr:row>20</xdr:row>
      <xdr:rowOff>20520</xdr:rowOff>
    </xdr:to>
    <xdr:graphicFrame>
      <xdr:nvGraphicFramePr>
        <xdr:cNvPr id="5" name="Chart 2"/>
        <xdr:cNvGraphicFramePr/>
      </xdr:nvGraphicFramePr>
      <xdr:xfrm>
        <a:off x="5695920" y="276840"/>
        <a:ext cx="4808520" cy="30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267480</xdr:colOff>
      <xdr:row>3</xdr:row>
      <xdr:rowOff>30240</xdr:rowOff>
    </xdr:from>
    <xdr:to>
      <xdr:col>21</xdr:col>
      <xdr:colOff>542520</xdr:colOff>
      <xdr:row>7</xdr:row>
      <xdr:rowOff>133560</xdr:rowOff>
    </xdr:to>
    <xdr:pic>
      <xdr:nvPicPr>
        <xdr:cNvPr id="6" name="Object 12" descr=""/>
        <xdr:cNvPicPr/>
      </xdr:nvPicPr>
      <xdr:blipFill>
        <a:blip r:embed="rId3"/>
        <a:stretch/>
      </xdr:blipFill>
      <xdr:spPr>
        <a:xfrm>
          <a:off x="11631960" y="592200"/>
          <a:ext cx="2855520" cy="75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336600</xdr:colOff>
      <xdr:row>8</xdr:row>
      <xdr:rowOff>2520</xdr:rowOff>
    </xdr:from>
    <xdr:to>
      <xdr:col>21</xdr:col>
      <xdr:colOff>408960</xdr:colOff>
      <xdr:row>12</xdr:row>
      <xdr:rowOff>144000</xdr:rowOff>
    </xdr:to>
    <xdr:pic>
      <xdr:nvPicPr>
        <xdr:cNvPr id="7" name="Object 11" descr=""/>
        <xdr:cNvPicPr/>
      </xdr:nvPicPr>
      <xdr:blipFill>
        <a:blip r:embed="rId4"/>
        <a:stretch/>
      </xdr:blipFill>
      <xdr:spPr>
        <a:xfrm>
          <a:off x="11701080" y="1374120"/>
          <a:ext cx="2652840" cy="78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87</xdr:row>
      <xdr:rowOff>95760</xdr:rowOff>
    </xdr:from>
    <xdr:to>
      <xdr:col>7</xdr:col>
      <xdr:colOff>274320</xdr:colOff>
      <xdr:row>110</xdr:row>
      <xdr:rowOff>152640</xdr:rowOff>
    </xdr:to>
    <xdr:graphicFrame>
      <xdr:nvGraphicFramePr>
        <xdr:cNvPr id="8" name="Chart 1"/>
        <xdr:cNvGraphicFramePr/>
      </xdr:nvGraphicFramePr>
      <xdr:xfrm>
        <a:off x="27000" y="14783040"/>
        <a:ext cx="6305760" cy="37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865080</xdr:colOff>
      <xdr:row>17</xdr:row>
      <xdr:rowOff>19440</xdr:rowOff>
    </xdr:from>
    <xdr:to>
      <xdr:col>11</xdr:col>
      <xdr:colOff>559800</xdr:colOff>
      <xdr:row>40</xdr:row>
      <xdr:rowOff>85680</xdr:rowOff>
    </xdr:to>
    <xdr:graphicFrame>
      <xdr:nvGraphicFramePr>
        <xdr:cNvPr id="9" name="Chart 2"/>
        <xdr:cNvGraphicFramePr/>
      </xdr:nvGraphicFramePr>
      <xdr:xfrm>
        <a:off x="2849760" y="3372120"/>
        <a:ext cx="623232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55440</xdr:colOff>
      <xdr:row>39</xdr:row>
      <xdr:rowOff>133920</xdr:rowOff>
    </xdr:from>
    <xdr:to>
      <xdr:col>7</xdr:col>
      <xdr:colOff>321840</xdr:colOff>
      <xdr:row>63</xdr:row>
      <xdr:rowOff>47880</xdr:rowOff>
    </xdr:to>
    <xdr:graphicFrame>
      <xdr:nvGraphicFramePr>
        <xdr:cNvPr id="10" name="Chart 3"/>
        <xdr:cNvGraphicFramePr/>
      </xdr:nvGraphicFramePr>
      <xdr:xfrm>
        <a:off x="55440" y="7048800"/>
        <a:ext cx="632484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613800</xdr:colOff>
      <xdr:row>25</xdr:row>
      <xdr:rowOff>133920</xdr:rowOff>
    </xdr:from>
    <xdr:to>
      <xdr:col>8</xdr:col>
      <xdr:colOff>209520</xdr:colOff>
      <xdr:row>49</xdr:row>
      <xdr:rowOff>32760</xdr:rowOff>
    </xdr:to>
    <xdr:graphicFrame>
      <xdr:nvGraphicFramePr>
        <xdr:cNvPr id="11" name="Chart 2"/>
        <xdr:cNvGraphicFramePr/>
      </xdr:nvGraphicFramePr>
      <xdr:xfrm>
        <a:off x="613800" y="4781880"/>
        <a:ext cx="7022520" cy="37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550800</xdr:colOff>
      <xdr:row>23</xdr:row>
      <xdr:rowOff>152640</xdr:rowOff>
    </xdr:from>
    <xdr:to>
      <xdr:col>19</xdr:col>
      <xdr:colOff>621000</xdr:colOff>
      <xdr:row>41</xdr:row>
      <xdr:rowOff>93600</xdr:rowOff>
    </xdr:to>
    <xdr:graphicFrame>
      <xdr:nvGraphicFramePr>
        <xdr:cNvPr id="12" name="Chart 3"/>
        <xdr:cNvGraphicFramePr/>
      </xdr:nvGraphicFramePr>
      <xdr:xfrm>
        <a:off x="9852120" y="4476960"/>
        <a:ext cx="506880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/>
  <cols>
    <col collapsed="false" hidden="false" max="1025" min="1" style="1" width="9.14285714285714"/>
  </cols>
  <sheetData>
    <row r="1" customFormat="false" ht="15.75" hidden="false" customHeight="false" outlineLevel="0" collapsed="false">
      <c r="A1" s="2" t="s">
        <v>0</v>
      </c>
      <c r="B1" s="0"/>
      <c r="C1" s="0"/>
      <c r="D1" s="0"/>
      <c r="E1" s="0"/>
      <c r="F1" s="3" t="s">
        <v>1</v>
      </c>
      <c r="G1" s="0"/>
      <c r="H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</row>
    <row r="3" customFormat="false" ht="12.8" hidden="false" customHeight="false" outlineLevel="0" collapsed="false">
      <c r="A3" s="4" t="s">
        <v>2</v>
      </c>
      <c r="B3" s="5" t="s">
        <v>3</v>
      </c>
      <c r="C3" s="5" t="s">
        <v>4</v>
      </c>
      <c r="D3" s="4" t="s">
        <v>5</v>
      </c>
      <c r="E3" s="5" t="s">
        <v>6</v>
      </c>
      <c r="F3" s="6" t="s">
        <v>7</v>
      </c>
      <c r="G3" s="6"/>
      <c r="H3" s="0"/>
    </row>
    <row r="4" customFormat="false" ht="12.8" hidden="false" customHeight="false" outlineLevel="0" collapsed="false">
      <c r="A4" s="7" t="s">
        <v>8</v>
      </c>
      <c r="B4" s="7" t="s">
        <v>9</v>
      </c>
      <c r="C4" s="7" t="s">
        <v>9</v>
      </c>
      <c r="D4" s="7" t="s">
        <v>10</v>
      </c>
      <c r="E4" s="7" t="s">
        <v>9</v>
      </c>
      <c r="F4" s="6" t="s">
        <v>11</v>
      </c>
      <c r="G4" s="6"/>
      <c r="H4" s="7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2.8" hidden="false" customHeight="false" outlineLevel="0" collapsed="false">
      <c r="A6" s="8" t="n">
        <v>100</v>
      </c>
      <c r="B6" s="8" t="n">
        <v>899</v>
      </c>
      <c r="C6" s="8" t="n">
        <v>359</v>
      </c>
      <c r="D6" s="0"/>
      <c r="E6" s="8" t="n">
        <f aca="false">SQRT(B6^2+C6^2)</f>
        <v>968.029958214104</v>
      </c>
      <c r="F6" s="8" t="n">
        <f aca="false">E6/A6</f>
        <v>9.68029958214104</v>
      </c>
      <c r="G6" s="6"/>
    </row>
    <row r="7" customFormat="false" ht="12.8" hidden="false" customHeight="false" outlineLevel="0" collapsed="false">
      <c r="A7" s="8" t="n">
        <v>63.1</v>
      </c>
      <c r="B7" s="8" t="n">
        <v>814</v>
      </c>
      <c r="C7" s="8" t="n">
        <v>311</v>
      </c>
      <c r="D7" s="0"/>
      <c r="E7" s="8" t="n">
        <f aca="false">SQRT(B7^2+C7^2)</f>
        <v>871.387973293182</v>
      </c>
      <c r="F7" s="8" t="n">
        <f aca="false">E7/A7</f>
        <v>13.8096350759617</v>
      </c>
      <c r="G7" s="6"/>
    </row>
    <row r="8" customFormat="false" ht="12.8" hidden="false" customHeight="false" outlineLevel="0" collapsed="false">
      <c r="A8" s="8" t="n">
        <v>39.8</v>
      </c>
      <c r="B8" s="8" t="n">
        <v>741</v>
      </c>
      <c r="C8" s="8" t="n">
        <v>270</v>
      </c>
      <c r="D8" s="0"/>
      <c r="E8" s="8" t="n">
        <f aca="false">SQRT(B8^2+C8^2)</f>
        <v>788.657720433903</v>
      </c>
      <c r="F8" s="8" t="n">
        <f aca="false">E8/A8</f>
        <v>19.8155206139172</v>
      </c>
      <c r="G8" s="6"/>
    </row>
    <row r="9" customFormat="false" ht="12.8" hidden="false" customHeight="false" outlineLevel="0" collapsed="false">
      <c r="A9" s="8" t="n">
        <v>25.1</v>
      </c>
      <c r="B9" s="8" t="n">
        <v>677</v>
      </c>
      <c r="C9" s="8" t="n">
        <v>236</v>
      </c>
      <c r="D9" s="0"/>
      <c r="E9" s="8" t="n">
        <f aca="false">SQRT(B9^2+C9^2)</f>
        <v>716.955368206418</v>
      </c>
      <c r="F9" s="8" t="n">
        <f aca="false">E9/A9</f>
        <v>28.563958892686</v>
      </c>
      <c r="G9" s="6"/>
    </row>
    <row r="10" customFormat="false" ht="12.8" hidden="false" customHeight="false" outlineLevel="0" collapsed="false">
      <c r="A10" s="8" t="n">
        <v>15.8</v>
      </c>
      <c r="B10" s="8" t="n">
        <v>621</v>
      </c>
      <c r="C10" s="8" t="n">
        <v>208</v>
      </c>
      <c r="D10" s="0"/>
      <c r="E10" s="8" t="n">
        <f aca="false">SQRT(B10^2+C10^2)</f>
        <v>654.908390540234</v>
      </c>
      <c r="F10" s="8" t="n">
        <f aca="false">E10/A10</f>
        <v>41.4498981354579</v>
      </c>
      <c r="G10" s="6"/>
    </row>
    <row r="11" customFormat="false" ht="12.8" hidden="false" customHeight="false" outlineLevel="0" collapsed="false">
      <c r="A11" s="8" t="n">
        <v>10</v>
      </c>
      <c r="B11" s="8" t="n">
        <v>571</v>
      </c>
      <c r="C11" s="8" t="n">
        <v>184</v>
      </c>
      <c r="D11" s="0"/>
      <c r="E11" s="8" t="n">
        <f aca="false">SQRT(B11^2+C11^2)</f>
        <v>599.914160526321</v>
      </c>
      <c r="F11" s="8" t="n">
        <f aca="false">E11/A11</f>
        <v>59.9914160526321</v>
      </c>
      <c r="G11" s="6"/>
    </row>
    <row r="12" customFormat="false" ht="12.8" hidden="false" customHeight="false" outlineLevel="0" collapsed="false">
      <c r="A12" s="8" t="n">
        <v>6.31</v>
      </c>
      <c r="B12" s="8" t="n">
        <v>527</v>
      </c>
      <c r="C12" s="8" t="n">
        <v>163</v>
      </c>
      <c r="D12" s="0"/>
      <c r="E12" s="8" t="n">
        <f aca="false">SQRT(B12^2+C12^2)</f>
        <v>551.63212379266</v>
      </c>
      <c r="F12" s="8" t="n">
        <f aca="false">E12/A12</f>
        <v>87.4218896660316</v>
      </c>
      <c r="G12" s="6"/>
    </row>
    <row r="13" customFormat="false" ht="12.8" hidden="false" customHeight="false" outlineLevel="0" collapsed="false">
      <c r="A13" s="8" t="n">
        <v>3.98</v>
      </c>
      <c r="B13" s="8" t="n">
        <v>488</v>
      </c>
      <c r="C13" s="8" t="n">
        <v>146</v>
      </c>
      <c r="D13" s="0"/>
      <c r="E13" s="8" t="n">
        <f aca="false">SQRT(B13^2+C13^2)</f>
        <v>509.372162568784</v>
      </c>
      <c r="F13" s="8" t="n">
        <f aca="false">E13/A13</f>
        <v>127.982955419293</v>
      </c>
      <c r="G13" s="6"/>
    </row>
    <row r="14" customFormat="false" ht="12.8" hidden="false" customHeight="false" outlineLevel="0" collapsed="false">
      <c r="A14" s="8" t="n">
        <v>2.51</v>
      </c>
      <c r="B14" s="8" t="n">
        <v>453</v>
      </c>
      <c r="C14" s="8" t="n">
        <v>131</v>
      </c>
      <c r="D14" s="0"/>
      <c r="E14" s="8" t="n">
        <f aca="false">SQRT(B14^2+C14^2)</f>
        <v>471.561236744498</v>
      </c>
      <c r="F14" s="8" t="n">
        <f aca="false">E14/A14</f>
        <v>187.873002687051</v>
      </c>
      <c r="G14" s="6"/>
    </row>
    <row r="15" customFormat="false" ht="12.8" hidden="false" customHeight="false" outlineLevel="0" collapsed="false">
      <c r="A15" s="8" t="n">
        <v>1.58</v>
      </c>
      <c r="B15" s="8" t="n">
        <v>422</v>
      </c>
      <c r="C15" s="8" t="n">
        <v>119</v>
      </c>
      <c r="D15" s="0"/>
      <c r="E15" s="8" t="n">
        <f aca="false">SQRT(B15^2+C15^2)</f>
        <v>438.457523598353</v>
      </c>
      <c r="F15" s="8" t="n">
        <f aca="false">E15/A15</f>
        <v>277.504761771109</v>
      </c>
      <c r="G15" s="6"/>
    </row>
    <row r="16" customFormat="false" ht="12.8" hidden="false" customHeight="false" outlineLevel="0" collapsed="false">
      <c r="A16" s="8" t="n">
        <v>1</v>
      </c>
      <c r="B16" s="8" t="n">
        <v>394</v>
      </c>
      <c r="C16" s="8" t="n">
        <v>109</v>
      </c>
      <c r="D16" s="0"/>
      <c r="E16" s="8" t="n">
        <f aca="false">SQRT(B16^2+C16^2)</f>
        <v>408.799461839176</v>
      </c>
      <c r="F16" s="8" t="n">
        <f aca="false">E16/A16</f>
        <v>408.799461839176</v>
      </c>
      <c r="G16" s="6"/>
    </row>
    <row r="17" customFormat="false" ht="12.8" hidden="false" customHeight="false" outlineLevel="0" collapsed="false">
      <c r="A17" s="8" t="n">
        <v>0.631000000000001</v>
      </c>
      <c r="B17" s="8" t="n">
        <v>368</v>
      </c>
      <c r="C17" s="8" t="n">
        <v>100</v>
      </c>
      <c r="D17" s="0"/>
      <c r="E17" s="8" t="n">
        <f aca="false">SQRT(B17^2+C17^2)</f>
        <v>381.344988166883</v>
      </c>
      <c r="F17" s="8" t="n">
        <f aca="false">E17/A17</f>
        <v>604.350218964948</v>
      </c>
      <c r="G17" s="6"/>
    </row>
    <row r="18" customFormat="false" ht="12.8" hidden="false" customHeight="false" outlineLevel="0" collapsed="false">
      <c r="A18" s="8" t="n">
        <v>0.398000000000001</v>
      </c>
      <c r="B18" s="8" t="n">
        <v>344</v>
      </c>
      <c r="C18" s="8" t="n">
        <v>93.3</v>
      </c>
      <c r="D18" s="0"/>
      <c r="E18" s="8" t="n">
        <f aca="false">SQRT(B18^2+C18^2)</f>
        <v>356.427959060453</v>
      </c>
      <c r="F18" s="8" t="n">
        <f aca="false">E18/A18</f>
        <v>895.547635830283</v>
      </c>
      <c r="G18" s="6"/>
    </row>
    <row r="19" customFormat="false" ht="12.8" hidden="false" customHeight="false" outlineLevel="0" collapsed="false">
      <c r="A19" s="8" t="n">
        <v>0.251</v>
      </c>
      <c r="B19" s="8" t="n">
        <v>322</v>
      </c>
      <c r="C19" s="8" t="n">
        <v>88.1</v>
      </c>
      <c r="D19" s="0"/>
      <c r="E19" s="8" t="n">
        <f aca="false">SQRT(B19^2+C19^2)</f>
        <v>333.834704606936</v>
      </c>
      <c r="F19" s="8" t="n">
        <f aca="false">E19/A19</f>
        <v>1330.01874345393</v>
      </c>
      <c r="G19" s="6"/>
    </row>
    <row r="20" customFormat="false" ht="12.8" hidden="false" customHeight="false" outlineLevel="0" collapsed="false">
      <c r="A20" s="8" t="n">
        <v>0.158</v>
      </c>
      <c r="B20" s="8" t="n">
        <v>303</v>
      </c>
      <c r="C20" s="8" t="n">
        <v>82.3</v>
      </c>
      <c r="D20" s="0"/>
      <c r="E20" s="8" t="n">
        <f aca="false">SQRT(B20^2+C20^2)</f>
        <v>313.978168030836</v>
      </c>
      <c r="F20" s="8" t="n">
        <f aca="false">E20/A20</f>
        <v>1987.20359513187</v>
      </c>
      <c r="G20" s="6"/>
    </row>
    <row r="21" customFormat="false" ht="12.8" hidden="false" customHeight="false" outlineLevel="0" collapsed="false">
      <c r="A21" s="8" t="n">
        <v>0.1</v>
      </c>
      <c r="B21" s="8" t="n">
        <v>286</v>
      </c>
      <c r="C21" s="8" t="n">
        <v>78</v>
      </c>
      <c r="D21" s="0"/>
      <c r="E21" s="8" t="n">
        <f aca="false">SQRT(B21^2+C21^2)</f>
        <v>296.445610525776</v>
      </c>
      <c r="F21" s="8" t="n">
        <f aca="false">E21/A21</f>
        <v>2964.45610525776</v>
      </c>
      <c r="G21" s="6"/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75"/>
  <cols>
    <col collapsed="false" hidden="false" max="1" min="1" style="1" width="9.70918367346939"/>
    <col collapsed="false" hidden="false" max="1025" min="2" style="1" width="9.14285714285714"/>
  </cols>
  <sheetData>
    <row r="1" customFormat="false" ht="15.75" hidden="false" customHeight="false" outlineLevel="0" collapsed="false">
      <c r="A1" s="2" t="s">
        <v>12</v>
      </c>
      <c r="B1" s="0"/>
      <c r="C1" s="0"/>
      <c r="D1" s="3" t="s">
        <v>13</v>
      </c>
      <c r="E1" s="9"/>
      <c r="F1" s="0"/>
      <c r="G1" s="0"/>
      <c r="H1" s="0"/>
    </row>
    <row r="2" customFormat="false" ht="15.75" hidden="false" customHeight="false" outlineLevel="0" collapsed="false">
      <c r="A2" s="10" t="s">
        <v>14</v>
      </c>
      <c r="B2" s="11"/>
      <c r="C2" s="0"/>
      <c r="D2" s="0"/>
      <c r="E2" s="9"/>
      <c r="F2" s="0"/>
      <c r="G2" s="0"/>
      <c r="H2" s="0"/>
    </row>
    <row r="3" customFormat="false" ht="15.75" hidden="false" customHeight="false" outlineLevel="0" collapsed="false">
      <c r="A3" s="9"/>
      <c r="B3" s="9"/>
      <c r="C3" s="9"/>
      <c r="D3" s="9"/>
      <c r="E3" s="9"/>
      <c r="F3" s="0"/>
      <c r="G3" s="0"/>
      <c r="H3" s="0"/>
    </row>
    <row r="4" customFormat="false" ht="15.75" hidden="false" customHeight="false" outlineLevel="0" collapsed="false">
      <c r="A4" s="12" t="s">
        <v>15</v>
      </c>
      <c r="B4" s="9" t="s">
        <v>16</v>
      </c>
      <c r="C4" s="9" t="s">
        <v>17</v>
      </c>
      <c r="D4" s="9" t="s">
        <v>18</v>
      </c>
      <c r="E4" s="9"/>
      <c r="F4" s="9"/>
      <c r="G4" s="9"/>
      <c r="H4" s="9"/>
    </row>
    <row r="5" customFormat="false" ht="15.75" hidden="false" customHeight="false" outlineLevel="0" collapsed="false">
      <c r="A5" s="9" t="s">
        <v>19</v>
      </c>
      <c r="B5" s="9" t="s">
        <v>20</v>
      </c>
      <c r="C5" s="9" t="s">
        <v>20</v>
      </c>
      <c r="D5" s="9"/>
      <c r="E5" s="9"/>
      <c r="F5" s="9"/>
      <c r="G5" s="9"/>
      <c r="H5" s="0"/>
    </row>
    <row r="6" customFormat="false" ht="15.75" hidden="false" customHeight="false" outlineLevel="0" collapsed="false">
      <c r="A6" s="8" t="n">
        <v>100</v>
      </c>
      <c r="B6" s="8" t="n">
        <v>968</v>
      </c>
      <c r="C6" s="13" t="n">
        <f aca="false">$B$34*A6^$B$35</f>
        <v>909.694410762628</v>
      </c>
      <c r="D6" s="14" t="n">
        <f aca="false">(1-C6/B6)^2</f>
        <v>0.00362801991871839</v>
      </c>
      <c r="E6" s="9"/>
      <c r="F6" s="9"/>
      <c r="G6" s="9"/>
      <c r="H6" s="0"/>
    </row>
    <row r="7" customFormat="false" ht="12.75" hidden="false" customHeight="false" outlineLevel="0" collapsed="false">
      <c r="A7" s="8" t="n">
        <v>63.1</v>
      </c>
      <c r="B7" s="8" t="n">
        <v>871</v>
      </c>
      <c r="C7" s="13" t="n">
        <f aca="false">$B$34*A7^$B$35</f>
        <v>841.278253230014</v>
      </c>
      <c r="D7" s="14" t="n">
        <f aca="false">(1-C7/B7)^2</f>
        <v>0.00116442722059469</v>
      </c>
      <c r="E7" s="0"/>
      <c r="G7" s="15"/>
      <c r="H7" s="15"/>
    </row>
    <row r="8" customFormat="false" ht="12.75" hidden="false" customHeight="false" outlineLevel="0" collapsed="false">
      <c r="A8" s="8" t="n">
        <v>39.8</v>
      </c>
      <c r="B8" s="8" t="n">
        <v>788</v>
      </c>
      <c r="C8" s="13" t="n">
        <f aca="false">$B$34*A8^$B$35</f>
        <v>777.954099136307</v>
      </c>
      <c r="D8" s="14" t="n">
        <f aca="false">(1-C8/B8)^2</f>
        <v>0.000162526933448341</v>
      </c>
      <c r="E8" s="0"/>
      <c r="G8" s="15"/>
      <c r="H8" s="15"/>
    </row>
    <row r="9" customFormat="false" ht="12.75" hidden="false" customHeight="false" outlineLevel="0" collapsed="false">
      <c r="A9" s="8" t="n">
        <v>25.1</v>
      </c>
      <c r="B9" s="8" t="n">
        <v>717</v>
      </c>
      <c r="C9" s="13" t="n">
        <f aca="false">$B$34*A9^$B$35</f>
        <v>719.378701926672</v>
      </c>
      <c r="D9" s="14" t="n">
        <f aca="false">(1-C9/B9)^2</f>
        <v>1.10063099112306E-005</v>
      </c>
      <c r="E9" s="0"/>
      <c r="G9" s="15"/>
      <c r="H9" s="15"/>
    </row>
    <row r="10" customFormat="false" ht="12.75" hidden="false" customHeight="false" outlineLevel="0" collapsed="false">
      <c r="A10" s="8" t="n">
        <v>15.8</v>
      </c>
      <c r="B10" s="8" t="n">
        <v>654</v>
      </c>
      <c r="C10" s="13" t="n">
        <f aca="false">$B$34*A10^$B$35</f>
        <v>665.003755611707</v>
      </c>
      <c r="D10" s="14" t="n">
        <f aca="false">(1-C10/B10)^2</f>
        <v>0.000283091204355655</v>
      </c>
      <c r="E10" s="0"/>
      <c r="G10" s="15"/>
      <c r="H10" s="15"/>
    </row>
    <row r="11" customFormat="false" ht="12.75" hidden="false" customHeight="false" outlineLevel="0" collapsed="false">
      <c r="A11" s="8" t="n">
        <v>10</v>
      </c>
      <c r="B11" s="8" t="n">
        <v>600</v>
      </c>
      <c r="C11" s="13" t="n">
        <f aca="false">$B$34*A11^$B$35</f>
        <v>615.306186013938</v>
      </c>
      <c r="D11" s="14" t="n">
        <f aca="false">(1-C11/B11)^2</f>
        <v>0.000650775917481259</v>
      </c>
      <c r="E11" s="0"/>
      <c r="G11" s="15"/>
      <c r="H11" s="15"/>
    </row>
    <row r="12" customFormat="false" ht="12.75" hidden="false" customHeight="false" outlineLevel="0" collapsed="false">
      <c r="A12" s="8" t="n">
        <v>6.31</v>
      </c>
      <c r="B12" s="8" t="n">
        <v>552</v>
      </c>
      <c r="C12" s="13" t="n">
        <f aca="false">$B$34*A12^$B$35</f>
        <v>569.030332875706</v>
      </c>
      <c r="D12" s="14" t="n">
        <f aca="false">(1-C12/B12)^2</f>
        <v>0.00095184913180448</v>
      </c>
      <c r="E12" s="0"/>
      <c r="G12" s="15"/>
      <c r="H12" s="15"/>
    </row>
    <row r="13" customFormat="false" ht="12.75" hidden="false" customHeight="false" outlineLevel="0" collapsed="false">
      <c r="A13" s="8" t="n">
        <v>3.98</v>
      </c>
      <c r="B13" s="8" t="n">
        <v>510</v>
      </c>
      <c r="C13" s="13" t="n">
        <f aca="false">$B$34*A13^$B$35</f>
        <v>526.198648656284</v>
      </c>
      <c r="D13" s="14" t="n">
        <f aca="false">(1-C13/B13)^2</f>
        <v>0.00100882821334004</v>
      </c>
      <c r="E13" s="0"/>
      <c r="G13" s="15"/>
      <c r="H13" s="15"/>
    </row>
    <row r="14" customFormat="false" ht="12.75" hidden="false" customHeight="false" outlineLevel="0" collapsed="false">
      <c r="A14" s="8" t="n">
        <v>2.51</v>
      </c>
      <c r="B14" s="8" t="n">
        <v>472</v>
      </c>
      <c r="C14" s="13" t="n">
        <f aca="false">$B$34*A14^$B$35</f>
        <v>486.578965579308</v>
      </c>
      <c r="D14" s="14" t="n">
        <f aca="false">(1-C14/B14)^2</f>
        <v>0.000954046239239172</v>
      </c>
      <c r="E14" s="0"/>
      <c r="G14" s="15"/>
      <c r="H14" s="15"/>
    </row>
    <row r="15" customFormat="false" ht="12.75" hidden="false" customHeight="false" outlineLevel="0" collapsed="false">
      <c r="A15" s="8" t="n">
        <v>1.58</v>
      </c>
      <c r="B15" s="8" t="n">
        <v>439</v>
      </c>
      <c r="C15" s="13" t="n">
        <f aca="false">$B$34*A15^$B$35</f>
        <v>449.800416172013</v>
      </c>
      <c r="D15" s="14" t="n">
        <f aca="false">(1-C15/B15)^2</f>
        <v>0.000605273890695275</v>
      </c>
      <c r="E15" s="0"/>
      <c r="G15" s="15"/>
      <c r="H15" s="15"/>
    </row>
    <row r="16" customFormat="false" ht="12.75" hidden="false" customHeight="false" outlineLevel="0" collapsed="false">
      <c r="A16" s="8" t="n">
        <v>1</v>
      </c>
      <c r="B16" s="8" t="n">
        <v>409</v>
      </c>
      <c r="C16" s="13" t="n">
        <f aca="false">$B$34*A16^$B$35</f>
        <v>416.185587234315</v>
      </c>
      <c r="D16" s="14" t="n">
        <f aca="false">(1-C16/B16)^2</f>
        <v>0.000308658269032037</v>
      </c>
      <c r="E16" s="0"/>
      <c r="G16" s="15"/>
      <c r="H16" s="15"/>
    </row>
    <row r="17" customFormat="false" ht="12.75" hidden="false" customHeight="false" outlineLevel="0" collapsed="false">
      <c r="A17" s="8" t="n">
        <v>0.631</v>
      </c>
      <c r="B17" s="8" t="n">
        <v>381</v>
      </c>
      <c r="C17" s="13" t="n">
        <f aca="false">$B$34*A17^$B$35</f>
        <v>384.885165507907</v>
      </c>
      <c r="D17" s="14" t="n">
        <f aca="false">(1-C17/B17)^2</f>
        <v>0.000103984617244509</v>
      </c>
      <c r="E17" s="0"/>
      <c r="G17" s="15"/>
      <c r="H17" s="15"/>
    </row>
    <row r="18" customFormat="false" ht="12.75" hidden="false" customHeight="false" outlineLevel="0" collapsed="false">
      <c r="A18" s="8" t="n">
        <v>0.398</v>
      </c>
      <c r="B18" s="8" t="n">
        <v>357</v>
      </c>
      <c r="C18" s="13" t="n">
        <f aca="false">$B$34*A18^$B$35</f>
        <v>355.914337561947</v>
      </c>
      <c r="D18" s="14" t="n">
        <f aca="false">(1-C18/B18)^2</f>
        <v>9.24811437829502E-006</v>
      </c>
      <c r="E18" s="16"/>
      <c r="H18" s="0"/>
    </row>
    <row r="19" customFormat="false" ht="12.75" hidden="false" customHeight="false" outlineLevel="0" collapsed="false">
      <c r="A19" s="8" t="n">
        <v>0.251</v>
      </c>
      <c r="B19" s="8" t="n">
        <v>334</v>
      </c>
      <c r="C19" s="13" t="n">
        <f aca="false">$B$34*A19^$B$35</f>
        <v>329.116067948816</v>
      </c>
      <c r="D19" s="14" t="n">
        <f aca="false">(1-C19/B19)^2</f>
        <v>0.00021381899925223</v>
      </c>
      <c r="E19" s="16"/>
      <c r="H19" s="17"/>
    </row>
    <row r="20" customFormat="false" ht="15" hidden="false" customHeight="false" outlineLevel="0" collapsed="false">
      <c r="A20" s="8" t="n">
        <v>0.158</v>
      </c>
      <c r="B20" s="8" t="n">
        <v>314</v>
      </c>
      <c r="C20" s="13" t="n">
        <f aca="false">$B$34*A20^$B$35</f>
        <v>304.239506440698</v>
      </c>
      <c r="D20" s="14" t="n">
        <f aca="false">(1-C20/B20)^2</f>
        <v>0.00096623833138445</v>
      </c>
      <c r="E20" s="9"/>
    </row>
    <row r="21" customFormat="false" ht="15.75" hidden="false" customHeight="false" outlineLevel="0" collapsed="false">
      <c r="A21" s="8" t="n">
        <v>0.1</v>
      </c>
      <c r="B21" s="8" t="n">
        <v>296</v>
      </c>
      <c r="C21" s="13" t="n">
        <f aca="false">$B$34*A21^$B$35</f>
        <v>281.502846808122</v>
      </c>
      <c r="D21" s="14" t="n">
        <f aca="false">(1-C21/B21)^2</f>
        <v>0.00239873368641308</v>
      </c>
      <c r="E21" s="9"/>
    </row>
    <row r="22" customFormat="false" ht="15.75" hidden="false" customHeight="false" outlineLevel="0" collapsed="false">
      <c r="A22" s="0"/>
      <c r="B22" s="0"/>
      <c r="C22" s="13"/>
      <c r="D22" s="14"/>
      <c r="E22" s="9"/>
    </row>
    <row r="23" customFormat="false" ht="15.75" hidden="false" customHeight="false" outlineLevel="0" collapsed="false">
      <c r="A23" s="0"/>
      <c r="B23" s="0"/>
      <c r="C23" s="13"/>
      <c r="D23" s="14"/>
      <c r="E23" s="9"/>
    </row>
    <row r="24" customFormat="false" ht="15.75" hidden="false" customHeight="false" outlineLevel="0" collapsed="false">
      <c r="A24" s="0"/>
      <c r="B24" s="0"/>
      <c r="C24" s="13"/>
      <c r="D24" s="14"/>
      <c r="E24" s="9"/>
    </row>
    <row r="25" customFormat="false" ht="12.75" hidden="false" customHeight="false" outlineLevel="0" collapsed="false">
      <c r="A25" s="0"/>
      <c r="B25" s="17"/>
      <c r="C25" s="13"/>
      <c r="D25" s="14"/>
    </row>
    <row r="26" customFormat="false" ht="12.75" hidden="false" customHeight="false" outlineLevel="0" collapsed="false">
      <c r="A26" s="0"/>
      <c r="B26" s="0"/>
      <c r="C26" s="13"/>
      <c r="D26" s="14"/>
    </row>
    <row r="27" customFormat="false" ht="12.75" hidden="false" customHeight="false" outlineLevel="0" collapsed="false">
      <c r="A27" s="0"/>
      <c r="B27" s="0"/>
      <c r="D27" s="18" t="n">
        <f aca="false">SUM(D6:D26)</f>
        <v>0.0134205269972931</v>
      </c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0"/>
      <c r="B29" s="0"/>
    </row>
    <row r="30" customFormat="false" ht="12.75" hidden="false" customHeight="false" outlineLevel="0" collapsed="false">
      <c r="A30" s="0"/>
      <c r="B30" s="0"/>
    </row>
    <row r="31" customFormat="false" ht="12.75" hidden="false" customHeight="false" outlineLevel="0" collapsed="false">
      <c r="A31" s="0"/>
      <c r="B31" s="0"/>
    </row>
    <row r="32" customFormat="false" ht="12.8" hidden="false" customHeight="false" outlineLevel="0" collapsed="false">
      <c r="A32" s="0"/>
      <c r="B32" s="0"/>
    </row>
    <row r="33" customFormat="false" ht="15.75" hidden="false" customHeight="false" outlineLevel="0" collapsed="false">
      <c r="A33" s="19" t="s">
        <v>21</v>
      </c>
      <c r="B33" s="20" t="n">
        <f aca="false">$D$27</f>
        <v>0.0134205269972931</v>
      </c>
    </row>
    <row r="34" customFormat="false" ht="15.75" hidden="false" customHeight="false" outlineLevel="0" collapsed="false">
      <c r="A34" s="21" t="s">
        <v>22</v>
      </c>
      <c r="B34" s="21" t="n">
        <v>416.185587234315</v>
      </c>
    </row>
    <row r="35" customFormat="false" ht="15.75" hidden="false" customHeight="false" outlineLevel="0" collapsed="false">
      <c r="A35" s="22" t="s">
        <v>23</v>
      </c>
      <c r="B35" s="21" t="n">
        <v>0.169804245064927</v>
      </c>
    </row>
  </sheetData>
  <printOptions headings="false" gridLines="tru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Z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2" min="1" style="1" width="9.14285714285714"/>
    <col collapsed="false" hidden="false" max="3" min="3" style="1" width="14.7704081632653"/>
    <col collapsed="false" hidden="false" max="1025" min="4" style="1" width="9.14285714285714"/>
  </cols>
  <sheetData>
    <row r="1" customFormat="false" ht="15.75" hidden="false" customHeight="false" outlineLevel="0" collapsed="false">
      <c r="A1" s="2" t="s">
        <v>24</v>
      </c>
      <c r="B1" s="23"/>
      <c r="C1" s="24"/>
      <c r="D1" s="0"/>
      <c r="E1" s="3" t="s">
        <v>1</v>
      </c>
      <c r="F1" s="25"/>
      <c r="G1" s="0"/>
      <c r="H1" s="0"/>
      <c r="I1" s="0"/>
      <c r="J1" s="0"/>
      <c r="K1" s="0"/>
      <c r="L1" s="0"/>
      <c r="M1" s="0"/>
      <c r="N1" s="26"/>
      <c r="O1" s="27"/>
      <c r="P1" s="27"/>
      <c r="Q1" s="28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</row>
    <row r="2" customFormat="false" ht="15" hidden="false" customHeight="false" outlineLevel="0" collapsed="false">
      <c r="A2" s="30" t="s">
        <v>25</v>
      </c>
      <c r="B2" s="31" t="n">
        <v>0</v>
      </c>
      <c r="C2" s="0"/>
      <c r="D2" s="32" t="n">
        <f aca="false">$M$49+$N$49</f>
        <v>8824.21552061929</v>
      </c>
      <c r="E2" s="0"/>
      <c r="F2" s="0"/>
      <c r="G2" s="0"/>
      <c r="H2" s="0"/>
      <c r="I2" s="0"/>
      <c r="J2" s="0"/>
      <c r="K2" s="0"/>
      <c r="L2" s="0"/>
      <c r="M2" s="0"/>
      <c r="N2" s="26"/>
      <c r="O2" s="33"/>
      <c r="P2" s="34"/>
      <c r="Q2" s="35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</row>
    <row r="3" customFormat="false" ht="13.5" hidden="false" customHeight="false" outlineLevel="0" collapsed="false">
      <c r="A3" s="30" t="s">
        <v>26</v>
      </c>
      <c r="B3" s="36" t="n">
        <v>152483.101032476</v>
      </c>
      <c r="C3" s="37" t="s">
        <v>27</v>
      </c>
      <c r="D3" s="38" t="n">
        <v>0.0014559052433628</v>
      </c>
      <c r="E3" s="30" t="s">
        <v>28</v>
      </c>
      <c r="F3" s="36" t="n">
        <f aca="false">B3*D3</f>
        <v>222.000946317401</v>
      </c>
      <c r="G3" s="0"/>
      <c r="H3" s="0"/>
      <c r="I3" s="20"/>
      <c r="J3" s="39"/>
      <c r="K3" s="39"/>
      <c r="L3" s="39"/>
      <c r="M3" s="0"/>
      <c r="N3" s="26"/>
      <c r="O3" s="33"/>
      <c r="P3" s="34"/>
      <c r="Q3" s="2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</row>
    <row r="4" customFormat="false" ht="12.75" hidden="false" customHeight="false" outlineLevel="0" collapsed="false">
      <c r="A4" s="30" t="s">
        <v>29</v>
      </c>
      <c r="B4" s="36" t="n">
        <v>2150.77423584526</v>
      </c>
      <c r="C4" s="37" t="s">
        <v>30</v>
      </c>
      <c r="D4" s="40" t="n">
        <v>0.0242227518748644</v>
      </c>
      <c r="E4" s="30" t="s">
        <v>31</v>
      </c>
      <c r="F4" s="36" t="n">
        <f aca="false">B4*D4</f>
        <v>52.0976706537309</v>
      </c>
      <c r="G4" s="0"/>
      <c r="H4" s="41"/>
      <c r="I4" s="0"/>
      <c r="J4" s="35"/>
      <c r="K4" s="35"/>
      <c r="L4" s="35"/>
      <c r="M4" s="27"/>
      <c r="N4" s="26"/>
      <c r="O4" s="33"/>
      <c r="P4" s="34"/>
      <c r="Q4" s="27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</row>
    <row r="5" customFormat="false" ht="12.75" hidden="false" customHeight="false" outlineLevel="0" collapsed="false">
      <c r="A5" s="30" t="s">
        <v>32</v>
      </c>
      <c r="B5" s="36" t="n">
        <v>204.845235835452</v>
      </c>
      <c r="C5" s="37" t="s">
        <v>33</v>
      </c>
      <c r="D5" s="40" t="n">
        <v>0.163676440124229</v>
      </c>
      <c r="E5" s="30" t="s">
        <v>34</v>
      </c>
      <c r="F5" s="36" t="n">
        <f aca="false">B5*D5</f>
        <v>33.528338977955</v>
      </c>
      <c r="G5" s="0"/>
      <c r="H5" s="30"/>
      <c r="I5" s="0"/>
      <c r="J5" s="33"/>
      <c r="K5" s="33"/>
      <c r="L5" s="33"/>
      <c r="M5" s="27"/>
      <c r="N5" s="26"/>
      <c r="O5" s="33"/>
      <c r="P5" s="34"/>
      <c r="Q5" s="27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</row>
    <row r="6" customFormat="false" ht="12.75" hidden="false" customHeight="false" outlineLevel="0" collapsed="false">
      <c r="A6" s="30" t="s">
        <v>35</v>
      </c>
      <c r="B6" s="36" t="n">
        <v>13.7997239980225</v>
      </c>
      <c r="C6" s="37" t="s">
        <v>36</v>
      </c>
      <c r="D6" s="40" t="n">
        <v>1.1758014146384</v>
      </c>
      <c r="E6" s="30" t="s">
        <v>37</v>
      </c>
      <c r="F6" s="36" t="n">
        <f aca="false">B6*D6</f>
        <v>16.2257349984944</v>
      </c>
      <c r="G6" s="0"/>
      <c r="H6" s="30"/>
      <c r="I6" s="0"/>
      <c r="J6" s="36"/>
      <c r="K6" s="36"/>
      <c r="L6" s="36"/>
      <c r="M6" s="0"/>
      <c r="N6" s="26"/>
      <c r="O6" s="33"/>
      <c r="P6" s="34"/>
      <c r="Q6" s="27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</row>
    <row r="7" customFormat="false" ht="12.75" hidden="false" customHeight="false" outlineLevel="0" collapsed="false">
      <c r="A7" s="30" t="s">
        <v>38</v>
      </c>
      <c r="B7" s="36" t="n">
        <v>0.928289779850703</v>
      </c>
      <c r="C7" s="37" t="s">
        <v>39</v>
      </c>
      <c r="D7" s="40" t="n">
        <v>30.5498287134782</v>
      </c>
      <c r="E7" s="30" t="s">
        <v>40</v>
      </c>
      <c r="F7" s="36" t="n">
        <f aca="false">B7*D7</f>
        <v>28.3590937709113</v>
      </c>
      <c r="G7" s="0"/>
      <c r="H7" s="30"/>
      <c r="I7" s="0"/>
      <c r="J7" s="29"/>
      <c r="K7" s="36"/>
      <c r="L7" s="36"/>
      <c r="M7" s="0"/>
      <c r="N7" s="26"/>
      <c r="O7" s="33"/>
      <c r="P7" s="34"/>
      <c r="Q7" s="27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</row>
    <row r="8" customFormat="false" ht="12.75" hidden="false" customHeight="false" outlineLevel="0" collapsed="false">
      <c r="A8" s="30" t="s">
        <v>41</v>
      </c>
      <c r="B8" s="36" t="n">
        <v>0</v>
      </c>
      <c r="C8" s="37" t="s">
        <v>42</v>
      </c>
      <c r="D8" s="40" t="n">
        <v>14.9537432495596</v>
      </c>
      <c r="E8" s="30" t="s">
        <v>43</v>
      </c>
      <c r="F8" s="36" t="n">
        <f aca="false">B8*D8</f>
        <v>0</v>
      </c>
      <c r="G8" s="0"/>
      <c r="H8" s="30"/>
      <c r="I8" s="0"/>
      <c r="J8" s="0"/>
      <c r="K8" s="42"/>
      <c r="L8" s="36"/>
      <c r="M8" s="0"/>
      <c r="N8" s="27"/>
      <c r="O8" s="27"/>
      <c r="P8" s="27"/>
      <c r="Q8" s="27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</row>
    <row r="9" customFormat="false" ht="12.75" hidden="false" customHeight="false" outlineLevel="0" collapsed="false">
      <c r="A9" s="30" t="s">
        <v>44</v>
      </c>
      <c r="B9" s="36" t="n">
        <v>0</v>
      </c>
      <c r="C9" s="37" t="s">
        <v>45</v>
      </c>
      <c r="D9" s="40" t="n">
        <f aca="false">D8*$D$12</f>
        <v>74.7687162477978</v>
      </c>
      <c r="E9" s="30" t="s">
        <v>46</v>
      </c>
      <c r="F9" s="36" t="n">
        <f aca="false">B9*D9</f>
        <v>0</v>
      </c>
      <c r="G9" s="0"/>
      <c r="H9" s="30"/>
      <c r="I9" s="0"/>
      <c r="J9" s="0"/>
      <c r="K9" s="4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</row>
    <row r="10" customFormat="false" ht="12.75" hidden="false" customHeight="false" outlineLevel="0" collapsed="false">
      <c r="A10" s="30" t="s">
        <v>47</v>
      </c>
      <c r="B10" s="36" t="n">
        <v>0</v>
      </c>
      <c r="C10" s="37" t="s">
        <v>48</v>
      </c>
      <c r="D10" s="40" t="n">
        <f aca="false">D9*$D$12</f>
        <v>373.843581238989</v>
      </c>
      <c r="E10" s="30" t="s">
        <v>49</v>
      </c>
      <c r="F10" s="36" t="n">
        <f aca="false">B10*D10</f>
        <v>0</v>
      </c>
      <c r="G10" s="0"/>
      <c r="H10" s="30"/>
      <c r="I10" s="0"/>
      <c r="J10" s="0"/>
      <c r="K10" s="42"/>
      <c r="L10" s="0"/>
      <c r="M10" s="43"/>
      <c r="N10" s="29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</row>
    <row r="11" customFormat="false" ht="12.75" hidden="false" customHeight="false" outlineLevel="0" collapsed="false">
      <c r="A11" s="44"/>
      <c r="B11" s="42"/>
      <c r="C11" s="45"/>
      <c r="D11" s="29"/>
      <c r="E11" s="44"/>
      <c r="F11" s="42"/>
      <c r="G11" s="0"/>
      <c r="H11" s="0"/>
      <c r="I11" s="29"/>
      <c r="J11" s="29"/>
      <c r="K11" s="0"/>
      <c r="L11" s="0"/>
      <c r="M11" s="44"/>
      <c r="N11" s="29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</row>
    <row r="12" customFormat="false" ht="12.75" hidden="false" customHeight="false" outlineLevel="0" collapsed="false">
      <c r="A12" s="46" t="s">
        <v>22</v>
      </c>
      <c r="B12" s="47" t="n">
        <v>1</v>
      </c>
      <c r="C12" s="48" t="s">
        <v>50</v>
      </c>
      <c r="D12" s="48" t="n">
        <v>5</v>
      </c>
      <c r="E12" s="48" t="s">
        <v>50</v>
      </c>
      <c r="F12" s="48" t="n">
        <v>1.1451</v>
      </c>
      <c r="G12" s="0"/>
      <c r="H12" s="0"/>
      <c r="I12" s="0"/>
      <c r="J12" s="0"/>
      <c r="K12" s="0"/>
      <c r="L12" s="0"/>
      <c r="M12" s="43"/>
      <c r="N12" s="29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</row>
    <row r="13" customFormat="false" ht="13.4" hidden="false" customHeight="false" outlineLevel="0" collapsed="false">
      <c r="A13" s="49" t="s">
        <v>23</v>
      </c>
      <c r="B13" s="50" t="n">
        <v>8</v>
      </c>
      <c r="C13" s="48" t="s">
        <v>51</v>
      </c>
      <c r="D13" s="51" t="n">
        <f aca="false">10^(LOG(200/0.005)/($B$13-1))</f>
        <v>4.54398764239077</v>
      </c>
      <c r="E13" s="48" t="s">
        <v>52</v>
      </c>
      <c r="F13" s="52"/>
      <c r="G13" s="0"/>
      <c r="H13" s="0"/>
      <c r="I13" s="0"/>
      <c r="J13" s="0"/>
      <c r="K13" s="0"/>
      <c r="L13" s="0"/>
      <c r="M13" s="44"/>
      <c r="N13" s="53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</row>
    <row r="14" customFormat="false" ht="12.75" hidden="false" customHeight="false" outlineLevel="0" collapsed="false">
      <c r="A14" s="0"/>
      <c r="B14" s="54"/>
      <c r="C14" s="0"/>
      <c r="D14" s="0"/>
      <c r="E14" s="0"/>
      <c r="F14" s="55"/>
      <c r="G14" s="27"/>
      <c r="H14" s="0"/>
      <c r="I14" s="0"/>
      <c r="J14" s="0"/>
      <c r="K14" s="0"/>
      <c r="L14" s="0"/>
      <c r="M14" s="43"/>
      <c r="N14" s="29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</row>
    <row r="15" customFormat="false" ht="12.8" hidden="false" customHeight="false" outlineLevel="0" collapsed="false">
      <c r="A15" s="56" t="s">
        <v>53</v>
      </c>
      <c r="B15" s="56"/>
      <c r="C15" s="56"/>
      <c r="D15" s="56"/>
      <c r="E15" s="56"/>
      <c r="F15" s="56"/>
      <c r="G15" s="56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</row>
    <row r="17" customFormat="false" ht="12.75" hidden="false" customHeight="false" outlineLevel="0" collapsed="false">
      <c r="A17" s="16" t="s">
        <v>54</v>
      </c>
      <c r="B17" s="57" t="s">
        <v>55</v>
      </c>
      <c r="C17" s="57" t="s">
        <v>55</v>
      </c>
      <c r="D17" s="57" t="s">
        <v>55</v>
      </c>
      <c r="E17" s="57" t="s">
        <v>3</v>
      </c>
      <c r="F17" s="57" t="s">
        <v>56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</row>
    <row r="18" customFormat="false" ht="12.75" hidden="false" customHeight="false" outlineLevel="0" collapsed="false">
      <c r="A18" s="16" t="s">
        <v>57</v>
      </c>
      <c r="B18" s="57"/>
      <c r="C18" s="57" t="s">
        <v>58</v>
      </c>
      <c r="D18" s="57" t="s">
        <v>59</v>
      </c>
      <c r="E18" s="57"/>
      <c r="F18" s="57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0"/>
      <c r="AE19" s="0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</row>
    <row r="20" customFormat="false" ht="12.75" hidden="false" customHeight="false" outlineLevel="0" collapsed="false">
      <c r="A20" s="1" t="n">
        <v>0.01</v>
      </c>
      <c r="B20" s="1" t="n">
        <f aca="false">$F$3/(1+$D$3*$B$12*A20)^2+$F$4/(1+$D$4*$B$12*A20)^2+$F$5/(1+$D$5*$B$12*A20)^2+$F$6/(1+$D$6*$B$12*A20)^2+$F$7/(1+$D$7*$B$12*A20)^2+$F$8/(1+$D$8*$B$12*A20)^2+$F$9/(1+$D$9*$B$12*A20)^2+$F$10/(1+$D$10*$B$12*A20)^2</f>
        <v>339.976050236495</v>
      </c>
      <c r="C20" s="1" t="n">
        <f aca="false">$F$3/(1+($D$3*A20)^2)+$F$4/(1+($D$4*A20)^2)+$F$5/(1+($D$5*A20)^2)+$F$6/(1+($D$6*A20)^2)+$F$7/(1+($D$7*A20)^2)+$F$8/(1+($D$8*A20)^2)+$F$9/(1+($D$9*A20)^2)+$F$10/(1+($D$10*A20)^2)</f>
        <v>349.788648609218</v>
      </c>
      <c r="D20" s="1" t="n">
        <f aca="false">$F$3/SQRT(1+($D$3*A20)^2)+$F$4/SQRT(1+($D$4*A20)^2)+$F$5/SQRT(1+($D$5*A20)^2)+$F$6/SQRT(1+($D$6*A20)^2)+$F$7/SQRT(1+($D$7*A20)^2)+$F$8/SQRT(1+($D$8*A20)^2)+$F$9/SQRT(1+($D$9*A20)^2)+$F$10/SQRT(1+($D$10*A20)^2)</f>
        <v>350.973220901502</v>
      </c>
      <c r="E20" s="58" t="n">
        <f aca="false">$B$2+(A20^2)*($F$3*$D$3/(1+($D$3*A20)^2)+$F$4*$D$4/(1+($D$4*A20)^2)+$F$5*$D$5/(1+($D$5*A20)^2)+$F$6*$D$6/(1+($D$6*A20)^2)+$F$7*$D$7/(1+($D$7*A20)^2)+$F$8*$D$8/(1+($D$8*A20)^2)+$F$9*$D$9/(1+($D$9*A20)^2)+$F$10*$D$10/(1+($D$10*A20)^2))</f>
        <v>0.081855897417013</v>
      </c>
      <c r="F20" s="58" t="n">
        <f aca="false">A20*($F$3/(1+($D$3*A20)^2)+$F$4/(1+($D$4*A20)^2)+$F$5/(1+($D$5*A20)^2)+$F$6/(1+($D$6*A20)^2)+$F$7/(1+($D$7*A20)^2)+$F$8/(1+($D$8*A20)^2)+$F$9/(1+($D$9*A20)^2)+$F$10/(1+($D$10*A20)^2))</f>
        <v>3.49788648609218</v>
      </c>
      <c r="G20" s="0"/>
      <c r="H20" s="0"/>
      <c r="I20" s="0"/>
      <c r="J20" s="0"/>
      <c r="K20" s="0"/>
      <c r="L20" s="0"/>
      <c r="M20" s="0"/>
      <c r="N20" s="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0"/>
      <c r="AE20" s="0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</row>
    <row r="21" customFormat="false" ht="13.5" hidden="false" customHeight="false" outlineLevel="0" collapsed="false">
      <c r="A21" s="1" t="n">
        <f aca="false">A20*$F$12</f>
        <v>0.011451</v>
      </c>
      <c r="B21" s="1" t="n">
        <f aca="false">$F$3/(1+$D$3*$B$12*A21)^2+$F$4/(1+$D$4*$B$12*A21)^2+$F$5/(1+$D$5*$B$12*A21)^2+$F$6/(1+$D$6*$B$12*A21)^2+$F$7/(1+$D$7*$B$12*A21)^2+$F$8/(1+$D$8*$B$12*A21)^2+$F$9/(1+$D$9*$B$12*A21)^2+$F$10/(1+$D$10*$B$12*A21)^2</f>
        <v>338.827364455184</v>
      </c>
      <c r="C21" s="1" t="n">
        <f aca="false">$F$3/(1+($D$3*A21)^2)+$F$4/(1+($D$4*A21)^2)+$F$5/(1+($D$5*A21)^2)+$F$6/(1+($D$6*A21)^2)+$F$7/(1+($D$7*A21)^2)+$F$8/(1+($D$8*A21)^2)+$F$9/(1+($D$9*A21)^2)+$F$10/(1+($D$10*A21)^2)</f>
        <v>349.11659385936</v>
      </c>
      <c r="D21" s="1" t="n">
        <f aca="false">$F$3/SQRT(1+($D$3*A21)^2)+$F$4/SQRT(1+($D$4*A21)^2)+$F$5/SQRT(1+($D$5*A21)^2)+$F$6/SQRT(1+($D$6*A21)^2)+$F$7/SQRT(1+($D$7*A21)^2)+$F$8/SQRT(1+($D$8*A21)^2)+$F$9/SQRT(1+($D$9*A21)^2)+$F$10/SQRT(1+($D$10*A21)^2)</f>
        <v>350.619578370478</v>
      </c>
      <c r="E21" s="58" t="n">
        <f aca="false">$B$2+(A21^2)*($F$3*$D$3/(1+($D$3*A21)^2)+$F$4*$D$4/(1+($D$4*A21)^2)+$F$5*$D$5/(1+($D$5*A21)^2)+$F$6*$D$6/(1+($D$6*A21)^2)+$F$7*$D$7/(1+($D$7*A21)^2)+$F$8*$D$8/(1+($D$8*A21)^2)+$F$9*$D$9/(1+($D$9*A21)^2)+$F$10*$D$10/(1+($D$10*A21)^2))</f>
        <v>0.104644521161828</v>
      </c>
      <c r="F21" s="58" t="n">
        <f aca="false">A21*($F$3/(1+($D$3*A21)^2)+$F$4/(1+($D$4*A21)^2)+$F$5/(1+($D$5*A21)^2)+$F$6/(1+($D$6*A21)^2)+$F$7/(1+($D$7*A21)^2)+$F$8/(1+($D$8*A21)^2)+$F$9/(1+($D$9*A21)^2)+$F$10/(1+($D$10*A21)^2))</f>
        <v>3.99773411628353</v>
      </c>
      <c r="G21" s="0"/>
      <c r="H21" s="0"/>
      <c r="I21" s="0"/>
      <c r="J21" s="0"/>
      <c r="K21" s="0"/>
      <c r="L21" s="0"/>
      <c r="M21" s="0"/>
      <c r="N21" s="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0"/>
      <c r="AE21" s="0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</row>
    <row r="22" customFormat="false" ht="13.5" hidden="false" customHeight="false" outlineLevel="0" collapsed="false">
      <c r="A22" s="1" t="n">
        <f aca="false">A21*$F$12</f>
        <v>0.0131125401</v>
      </c>
      <c r="B22" s="1" t="n">
        <f aca="false">$F$3/(1+$D$3*$B$12*A22)^2+$F$4/(1+$D$4*$B$12*A22)^2+$F$5/(1+$D$5*$B$12*A22)^2+$F$6/(1+$D$6*$B$12*A22)^2+$F$7/(1+$D$7*$B$12*A22)^2+$F$8/(1+$D$8*$B$12*A22)^2+$F$9/(1+$D$9*$B$12*A22)^2+$F$10/(1+$D$10*$B$12*A22)^2</f>
        <v>337.63551255092</v>
      </c>
      <c r="C22" s="1" t="n">
        <f aca="false">$F$3/(1+($D$3*A22)^2)+$F$4/(1+($D$4*A22)^2)+$F$5/(1+($D$5*A22)^2)+$F$6/(1+($D$6*A22)^2)+$F$7/(1+($D$7*A22)^2)+$F$8/(1+($D$8*A22)^2)+$F$9/(1+($D$9*A22)^2)+$F$10/(1+($D$10*A22)^2)</f>
        <v>348.286288813666</v>
      </c>
      <c r="D22" s="1" t="n">
        <f aca="false">$F$3/SQRT(1+($D$3*A22)^2)+$F$4/SQRT(1+($D$4*A22)^2)+$F$5/SQRT(1+($D$5*A22)^2)+$F$6/SQRT(1+($D$6*A22)^2)+$F$7/SQRT(1+($D$7*A22)^2)+$F$8/SQRT(1+($D$8*A22)^2)+$F$9/SQRT(1+($D$9*A22)^2)+$F$10/SQRT(1+($D$10*A22)^2)</f>
        <v>350.176118875141</v>
      </c>
      <c r="E22" s="58" t="n">
        <f aca="false">$B$2+(A22^2)*($F$3*$D$3/(1+($D$3*A22)^2)+$F$4*$D$4/(1+($D$4*A22)^2)+$F$5*$D$5/(1+($D$5*A22)^2)+$F$6*$D$6/(1+($D$6*A22)^2)+$F$7*$D$7/(1+($D$7*A22)^2)+$F$8*$D$8/(1+($D$8*A22)^2)+$F$9*$D$9/(1+($D$9*A22)^2)+$F$10*$D$10/(1+($D$10*A22)^2))</f>
        <v>0.132859026453164</v>
      </c>
      <c r="F22" s="58" t="n">
        <f aca="false">A22*($F$3/(1+($D$3*A22)^2)+$F$4/(1+($D$4*A22)^2)+$F$5/(1+($D$5*A22)^2)+$F$6/(1+($D$6*A22)^2)+$F$7/(1+($D$7*A22)^2)+$F$8/(1+($D$8*A22)^2)+$F$9/(1+($D$9*A22)^2)+$F$10/(1+($D$10*A22)^2))</f>
        <v>4.56691792834938</v>
      </c>
      <c r="G22" s="0"/>
      <c r="H22" s="59"/>
      <c r="I22" s="60" t="s">
        <v>60</v>
      </c>
      <c r="J22" s="61"/>
      <c r="K22" s="61"/>
      <c r="L22" s="61"/>
      <c r="M22" s="61"/>
      <c r="N22" s="62"/>
      <c r="O22" s="29"/>
      <c r="P22" s="4" t="s">
        <v>2</v>
      </c>
      <c r="Q22" s="6" t="s">
        <v>7</v>
      </c>
      <c r="R22" s="6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9"/>
      <c r="AD22" s="0"/>
      <c r="AE22" s="0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</row>
    <row r="23" customFormat="false" ht="12.75" hidden="false" customHeight="false" outlineLevel="0" collapsed="false">
      <c r="A23" s="1" t="n">
        <f aca="false">A22*$F$12</f>
        <v>0.01501516966851</v>
      </c>
      <c r="B23" s="1" t="n">
        <f aca="false">$F$3/(1+$D$3*$B$12*A23)^2+$F$4/(1+$D$4*$B$12*A23)^2+$F$5/(1+$D$5*$B$12*A23)^2+$F$6/(1+$D$6*$B$12*A23)^2+$F$7/(1+$D$7*$B$12*A23)^2+$F$8/(1+$D$8*$B$12*A23)^2+$F$9/(1+$D$9*$B$12*A23)^2+$F$10/(1+$D$10*$B$12*A23)^2</f>
        <v>336.410471255753</v>
      </c>
      <c r="C23" s="1" t="n">
        <f aca="false">$F$3/(1+($D$3*A23)^2)+$F$4/(1+($D$4*A23)^2)+$F$5/(1+($D$5*A23)^2)+$F$6/(1+($D$6*A23)^2)+$F$7/(1+($D$7*A23)^2)+$F$8/(1+($D$8*A23)^2)+$F$9/(1+($D$9*A23)^2)+$F$10/(1+($D$10*A23)^2)</f>
        <v>347.276644819482</v>
      </c>
      <c r="D23" s="1" t="n">
        <f aca="false">$F$3/SQRT(1+($D$3*A23)^2)+$F$4/SQRT(1+($D$4*A23)^2)+$F$5/SQRT(1+($D$5*A23)^2)+$F$6/SQRT(1+($D$6*A23)^2)+$F$7/SQRT(1+($D$7*A23)^2)+$F$8/SQRT(1+($D$8*A23)^2)+$F$9/SQRT(1+($D$9*A23)^2)+$F$10/SQRT(1+($D$10*A23)^2)</f>
        <v>349.626625438239</v>
      </c>
      <c r="E23" s="58" t="n">
        <f aca="false">$B$2+(A23^2)*($F$3*$D$3/(1+($D$3*A23)^2)+$F$4*$D$4/(1+($D$4*A23)^2)+$F$5*$D$5/(1+($D$5*A23)^2)+$F$6*$D$6/(1+($D$6*A23)^2)+$F$7*$D$7/(1+($D$7*A23)^2)+$F$8*$D$8/(1+($D$8*A23)^2)+$F$9*$D$9/(1+($D$9*A23)^2)+$F$10*$D$10/(1+($D$10*A23)^2))</f>
        <v>0.167266172308108</v>
      </c>
      <c r="F23" s="58" t="n">
        <f aca="false">A23*($F$3/(1+($D$3*A23)^2)+$F$4/(1+($D$4*A23)^2)+$F$5/(1+($D$5*A23)^2)+$F$6/(1+($D$6*A23)^2)+$F$7/(1+($D$7*A23)^2)+$F$8/(1+($D$8*A23)^2)+$F$9/(1+($D$9*A23)^2)+$F$10/(1+($D$10*A23)^2))</f>
        <v>5.21441774387541</v>
      </c>
      <c r="G23" s="0"/>
      <c r="H23" s="63"/>
      <c r="I23" s="58"/>
      <c r="J23" s="58"/>
      <c r="K23" s="58"/>
      <c r="L23" s="58"/>
      <c r="M23" s="58"/>
      <c r="N23" s="64"/>
      <c r="O23" s="29"/>
      <c r="P23" s="7" t="s">
        <v>8</v>
      </c>
      <c r="Q23" s="6" t="s">
        <v>11</v>
      </c>
      <c r="R23" s="6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0"/>
      <c r="AE23" s="0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</row>
    <row r="24" customFormat="false" ht="12.75" hidden="false" customHeight="false" outlineLevel="0" collapsed="false">
      <c r="A24" s="1" t="n">
        <f aca="false">A23*$F$12</f>
        <v>0.0171938707874108</v>
      </c>
      <c r="B24" s="1" t="n">
        <f aca="false">$F$3/(1+$D$3*$B$12*A24)^2+$F$4/(1+$D$4*$B$12*A24)^2+$F$5/(1+$D$5*$B$12*A24)^2+$F$6/(1+$D$6*$B$12*A24)^2+$F$7/(1+$D$7*$B$12*A24)^2+$F$8/(1+$D$8*$B$12*A24)^2+$F$9/(1+$D$9*$B$12*A24)^2+$F$10/(1+$D$10*$B$12*A24)^2</f>
        <v>335.163471088639</v>
      </c>
      <c r="C24" s="1" t="n">
        <f aca="false">$F$3/(1+($D$3*A24)^2)+$F$4/(1+($D$4*A24)^2)+$F$5/(1+($D$5*A24)^2)+$F$6/(1+($D$6*A24)^2)+$F$7/(1+($D$7*A24)^2)+$F$8/(1+($D$8*A24)^2)+$F$9/(1+($D$9*A24)^2)+$F$10/(1+($D$10*A24)^2)</f>
        <v>346.07237852792</v>
      </c>
      <c r="D24" s="1" t="n">
        <f aca="false">$F$3/SQRT(1+($D$3*A24)^2)+$F$4/SQRT(1+($D$4*A24)^2)+$F$5/SQRT(1+($D$5*A24)^2)+$F$6/SQRT(1+($D$6*A24)^2)+$F$7/SQRT(1+($D$7*A24)^2)+$F$8/SQRT(1+($D$8*A24)^2)+$F$9/SQRT(1+($D$9*A24)^2)+$F$10/SQRT(1+($D$10*A24)^2)</f>
        <v>348.955532513192</v>
      </c>
      <c r="E24" s="58" t="n">
        <f aca="false">$B$2+(A24^2)*($F$3*$D$3/(1+($D$3*A24)^2)+$F$4*$D$4/(1+($D$4*A24)^2)+$F$5*$D$5/(1+($D$5*A24)^2)+$F$6*$D$6/(1+($D$6*A24)^2)+$F$7*$D$7/(1+($D$7*A24)^2)+$F$8*$D$8/(1+($D$8*A24)^2)+$F$9*$D$9/(1+($D$9*A24)^2)+$F$10*$D$10/(1+($D$10*A24)^2))</f>
        <v>0.208466448772504</v>
      </c>
      <c r="F24" s="58" t="n">
        <f aca="false">A24*($F$3/(1+($D$3*A24)^2)+$F$4/(1+($D$4*A24)^2)+$F$5/(1+($D$5*A24)^2)+$F$6/(1+($D$6*A24)^2)+$F$7/(1+($D$7*A24)^2)+$F$8/(1+($D$8*A24)^2)+$F$9/(1+($D$9*A24)^2)+$F$10/(1+($D$10*A24)^2))</f>
        <v>5.95032375950098</v>
      </c>
      <c r="G24" s="0"/>
      <c r="H24" s="63"/>
      <c r="I24" s="58"/>
      <c r="J24" s="58"/>
      <c r="K24" s="58"/>
      <c r="L24" s="58"/>
      <c r="M24" s="58"/>
      <c r="N24" s="64"/>
      <c r="O24" s="29"/>
      <c r="P24" s="0"/>
      <c r="Q24" s="0"/>
      <c r="R24" s="0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29"/>
      <c r="AD24" s="0"/>
      <c r="AE24" s="0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</row>
    <row r="25" customFormat="false" ht="12.75" hidden="false" customHeight="false" outlineLevel="0" collapsed="false">
      <c r="A25" s="1" t="n">
        <f aca="false">A24*$F$12</f>
        <v>0.0196887014386641</v>
      </c>
      <c r="B25" s="1" t="n">
        <f aca="false">$F$3/(1+$D$3*$B$12*A25)^2+$F$4/(1+$D$4*$B$12*A25)^2+$F$5/(1+$D$5*$B$12*A25)^2+$F$6/(1+$D$6*$B$12*A25)^2+$F$7/(1+$D$7*$B$12*A25)^2+$F$8/(1+$D$8*$B$12*A25)^2+$F$9/(1+$D$9*$B$12*A25)^2+$F$10/(1+$D$10*$B$12*A25)^2</f>
        <v>333.906521717102</v>
      </c>
      <c r="C25" s="1" t="n">
        <f aca="false">$F$3/(1+($D$3*A25)^2)+$F$4/(1+($D$4*A25)^2)+$F$5/(1+($D$5*A25)^2)+$F$6/(1+($D$6*A25)^2)+$F$7/(1+($D$7*A25)^2)+$F$8/(1+($D$8*A25)^2)+$F$9/(1+($D$9*A25)^2)+$F$10/(1+($D$10*A25)^2)</f>
        <v>344.668567100618</v>
      </c>
      <c r="D25" s="1" t="n">
        <f aca="false">$F$3/SQRT(1+($D$3*A25)^2)+$F$4/SQRT(1+($D$4*A25)^2)+$F$5/SQRT(1+($D$5*A25)^2)+$F$6/SQRT(1+($D$6*A25)^2)+$F$7/SQRT(1+($D$7*A25)^2)+$F$8/SQRT(1+($D$8*A25)^2)+$F$9/SQRT(1+($D$9*A25)^2)+$F$10/SQRT(1+($D$10*A25)^2)</f>
        <v>348.149935646777</v>
      </c>
      <c r="E25" s="58" t="n">
        <f aca="false">$B$2+(A25^2)*($F$3*$D$3/(1+($D$3*A25)^2)+$F$4*$D$4/(1+($D$4*A25)^2)+$F$5*$D$5/(1+($D$5*A25)^2)+$F$6*$D$6/(1+($D$6*A25)^2)+$F$7*$D$7/(1+($D$7*A25)^2)+$F$8*$D$8/(1+($D$8*A25)^2)+$F$9*$D$9/(1+($D$9*A25)^2)+$F$10*$D$10/(1+($D$10*A25)^2))</f>
        <v>0.256752336579166</v>
      </c>
      <c r="F25" s="58" t="n">
        <f aca="false">A25*($F$3/(1+($D$3*A25)^2)+$F$4/(1+($D$4*A25)^2)+$F$5/(1+($D$5*A25)^2)+$F$6/(1+($D$6*A25)^2)+$F$7/(1+($D$7*A25)^2)+$F$8/(1+($D$8*A25)^2)+$F$9/(1+($D$9*A25)^2)+$F$10/(1+($D$10*A25)^2))</f>
        <v>6.78607651293625</v>
      </c>
      <c r="G25" s="0"/>
      <c r="H25" s="65" t="s">
        <v>61</v>
      </c>
      <c r="I25" s="66" t="s">
        <v>3</v>
      </c>
      <c r="J25" s="66" t="s">
        <v>56</v>
      </c>
      <c r="K25" s="66" t="s">
        <v>3</v>
      </c>
      <c r="L25" s="66" t="s">
        <v>56</v>
      </c>
      <c r="M25" s="66" t="s">
        <v>62</v>
      </c>
      <c r="N25" s="67" t="s">
        <v>63</v>
      </c>
      <c r="O25" s="29"/>
      <c r="P25" s="0" t="n">
        <v>100</v>
      </c>
      <c r="Q25" s="6" t="n">
        <v>9.68</v>
      </c>
      <c r="R25" s="6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29"/>
      <c r="AD25" s="0"/>
      <c r="AE25" s="0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</row>
    <row r="26" customFormat="false" ht="12.75" hidden="false" customHeight="false" outlineLevel="0" collapsed="false">
      <c r="A26" s="1" t="n">
        <f aca="false">A25*$F$12</f>
        <v>0.0225455320174143</v>
      </c>
      <c r="B26" s="1" t="n">
        <f aca="false">$F$3/(1+$D$3*$B$12*A26)^2+$F$4/(1+$D$4*$B$12*A26)^2+$F$5/(1+$D$5*$B$12*A26)^2+$F$6/(1+$D$6*$B$12*A26)^2+$F$7/(1+$D$7*$B$12*A26)^2+$F$8/(1+$D$8*$B$12*A26)^2+$F$9/(1+$D$9*$B$12*A26)^2+$F$10/(1+$D$10*$B$12*A26)^2</f>
        <v>332.651821090532</v>
      </c>
      <c r="C26" s="1" t="n">
        <f aca="false">$F$3/(1+($D$3*A26)^2)+$F$4/(1+($D$4*A26)^2)+$F$5/(1+($D$5*A26)^2)+$F$6/(1+($D$6*A26)^2)+$F$7/(1+($D$7*A26)^2)+$F$8/(1+($D$8*A26)^2)+$F$9/(1+($D$9*A26)^2)+$F$10/(1+($D$10*A26)^2)</f>
        <v>343.07524024869</v>
      </c>
      <c r="D26" s="1" t="n">
        <f aca="false">$F$3/SQRT(1+($D$3*A26)^2)+$F$4/SQRT(1+($D$4*A26)^2)+$F$5/SQRT(1+($D$5*A26)^2)+$F$6/SQRT(1+($D$6*A26)^2)+$F$7/SQRT(1+($D$7*A26)^2)+$F$8/SQRT(1+($D$8*A26)^2)+$F$9/SQRT(1+($D$9*A26)^2)+$F$10/SQRT(1+($D$10*A26)^2)</f>
        <v>347.202068770848</v>
      </c>
      <c r="E26" s="58" t="n">
        <f aca="false">$B$2+(A26^2)*($F$3*$D$3/(1+($D$3*A26)^2)+$F$4*$D$4/(1+($D$4*A26)^2)+$F$5*$D$5/(1+($D$5*A26)^2)+$F$6*$D$6/(1+($D$6*A26)^2)+$F$7*$D$7/(1+($D$7*A26)^2)+$F$8*$D$8/(1+($D$8*A26)^2)+$F$9*$D$9/(1+($D$9*A26)^2)+$F$10*$D$10/(1+($D$10*A26)^2))</f>
        <v>0.311967634246705</v>
      </c>
      <c r="F26" s="58" t="n">
        <f aca="false">A26*($F$3/(1+($D$3*A26)^2)+$F$4/(1+($D$4*A26)^2)+$F$5/(1+($D$5*A26)^2)+$F$6/(1+($D$6*A26)^2)+$F$7/(1+($D$7*A26)^2)+$F$8/(1+($D$8*A26)^2)+$F$9/(1+($D$9*A26)^2)+$F$10/(1+($D$10*A26)^2))</f>
        <v>7.73481381340893</v>
      </c>
      <c r="G26" s="0"/>
      <c r="H26" s="65"/>
      <c r="I26" s="66" t="s">
        <v>64</v>
      </c>
      <c r="J26" s="66" t="s">
        <v>64</v>
      </c>
      <c r="K26" s="66" t="s">
        <v>65</v>
      </c>
      <c r="L26" s="66" t="s">
        <v>65</v>
      </c>
      <c r="M26" s="66" t="s">
        <v>66</v>
      </c>
      <c r="N26" s="67" t="s">
        <v>66</v>
      </c>
      <c r="O26" s="29"/>
      <c r="P26" s="0" t="n">
        <v>63.1</v>
      </c>
      <c r="Q26" s="6" t="n">
        <v>13.8</v>
      </c>
      <c r="R26" s="6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0"/>
      <c r="AE26" s="0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</row>
    <row r="27" customFormat="false" ht="12.75" hidden="false" customHeight="false" outlineLevel="0" collapsed="false">
      <c r="A27" s="1" t="n">
        <f aca="false">A26*$F$12</f>
        <v>0.0258168887131411</v>
      </c>
      <c r="B27" s="1" t="n">
        <f aca="false">$F$3/(1+$D$3*$B$12*A27)^2+$F$4/(1+$D$4*$B$12*A27)^2+$F$5/(1+$D$5*$B$12*A27)^2+$F$6/(1+$D$6*$B$12*A27)^2+$F$7/(1+$D$7*$B$12*A27)^2+$F$8/(1+$D$8*$B$12*A27)^2+$F$9/(1+$D$9*$B$12*A27)^2+$F$10/(1+$D$10*$B$12*A27)^2</f>
        <v>331.411090120981</v>
      </c>
      <c r="C27" s="1" t="n">
        <f aca="false">$F$3/(1+($D$3*A27)^2)+$F$4/(1+($D$4*A27)^2)+$F$5/(1+($D$5*A27)^2)+$F$6/(1+($D$6*A27)^2)+$F$7/(1+($D$7*A27)^2)+$F$8/(1+($D$8*A27)^2)+$F$9/(1+($D$9*A27)^2)+$F$10/(1+($D$10*A27)^2)</f>
        <v>341.320622205706</v>
      </c>
      <c r="D27" s="1" t="n">
        <f aca="false">$F$3/SQRT(1+($D$3*A27)^2)+$F$4/SQRT(1+($D$4*A27)^2)+$F$5/SQRT(1+($D$5*A27)^2)+$F$6/SQRT(1+($D$6*A27)^2)+$F$7/SQRT(1+($D$7*A27)^2)+$F$8/SQRT(1+($D$8*A27)^2)+$F$9/SQRT(1+($D$9*A27)^2)+$F$10/SQRT(1+($D$10*A27)^2)</f>
        <v>346.111834234836</v>
      </c>
      <c r="E27" s="58" t="n">
        <f aca="false">$B$2+(A27^2)*($F$3*$D$3/(1+($D$3*A27)^2)+$F$4*$D$4/(1+($D$4*A27)^2)+$F$5*$D$5/(1+($D$5*A27)^2)+$F$6*$D$6/(1+($D$6*A27)^2)+$F$7*$D$7/(1+($D$7*A27)^2)+$F$8*$D$8/(1+($D$8*A27)^2)+$F$9*$D$9/(1+($D$9*A27)^2)+$F$10*$D$10/(1+($D$10*A27)^2))</f>
        <v>0.373413943726914</v>
      </c>
      <c r="F27" s="58" t="n">
        <f aca="false">A27*($F$3/(1+($D$3*A27)^2)+$F$4/(1+($D$4*A27)^2)+$F$5/(1+($D$5*A27)^2)+$F$6/(1+($D$6*A27)^2)+$F$7/(1+($D$7*A27)^2)+$F$8/(1+($D$8*A27)^2)+$F$9/(1+($D$9*A27)^2)+$F$10/(1+($D$10*A27)^2))</f>
        <v>8.81183651898478</v>
      </c>
      <c r="G27" s="0"/>
      <c r="H27" s="63"/>
      <c r="I27" s="58"/>
      <c r="J27" s="58"/>
      <c r="K27" s="58"/>
      <c r="L27" s="58"/>
      <c r="M27" s="58"/>
      <c r="N27" s="64"/>
      <c r="O27" s="29"/>
      <c r="P27" s="0" t="n">
        <v>39.8</v>
      </c>
      <c r="Q27" s="6" t="n">
        <v>19.8</v>
      </c>
      <c r="R27" s="6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0"/>
      <c r="AE27" s="0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</row>
    <row r="28" customFormat="false" ht="12.75" hidden="false" customHeight="false" outlineLevel="0" collapsed="false">
      <c r="A28" s="1" t="n">
        <f aca="false">A27*$F$12</f>
        <v>0.0295629192654179</v>
      </c>
      <c r="B28" s="1" t="n">
        <f aca="false">$F$3/(1+$D$3*$B$12*A28)^2+$F$4/(1+$D$4*$B$12*A28)^2+$F$5/(1+$D$5*$B$12*A28)^2+$F$6/(1+$D$6*$B$12*A28)^2+$F$7/(1+$D$7*$B$12*A28)^2+$F$8/(1+$D$8*$B$12*A28)^2+$F$9/(1+$D$9*$B$12*A28)^2+$F$10/(1+$D$10*$B$12*A28)^2</f>
        <v>330.194889491621</v>
      </c>
      <c r="C28" s="1" t="n">
        <f aca="false">$F$3/(1+($D$3*A28)^2)+$F$4/(1+($D$4*A28)^2)+$F$5/(1+($D$5*A28)^2)+$F$6/(1+($D$6*A28)^2)+$F$7/(1+($D$7*A28)^2)+$F$8/(1+($D$8*A28)^2)+$F$9/(1+($D$9*A28)^2)+$F$10/(1+($D$10*A28)^2)</f>
        <v>339.45141389681</v>
      </c>
      <c r="D28" s="1" t="n">
        <f aca="false">$F$3/SQRT(1+($D$3*A28)^2)+$F$4/SQRT(1+($D$4*A28)^2)+$F$5/SQRT(1+($D$5*A28)^2)+$F$6/SQRT(1+($D$6*A28)^2)+$F$7/SQRT(1+($D$7*A28)^2)+$F$8/SQRT(1+($D$8*A28)^2)+$F$9/SQRT(1+($D$9*A28)^2)+$F$10/SQRT(1+($D$10*A28)^2)</f>
        <v>344.888725767254</v>
      </c>
      <c r="E28" s="58" t="n">
        <f aca="false">$B$2+(A28^2)*($F$3*$D$3/(1+($D$3*A28)^2)+$F$4*$D$4/(1+($D$4*A28)^2)+$F$5*$D$5/(1+($D$5*A28)^2)+$F$6*$D$6/(1+($D$6*A28)^2)+$F$7*$D$7/(1+($D$7*A28)^2)+$F$8*$D$8/(1+($D$8*A28)^2)+$F$9*$D$9/(1+($D$9*A28)^2)+$F$10*$D$10/(1+($D$10*A28)^2))</f>
        <v>0.439857905557519</v>
      </c>
      <c r="F28" s="58" t="n">
        <f aca="false">A28*($F$3/(1+($D$3*A28)^2)+$F$4/(1+($D$4*A28)^2)+$F$5/(1+($D$5*A28)^2)+$F$6/(1+($D$6*A28)^2)+$F$7/(1+($D$7*A28)^2)+$F$8/(1+($D$8*A28)^2)+$F$9/(1+($D$9*A28)^2)+$F$10/(1+($D$10*A28)^2))</f>
        <v>10.0351747435633</v>
      </c>
      <c r="G28" s="0"/>
      <c r="H28" s="8" t="n">
        <v>100</v>
      </c>
      <c r="I28" s="8" t="n">
        <v>899</v>
      </c>
      <c r="J28" s="8" t="n">
        <v>359</v>
      </c>
      <c r="K28" s="58" t="n">
        <f aca="false">$B$2+(H28^2)*($F$3*$D$3/(1+($D$3*H28)^2)+$F$4*$D$4/(1+($D$4*H28)^2)+$F$5*$D$5/(1+($D$5*H28)^2)+$F$6*$D$6/(1+($D$6*H28)^2)+$F$7*$D$7/(1+($D$7*H28)^2)+$F$8*$D$8/(1+($D$8*H28)^2)+$F$9*$D$9/(1+($D$9*H28)^2)+$F$10*$D$10/(1+($D$10*H28)^2))</f>
        <v>5221.43479961995</v>
      </c>
      <c r="L28" s="58" t="n">
        <f aca="false">H28*($F$3/(1+($D$3*H28)^2)+$F$4/(1+($D$4*H28)^2)+$F$5/(1+($D$5*H28)^2)+$F$6/(1+($D$6*H28)^2)+$F$7/(1+($D$7*H28)^2)+$F$8/(1+($D$8*H28)^2)+$F$9/(1+($D$9*H28)^2)+$F$10/(1+($D$10*H28)^2))</f>
        <v>22510.502873146</v>
      </c>
      <c r="M28" s="58" t="n">
        <f aca="false">(1-K28/I28)^2</f>
        <v>23.1173218010935</v>
      </c>
      <c r="N28" s="64" t="n">
        <f aca="false">(1-L28/J28)^2</f>
        <v>3807.30347792922</v>
      </c>
      <c r="O28" s="29"/>
      <c r="P28" s="0" t="n">
        <v>25.1</v>
      </c>
      <c r="Q28" s="6" t="n">
        <v>28.5</v>
      </c>
      <c r="R28" s="6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0"/>
      <c r="AE28" s="0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</row>
    <row r="29" customFormat="false" ht="12.75" hidden="false" customHeight="false" outlineLevel="0" collapsed="false">
      <c r="A29" s="1" t="n">
        <f aca="false">A28*$F$12</f>
        <v>0.03385249885083</v>
      </c>
      <c r="B29" s="1" t="n">
        <f aca="false">$F$3/(1+$D$3*$B$12*A29)^2+$F$4/(1+$D$4*$B$12*A29)^2+$F$5/(1+$D$5*$B$12*A29)^2+$F$6/(1+$D$6*$B$12*A29)^2+$F$7/(1+$D$7*$B$12*A29)^2+$F$8/(1+$D$8*$B$12*A29)^2+$F$9/(1+$D$9*$B$12*A29)^2+$F$10/(1+$D$10*$B$12*A29)^2</f>
        <v>329.011982949191</v>
      </c>
      <c r="C29" s="1" t="n">
        <f aca="false">$F$3/(1+($D$3*A29)^2)+$F$4/(1+($D$4*A29)^2)+$F$5/(1+($D$5*A29)^2)+$F$6/(1+($D$6*A29)^2)+$F$7/(1+($D$7*A29)^2)+$F$8/(1+($D$8*A29)^2)+$F$9/(1+($D$9*A29)^2)+$F$10/(1+($D$10*A29)^2)</f>
        <v>337.529017528781</v>
      </c>
      <c r="D29" s="1" t="n">
        <f aca="false">$F$3/SQRT(1+($D$3*A29)^2)+$F$4/SQRT(1+($D$4*A29)^2)+$F$5/SQRT(1+($D$5*A29)^2)+$F$6/SQRT(1+($D$6*A29)^2)+$F$7/SQRT(1+($D$7*A29)^2)+$F$8/SQRT(1+($D$8*A29)^2)+$F$9/SQRT(1+($D$9*A29)^2)+$F$10/SQRT(1+($D$10*A29)^2)</f>
        <v>343.552420022256</v>
      </c>
      <c r="E29" s="58" t="n">
        <f aca="false">$B$2+(A29^2)*($F$3*$D$3/(1+($D$3*A29)^2)+$F$4*$D$4/(1+($D$4*A29)^2)+$F$5*$D$5/(1+($D$5*A29)^2)+$F$6*$D$6/(1+($D$6*A29)^2)+$F$7*$D$7/(1+($D$7*A29)^2)+$F$8*$D$8/(1+($D$8*A29)^2)+$F$9*$D$9/(1+($D$9*A29)^2)+$F$10*$D$10/(1+($D$10*A29)^2))</f>
        <v>0.509676278445358</v>
      </c>
      <c r="F29" s="58" t="n">
        <f aca="false">A29*($F$3/(1+($D$3*A29)^2)+$F$4/(1+($D$4*A29)^2)+$F$5/(1+($D$5*A29)^2)+$F$6/(1+($D$6*A29)^2)+$F$7/(1+($D$7*A29)^2)+$F$8/(1+($D$8*A29)^2)+$F$9/(1+($D$9*A29)^2)+$F$10/(1+($D$10*A29)^2))</f>
        <v>11.4262006780148</v>
      </c>
      <c r="G29" s="0"/>
      <c r="H29" s="8" t="n">
        <v>63.1</v>
      </c>
      <c r="I29" s="8" t="n">
        <v>814</v>
      </c>
      <c r="J29" s="8" t="n">
        <v>311</v>
      </c>
      <c r="K29" s="58" t="n">
        <f aca="false">$B$2+(H29^2)*($F$3*$D$3/(1+($D$3*H29)^2)+$F$4*$D$4/(1+($D$4*H29)^2)+$F$5*$D$5/(1+($D$5*H29)^2)+$F$6*$D$6/(1+($D$6*H29)^2)+$F$7*$D$7/(1+($D$7*H29)^2)+$F$8*$D$8/(1+($D$8*H29)^2)+$F$9*$D$9/(1+($D$9*H29)^2)+$F$10*$D$10/(1+($D$10*H29)^2))</f>
        <v>2999.89538631918</v>
      </c>
      <c r="L29" s="58" t="n">
        <f aca="false">H29*($F$3/(1+($D$3*H29)^2)+$F$4/(1+($D$4*H29)^2)+$F$5/(1+($D$5*H29)^2)+$F$6/(1+($D$6*H29)^2)+$F$7/(1+($D$7*H29)^2)+$F$8/(1+($D$8*H29)^2)+$F$9/(1+($D$9*H29)^2)+$F$10/(1+($D$10*H29)^2))</f>
        <v>14896.2288156228</v>
      </c>
      <c r="M29" s="58" t="n">
        <f aca="false">(1-K29/I29)^2</f>
        <v>7.21123979005529</v>
      </c>
      <c r="N29" s="64" t="n">
        <f aca="false">(1-L29/J29)^2</f>
        <v>2199.40757026988</v>
      </c>
      <c r="O29" s="29"/>
      <c r="P29" s="0" t="n">
        <v>15.8</v>
      </c>
      <c r="Q29" s="6" t="n">
        <v>41.3</v>
      </c>
      <c r="R29" s="6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0"/>
      <c r="AE29" s="0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</row>
    <row r="30" customFormat="false" ht="12.75" hidden="false" customHeight="false" outlineLevel="0" collapsed="false">
      <c r="A30" s="1" t="n">
        <f aca="false">A29*$F$12</f>
        <v>0.0387644964340854</v>
      </c>
      <c r="B30" s="1" t="n">
        <f aca="false">$F$3/(1+$D$3*$B$12*A30)^2+$F$4/(1+$D$4*$B$12*A30)^2+$F$5/(1+$D$5*$B$12*A30)^2+$F$6/(1+$D$6*$B$12*A30)^2+$F$7/(1+$D$7*$B$12*A30)^2+$F$8/(1+$D$8*$B$12*A30)^2+$F$9/(1+$D$9*$B$12*A30)^2+$F$10/(1+$D$10*$B$12*A30)^2</f>
        <v>327.868809816787</v>
      </c>
      <c r="C30" s="1" t="n">
        <f aca="false">$F$3/(1+($D$3*A30)^2)+$F$4/(1+($D$4*A30)^2)+$F$5/(1+($D$5*A30)^2)+$F$6/(1+($D$6*A30)^2)+$F$7/(1+($D$7*A30)^2)+$F$8/(1+($D$8*A30)^2)+$F$9/(1+($D$9*A30)^2)+$F$10/(1+($D$10*A30)^2)</f>
        <v>335.621919157265</v>
      </c>
      <c r="D30" s="1" t="n">
        <f aca="false">$F$3/SQRT(1+($D$3*A30)^2)+$F$4/SQRT(1+($D$4*A30)^2)+$F$5/SQRT(1+($D$5*A30)^2)+$F$6/SQRT(1+($D$6*A30)^2)+$F$7/SQRT(1+($D$7*A30)^2)+$F$8/SQRT(1+($D$8*A30)^2)+$F$9/SQRT(1+($D$9*A30)^2)+$F$10/SQRT(1+($D$10*A30)^2)</f>
        <v>342.131563477669</v>
      </c>
      <c r="E30" s="58" t="n">
        <f aca="false">$B$2+(A30^2)*($F$3*$D$3/(1+($D$3*A30)^2)+$F$4*$D$4/(1+($D$4*A30)^2)+$F$5*$D$5/(1+($D$5*A30)^2)+$F$6*$D$6/(1+($D$6*A30)^2)+$F$7*$D$7/(1+($D$7*A30)^2)+$F$8*$D$8/(1+($D$8*A30)^2)+$F$9*$D$9/(1+($D$9*A30)^2)+$F$10*$D$10/(1+($D$10*A30)^2))</f>
        <v>0.581133299887305</v>
      </c>
      <c r="F30" s="58" t="n">
        <f aca="false">A30*($F$3/(1+($D$3*A30)^2)+$F$4/(1+($D$4*A30)^2)+$F$5/(1+($D$5*A30)^2)+$F$6/(1+($D$6*A30)^2)+$F$7/(1+($D$7*A30)^2)+$F$8/(1+($D$8*A30)^2)+$F$9/(1+($D$9*A30)^2)+$F$10/(1+($D$10*A30)^2))</f>
        <v>13.0102146883727</v>
      </c>
      <c r="G30" s="0"/>
      <c r="H30" s="8" t="n">
        <v>39.8</v>
      </c>
      <c r="I30" s="8" t="n">
        <v>741</v>
      </c>
      <c r="J30" s="8" t="n">
        <v>270</v>
      </c>
      <c r="K30" s="58" t="n">
        <f aca="false">$B$2+(H30^2)*($F$3*$D$3/(1+($D$3*H30)^2)+$F$4*$D$4/(1+($D$4*H30)^2)+$F$5*$D$5/(1+($D$5*H30)^2)+$F$6*$D$6/(1+($D$6*H30)^2)+$F$7*$D$7/(1+($D$7*H30)^2)+$F$8*$D$8/(1+($D$8*H30)^2)+$F$9*$D$9/(1+($D$9*H30)^2)+$F$10*$D$10/(1+($D$10*H30)^2))</f>
        <v>1761.1687518502</v>
      </c>
      <c r="L30" s="58" t="n">
        <f aca="false">H30*($F$3/(1+($D$3*H30)^2)+$F$4/(1+($D$4*H30)^2)+$F$5/(1+($D$5*H30)^2)+$F$6/(1+($D$6*H30)^2)+$F$7/(1+($D$7*H30)^2)+$F$8/(1+($D$8*H30)^2)+$F$9/(1+($D$9*H30)^2)+$F$10/(1+($D$10*H30)^2))</f>
        <v>9911.75451156817</v>
      </c>
      <c r="M30" s="58" t="n">
        <f aca="false">(1-K30/I30)^2</f>
        <v>1.89542942161829</v>
      </c>
      <c r="N30" s="64" t="n">
        <f aca="false">(1-L30/J30)^2</f>
        <v>1275.21851936002</v>
      </c>
      <c r="O30" s="29"/>
      <c r="P30" s="0" t="n">
        <v>10</v>
      </c>
      <c r="Q30" s="6" t="n">
        <v>60</v>
      </c>
      <c r="R30" s="6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0"/>
      <c r="AE30" s="0"/>
      <c r="AF30" s="53"/>
      <c r="AG30" s="53"/>
      <c r="AH30" s="53"/>
      <c r="AI30" s="53"/>
      <c r="AJ30" s="53"/>
      <c r="AK30" s="53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</row>
    <row r="31" customFormat="false" ht="12.75" hidden="false" customHeight="false" outlineLevel="0" collapsed="false">
      <c r="A31" s="1" t="n">
        <f aca="false">A30*$F$12</f>
        <v>0.0443892248666712</v>
      </c>
      <c r="B31" s="1" t="n">
        <f aca="false">$F$3/(1+$D$3*$B$12*A31)^2+$F$4/(1+$D$4*$B$12*A31)^2+$F$5/(1+$D$5*$B$12*A31)^2+$F$6/(1+$D$6*$B$12*A31)^2+$F$7/(1+$D$7*$B$12*A31)^2+$F$8/(1+$D$8*$B$12*A31)^2+$F$9/(1+$D$9*$B$12*A31)^2+$F$10/(1+$D$10*$B$12*A31)^2</f>
        <v>326.769118013375</v>
      </c>
      <c r="C31" s="1" t="n">
        <f aca="false">$F$3/(1+($D$3*A31)^2)+$F$4/(1+($D$4*A31)^2)+$F$5/(1+($D$5*A31)^2)+$F$6/(1+($D$6*A31)^2)+$F$7/(1+($D$7*A31)^2)+$F$8/(1+($D$8*A31)^2)+$F$9/(1+($D$9*A31)^2)+$F$10/(1+($D$10*A31)^2)</f>
        <v>333.796028061138</v>
      </c>
      <c r="D31" s="1" t="n">
        <f aca="false">$F$3/SQRT(1+($D$3*A31)^2)+$F$4/SQRT(1+($D$4*A31)^2)+$F$5/SQRT(1+($D$5*A31)^2)+$F$6/SQRT(1+($D$6*A31)^2)+$F$7/SQRT(1+($D$7*A31)^2)+$F$8/SQRT(1+($D$8*A31)^2)+$F$9/SQRT(1+($D$9*A31)^2)+$F$10/SQRT(1+($D$10*A31)^2)</f>
        <v>340.660823448963</v>
      </c>
      <c r="E31" s="58" t="n">
        <f aca="false">$B$2+(A31^2)*($F$3*$D$3/(1+($D$3*A31)^2)+$F$4*$D$4/(1+($D$4*A31)^2)+$F$5*$D$5/(1+($D$5*A31)^2)+$F$6*$D$6/(1+($D$6*A31)^2)+$F$7*$D$7/(1+($D$7*A31)^2)+$F$8*$D$8/(1+($D$8*A31)^2)+$F$9*$D$9/(1+($D$9*A31)^2)+$F$10*$D$10/(1+($D$10*A31)^2))</f>
        <v>0.652733352105698</v>
      </c>
      <c r="F31" s="58" t="n">
        <f aca="false">A31*($F$3/(1+($D$3*A31)^2)+$F$4/(1+($D$4*A31)^2)+$F$5/(1+($D$5*A31)^2)+$F$6/(1+($D$6*A31)^2)+$F$7/(1+($D$7*A31)^2)+$F$8/(1+($D$8*A31)^2)+$F$9/(1+($D$9*A31)^2)+$F$10/(1+($D$10*A31)^2))</f>
        <v>14.8169469492076</v>
      </c>
      <c r="G31" s="0"/>
      <c r="H31" s="8" t="n">
        <v>25.1</v>
      </c>
      <c r="I31" s="8" t="n">
        <v>677</v>
      </c>
      <c r="J31" s="8" t="n">
        <v>236</v>
      </c>
      <c r="K31" s="58" t="n">
        <f aca="false">$B$2+(H31^2)*($F$3*$D$3/(1+($D$3*H31)^2)+$F$4*$D$4/(1+($D$4*H31)^2)+$F$5*$D$5/(1+($D$5*H31)^2)+$F$6*$D$6/(1+($D$6*H31)^2)+$F$7*$D$7/(1+($D$7*H31)^2)+$F$8*$D$8/(1+($D$8*H31)^2)+$F$9*$D$9/(1+($D$9*H31)^2)+$F$10*$D$10/(1+($D$10*H31)^2))</f>
        <v>991.923352381877</v>
      </c>
      <c r="L31" s="58" t="n">
        <f aca="false">H31*($F$3/(1+($D$3*H31)^2)+$F$4/(1+($D$4*H31)^2)+$F$5/(1+($D$5*H31)^2)+$F$6/(1+($D$6*H31)^2)+$F$7/(1+($D$7*H31)^2)+$F$8/(1+($D$8*H31)^2)+$F$9/(1+($D$9*H31)^2)+$F$10/(1+($D$10*H31)^2))</f>
        <v>6567.06521554215</v>
      </c>
      <c r="M31" s="58" t="n">
        <f aca="false">(1-K31/I31)^2</f>
        <v>0.216387612120201</v>
      </c>
      <c r="N31" s="64" t="n">
        <f aca="false">(1-L31/J31)^2</f>
        <v>719.663652029728</v>
      </c>
      <c r="O31" s="29"/>
      <c r="P31" s="0" t="n">
        <v>6.31</v>
      </c>
      <c r="Q31" s="6" t="n">
        <v>87.5</v>
      </c>
      <c r="R31" s="6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0"/>
      <c r="AE31" s="0"/>
      <c r="AF31" s="53"/>
      <c r="AG31" s="53"/>
      <c r="AH31" s="53"/>
      <c r="AI31" s="53"/>
      <c r="AJ31" s="53"/>
      <c r="AK31" s="53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</row>
    <row r="32" customFormat="false" ht="12.75" hidden="false" customHeight="false" outlineLevel="0" collapsed="false">
      <c r="A32" s="1" t="n">
        <f aca="false">A31*$F$12</f>
        <v>0.0508301013948252</v>
      </c>
      <c r="B32" s="1" t="n">
        <f aca="false">$F$3/(1+$D$3*$B$12*A32)^2+$F$4/(1+$D$4*$B$12*A32)^2+$F$5/(1+$D$5*$B$12*A32)^2+$F$6/(1+$D$6*$B$12*A32)^2+$F$7/(1+$D$7*$B$12*A32)^2+$F$8/(1+$D$8*$B$12*A32)^2+$F$9/(1+$D$9*$B$12*A32)^2+$F$10/(1+$D$10*$B$12*A32)^2</f>
        <v>325.71378940766</v>
      </c>
      <c r="C32" s="1" t="n">
        <f aca="false">$F$3/(1+($D$3*A32)^2)+$F$4/(1+($D$4*A32)^2)+$F$5/(1+($D$5*A32)^2)+$F$6/(1+($D$6*A32)^2)+$F$7/(1+($D$7*A32)^2)+$F$8/(1+($D$8*A32)^2)+$F$9/(1+($D$9*A32)^2)+$F$10/(1+($D$10*A32)^2)</f>
        <v>332.105707012997</v>
      </c>
      <c r="D32" s="1" t="n">
        <f aca="false">$F$3/SQRT(1+($D$3*A32)^2)+$F$4/SQRT(1+($D$4*A32)^2)+$F$5/SQRT(1+($D$5*A32)^2)+$F$6/SQRT(1+($D$6*A32)^2)+$F$7/SQRT(1+($D$7*A32)^2)+$F$8/SQRT(1+($D$8*A32)^2)+$F$9/SQRT(1+($D$9*A32)^2)+$F$10/SQRT(1+($D$10*A32)^2)</f>
        <v>339.176869390155</v>
      </c>
      <c r="E32" s="58" t="n">
        <f aca="false">$B$2+(A32^2)*($F$3*$D$3/(1+($D$3*A32)^2)+$F$4*$D$4/(1+($D$4*A32)^2)+$F$5*$D$5/(1+($D$5*A32)^2)+$F$6*$D$6/(1+($D$6*A32)^2)+$F$7*$D$7/(1+($D$7*A32)^2)+$F$8*$D$8/(1+($D$8*A32)^2)+$F$9*$D$9/(1+($D$9*A32)^2)+$F$10*$D$10/(1+($D$10*A32)^2))</f>
        <v>0.723561850037489</v>
      </c>
      <c r="F32" s="58" t="n">
        <f aca="false">A32*($F$3/(1+($D$3*A32)^2)+$F$4/(1+($D$4*A32)^2)+$F$5/(1+($D$5*A32)^2)+$F$6/(1+($D$6*A32)^2)+$F$7/(1+($D$7*A32)^2)+$F$8/(1+($D$8*A32)^2)+$F$9/(1+($D$9*A32)^2)+$F$10/(1+($D$10*A32)^2))</f>
        <v>16.8809667612708</v>
      </c>
      <c r="G32" s="0"/>
      <c r="H32" s="8" t="n">
        <v>15.8</v>
      </c>
      <c r="I32" s="8" t="n">
        <v>621</v>
      </c>
      <c r="J32" s="8" t="n">
        <v>208</v>
      </c>
      <c r="K32" s="58" t="n">
        <f aca="false">$B$2+(H32^2)*($F$3*$D$3/(1+($D$3*H32)^2)+$F$4*$D$4/(1+($D$4*H32)^2)+$F$5*$D$5/(1+($D$5*H32)^2)+$F$6*$D$6/(1+($D$6*H32)^2)+$F$7*$D$7/(1+($D$7*H32)^2)+$F$8*$D$8/(1+($D$8*H32)^2)+$F$9*$D$9/(1+($D$9*H32)^2)+$F$10*$D$10/(1+($D$10*H32)^2))</f>
        <v>548.31625847977</v>
      </c>
      <c r="L32" s="58" t="n">
        <f aca="false">H32*($F$3/(1+($D$3*H32)^2)+$F$4/(1+($D$4*H32)^2)+$F$5/(1+($D$5*H32)^2)+$F$6/(1+($D$6*H32)^2)+$F$7/(1+($D$7*H32)^2)+$F$8/(1+($D$8*H32)^2)+$F$9/(1+($D$9*H32)^2)+$F$10/(1+($D$10*H32)^2))</f>
        <v>4293.38755347806</v>
      </c>
      <c r="M32" s="58" t="n">
        <f aca="false">(1-K32/I32)^2</f>
        <v>0.0136990783692078</v>
      </c>
      <c r="N32" s="64" t="n">
        <f aca="false">(1-L32/J32)^2</f>
        <v>385.780128099885</v>
      </c>
      <c r="O32" s="29"/>
      <c r="P32" s="0" t="n">
        <v>3.98</v>
      </c>
      <c r="Q32" s="6" t="n">
        <v>128</v>
      </c>
      <c r="R32" s="6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0"/>
      <c r="AE32" s="0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</row>
    <row r="33" customFormat="false" ht="12.75" hidden="false" customHeight="false" outlineLevel="0" collapsed="false">
      <c r="A33" s="1" t="n">
        <f aca="false">A32*$F$12</f>
        <v>0.0582055491072144</v>
      </c>
      <c r="B33" s="1" t="n">
        <f aca="false">$F$3/(1+$D$3*$B$12*A33)^2+$F$4/(1+$D$4*$B$12*A33)^2+$F$5/(1+$D$5*$B$12*A33)^2+$F$6/(1+$D$6*$B$12*A33)^2+$F$7/(1+$D$7*$B$12*A33)^2+$F$8/(1+$D$8*$B$12*A33)^2+$F$9/(1+$D$9*$B$12*A33)^2+$F$10/(1+$D$10*$B$12*A33)^2</f>
        <v>324.7008655694</v>
      </c>
      <c r="C33" s="1" t="n">
        <f aca="false">$F$3/(1+($D$3*A33)^2)+$F$4/(1+($D$4*A33)^2)+$F$5/(1+($D$5*A33)^2)+$F$6/(1+($D$6*A33)^2)+$F$7/(1+($D$7*A33)^2)+$F$8/(1+($D$8*A33)^2)+$F$9/(1+($D$9*A33)^2)+$F$10/(1+($D$10*A33)^2)</f>
        <v>330.587898503972</v>
      </c>
      <c r="D33" s="1" t="n">
        <f aca="false">$F$3/SQRT(1+($D$3*A33)^2)+$F$4/SQRT(1+($D$4*A33)^2)+$F$5/SQRT(1+($D$5*A33)^2)+$F$6/SQRT(1+($D$6*A33)^2)+$F$7/SQRT(1+($D$7*A33)^2)+$F$8/SQRT(1+($D$8*A33)^2)+$F$9/SQRT(1+($D$9*A33)^2)+$F$10/SQRT(1+($D$10*A33)^2)</f>
        <v>337.714288273153</v>
      </c>
      <c r="E33" s="58" t="n">
        <f aca="false">$B$2+(A33^2)*($F$3*$D$3/(1+($D$3*A33)^2)+$F$4*$D$4/(1+($D$4*A33)^2)+$F$5*$D$5/(1+($D$5*A33)^2)+$F$6*$D$6/(1+($D$6*A33)^2)+$F$7*$D$7/(1+($D$7*A33)^2)+$F$8*$D$8/(1+($D$8*A33)^2)+$F$9*$D$9/(1+($D$9*A33)^2)+$F$10*$D$10/(1+($D$10*A33)^2))</f>
        <v>0.793538642651829</v>
      </c>
      <c r="F33" s="58" t="n">
        <f aca="false">A33*($F$3/(1+($D$3*A33)^2)+$F$4/(1+($D$4*A33)^2)+$F$5/(1+($D$5*A33)^2)+$F$6/(1+($D$6*A33)^2)+$F$7/(1+($D$7*A33)^2)+$F$8/(1+($D$8*A33)^2)+$F$9/(1+($D$9*A33)^2)+$F$10/(1+($D$10*A33)^2))</f>
        <v>19.2420501606237</v>
      </c>
      <c r="G33" s="0"/>
      <c r="H33" s="8" t="n">
        <v>10</v>
      </c>
      <c r="I33" s="8" t="n">
        <v>571</v>
      </c>
      <c r="J33" s="8" t="n">
        <v>184</v>
      </c>
      <c r="K33" s="58" t="n">
        <f aca="false">$B$2+(H33^2)*($F$3*$D$3/(1+($D$3*H33)^2)+$F$4*$D$4/(1+($D$4*H33)^2)+$F$5*$D$5/(1+($D$5*H33)^2)+$F$6*$D$6/(1+($D$6*H33)^2)+$F$7*$D$7/(1+($D$7*H33)^2)+$F$8*$D$8/(1+($D$8*H33)^2)+$F$9*$D$9/(1+($D$9*H33)^2)+$F$10*$D$10/(1+($D$10*H33)^2))</f>
        <v>315.309775297721</v>
      </c>
      <c r="L33" s="58" t="n">
        <f aca="false">H33*($F$3/(1+($D$3*H33)^2)+$F$4/(1+($D$4*H33)^2)+$F$5/(1+($D$5*H33)^2)+$F$6/(1+($D$6*H33)^2)+$F$7/(1+($D$7*H33)^2)+$F$8/(1+($D$8*H33)^2)+$F$9/(1+($D$9*H33)^2)+$F$10/(1+($D$10*H33)^2))</f>
        <v>2803.94466182767</v>
      </c>
      <c r="M33" s="58" t="n">
        <f aca="false">(1-K33/I33)^2</f>
        <v>0.200519232269261</v>
      </c>
      <c r="N33" s="64" t="n">
        <f aca="false">(1-L33/J33)^2</f>
        <v>202.744270765574</v>
      </c>
      <c r="O33" s="29"/>
      <c r="P33" s="0" t="n">
        <v>2.51</v>
      </c>
      <c r="Q33" s="6" t="n">
        <v>188</v>
      </c>
      <c r="R33" s="6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0"/>
      <c r="AE33" s="0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</row>
    <row r="34" customFormat="false" ht="12.75" hidden="false" customHeight="false" outlineLevel="0" collapsed="false">
      <c r="A34" s="1" t="n">
        <f aca="false">A33*$F$12</f>
        <v>0.0666511742826712</v>
      </c>
      <c r="B34" s="1" t="n">
        <f aca="false">$F$3/(1+$D$3*$B$12*A34)^2+$F$4/(1+$D$4*$B$12*A34)^2+$F$5/(1+$D$5*$B$12*A34)^2+$F$6/(1+$D$6*$B$12*A34)^2+$F$7/(1+$D$7*$B$12*A34)^2+$F$8/(1+$D$8*$B$12*A34)^2+$F$9/(1+$D$9*$B$12*A34)^2+$F$10/(1+$D$10*$B$12*A34)^2</f>
        <v>323.725758513725</v>
      </c>
      <c r="C34" s="1" t="n">
        <f aca="false">$F$3/(1+($D$3*A34)^2)+$F$4/(1+($D$4*A34)^2)+$F$5/(1+($D$5*A34)^2)+$F$6/(1+($D$6*A34)^2)+$F$7/(1+($D$7*A34)^2)+$F$8/(1+($D$8*A34)^2)+$F$9/(1+($D$9*A34)^2)+$F$10/(1+($D$10*A34)^2)</f>
        <v>329.260380013744</v>
      </c>
      <c r="D34" s="1" t="n">
        <f aca="false">$F$3/SQRT(1+($D$3*A34)^2)+$F$4/SQRT(1+($D$4*A34)^2)+$F$5/SQRT(1+($D$5*A34)^2)+$F$6/SQRT(1+($D$6*A34)^2)+$F$7/SQRT(1+($D$7*A34)^2)+$F$8/SQRT(1+($D$8*A34)^2)+$F$9/SQRT(1+($D$9*A34)^2)+$F$10/SQRT(1+($D$10*A34)^2)</f>
        <v>336.302349922021</v>
      </c>
      <c r="E34" s="58" t="n">
        <f aca="false">$B$2+(A34^2)*($F$3*$D$3/(1+($D$3*A34)^2)+$F$4*$D$4/(1+($D$4*A34)^2)+$F$5*$D$5/(1+($D$5*A34)^2)+$F$6*$D$6/(1+($D$6*A34)^2)+$F$7*$D$7/(1+($D$7*A34)^2)+$F$8*$D$8/(1+($D$8*A34)^2)+$F$9*$D$9/(1+($D$9*A34)^2)+$F$10*$D$10/(1+($D$10*A34)^2))</f>
        <v>0.863553819574843</v>
      </c>
      <c r="F34" s="58" t="n">
        <f aca="false">A34*($F$3/(1+($D$3*A34)^2)+$F$4/(1+($D$4*A34)^2)+$F$5/(1+($D$5*A34)^2)+$F$6/(1+($D$6*A34)^2)+$F$7/(1+($D$7*A34)^2)+$F$8/(1+($D$8*A34)^2)+$F$9/(1+($D$9*A34)^2)+$F$10/(1+($D$10*A34)^2))</f>
        <v>21.9455909726746</v>
      </c>
      <c r="G34" s="0"/>
      <c r="H34" s="8" t="n">
        <v>6.31</v>
      </c>
      <c r="I34" s="8" t="n">
        <v>527</v>
      </c>
      <c r="J34" s="8" t="n">
        <v>163</v>
      </c>
      <c r="K34" s="58" t="n">
        <f aca="false">$B$2+(H34^2)*($F$3*$D$3/(1+($D$3*H34)^2)+$F$4*$D$4/(1+($D$4*H34)^2)+$F$5*$D$5/(1+($D$5*H34)^2)+$F$6*$D$6/(1+($D$6*H34)^2)+$F$7*$D$7/(1+($D$7*H34)^2)+$F$8*$D$8/(1+($D$8*H34)^2)+$F$9*$D$9/(1+($D$9*H34)^2)+$F$10*$D$10/(1+($D$10*H34)^2))</f>
        <v>182.1754350892</v>
      </c>
      <c r="L34" s="58" t="n">
        <f aca="false">H34*($F$3/(1+($D$3*H34)^2)+$F$4/(1+($D$4*H34)^2)+$F$5/(1+($D$5*H34)^2)+$F$6/(1+($D$6*H34)^2)+$F$7/(1+($D$7*H34)^2)+$F$8/(1+($D$8*H34)^2)+$F$9/(1+($D$9*H34)^2)+$F$10/(1+($D$10*H34)^2))</f>
        <v>1826.14042600755</v>
      </c>
      <c r="M34" s="58" t="n">
        <f aca="false">(1-K34/I34)^2</f>
        <v>0.428129509579203</v>
      </c>
      <c r="N34" s="64" t="n">
        <f aca="false">(1-L34/J34)^2</f>
        <v>104.107647130888</v>
      </c>
      <c r="O34" s="29"/>
      <c r="P34" s="0" t="n">
        <v>1.58</v>
      </c>
      <c r="Q34" s="6" t="n">
        <v>277</v>
      </c>
      <c r="R34" s="6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0"/>
      <c r="AE34" s="0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</row>
    <row r="35" customFormat="false" ht="12.75" hidden="false" customHeight="false" outlineLevel="0" collapsed="false">
      <c r="A35" s="1" t="n">
        <f aca="false">A34*$F$12</f>
        <v>0.0763222596710867</v>
      </c>
      <c r="B35" s="1" t="n">
        <f aca="false">$F$3/(1+$D$3*$B$12*A35)^2+$F$4/(1+$D$4*$B$12*A35)^2+$F$5/(1+$D$5*$B$12*A35)^2+$F$6/(1+$D$6*$B$12*A35)^2+$F$7/(1+$D$7*$B$12*A35)^2+$F$8/(1+$D$8*$B$12*A35)^2+$F$9/(1+$D$9*$B$12*A35)^2+$F$10/(1+$D$10*$B$12*A35)^2</f>
        <v>322.781612112479</v>
      </c>
      <c r="C35" s="1" t="n">
        <f aca="false">$F$3/(1+($D$3*A35)^2)+$F$4/(1+($D$4*A35)^2)+$F$5/(1+($D$5*A35)^2)+$F$6/(1+($D$6*A35)^2)+$F$7/(1+($D$7*A35)^2)+$F$8/(1+($D$8*A35)^2)+$F$9/(1+($D$9*A35)^2)+$F$10/(1+($D$10*A35)^2)</f>
        <v>328.123628319098</v>
      </c>
      <c r="D35" s="1" t="n">
        <f aca="false">$F$3/SQRT(1+($D$3*A35)^2)+$F$4/SQRT(1+($D$4*A35)^2)+$F$5/SQRT(1+($D$5*A35)^2)+$F$6/SQRT(1+($D$6*A35)^2)+$F$7/SQRT(1+($D$7*A35)^2)+$F$8/SQRT(1+($D$8*A35)^2)+$F$9/SQRT(1+($D$9*A35)^2)+$F$10/SQRT(1+($D$10*A35)^2)</f>
        <v>334.963121689754</v>
      </c>
      <c r="E35" s="58" t="n">
        <f aca="false">$B$2+(A35^2)*($F$3*$D$3/(1+($D$3*A35)^2)+$F$4*$D$4/(1+($D$4*A35)^2)+$F$5*$D$5/(1+($D$5*A35)^2)+$F$6*$D$6/(1+($D$6*A35)^2)+$F$7*$D$7/(1+($D$7*A35)^2)+$F$8*$D$8/(1+($D$8*A35)^2)+$F$9*$D$9/(1+($D$9*A35)^2)+$F$10*$D$10/(1+($D$10*A35)^2))</f>
        <v>0.93550739256296</v>
      </c>
      <c r="F35" s="58" t="n">
        <f aca="false">A35*($F$3/(1+($D$3*A35)^2)+$F$4/(1+($D$4*A35)^2)+$F$5/(1+($D$5*A35)^2)+$F$6/(1+($D$6*A35)^2)+$F$7/(1+($D$7*A35)^2)+$F$8/(1+($D$8*A35)^2)+$F$9/(1+($D$9*A35)^2)+$F$10/(1+($D$10*A35)^2))</f>
        <v>25.0431367647893</v>
      </c>
      <c r="G35" s="0"/>
      <c r="H35" s="8" t="n">
        <v>3.98</v>
      </c>
      <c r="I35" s="8" t="n">
        <v>488</v>
      </c>
      <c r="J35" s="8" t="n">
        <v>146</v>
      </c>
      <c r="K35" s="58" t="n">
        <f aca="false">$B$2+(H35^2)*($F$3*$D$3/(1+($D$3*H35)^2)+$F$4*$D$4/(1+($D$4*H35)^2)+$F$5*$D$5/(1+($D$5*H35)^2)+$F$6*$D$6/(1+($D$6*H35)^2)+$F$7*$D$7/(1+($D$7*H35)^2)+$F$8*$D$8/(1+($D$8*H35)^2)+$F$9*$D$9/(1+($D$9*H35)^2)+$F$10*$D$10/(1+($D$10*H35)^2))</f>
        <v>100.080669449836</v>
      </c>
      <c r="L35" s="58" t="n">
        <f aca="false">H35*($F$3/(1+($D$3*H35)^2)+$F$4/(1+($D$4*H35)^2)+$F$5/(1+($D$5*H35)^2)+$F$6/(1+($D$6*H35)^2)+$F$7/(1+($D$7*H35)^2)+$F$8/(1+($D$8*H35)^2)+$F$9/(1+($D$9*H35)^2)+$F$10/(1+($D$10*H35)^2))</f>
        <v>1185.48702484579</v>
      </c>
      <c r="M35" s="58" t="n">
        <f aca="false">(1-K35/I35)^2</f>
        <v>0.631892497877282</v>
      </c>
      <c r="N35" s="64" t="n">
        <f aca="false">(1-L35/J35)^2</f>
        <v>50.6911838441898</v>
      </c>
      <c r="O35" s="29"/>
      <c r="P35" s="0" t="n">
        <v>1</v>
      </c>
      <c r="Q35" s="6" t="n">
        <v>409</v>
      </c>
      <c r="R35" s="6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0"/>
      <c r="AE35" s="0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</row>
    <row r="36" customFormat="false" ht="12.75" hidden="false" customHeight="false" outlineLevel="0" collapsed="false">
      <c r="A36" s="1" t="n">
        <f aca="false">A35*$F$12</f>
        <v>0.0873966195493614</v>
      </c>
      <c r="B36" s="1" t="n">
        <f aca="false">$F$3/(1+$D$3*$B$12*A36)^2+$F$4/(1+$D$4*$B$12*A36)^2+$F$5/(1+$D$5*$B$12*A36)^2+$F$6/(1+$D$6*$B$12*A36)^2+$F$7/(1+$D$7*$B$12*A36)^2+$F$8/(1+$D$8*$B$12*A36)^2+$F$9/(1+$D$9*$B$12*A36)^2+$F$10/(1+$D$10*$B$12*A36)^2</f>
        <v>321.859768285087</v>
      </c>
      <c r="C36" s="1" t="n">
        <f aca="false">$F$3/(1+($D$3*A36)^2)+$F$4/(1+($D$4*A36)^2)+$F$5/(1+($D$5*A36)^2)+$F$6/(1+($D$6*A36)^2)+$F$7/(1+($D$7*A36)^2)+$F$8/(1+($D$8*A36)^2)+$F$9/(1+($D$9*A36)^2)+$F$10/(1+($D$10*A36)^2)</f>
        <v>327.164829800899</v>
      </c>
      <c r="D36" s="1" t="n">
        <f aca="false">$F$3/SQRT(1+($D$3*A36)^2)+$F$4/SQRT(1+($D$4*A36)^2)+$F$5/SQRT(1+($D$5*A36)^2)+$F$6/SQRT(1+($D$6*A36)^2)+$F$7/SQRT(1+($D$7*A36)^2)+$F$8/SQRT(1+($D$8*A36)^2)+$F$9/SQRT(1+($D$9*A36)^2)+$F$10/SQRT(1+($D$10*A36)^2)</f>
        <v>333.710943519077</v>
      </c>
      <c r="E36" s="58" t="n">
        <f aca="false">$B$2+(A36^2)*($F$3*$D$3/(1+($D$3*A36)^2)+$F$4*$D$4/(1+($D$4*A36)^2)+$F$5*$D$5/(1+($D$5*A36)^2)+$F$6*$D$6/(1+($D$6*A36)^2)+$F$7*$D$7/(1+($D$7*A36)^2)+$F$8*$D$8/(1+($D$8*A36)^2)+$F$9*$D$9/(1+($D$9*A36)^2)+$F$10*$D$10/(1+($D$10*A36)^2))</f>
        <v>1.01230588468087</v>
      </c>
      <c r="F36" s="58" t="n">
        <f aca="false">A36*($F$3/(1+($D$3*A36)^2)+$F$4/(1+($D$4*A36)^2)+$F$5/(1+($D$5*A36)^2)+$F$6/(1+($D$6*A36)^2)+$F$7/(1+($D$7*A36)^2)+$F$8/(1+($D$8*A36)^2)+$F$9/(1+($D$9*A36)^2)+$F$10/(1+($D$10*A36)^2))</f>
        <v>28.5931001600407</v>
      </c>
      <c r="G36" s="0"/>
      <c r="H36" s="8" t="n">
        <v>2.51</v>
      </c>
      <c r="I36" s="8" t="n">
        <v>453</v>
      </c>
      <c r="J36" s="8" t="n">
        <v>131</v>
      </c>
      <c r="K36" s="58" t="n">
        <f aca="false">$B$2+(H36^2)*($F$3*$D$3/(1+($D$3*H36)^2)+$F$4*$D$4/(1+($D$4*H36)^2)+$F$5*$D$5/(1+($D$5*H36)^2)+$F$6*$D$6/(1+($D$6*H36)^2)+$F$7*$D$7/(1+($D$7*H36)^2)+$F$8*$D$8/(1+($D$8*H36)^2)+$F$9*$D$9/(1+($D$9*H36)^2)+$F$10*$D$10/(1+($D$10*H36)^2))</f>
        <v>52.8450415947457</v>
      </c>
      <c r="L36" s="58" t="n">
        <f aca="false">H36*($F$3/(1+($D$3*H36)^2)+$F$4/(1+($D$4*H36)^2)+$F$5/(1+($D$5*H36)^2)+$F$6/(1+($D$6*H36)^2)+$F$7/(1+($D$7*H36)^2)+$F$8/(1+($D$8*H36)^2)+$F$9/(1+($D$9*H36)^2)+$F$10/(1+($D$10*H36)^2))</f>
        <v>763.708338182923</v>
      </c>
      <c r="M36" s="58" t="n">
        <f aca="false">(1-K36/I36)^2</f>
        <v>0.780297115313221</v>
      </c>
      <c r="N36" s="64" t="n">
        <f aca="false">(1-L36/J36)^2</f>
        <v>23.3273026750304</v>
      </c>
      <c r="O36" s="29"/>
      <c r="P36" s="0" t="n">
        <v>0.631</v>
      </c>
      <c r="Q36" s="6" t="n">
        <v>605</v>
      </c>
      <c r="R36" s="6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0"/>
      <c r="AE36" s="0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</row>
    <row r="37" customFormat="false" ht="12.75" hidden="false" customHeight="false" outlineLevel="0" collapsed="false">
      <c r="A37" s="1" t="n">
        <f aca="false">A36*$F$12</f>
        <v>0.100077869045974</v>
      </c>
      <c r="B37" s="1" t="n">
        <f aca="false">$F$3/(1+$D$3*$B$12*A37)^2+$F$4/(1+$D$4*$B$12*A37)^2+$F$5/(1+$D$5*$B$12*A37)^2+$F$6/(1+$D$6*$B$12*A37)^2+$F$7/(1+$D$7*$B$12*A37)^2+$F$8/(1+$D$8*$B$12*A37)^2+$F$9/(1+$D$9*$B$12*A37)^2+$F$10/(1+$D$10*$B$12*A37)^2</f>
        <v>320.950288704479</v>
      </c>
      <c r="C37" s="1" t="n">
        <f aca="false">$F$3/(1+($D$3*A37)^2)+$F$4/(1+($D$4*A37)^2)+$F$5/(1+($D$5*A37)^2)+$F$6/(1+($D$6*A37)^2)+$F$7/(1+($D$7*A37)^2)+$F$8/(1+($D$8*A37)^2)+$F$9/(1+($D$9*A37)^2)+$F$10/(1+($D$10*A37)^2)</f>
        <v>326.362464401846</v>
      </c>
      <c r="D37" s="1" t="n">
        <f aca="false">$F$3/SQRT(1+($D$3*A37)^2)+$F$4/SQRT(1+($D$4*A37)^2)+$F$5/SQRT(1+($D$5*A37)^2)+$F$6/SQRT(1+($D$6*A37)^2)+$F$7/SQRT(1+($D$7*A37)^2)+$F$8/SQRT(1+($D$8*A37)^2)+$F$9/SQRT(1+($D$9*A37)^2)+$F$10/SQRT(1+($D$10*A37)^2)</f>
        <v>332.552934299071</v>
      </c>
      <c r="E37" s="58" t="n">
        <f aca="false">$B$2+(A37^2)*($F$3*$D$3/(1+($D$3*A37)^2)+$F$4*$D$4/(1+($D$4*A37)^2)+$F$5*$D$5/(1+($D$5*A37)^2)+$F$6*$D$6/(1+($D$6*A37)^2)+$F$7*$D$7/(1+($D$7*A37)^2)+$F$8*$D$8/(1+($D$8*A37)^2)+$F$9*$D$9/(1+($D$9*A37)^2)+$F$10*$D$10/(1+($D$10*A37)^2))</f>
        <v>1.09787290440522</v>
      </c>
      <c r="F37" s="58" t="n">
        <f aca="false">A37*($F$3/(1+($D$3*A37)^2)+$F$4/(1+($D$4*A37)^2)+$F$5/(1+($D$5*A37)^2)+$F$6/(1+($D$6*A37)^2)+$F$7/(1+($D$7*A37)^2)+$F$8/(1+($D$8*A37)^2)+$F$9/(1+($D$9*A37)^2)+$F$10/(1+($D$10*A37)^2))</f>
        <v>32.6616599739292</v>
      </c>
      <c r="G37" s="0"/>
      <c r="H37" s="8" t="n">
        <v>1.58</v>
      </c>
      <c r="I37" s="8" t="n">
        <v>422</v>
      </c>
      <c r="J37" s="8" t="n">
        <v>119</v>
      </c>
      <c r="K37" s="58" t="n">
        <f aca="false">$B$2+(H37^2)*($F$3*$D$3/(1+($D$3*H37)^2)+$F$4*$D$4/(1+($D$4*H37)^2)+$F$5*$D$5/(1+($D$5*H37)^2)+$F$6*$D$6/(1+($D$6*H37)^2)+$F$7*$D$7/(1+($D$7*H37)^2)+$F$8*$D$8/(1+($D$8*H37)^2)+$F$9*$D$9/(1+($D$9*H37)^2)+$F$10*$D$10/(1+($D$10*H37)^2))</f>
        <v>28.4209989601077</v>
      </c>
      <c r="L37" s="58" t="n">
        <f aca="false">H37*($F$3/(1+($D$3*H37)^2)+$F$4/(1+($D$4*H37)^2)+$F$5/(1+($D$5*H37)^2)+$F$6/(1+($D$6*H37)^2)+$F$7/(1+($D$7*H37)^2)+$F$8/(1+($D$8*H37)^2)+$F$9/(1+($D$9*H37)^2)+$F$10/(1+($D$10*H37)^2))</f>
        <v>488.386151458771</v>
      </c>
      <c r="M37" s="58" t="n">
        <f aca="false">(1-K37/I37)^2</f>
        <v>0.869839121198758</v>
      </c>
      <c r="N37" s="64" t="n">
        <f aca="false">(1-L37/J37)^2</f>
        <v>9.63534558926082</v>
      </c>
      <c r="O37" s="29"/>
      <c r="P37" s="0" t="n">
        <v>0.398</v>
      </c>
      <c r="Q37" s="6" t="n">
        <v>896</v>
      </c>
      <c r="R37" s="6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0"/>
      <c r="AE37" s="0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</row>
    <row r="38" customFormat="false" ht="12.75" hidden="false" customHeight="false" outlineLevel="0" collapsed="false">
      <c r="A38" s="1" t="n">
        <f aca="false">A37*$F$12</f>
        <v>0.114599167844545</v>
      </c>
      <c r="B38" s="1" t="n">
        <f aca="false">$F$3/(1+$D$3*$B$12*A38)^2+$F$4/(1+$D$4*$B$12*A38)^2+$F$5/(1+$D$5*$B$12*A38)^2+$F$6/(1+$D$6*$B$12*A38)^2+$F$7/(1+$D$7*$B$12*A38)^2+$F$8/(1+$D$8*$B$12*A38)^2+$F$9/(1+$D$9*$B$12*A38)^2+$F$10/(1+$D$10*$B$12*A38)^2</f>
        <v>320.042486489194</v>
      </c>
      <c r="C38" s="1" t="n">
        <f aca="false">$F$3/(1+($D$3*A38)^2)+$F$4/(1+($D$4*A38)^2)+$F$5/(1+($D$5*A38)^2)+$F$6/(1+($D$6*A38)^2)+$F$7/(1+($D$7*A38)^2)+$F$8/(1+($D$8*A38)^2)+$F$9/(1+($D$9*A38)^2)+$F$10/(1+($D$10*A38)^2)</f>
        <v>325.690338633393</v>
      </c>
      <c r="D38" s="1" t="n">
        <f aca="false">$F$3/SQRT(1+($D$3*A38)^2)+$F$4/SQRT(1+($D$4*A38)^2)+$F$5/SQRT(1+($D$5*A38)^2)+$F$6/SQRT(1+($D$6*A38)^2)+$F$7/SQRT(1+($D$7*A38)^2)+$F$8/SQRT(1+($D$8*A38)^2)+$F$9/SQRT(1+($D$9*A38)^2)+$F$10/SQRT(1+($D$10*A38)^2)</f>
        <v>331.49008138615</v>
      </c>
      <c r="E38" s="58" t="n">
        <f aca="false">$B$2+(A38^2)*($F$3*$D$3/(1+($D$3*A38)^2)+$F$4*$D$4/(1+($D$4*A38)^2)+$F$5*$D$5/(1+($D$5*A38)^2)+$F$6*$D$6/(1+($D$6*A38)^2)+$F$7*$D$7/(1+($D$7*A38)^2)+$F$8*$D$8/(1+($D$8*A38)^2)+$F$9*$D$9/(1+($D$9*A38)^2)+$F$10*$D$10/(1+($D$10*A38)^2))</f>
        <v>1.1972160339422</v>
      </c>
      <c r="F38" s="58" t="n">
        <f aca="false">A38*($F$3/(1+($D$3*A38)^2)+$F$4/(1+($D$4*A38)^2)+$F$5/(1+($D$5*A38)^2)+$F$6/(1+($D$6*A38)^2)+$F$7/(1+($D$7*A38)^2)+$F$8/(1+($D$8*A38)^2)+$F$9/(1+($D$9*A38)^2)+$F$10/(1+($D$10*A38)^2))</f>
        <v>37.3238417823948</v>
      </c>
      <c r="G38" s="0"/>
      <c r="H38" s="8" t="n">
        <v>1</v>
      </c>
      <c r="I38" s="8" t="n">
        <v>394</v>
      </c>
      <c r="J38" s="8" t="n">
        <v>109</v>
      </c>
      <c r="K38" s="58" t="n">
        <f aca="false">$B$2+(H38^2)*($F$3*$D$3/(1+($D$3*H38)^2)+$F$4*$D$4/(1+($D$4*H38)^2)+$F$5*$D$5/(1+($D$5*H38)^2)+$F$6*$D$6/(1+($D$6*H38)^2)+$F$7*$D$7/(1+($D$7*H38)^2)+$F$8*$D$8/(1+($D$8*H38)^2)+$F$9*$D$9/(1+($D$9*H38)^2)+$F$10*$D$10/(1+($D$10*H38)^2))</f>
        <v>15.8639604021276</v>
      </c>
      <c r="L38" s="58" t="n">
        <f aca="false">H38*($F$3/(1+($D$3*H38)^2)+$F$4/(1+($D$4*H38)^2)+$F$5/(1+($D$5*H38)^2)+$F$6/(1+($D$6*H38)^2)+$F$7/(1+($D$7*H38)^2)+$F$8/(1+($D$8*H38)^2)+$F$9/(1+($D$9*H38)^2)+$F$10/(1+($D$10*H38)^2))</f>
        <v>313.561857432456</v>
      </c>
      <c r="M38" s="58" t="n">
        <f aca="false">(1-K38/I38)^2</f>
        <v>0.921093460555308</v>
      </c>
      <c r="N38" s="64" t="n">
        <f aca="false">(1-L38/J38)^2</f>
        <v>3.52205652017645</v>
      </c>
      <c r="O38" s="29"/>
      <c r="P38" s="0" t="n">
        <v>0.251</v>
      </c>
      <c r="Q38" s="6" t="n">
        <v>1330</v>
      </c>
      <c r="R38" s="6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0"/>
      <c r="AE38" s="0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</row>
    <row r="39" customFormat="false" ht="12.75" hidden="false" customHeight="false" outlineLevel="0" collapsed="false">
      <c r="A39" s="1" t="n">
        <f aca="false">A38*$F$12</f>
        <v>0.131227507098788</v>
      </c>
      <c r="B39" s="1" t="n">
        <f aca="false">$F$3/(1+$D$3*$B$12*A39)^2+$F$4/(1+$D$4*$B$12*A39)^2+$F$5/(1+$D$5*$B$12*A39)^2+$F$6/(1+$D$6*$B$12*A39)^2+$F$7/(1+$D$7*$B$12*A39)^2+$F$8/(1+$D$8*$B$12*A39)^2+$F$9/(1+$D$9*$B$12*A39)^2+$F$10/(1+$D$10*$B$12*A39)^2</f>
        <v>319.125430841168</v>
      </c>
      <c r="C39" s="1" t="n">
        <f aca="false">$F$3/(1+($D$3*A39)^2)+$F$4/(1+($D$4*A39)^2)+$F$5/(1+($D$5*A39)^2)+$F$6/(1+($D$6*A39)^2)+$F$7/(1+($D$7*A39)^2)+$F$8/(1+($D$8*A39)^2)+$F$9/(1+($D$9*A39)^2)+$F$10/(1+($D$10*A39)^2)</f>
        <v>325.120536840996</v>
      </c>
      <c r="D39" s="1" t="n">
        <f aca="false">$F$3/SQRT(1+($D$3*A39)^2)+$F$4/SQRT(1+($D$4*A39)^2)+$F$5/SQRT(1+($D$5*A39)^2)+$F$6/SQRT(1+($D$6*A39)^2)+$F$7/SQRT(1+($D$7*A39)^2)+$F$8/SQRT(1+($D$8*A39)^2)+$F$9/SQRT(1+($D$9*A39)^2)+$F$10/SQRT(1+($D$10*A39)^2)</f>
        <v>330.518515996629</v>
      </c>
      <c r="E39" s="58" t="n">
        <f aca="false">$B$2+(A39^2)*($F$3*$D$3/(1+($D$3*A39)^2)+$F$4*$D$4/(1+($D$4*A39)^2)+$F$5*$D$5/(1+($D$5*A39)^2)+$F$6*$D$6/(1+($D$6*A39)^2)+$F$7*$D$7/(1+($D$7*A39)^2)+$F$8*$D$8/(1+($D$8*A39)^2)+$F$9*$D$9/(1+($D$9*A39)^2)+$F$10*$D$10/(1+($D$10*A39)^2))</f>
        <v>1.31657172455701</v>
      </c>
      <c r="F39" s="58" t="n">
        <f aca="false">A39*($F$3/(1+($D$3*A39)^2)+$F$4/(1+($D$4*A39)^2)+$F$5/(1+($D$5*A39)^2)+$F$6/(1+($D$6*A39)^2)+$F$7/(1+($D$7*A39)^2)+$F$8/(1+($D$8*A39)^2)+$F$9/(1+($D$9*A39)^2)+$F$10/(1+($D$10*A39)^2))</f>
        <v>42.6647575562635</v>
      </c>
      <c r="G39" s="0"/>
      <c r="H39" s="8" t="n">
        <v>0.631</v>
      </c>
      <c r="I39" s="8" t="n">
        <v>368</v>
      </c>
      <c r="J39" s="8" t="n">
        <v>100</v>
      </c>
      <c r="K39" s="58" t="n">
        <f aca="false">$B$2+(H39^2)*($F$3*$D$3/(1+($D$3*H39)^2)+$F$4*$D$4/(1+($D$4*H39)^2)+$F$5*$D$5/(1+($D$5*H39)^2)+$F$6*$D$6/(1+($D$6*H39)^2)+$F$7*$D$7/(1+($D$7*H39)^2)+$F$8*$D$8/(1+($D$8*H39)^2)+$F$9*$D$9/(1+($D$9*H39)^2)+$F$10*$D$10/(1+($D$10*H39)^2))</f>
        <v>8.61812112858935</v>
      </c>
      <c r="L39" s="58" t="n">
        <f aca="false">H39*($F$3/(1+($D$3*H39)^2)+$F$4/(1+($D$4*H39)^2)+$F$5/(1+($D$5*H39)^2)+$F$6/(1+($D$6*H39)^2)+$F$7/(1+($D$7*H39)^2)+$F$8/(1+($D$8*H39)^2)+$F$9/(1+($D$9*H39)^2)+$F$10/(1+($D$10*H39)^2))</f>
        <v>200.533031301445</v>
      </c>
      <c r="M39" s="58" t="n">
        <f aca="false">(1-K39/I39)^2</f>
        <v>0.953710825711434</v>
      </c>
      <c r="N39" s="64" t="n">
        <f aca="false">(1-L39/J39)^2</f>
        <v>1.01068903826574</v>
      </c>
      <c r="O39" s="29"/>
      <c r="P39" s="0" t="n">
        <v>0.158</v>
      </c>
      <c r="Q39" s="6" t="n">
        <v>1980</v>
      </c>
      <c r="R39" s="6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0"/>
      <c r="AE39" s="0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</row>
    <row r="40" customFormat="false" ht="12.75" hidden="false" customHeight="false" outlineLevel="0" collapsed="false">
      <c r="A40" s="1" t="n">
        <f aca="false">A39*$F$12</f>
        <v>0.150268618378822</v>
      </c>
      <c r="B40" s="1" t="n">
        <f aca="false">$F$3/(1+$D$3*$B$12*A40)^2+$F$4/(1+$D$4*$B$12*A40)^2+$F$5/(1+$D$5*$B$12*A40)^2+$F$6/(1+$D$6*$B$12*A40)^2+$F$7/(1+$D$7*$B$12*A40)^2+$F$8/(1+$D$8*$B$12*A40)^2+$F$9/(1+$D$9*$B$12*A40)^2+$F$10/(1+$D$10*$B$12*A40)^2</f>
        <v>318.18839802282</v>
      </c>
      <c r="C40" s="1" t="n">
        <f aca="false">$F$3/(1+($D$3*A40)^2)+$F$4/(1+($D$4*A40)^2)+$F$5/(1+($D$5*A40)^2)+$F$6/(1+($D$6*A40)^2)+$F$7/(1+($D$7*A40)^2)+$F$8/(1+($D$8*A40)^2)+$F$9/(1+($D$9*A40)^2)+$F$10/(1+($D$10*A40)^2)</f>
        <v>324.62522787501</v>
      </c>
      <c r="D40" s="1" t="n">
        <f aca="false">$F$3/SQRT(1+($D$3*A40)^2)+$F$4/SQRT(1+($D$4*A40)^2)+$F$5/SQRT(1+($D$5*A40)^2)+$F$6/SQRT(1+($D$6*A40)^2)+$F$7/SQRT(1+($D$7*A40)^2)+$F$8/SQRT(1+($D$8*A40)^2)+$F$9/SQRT(1+($D$9*A40)^2)+$F$10/SQRT(1+($D$10*A40)^2)</f>
        <v>329.6307049323</v>
      </c>
      <c r="E40" s="58" t="n">
        <f aca="false">$B$2+(A40^2)*($F$3*$D$3/(1+($D$3*A40)^2)+$F$4*$D$4/(1+($D$4*A40)^2)+$F$5*$D$5/(1+($D$5*A40)^2)+$F$6*$D$6/(1+($D$6*A40)^2)+$F$7*$D$7/(1+($D$7*A40)^2)+$F$8*$D$8/(1+($D$8*A40)^2)+$F$9*$D$9/(1+($D$9*A40)^2)+$F$10*$D$10/(1+($D$10*A40)^2))</f>
        <v>1.46363142036256</v>
      </c>
      <c r="F40" s="58" t="n">
        <f aca="false">A40*($F$3/(1+($D$3*A40)^2)+$F$4/(1+($D$4*A40)^2)+$F$5/(1+($D$5*A40)^2)+$F$6/(1+($D$6*A40)^2)+$F$7/(1+($D$7*A40)^2)+$F$8/(1+($D$8*A40)^2)+$F$9/(1+($D$9*A40)^2)+$F$10/(1+($D$10*A40)^2))</f>
        <v>48.780984483688</v>
      </c>
      <c r="G40" s="0"/>
      <c r="H40" s="8" t="n">
        <v>0.398</v>
      </c>
      <c r="I40" s="8" t="n">
        <v>344</v>
      </c>
      <c r="J40" s="8" t="n">
        <v>93.3</v>
      </c>
      <c r="K40" s="58" t="n">
        <f aca="false">$B$2+(H40^2)*($F$3*$D$3/(1+($D$3*H40)^2)+$F$4*$D$4/(1+($D$4*H40)^2)+$F$5*$D$5/(1+($D$5*H40)^2)+$F$6*$D$6/(1+($D$6*H40)^2)+$F$7*$D$7/(1+($D$7*H40)^2)+$F$8*$D$8/(1+($D$8*H40)^2)+$F$9*$D$9/(1+($D$9*H40)^2)+$F$10*$D$10/(1+($D$10*H40)^2))</f>
        <v>4.51789490688643</v>
      </c>
      <c r="L40" s="58" t="n">
        <f aca="false">H40*($F$3/(1+($D$3*H40)^2)+$F$4/(1+($D$4*H40)^2)+$F$5/(1+($D$5*H40)^2)+$F$6/(1+($D$6*H40)^2)+$F$7/(1+($D$7*H40)^2)+$F$8/(1+($D$8*H40)^2)+$F$9/(1+($D$9*H40)^2)+$F$10/(1+($D$10*H40)^2))</f>
        <v>127.750694653131</v>
      </c>
      <c r="M40" s="58" t="n">
        <f aca="false">(1-K40/I40)^2</f>
        <v>0.973905655746787</v>
      </c>
      <c r="N40" s="64" t="n">
        <f aca="false">(1-L40/J40)^2</f>
        <v>0.136342947709077</v>
      </c>
      <c r="O40" s="29"/>
      <c r="P40" s="0" t="n">
        <v>0.1</v>
      </c>
      <c r="Q40" s="6" t="n">
        <v>2960</v>
      </c>
      <c r="R40" s="6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0"/>
      <c r="AE40" s="0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</row>
    <row r="41" customFormat="false" ht="12.75" hidden="false" customHeight="false" outlineLevel="0" collapsed="false">
      <c r="A41" s="1" t="n">
        <f aca="false">A40*$F$12</f>
        <v>0.172072594905589</v>
      </c>
      <c r="B41" s="1" t="n">
        <f aca="false">$F$3/(1+$D$3*$B$12*A41)^2+$F$4/(1+$D$4*$B$12*A41)^2+$F$5/(1+$D$5*$B$12*A41)^2+$F$6/(1+$D$6*$B$12*A41)^2+$F$7/(1+$D$7*$B$12*A41)^2+$F$8/(1+$D$8*$B$12*A41)^2+$F$9/(1+$D$9*$B$12*A41)^2+$F$10/(1+$D$10*$B$12*A41)^2</f>
        <v>317.221251967137</v>
      </c>
      <c r="C41" s="1" t="n">
        <f aca="false">$F$3/(1+($D$3*A41)^2)+$F$4/(1+($D$4*A41)^2)+$F$5/(1+($D$5*A41)^2)+$F$6/(1+($D$6*A41)^2)+$F$7/(1+($D$7*A41)^2)+$F$8/(1+($D$8*A41)^2)+$F$9/(1+($D$9*A41)^2)+$F$10/(1+($D$10*A41)^2)</f>
        <v>324.177527168198</v>
      </c>
      <c r="D41" s="1" t="n">
        <f aca="false">$F$3/SQRT(1+($D$3*A41)^2)+$F$4/SQRT(1+($D$4*A41)^2)+$F$5/SQRT(1+($D$5*A41)^2)+$F$6/SQRT(1+($D$6*A41)^2)+$F$7/SQRT(1+($D$7*A41)^2)+$F$8/SQRT(1+($D$8*A41)^2)+$F$9/SQRT(1+($D$9*A41)^2)+$F$10/SQRT(1+($D$10*A41)^2)</f>
        <v>328.816420939301</v>
      </c>
      <c r="E41" s="58" t="n">
        <f aca="false">$B$2+(A41^2)*($F$3*$D$3/(1+($D$3*A41)^2)+$F$4*$D$4/(1+($D$4*A41)^2)+$F$5*$D$5/(1+($D$5*A41)^2)+$F$6*$D$6/(1+($D$6*A41)^2)+$F$7*$D$7/(1+($D$7*A41)^2)+$F$8*$D$8/(1+($D$8*A41)^2)+$F$9*$D$9/(1+($D$9*A41)^2)+$F$10*$D$10/(1+($D$10*A41)^2))</f>
        <v>1.64783723089816</v>
      </c>
      <c r="F41" s="58" t="n">
        <f aca="false">A41*($F$3/(1+($D$3*A41)^2)+$F$4/(1+($D$4*A41)^2)+$F$5/(1+($D$5*A41)^2)+$F$6/(1+($D$6*A41)^2)+$F$7/(1+($D$7*A41)^2)+$F$8/(1+($D$8*A41)^2)+$F$9/(1+($D$9*A41)^2)+$F$10/(1+($D$10*A41)^2))</f>
        <v>55.7820683099089</v>
      </c>
      <c r="G41" s="0"/>
      <c r="H41" s="8" t="n">
        <v>0.251</v>
      </c>
      <c r="I41" s="8" t="n">
        <v>322</v>
      </c>
      <c r="J41" s="8" t="n">
        <v>88.1</v>
      </c>
      <c r="K41" s="58" t="n">
        <f aca="false">$B$2+(H41^2)*($F$3*$D$3/(1+($D$3*H41)^2)+$F$4*$D$4/(1+($D$4*H41)^2)+$F$5*$D$5/(1+($D$5*H41)^2)+$F$6*$D$6/(1+($D$6*H41)^2)+$F$7*$D$7/(1+($D$7*H41)^2)+$F$8*$D$8/(1+($D$8*H41)^2)+$F$9*$D$9/(1+($D$9*H41)^2)+$F$10*$D$10/(1+($D$10*H41)^2))</f>
        <v>2.46343128131988</v>
      </c>
      <c r="L41" s="58" t="n">
        <f aca="false">H41*($F$3/(1+($D$3*H41)^2)+$F$4/(1+($D$4*H41)^2)+$F$5/(1+($D$5*H41)^2)+$F$6/(1+($D$6*H41)^2)+$F$7/(1+($D$7*H41)^2)+$F$8/(1+($D$8*H41)^2)+$F$9/(1+($D$9*H41)^2)+$F$10/(1+($D$10*H41)^2))</f>
        <v>81.0650849922809</v>
      </c>
      <c r="M41" s="58" t="n">
        <f aca="false">(1-K41/I41)^2</f>
        <v>0.984757713326143</v>
      </c>
      <c r="N41" s="64" t="n">
        <f aca="false">(1-L41/J41)^2</f>
        <v>0.00637625816883751</v>
      </c>
      <c r="O41" s="29"/>
      <c r="P41" s="0"/>
      <c r="Q41" s="6"/>
      <c r="R41" s="6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0"/>
      <c r="AE41" s="0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</row>
    <row r="42" customFormat="false" ht="12.75" hidden="false" customHeight="false" outlineLevel="0" collapsed="false">
      <c r="A42" s="1" t="n">
        <f aca="false">A41*$F$12</f>
        <v>0.19704032842639</v>
      </c>
      <c r="B42" s="1" t="n">
        <f aca="false">$F$3/(1+$D$3*$B$12*A42)^2+$F$4/(1+$D$4*$B$12*A42)^2+$F$5/(1+$D$5*$B$12*A42)^2+$F$6/(1+$D$6*$B$12*A42)^2+$F$7/(1+$D$7*$B$12*A42)^2+$F$8/(1+$D$8*$B$12*A42)^2+$F$9/(1+$D$9*$B$12*A42)^2+$F$10/(1+$D$10*$B$12*A42)^2</f>
        <v>316.214745542479</v>
      </c>
      <c r="C42" s="1" t="n">
        <f aca="false">$F$3/(1+($D$3*A42)^2)+$F$4/(1+($D$4*A42)^2)+$F$5/(1+($D$5*A42)^2)+$F$6/(1+($D$6*A42)^2)+$F$7/(1+($D$7*A42)^2)+$F$8/(1+($D$8*A42)^2)+$F$9/(1+($D$9*A42)^2)+$F$10/(1+($D$10*A42)^2)</f>
        <v>323.751711855616</v>
      </c>
      <c r="D42" s="1" t="n">
        <f aca="false">$F$3/SQRT(1+($D$3*A42)^2)+$F$4/SQRT(1+($D$4*A42)^2)+$F$5/SQRT(1+($D$5*A42)^2)+$F$6/SQRT(1+($D$6*A42)^2)+$F$7/SQRT(1+($D$7*A42)^2)+$F$8/SQRT(1+($D$8*A42)^2)+$F$9/SQRT(1+($D$9*A42)^2)+$F$10/SQRT(1+($D$10*A42)^2)</f>
        <v>328.06345558156</v>
      </c>
      <c r="E42" s="58" t="n">
        <f aca="false">$B$2+(A42^2)*($F$3*$D$3/(1+($D$3*A42)^2)+$F$4*$D$4/(1+($D$4*A42)^2)+$F$5*$D$5/(1+($D$5*A42)^2)+$F$6*$D$6/(1+($D$6*A42)^2)+$F$7*$D$7/(1+($D$7*A42)^2)+$F$8*$D$8/(1+($D$8*A42)^2)+$F$9*$D$9/(1+($D$9*A42)^2)+$F$10*$D$10/(1+($D$10*A42)^2))</f>
        <v>1.88072141033716</v>
      </c>
      <c r="F42" s="58" t="n">
        <f aca="false">A42*($F$3/(1+($D$3*A42)^2)+$F$4/(1+($D$4*A42)^2)+$F$5/(1+($D$5*A42)^2)+$F$6/(1+($D$6*A42)^2)+$F$7/(1+($D$7*A42)^2)+$F$8/(1+($D$8*A42)^2)+$F$9/(1+($D$9*A42)^2)+$F$10/(1+($D$10*A42)^2))</f>
        <v>63.7921436326366</v>
      </c>
      <c r="G42" s="0"/>
      <c r="H42" s="8" t="n">
        <v>0.158</v>
      </c>
      <c r="I42" s="8" t="n">
        <v>303</v>
      </c>
      <c r="J42" s="8" t="n">
        <v>82.3</v>
      </c>
      <c r="K42" s="58" t="n">
        <f aca="false">$B$2+(H42^2)*($F$3*$D$3/(1+($D$3*H42)^2)+$F$4*$D$4/(1+($D$4*H42)^2)+$F$5*$D$5/(1+($D$5*H42)^2)+$F$6*$D$6/(1+($D$6*H42)^2)+$F$7*$D$7/(1+($D$7*H42)^2)+$F$8*$D$8/(1+($D$8*H42)^2)+$F$9*$D$9/(1+($D$9*H42)^2)+$F$10*$D$10/(1+($D$10*H42)^2))</f>
        <v>1.52694403492661</v>
      </c>
      <c r="L42" s="58" t="n">
        <f aca="false">H42*($F$3/(1+($D$3*H42)^2)+$F$4/(1+($D$4*H42)^2)+$F$5/(1+($D$5*H42)^2)+$F$6/(1+($D$6*H42)^2)+$F$7/(1+($D$7*H42)^2)+$F$8/(1+($D$8*H42)^2)+$F$9/(1+($D$9*H42)^2)+$F$10/(1+($D$10*H42)^2))</f>
        <v>51.2639366781127</v>
      </c>
      <c r="M42" s="58" t="n">
        <f aca="false">(1-K42/I42)^2</f>
        <v>0.989946557232083</v>
      </c>
      <c r="N42" s="64" t="n">
        <f aca="false">(1-L42/J42)^2</f>
        <v>0.142211130266119</v>
      </c>
      <c r="O42" s="29"/>
      <c r="P42" s="0"/>
      <c r="Q42" s="6"/>
      <c r="R42" s="6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0"/>
      <c r="AE42" s="0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</row>
    <row r="43" customFormat="false" ht="12.75" hidden="false" customHeight="false" outlineLevel="0" collapsed="false">
      <c r="A43" s="1" t="n">
        <f aca="false">A42*$F$12</f>
        <v>0.225630880081059</v>
      </c>
      <c r="B43" s="1" t="n">
        <f aca="false">$F$3/(1+$D$3*$B$12*A43)^2+$F$4/(1+$D$4*$B$12*A43)^2+$F$5/(1+$D$5*$B$12*A43)^2+$F$6/(1+$D$6*$B$12*A43)^2+$F$7/(1+$D$7*$B$12*A43)^2+$F$8/(1+$D$8*$B$12*A43)^2+$F$9/(1+$D$9*$B$12*A43)^2+$F$10/(1+$D$10*$B$12*A43)^2</f>
        <v>315.160738444863</v>
      </c>
      <c r="C43" s="1" t="n">
        <f aca="false">$F$3/(1+($D$3*A43)^2)+$F$4/(1+($D$4*A43)^2)+$F$5/(1+($D$5*A43)^2)+$F$6/(1+($D$6*A43)^2)+$F$7/(1+($D$7*A43)^2)+$F$8/(1+($D$8*A43)^2)+$F$9/(1+($D$9*A43)^2)+$F$10/(1+($D$10*A43)^2)</f>
        <v>323.323092837251</v>
      </c>
      <c r="D43" s="1" t="n">
        <f aca="false">$F$3/SQRT(1+($D$3*A43)^2)+$F$4/SQRT(1+($D$4*A43)^2)+$F$5/SQRT(1+($D$5*A43)^2)+$F$6/SQRT(1+($D$6*A43)^2)+$F$7/SQRT(1+($D$7*A43)^2)+$F$8/SQRT(1+($D$8*A43)^2)+$F$9/SQRT(1+($D$9*A43)^2)+$F$10/SQRT(1+($D$10*A43)^2)</f>
        <v>327.358104929036</v>
      </c>
      <c r="E43" s="58" t="n">
        <f aca="false">$B$2+(A43^2)*($F$3*$D$3/(1+($D$3*A43)^2)+$F$4*$D$4/(1+($D$4*A43)^2)+$F$5*$D$5/(1+($D$5*A43)^2)+$F$6*$D$6/(1+($D$6*A43)^2)+$F$7*$D$7/(1+($D$7*A43)^2)+$F$8*$D$8/(1+($D$8*A43)^2)+$F$9*$D$9/(1+($D$9*A43)^2)+$F$10*$D$10/(1+($D$10*A43)^2))</f>
        <v>2.17624705182656</v>
      </c>
      <c r="F43" s="58" t="n">
        <f aca="false">A43*($F$3/(1+($D$3*A43)^2)+$F$4/(1+($D$4*A43)^2)+$F$5/(1+($D$5*A43)^2)+$F$6/(1+($D$6*A43)^2)+$F$7/(1+($D$7*A43)^2)+$F$8/(1+($D$8*A43)^2)+$F$9/(1+($D$9*A43)^2)+$F$10/(1+($D$10*A43)^2))</f>
        <v>72.951673987399</v>
      </c>
      <c r="G43" s="0"/>
      <c r="H43" s="8" t="n">
        <v>0.1</v>
      </c>
      <c r="I43" s="8" t="n">
        <v>286</v>
      </c>
      <c r="J43" s="8" t="n">
        <v>78</v>
      </c>
      <c r="K43" s="58" t="n">
        <f aca="false">$B$2+(H43^2)*($F$3*$D$3/(1+($D$3*H43)^2)+$F$4*$D$4/(1+($D$4*H43)^2)+$F$5*$D$5/(1+($D$5*H43)^2)+$F$6*$D$6/(1+($D$6*H43)^2)+$F$7*$D$7/(1+($D$7*H43)^2)+$F$8*$D$8/(1+($D$8*H43)^2)+$F$9*$D$9/(1+($D$9*H43)^2)+$F$10*$D$10/(1+($D$10*H43)^2))</f>
        <v>1.09734733224786</v>
      </c>
      <c r="L43" s="58" t="n">
        <f aca="false">H43*($F$3/(1+($D$3*H43)^2)+$F$4/(1+($D$4*H43)^2)+$F$5/(1+($D$5*H43)^2)+$F$6/(1+($D$6*H43)^2)+$F$7/(1+($D$7*H43)^2)+$F$8/(1+($D$8*H43)^2)+$F$9/(1+($D$9*H43)^2)+$F$10/(1+($D$10*H43)^2))</f>
        <v>32.6366675598968</v>
      </c>
      <c r="M43" s="58" t="n">
        <f aca="false">(1-K43/I43)^2</f>
        <v>0.992340964070637</v>
      </c>
      <c r="N43" s="64" t="n">
        <f aca="false">(1-L43/J43)^2</f>
        <v>0.338236674896667</v>
      </c>
      <c r="O43" s="29"/>
      <c r="P43" s="0"/>
      <c r="Q43" s="6"/>
      <c r="R43" s="6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0"/>
      <c r="AE43" s="0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29"/>
      <c r="HF43" s="29"/>
      <c r="HG43" s="29"/>
      <c r="HH43" s="29"/>
      <c r="HI43" s="29"/>
      <c r="HJ43" s="29"/>
      <c r="HK43" s="29"/>
      <c r="HL43" s="29"/>
      <c r="HM43" s="29"/>
      <c r="HN43" s="29"/>
      <c r="HO43" s="29"/>
      <c r="HP43" s="29"/>
      <c r="HQ43" s="29"/>
      <c r="HR43" s="29"/>
      <c r="HS43" s="29"/>
      <c r="HT43" s="29"/>
      <c r="HU43" s="29"/>
      <c r="HV43" s="29"/>
      <c r="HW43" s="29"/>
      <c r="HX43" s="29"/>
      <c r="HY43" s="29"/>
      <c r="HZ43" s="29"/>
    </row>
    <row r="44" customFormat="false" ht="12.75" hidden="false" customHeight="false" outlineLevel="0" collapsed="false">
      <c r="A44" s="1" t="n">
        <f aca="false">A43*$F$12</f>
        <v>0.258369920780821</v>
      </c>
      <c r="B44" s="1" t="n">
        <f aca="false">$F$3/(1+$D$3*$B$12*A44)^2+$F$4/(1+$D$4*$B$12*A44)^2+$F$5/(1+$D$5*$B$12*A44)^2+$F$6/(1+$D$6*$B$12*A44)^2+$F$7/(1+$D$7*$B$12*A44)^2+$F$8/(1+$D$8*$B$12*A44)^2+$F$9/(1+$D$9*$B$12*A44)^2+$F$10/(1+$D$10*$B$12*A44)^2</f>
        <v>314.052330209955</v>
      </c>
      <c r="C44" s="1" t="n">
        <f aca="false">$F$3/(1+($D$3*A44)^2)+$F$4/(1+($D$4*A44)^2)+$F$5/(1+($D$5*A44)^2)+$F$6/(1+($D$6*A44)^2)+$F$7/(1+($D$7*A44)^2)+$F$8/(1+($D$8*A44)^2)+$F$9/(1+($D$9*A44)^2)+$F$10/(1+($D$10*A44)^2)</f>
        <v>322.867822297062</v>
      </c>
      <c r="D44" s="1" t="n">
        <f aca="false">$F$3/SQRT(1+($D$3*A44)^2)+$F$4/SQRT(1+($D$4*A44)^2)+$F$5/SQRT(1+($D$5*A44)^2)+$F$6/SQRT(1+($D$6*A44)^2)+$F$7/SQRT(1+($D$7*A44)^2)+$F$8/SQRT(1+($D$8*A44)^2)+$F$9/SQRT(1+($D$9*A44)^2)+$F$10/SQRT(1+($D$10*A44)^2)</f>
        <v>326.6854985362</v>
      </c>
      <c r="E44" s="58" t="n">
        <f aca="false">$B$2+(A44^2)*($F$3*$D$3/(1+($D$3*A44)^2)+$F$4*$D$4/(1+($D$4*A44)^2)+$F$5*$D$5/(1+($D$5*A44)^2)+$F$6*$D$6/(1+($D$6*A44)^2)+$F$7*$D$7/(1+($D$7*A44)^2)+$F$8*$D$8/(1+($D$8*A44)^2)+$F$9*$D$9/(1+($D$9*A44)^2)+$F$10*$D$10/(1+($D$10*A44)^2))</f>
        <v>2.5510859913984</v>
      </c>
      <c r="F44" s="58" t="n">
        <f aca="false">A44*($F$3/(1+($D$3*A44)^2)+$F$4/(1+($D$4*A44)^2)+$F$5/(1+($D$5*A44)^2)+$F$6/(1+($D$6*A44)^2)+$F$7/(1+($D$7*A44)^2)+$F$8/(1+($D$8*A44)^2)+$F$9/(1+($D$9*A44)^2)+$F$10/(1+($D$10*A44)^2))</f>
        <v>83.4193336695681</v>
      </c>
      <c r="G44" s="0"/>
      <c r="H44" s="0"/>
      <c r="I44" s="68"/>
      <c r="J44" s="68"/>
      <c r="K44" s="58"/>
      <c r="L44" s="58"/>
      <c r="M44" s="58"/>
      <c r="N44" s="64"/>
      <c r="O44" s="69"/>
      <c r="P44" s="6"/>
      <c r="Q44" s="6"/>
      <c r="R44" s="6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0"/>
      <c r="AE44" s="0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</row>
    <row r="45" customFormat="false" ht="12.8" hidden="false" customHeight="false" outlineLevel="0" collapsed="false">
      <c r="A45" s="1" t="n">
        <f aca="false">A44*$F$12</f>
        <v>0.295859396286118</v>
      </c>
      <c r="B45" s="1" t="n">
        <f aca="false">$F$3/(1+$D$3*$B$12*A45)^2+$F$4/(1+$D$4*$B$12*A45)^2+$F$5/(1+$D$5*$B$12*A45)^2+$F$6/(1+$D$6*$B$12*A45)^2+$F$7/(1+$D$7*$B$12*A45)^2+$F$8/(1+$D$8*$B$12*A45)^2+$F$9/(1+$D$9*$B$12*A45)^2+$F$10/(1+$D$10*$B$12*A45)^2</f>
        <v>312.883907953339</v>
      </c>
      <c r="C45" s="1" t="n">
        <f aca="false">$F$3/(1+($D$3*A45)^2)+$F$4/(1+($D$4*A45)^2)+$F$5/(1+($D$5*A45)^2)+$F$6/(1+($D$6*A45)^2)+$F$7/(1+($D$7*A45)^2)+$F$8/(1+($D$8*A45)^2)+$F$9/(1+($D$9*A45)^2)+$F$10/(1+($D$10*A45)^2)</f>
        <v>322.362888820107</v>
      </c>
      <c r="D45" s="1" t="n">
        <f aca="false">$F$3/SQRT(1+($D$3*A45)^2)+$F$4/SQRT(1+($D$4*A45)^2)+$F$5/SQRT(1+($D$5*A45)^2)+$F$6/SQRT(1+($D$6*A45)^2)+$F$7/SQRT(1+($D$7*A45)^2)+$F$8/SQRT(1+($D$8*A45)^2)+$F$9/SQRT(1+($D$9*A45)^2)+$F$10/SQRT(1+($D$10*A45)^2)</f>
        <v>326.029867018189</v>
      </c>
      <c r="E45" s="58" t="n">
        <f aca="false">$B$2+(A45^2)*($F$3*$D$3/(1+($D$3*A45)^2)+$F$4*$D$4/(1+($D$4*A45)^2)+$F$5*$D$5/(1+($D$5*A45)^2)+$F$6*$D$6/(1+($D$6*A45)^2)+$F$7*$D$7/(1+($D$7*A45)^2)+$F$8*$D$8/(1+($D$8*A45)^2)+$F$9*$D$9/(1+($D$9*A45)^2)+$F$10*$D$10/(1+($D$10*A45)^2))</f>
        <v>3.02474678982678</v>
      </c>
      <c r="F45" s="58" t="n">
        <f aca="false">A45*($F$3/(1+($D$3*A45)^2)+$F$4/(1+($D$4*A45)^2)+$F$5/(1+($D$5*A45)^2)+$F$6/(1+($D$6*A45)^2)+$F$7/(1+($D$7*A45)^2)+$F$8/(1+($D$8*A45)^2)+$F$9/(1+($D$9*A45)^2)+$F$10/(1+($D$10*A45)^2))</f>
        <v>95.3740896713658</v>
      </c>
      <c r="G45" s="0"/>
      <c r="H45" s="0"/>
      <c r="I45" s="68"/>
      <c r="J45" s="68"/>
      <c r="K45" s="58"/>
      <c r="L45" s="58"/>
      <c r="M45" s="58"/>
      <c r="N45" s="64"/>
      <c r="O45" s="29"/>
      <c r="P45" s="6"/>
      <c r="Q45" s="6" t="n">
        <f aca="false">1/0.5</f>
        <v>2</v>
      </c>
      <c r="R45" s="6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0"/>
      <c r="AE45" s="0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</row>
    <row r="46" customFormat="false" ht="12.75" hidden="false" customHeight="false" outlineLevel="0" collapsed="false">
      <c r="A46" s="1" t="n">
        <f aca="false">A45*$F$12</f>
        <v>0.338788594687234</v>
      </c>
      <c r="B46" s="1" t="n">
        <f aca="false">$F$3/(1+$D$3*$B$12*A46)^2+$F$4/(1+$D$4*$B$12*A46)^2+$F$5/(1+$D$5*$B$12*A46)^2+$F$6/(1+$D$6*$B$12*A46)^2+$F$7/(1+$D$7*$B$12*A46)^2+$F$8/(1+$D$8*$B$12*A46)^2+$F$9/(1+$D$9*$B$12*A46)^2+$F$10/(1+$D$10*$B$12*A46)^2</f>
        <v>311.65110951301</v>
      </c>
      <c r="C46" s="1" t="n">
        <f aca="false">$F$3/(1+($D$3*A46)^2)+$F$4/(1+($D$4*A46)^2)+$F$5/(1+($D$5*A46)^2)+$F$6/(1+($D$6*A46)^2)+$F$7/(1+($D$7*A46)^2)+$F$8/(1+($D$8*A46)^2)+$F$9/(1+($D$9*A46)^2)+$F$10/(1+($D$10*A46)^2)</f>
        <v>321.786526773127</v>
      </c>
      <c r="D46" s="1" t="n">
        <f aca="false">$F$3/SQRT(1+($D$3*A46)^2)+$F$4/SQRT(1+($D$4*A46)^2)+$F$5/SQRT(1+($D$5*A46)^2)+$F$6/SQRT(1+($D$6*A46)^2)+$F$7/SQRT(1+($D$7*A46)^2)+$F$8/SQRT(1+($D$8*A46)^2)+$F$9/SQRT(1+($D$9*A46)^2)+$F$10/SQRT(1+($D$10*A46)^2)</f>
        <v>325.374859200048</v>
      </c>
      <c r="E46" s="58" t="n">
        <f aca="false">$B$2+(A46^2)*($F$3*$D$3/(1+($D$3*A46)^2)+$F$4*$D$4/(1+($D$4*A46)^2)+$F$5*$D$5/(1+($D$5*A46)^2)+$F$6*$D$6/(1+($D$6*A46)^2)+$F$7*$D$7/(1+($D$7*A46)^2)+$F$8*$D$8/(1+($D$8*A46)^2)+$F$9*$D$9/(1+($D$9*A46)^2)+$F$10*$D$10/(1+($D$10*A46)^2))</f>
        <v>3.61945181879938</v>
      </c>
      <c r="F46" s="58" t="n">
        <f aca="false">A46*($F$3/(1+($D$3*A46)^2)+$F$4/(1+($D$4*A46)^2)+$F$5/(1+($D$5*A46)^2)+$F$6/(1+($D$6*A46)^2)+$F$7/(1+($D$7*A46)^2)+$F$8/(1+($D$8*A46)^2)+$F$9/(1+($D$9*A46)^2)+$F$10/(1+($D$10*A46)^2))</f>
        <v>109.017605194754</v>
      </c>
      <c r="G46" s="0"/>
      <c r="H46" s="0"/>
      <c r="I46" s="68"/>
      <c r="J46" s="68"/>
      <c r="K46" s="58"/>
      <c r="L46" s="58"/>
      <c r="M46" s="58"/>
      <c r="N46" s="64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0"/>
      <c r="AE46" s="0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</row>
    <row r="47" customFormat="false" ht="12.75" hidden="false" customHeight="false" outlineLevel="0" collapsed="false">
      <c r="A47" s="1" t="n">
        <f aca="false">A46*$F$12</f>
        <v>0.387946819776352</v>
      </c>
      <c r="B47" s="1" t="n">
        <f aca="false">$F$3/(1+$D$3*$B$12*A47)^2+$F$4/(1+$D$4*$B$12*A47)^2+$F$5/(1+$D$5*$B$12*A47)^2+$F$6/(1+$D$6*$B$12*A47)^2+$F$7/(1+$D$7*$B$12*A47)^2+$F$8/(1+$D$8*$B$12*A47)^2+$F$9/(1+$D$9*$B$12*A47)^2+$F$10/(1+$D$10*$B$12*A47)^2</f>
        <v>310.350704970177</v>
      </c>
      <c r="C47" s="1" t="n">
        <f aca="false">$F$3/(1+($D$3*A47)^2)+$F$4/(1+($D$4*A47)^2)+$F$5/(1+($D$5*A47)^2)+$F$6/(1+($D$6*A47)^2)+$F$7/(1+($D$7*A47)^2)+$F$8/(1+($D$8*A47)^2)+$F$9/(1+($D$9*A47)^2)+$F$10/(1+($D$10*A47)^2)</f>
        <v>321.119219002988</v>
      </c>
      <c r="D47" s="1" t="n">
        <f aca="false">$F$3/SQRT(1+($D$3*A47)^2)+$F$4/SQRT(1+($D$4*A47)^2)+$F$5/SQRT(1+($D$5*A47)^2)+$F$6/SQRT(1+($D$6*A47)^2)+$F$7/SQRT(1+($D$7*A47)^2)+$F$8/SQRT(1+($D$8*A47)^2)+$F$9/SQRT(1+($D$9*A47)^2)+$F$10/SQRT(1+($D$10*A47)^2)</f>
        <v>324.704024355882</v>
      </c>
      <c r="E47" s="58" t="n">
        <f aca="false">$B$2+(A47^2)*($F$3*$D$3/(1+($D$3*A47)^2)+$F$4*$D$4/(1+($D$4*A47)^2)+$F$5*$D$5/(1+($D$5*A47)^2)+$F$6*$D$6/(1+($D$6*A47)^2)+$F$7*$D$7/(1+($D$7*A47)^2)+$F$8*$D$8/(1+($D$8*A47)^2)+$F$9*$D$9/(1+($D$9*A47)^2)+$F$10*$D$10/(1+($D$10*A47)^2))</f>
        <v>4.3596804743728</v>
      </c>
      <c r="F47" s="58" t="n">
        <f aca="false">A47*($F$3/(1+($D$3*A47)^2)+$F$4/(1+($D$4*A47)^2)+$F$5/(1+($D$5*A47)^2)+$F$6/(1+($D$6*A47)^2)+$F$7/(1+($D$7*A47)^2)+$F$8/(1+($D$8*A47)^2)+$F$9/(1+($D$9*A47)^2)+$F$10/(1+($D$10*A47)^2))</f>
        <v>124.577179781275</v>
      </c>
      <c r="G47" s="0"/>
      <c r="H47" s="6"/>
      <c r="I47" s="6"/>
      <c r="J47" s="6"/>
      <c r="K47" s="58"/>
      <c r="L47" s="58"/>
      <c r="M47" s="58"/>
      <c r="N47" s="64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0"/>
      <c r="AE47" s="0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</row>
    <row r="48" customFormat="false" ht="12.75" hidden="false" customHeight="false" outlineLevel="0" collapsed="false">
      <c r="A48" s="1" t="n">
        <f aca="false">A47*$F$12</f>
        <v>0.4442379033259</v>
      </c>
      <c r="B48" s="1" t="n">
        <f aca="false">$F$3/(1+$D$3*$B$12*A48)^2+$F$4/(1+$D$4*$B$12*A48)^2+$F$5/(1+$D$5*$B$12*A48)^2+$F$6/(1+$D$6*$B$12*A48)^2+$F$7/(1+$D$7*$B$12*A48)^2+$F$8/(1+$D$8*$B$12*A48)^2+$F$9/(1+$D$9*$B$12*A48)^2+$F$10/(1+$D$10*$B$12*A48)^2</f>
        <v>308.980403918689</v>
      </c>
      <c r="C48" s="1" t="n">
        <f aca="false">$F$3/(1+($D$3*A48)^2)+$F$4/(1+($D$4*A48)^2)+$F$5/(1+($D$5*A48)^2)+$F$6/(1+($D$6*A48)^2)+$F$7/(1+($D$7*A48)^2)+$F$8/(1+($D$8*A48)^2)+$F$9/(1+($D$9*A48)^2)+$F$10/(1+($D$10*A48)^2)</f>
        <v>320.345361203965</v>
      </c>
      <c r="D48" s="1" t="n">
        <f aca="false">$F$3/SQRT(1+($D$3*A48)^2)+$F$4/SQRT(1+($D$4*A48)^2)+$F$5/SQRT(1+($D$5*A48)^2)+$F$6/SQRT(1+($D$6*A48)^2)+$F$7/SQRT(1+($D$7*A48)^2)+$F$8/SQRT(1+($D$8*A48)^2)+$F$9/SQRT(1+($D$9*A48)^2)+$F$10/SQRT(1+($D$10*A48)^2)</f>
        <v>324.001557246476</v>
      </c>
      <c r="E48" s="58" t="n">
        <f aca="false">$B$2+(A48^2)*($F$3*$D$3/(1+($D$3*A48)^2)+$F$4*$D$4/(1+($D$4*A48)^2)+$F$5*$D$5/(1+($D$5*A48)^2)+$F$6*$D$6/(1+($D$6*A48)^2)+$F$7*$D$7/(1+($D$7*A48)^2)+$F$8*$D$8/(1+($D$8*A48)^2)+$F$9*$D$9/(1+($D$9*A48)^2)+$F$10*$D$10/(1+($D$10*A48)^2))</f>
        <v>5.27137874672448</v>
      </c>
      <c r="F48" s="58" t="n">
        <f aca="false">A48*($F$3/(1+($D$3*A48)^2)+$F$4/(1+($D$4*A48)^2)+$F$5/(1+($D$5*A48)^2)+$F$6/(1+($D$6*A48)^2)+$F$7/(1+($D$7*A48)^2)+$F$8/(1+($D$8*A48)^2)+$F$9/(1+($D$9*A48)^2)+$F$10/(1+($D$10*A48)^2))</f>
        <v>142.309551601428</v>
      </c>
      <c r="G48" s="0"/>
      <c r="H48" s="6"/>
      <c r="I48" s="6"/>
      <c r="J48" s="6"/>
      <c r="K48" s="58"/>
      <c r="L48" s="58"/>
      <c r="M48" s="58"/>
      <c r="N48" s="64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0"/>
      <c r="AE48" s="0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</row>
    <row r="49" customFormat="false" ht="12.8" hidden="false" customHeight="false" outlineLevel="0" collapsed="false">
      <c r="A49" s="1" t="n">
        <f aca="false">A48*$F$12</f>
        <v>0.508696823098489</v>
      </c>
      <c r="B49" s="1" t="n">
        <f aca="false">$F$3/(1+$D$3*$B$12*A49)^2+$F$4/(1+$D$4*$B$12*A49)^2+$F$5/(1+$D$5*$B$12*A49)^2+$F$6/(1+$D$6*$B$12*A49)^2+$F$7/(1+$D$7*$B$12*A49)^2+$F$8/(1+$D$8*$B$12*A49)^2+$F$9/(1+$D$9*$B$12*A49)^2+$F$10/(1+$D$10*$B$12*A49)^2</f>
        <v>307.538602463935</v>
      </c>
      <c r="C49" s="1" t="n">
        <f aca="false">$F$3/(1+($D$3*A49)^2)+$F$4/(1+($D$4*A49)^2)+$F$5/(1+($D$5*A49)^2)+$F$6/(1+($D$6*A49)^2)+$F$7/(1+($D$7*A49)^2)+$F$8/(1+($D$8*A49)^2)+$F$9/(1+($D$9*A49)^2)+$F$10/(1+($D$10*A49)^2)</f>
        <v>319.455442128753</v>
      </c>
      <c r="D49" s="1" t="n">
        <f aca="false">$F$3/SQRT(1+($D$3*A49)^2)+$F$4/SQRT(1+($D$4*A49)^2)+$F$5/SQRT(1+($D$5*A49)^2)+$F$6/SQRT(1+($D$6*A49)^2)+$F$7/SQRT(1+($D$7*A49)^2)+$F$8/SQRT(1+($D$8*A49)^2)+$F$9/SQRT(1+($D$9*A49)^2)+$F$10/SQRT(1+($D$10*A49)^2)</f>
        <v>323.253345854229</v>
      </c>
      <c r="E49" s="58" t="n">
        <f aca="false">$B$2+(A49^2)*($F$3*$D$3/(1+($D$3*A49)^2)+$F$4*$D$4/(1+($D$4*A49)^2)+$F$5*$D$5/(1+($D$5*A49)^2)+$F$6*$D$6/(1+($D$6*A49)^2)+$F$7*$D$7/(1+($D$7*A49)^2)+$F$8*$D$8/(1+($D$8*A49)^2)+$F$9*$D$9/(1+($D$9*A49)^2)+$F$10*$D$10/(1+($D$10*A49)^2))</f>
        <v>6.38101513916959</v>
      </c>
      <c r="F49" s="58" t="n">
        <f aca="false">A49*($F$3/(1+($D$3*A49)^2)+$F$4/(1+($D$4*A49)^2)+$F$5/(1+($D$5*A49)^2)+$F$6/(1+($D$6*A49)^2)+$F$7/(1+($D$7*A49)^2)+$F$8/(1+($D$8*A49)^2)+$F$9/(1+($D$9*A49)^2)+$F$10/(1+($D$10*A49)^2))</f>
        <v>162.50596853242</v>
      </c>
      <c r="G49" s="0"/>
      <c r="H49" s="70"/>
      <c r="I49" s="70"/>
      <c r="J49" s="70"/>
      <c r="K49" s="58"/>
      <c r="L49" s="58"/>
      <c r="M49" s="71" t="n">
        <f aca="false">SUM(M28:M48)</f>
        <v>41.1805103561366</v>
      </c>
      <c r="N49" s="72" t="n">
        <f aca="false">SUM(N28:N48)</f>
        <v>8783.03501026315</v>
      </c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0"/>
      <c r="AE49" s="0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</row>
    <row r="50" customFormat="false" ht="12.75" hidden="false" customHeight="false" outlineLevel="0" collapsed="false">
      <c r="A50" s="1" t="n">
        <f aca="false">A49*$F$12</f>
        <v>0.582508732130079</v>
      </c>
      <c r="B50" s="1" t="n">
        <f aca="false">$F$3/(1+$D$3*$B$12*A50)^2+$F$4/(1+$D$4*$B$12*A50)^2+$F$5/(1+$D$5*$B$12*A50)^2+$F$6/(1+$D$6*$B$12*A50)^2+$F$7/(1+$D$7*$B$12*A50)^2+$F$8/(1+$D$8*$B$12*A50)^2+$F$9/(1+$D$9*$B$12*A50)^2+$F$10/(1+$D$10*$B$12*A50)^2</f>
        <v>306.024091989446</v>
      </c>
      <c r="C50" s="1" t="n">
        <f aca="false">$F$3/(1+($D$3*A50)^2)+$F$4/(1+($D$4*A50)^2)+$F$5/(1+($D$5*A50)^2)+$F$6/(1+($D$6*A50)^2)+$F$7/(1+($D$7*A50)^2)+$F$8/(1+($D$8*A50)^2)+$F$9/(1+($D$9*A50)^2)+$F$10/(1+($D$10*A50)^2)</f>
        <v>318.448275683381</v>
      </c>
      <c r="D50" s="1" t="n">
        <f aca="false">$F$3/SQRT(1+($D$3*A50)^2)+$F$4/SQRT(1+($D$4*A50)^2)+$F$5/SQRT(1+($D$5*A50)^2)+$F$6/SQRT(1+($D$6*A50)^2)+$F$7/SQRT(1+($D$7*A50)^2)+$F$8/SQRT(1+($D$8*A50)^2)+$F$9/SQRT(1+($D$9*A50)^2)+$F$10/SQRT(1+($D$10*A50)^2)</f>
        <v>322.448250316447</v>
      </c>
      <c r="E50" s="58" t="n">
        <f aca="false">$B$2+(A50^2)*($F$3*$D$3/(1+($D$3*A50)^2)+$F$4*$D$4/(1+($D$4*A50)^2)+$F$5*$D$5/(1+($D$5*A50)^2)+$F$6*$D$6/(1+($D$6*A50)^2)+$F$7*$D$7/(1+($D$7*A50)^2)+$F$8*$D$8/(1+($D$8*A50)^2)+$F$9*$D$9/(1+($D$9*A50)^2)+$F$10*$D$10/(1+($D$10*A50)^2))</f>
        <v>7.71493627947977</v>
      </c>
      <c r="F50" s="58" t="n">
        <f aca="false">A50*($F$3/(1+($D$3*A50)^2)+$F$4/(1+($D$4*A50)^2)+$F$5/(1+($D$5*A50)^2)+$F$6/(1+($D$6*A50)^2)+$F$7/(1+($D$7*A50)^2)+$F$8/(1+($D$8*A50)^2)+$F$9/(1+($D$9*A50)^2)+$F$10/(1+($D$10*A50)^2))</f>
        <v>185.498901317336</v>
      </c>
      <c r="G50" s="0"/>
      <c r="H50" s="70"/>
      <c r="I50" s="70"/>
      <c r="J50" s="70"/>
      <c r="K50" s="58"/>
      <c r="L50" s="58"/>
      <c r="M50" s="58"/>
      <c r="N50" s="5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0"/>
      <c r="AE50" s="0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</row>
    <row r="51" customFormat="false" ht="13.5" hidden="false" customHeight="false" outlineLevel="0" collapsed="false">
      <c r="A51" s="1" t="n">
        <f aca="false">A50*$F$12</f>
        <v>0.667030749162154</v>
      </c>
      <c r="B51" s="1" t="n">
        <f aca="false">$F$3/(1+$D$3*$B$12*A51)^2+$F$4/(1+$D$4*$B$12*A51)^2+$F$5/(1+$D$5*$B$12*A51)^2+$F$6/(1+$D$6*$B$12*A51)^2+$F$7/(1+$D$7*$B$12*A51)^2+$F$8/(1+$D$8*$B$12*A51)^2+$F$9/(1+$D$9*$B$12*A51)^2+$F$10/(1+$D$10*$B$12*A51)^2</f>
        <v>304.435759614723</v>
      </c>
      <c r="C51" s="1" t="n">
        <f aca="false">$F$3/(1+($D$3*A51)^2)+$F$4/(1+($D$4*A51)^2)+$F$5/(1+($D$5*A51)^2)+$F$6/(1+($D$6*A51)^2)+$F$7/(1+($D$7*A51)^2)+$F$8/(1+($D$8*A51)^2)+$F$9/(1+($D$9*A51)^2)+$F$10/(1+($D$10*A51)^2)</f>
        <v>317.332490422034</v>
      </c>
      <c r="D51" s="1" t="n">
        <f aca="false">$F$3/SQRT(1+($D$3*A51)^2)+$F$4/SQRT(1+($D$4*A51)^2)+$F$5/SQRT(1+($D$5*A51)^2)+$F$6/SQRT(1+($D$6*A51)^2)+$F$7/SQRT(1+($D$7*A51)^2)+$F$8/SQRT(1+($D$8*A51)^2)+$F$9/SQRT(1+($D$9*A51)^2)+$F$10/SQRT(1+($D$10*A51)^2)</f>
        <v>321.579386588463</v>
      </c>
      <c r="E51" s="58" t="n">
        <f aca="false">$B$2+(A51^2)*($F$3*$D$3/(1+($D$3*A51)^2)+$F$4*$D$4/(1+($D$4*A51)^2)+$F$5*$D$5/(1+($D$5*A51)^2)+$F$6*$D$6/(1+($D$6*A51)^2)+$F$7*$D$7/(1+($D$7*A51)^2)+$F$8*$D$8/(1+($D$8*A51)^2)+$F$9*$D$9/(1+($D$9*A51)^2)+$F$10*$D$10/(1+($D$10*A51)^2))</f>
        <v>9.29976090412844</v>
      </c>
      <c r="F51" s="58" t="n">
        <f aca="false">A51*($F$3/(1+($D$3*A51)^2)+$F$4/(1+($D$4*A51)^2)+$F$5/(1+($D$5*A51)^2)+$F$6/(1+($D$6*A51)^2)+$F$7/(1+($D$7*A51)^2)+$F$8/(1+($D$8*A51)^2)+$F$9/(1+($D$9*A51)^2)+$F$10/(1+($D$10*A51)^2))</f>
        <v>211.670528819702</v>
      </c>
      <c r="G51" s="0"/>
      <c r="H51" s="70"/>
      <c r="I51" s="70"/>
      <c r="J51" s="70"/>
      <c r="K51" s="58"/>
      <c r="L51" s="58"/>
      <c r="M51" s="58"/>
      <c r="N51" s="32" t="n">
        <f aca="false">$M$49+$N$49</f>
        <v>8824.21552061929</v>
      </c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0"/>
      <c r="AE51" s="0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</row>
    <row r="52" customFormat="false" ht="13.5" hidden="false" customHeight="false" outlineLevel="0" collapsed="false">
      <c r="A52" s="1" t="n">
        <f aca="false">A51*$F$12</f>
        <v>0.763816910865582</v>
      </c>
      <c r="B52" s="1" t="n">
        <f aca="false">$F$3/(1+$D$3*$B$12*A52)^2+$F$4/(1+$D$4*$B$12*A52)^2+$F$5/(1+$D$5*$B$12*A52)^2+$F$6/(1+$D$6*$B$12*A52)^2+$F$7/(1+$D$7*$B$12*A52)^2+$F$8/(1+$D$8*$B$12*A52)^2+$F$9/(1+$D$9*$B$12*A52)^2+$F$10/(1+$D$10*$B$12*A52)^2</f>
        <v>302.772315812362</v>
      </c>
      <c r="C52" s="1" t="n">
        <f aca="false">$F$3/(1+($D$3*A52)^2)+$F$4/(1+($D$4*A52)^2)+$F$5/(1+($D$5*A52)^2)+$F$6/(1+($D$6*A52)^2)+$F$7/(1+($D$7*A52)^2)+$F$8/(1+($D$8*A52)^2)+$F$9/(1+($D$9*A52)^2)+$F$10/(1+($D$10*A52)^2)</f>
        <v>316.126341404028</v>
      </c>
      <c r="D52" s="1" t="n">
        <f aca="false">$F$3/SQRT(1+($D$3*A52)^2)+$F$4/SQRT(1+($D$4*A52)^2)+$F$5/SQRT(1+($D$5*A52)^2)+$F$6/SQRT(1+($D$6*A52)^2)+$F$7/SQRT(1+($D$7*A52)^2)+$F$8/SQRT(1+($D$8*A52)^2)+$F$9/SQRT(1+($D$9*A52)^2)+$F$10/SQRT(1+($D$10*A52)^2)</f>
        <v>320.645042835763</v>
      </c>
      <c r="E52" s="58" t="n">
        <f aca="false">$B$2+(A52^2)*($F$3*$D$3/(1+($D$3*A52)^2)+$F$4*$D$4/(1+($D$4*A52)^2)+$F$5*$D$5/(1+($D$5*A52)^2)+$F$6*$D$6/(1+($D$6*A52)^2)+$F$7*$D$7/(1+($D$7*A52)^2)+$F$8*$D$8/(1+($D$8*A52)^2)+$F$9*$D$9/(1+($D$9*A52)^2)+$F$10*$D$10/(1+($D$10*A52)^2))</f>
        <v>11.1646714804262</v>
      </c>
      <c r="F52" s="58" t="n">
        <f aca="false">A52*($F$3/(1+($D$3*A52)^2)+$F$4/(1+($D$4*A52)^2)+$F$5/(1+($D$5*A52)^2)+$F$6/(1+($D$6*A52)^2)+$F$7/(1+($D$7*A52)^2)+$F$8/(1+($D$8*A52)^2)+$F$9/(1+($D$9*A52)^2)+$F$10/(1+($D$10*A52)^2))</f>
        <v>241.462645534463</v>
      </c>
      <c r="G52" s="0"/>
      <c r="H52" s="70"/>
      <c r="I52" s="70"/>
      <c r="J52" s="70"/>
      <c r="K52" s="73"/>
      <c r="L52" s="73"/>
      <c r="M52" s="73"/>
      <c r="N52" s="73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0"/>
      <c r="AE52" s="0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</row>
    <row r="53" customFormat="false" ht="12.75" hidden="false" customHeight="false" outlineLevel="0" collapsed="false">
      <c r="A53" s="1" t="n">
        <f aca="false">A52*$F$12</f>
        <v>0.874646744632178</v>
      </c>
      <c r="B53" s="1" t="n">
        <f aca="false">$F$3/(1+$D$3*$B$12*A53)^2+$F$4/(1+$D$4*$B$12*A53)^2+$F$5/(1+$D$5*$B$12*A53)^2+$F$6/(1+$D$6*$B$12*A53)^2+$F$7/(1+$D$7*$B$12*A53)^2+$F$8/(1+$D$8*$B$12*A53)^2+$F$9/(1+$D$9*$B$12*A53)^2+$F$10/(1+$D$10*$B$12*A53)^2</f>
        <v>301.032085669592</v>
      </c>
      <c r="C53" s="1" t="n">
        <f aca="false">$F$3/(1+($D$3*A53)^2)+$F$4/(1+($D$4*A53)^2)+$F$5/(1+($D$5*A53)^2)+$F$6/(1+($D$6*A53)^2)+$F$7/(1+($D$7*A53)^2)+$F$8/(1+($D$8*A53)^2)+$F$9/(1+($D$9*A53)^2)+$F$10/(1+($D$10*A53)^2)</f>
        <v>314.855185835557</v>
      </c>
      <c r="D53" s="1" t="n">
        <f aca="false">$F$3/SQRT(1+($D$3*A53)^2)+$F$4/SQRT(1+($D$4*A53)^2)+$F$5/SQRT(1+($D$5*A53)^2)+$F$6/SQRT(1+($D$6*A53)^2)+$F$7/SQRT(1+($D$7*A53)^2)+$F$8/SQRT(1+($D$8*A53)^2)+$F$9/SQRT(1+($D$9*A53)^2)+$F$10/SQRT(1+($D$10*A53)^2)</f>
        <v>319.648811949066</v>
      </c>
      <c r="E53" s="58" t="n">
        <f aca="false">$B$2+(A53^2)*($F$3*$D$3/(1+($D$3*A53)^2)+$F$4*$D$4/(1+($D$4*A53)^2)+$F$5*$D$5/(1+($D$5*A53)^2)+$F$6*$D$6/(1+($D$6*A53)^2)+$F$7*$D$7/(1+($D$7*A53)^2)+$F$8*$D$8/(1+($D$8*A53)^2)+$F$9*$D$9/(1+($D$9*A53)^2)+$F$10*$D$10/(1+($D$10*A53)^2))</f>
        <v>13.3462189358158</v>
      </c>
      <c r="F53" s="58" t="n">
        <f aca="false">A53*($F$3/(1+($D$3*A53)^2)+$F$4/(1+($D$4*A53)^2)+$F$5/(1+($D$5*A53)^2)+$F$6/(1+($D$6*A53)^2)+$F$7/(1+($D$7*A53)^2)+$F$8/(1+($D$8*A53)^2)+$F$9/(1+($D$9*A53)^2)+$F$10/(1+($D$10*A53)^2))</f>
        <v>275.387063321629</v>
      </c>
      <c r="G53" s="0"/>
      <c r="H53" s="70"/>
      <c r="I53" s="70"/>
      <c r="J53" s="70"/>
      <c r="K53" s="69"/>
      <c r="L53" s="69"/>
      <c r="M53" s="69"/>
      <c r="N53" s="6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0"/>
      <c r="AE53" s="0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  <c r="FW53" s="29"/>
      <c r="FX53" s="29"/>
      <c r="FY53" s="29"/>
      <c r="FZ53" s="29"/>
      <c r="GA53" s="29"/>
      <c r="GB53" s="29"/>
      <c r="GC53" s="29"/>
      <c r="GD53" s="29"/>
      <c r="GE53" s="29"/>
      <c r="GF53" s="29"/>
      <c r="GG53" s="29"/>
      <c r="GH53" s="29"/>
      <c r="GI53" s="29"/>
      <c r="GJ53" s="29"/>
      <c r="GK53" s="29"/>
      <c r="GL53" s="29"/>
      <c r="GM53" s="29"/>
      <c r="GN53" s="29"/>
      <c r="GO53" s="29"/>
      <c r="GP53" s="29"/>
      <c r="GQ53" s="29"/>
      <c r="GR53" s="29"/>
      <c r="GS53" s="29"/>
      <c r="GT53" s="29"/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29"/>
      <c r="HR53" s="29"/>
      <c r="HS53" s="29"/>
      <c r="HT53" s="29"/>
      <c r="HU53" s="29"/>
      <c r="HV53" s="29"/>
      <c r="HW53" s="29"/>
      <c r="HX53" s="29"/>
      <c r="HY53" s="29"/>
      <c r="HZ53" s="29"/>
    </row>
    <row r="54" customFormat="false" ht="12.75" hidden="false" customHeight="false" outlineLevel="0" collapsed="false">
      <c r="A54" s="1" t="n">
        <f aca="false">A53*$F$12</f>
        <v>1.00155798727831</v>
      </c>
      <c r="B54" s="1" t="n">
        <f aca="false">$F$3/(1+$D$3*$B$12*A54)^2+$F$4/(1+$D$4*$B$12*A54)^2+$F$5/(1+$D$5*$B$12*A54)^2+$F$6/(1+$D$6*$B$12*A54)^2+$F$7/(1+$D$7*$B$12*A54)^2+$F$8/(1+$D$8*$B$12*A54)^2+$F$9/(1+$D$9*$B$12*A54)^2+$F$10/(1+$D$10*$B$12*A54)^2</f>
        <v>299.212895213202</v>
      </c>
      <c r="C54" s="1" t="n">
        <f aca="false">$F$3/(1+($D$3*A54)^2)+$F$4/(1+($D$4*A54)^2)+$F$5/(1+($D$5*A54)^2)+$F$6/(1+($D$6*A54)^2)+$F$7/(1+($D$7*A54)^2)+$F$8/(1+($D$8*A54)^2)+$F$9/(1+($D$9*A54)^2)+$F$10/(1+($D$10*A54)^2)</f>
        <v>313.546708668726</v>
      </c>
      <c r="D54" s="1" t="n">
        <f aca="false">$F$3/SQRT(1+($D$3*A54)^2)+$F$4/SQRT(1+($D$4*A54)^2)+$F$5/SQRT(1+($D$5*A54)^2)+$F$6/SQRT(1+($D$6*A54)^2)+$F$7/SQRT(1+($D$7*A54)^2)+$F$8/SQRT(1+($D$8*A54)^2)+$F$9/SQRT(1+($D$9*A54)^2)+$F$10/SQRT(1+($D$10*A54)^2)</f>
        <v>318.598659925862</v>
      </c>
      <c r="E54" s="58" t="n">
        <f aca="false">$B$2+(A54^2)*($F$3*$D$3/(1+($D$3*A54)^2)+$F$4*$D$4/(1+($D$4*A54)^2)+$F$5*$D$5/(1+($D$5*A54)^2)+$F$6*$D$6/(1+($D$6*A54)^2)+$F$7*$D$7/(1+($D$7*A54)^2)+$F$8*$D$8/(1+($D$8*A54)^2)+$F$9*$D$9/(1+($D$9*A54)^2)+$F$10*$D$10/(1+($D$10*A54)^2))</f>
        <v>15.8955945610235</v>
      </c>
      <c r="F54" s="58" t="n">
        <f aca="false">A54*($F$3/(1+($D$3*A54)^2)+$F$4/(1+($D$4*A54)^2)+$F$5/(1+($D$5*A54)^2)+$F$6/(1+($D$6*A54)^2)+$F$7/(1+($D$7*A54)^2)+$F$8/(1+($D$8*A54)^2)+$F$9/(1+($D$9*A54)^2)+$F$10/(1+($D$10*A54)^2))</f>
        <v>314.035210451987</v>
      </c>
      <c r="G54" s="0"/>
      <c r="H54" s="69"/>
      <c r="I54" s="69"/>
      <c r="J54" s="69"/>
      <c r="K54" s="69"/>
      <c r="L54" s="69"/>
      <c r="M54" s="69"/>
      <c r="N54" s="6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0"/>
      <c r="AE54" s="0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</row>
    <row r="55" customFormat="false" ht="12.75" hidden="false" customHeight="false" outlineLevel="0" collapsed="false">
      <c r="A55" s="1" t="n">
        <f aca="false">A54*$F$12</f>
        <v>1.14688405123239</v>
      </c>
      <c r="B55" s="1" t="n">
        <f aca="false">$F$3/(1+$D$3*$B$12*A55)^2+$F$4/(1+$D$4*$B$12*A55)^2+$F$5/(1+$D$5*$B$12*A55)^2+$F$6/(1+$D$6*$B$12*A55)^2+$F$7/(1+$D$7*$B$12*A55)^2+$F$8/(1+$D$8*$B$12*A55)^2+$F$9/(1+$D$9*$B$12*A55)^2+$F$10/(1+$D$10*$B$12*A55)^2</f>
        <v>297.312072716793</v>
      </c>
      <c r="C55" s="1" t="n">
        <f aca="false">$F$3/(1+($D$3*A55)^2)+$F$4/(1+($D$4*A55)^2)+$F$5/(1+($D$5*A55)^2)+$F$6/(1+($D$6*A55)^2)+$F$7/(1+($D$7*A55)^2)+$F$8/(1+($D$8*A55)^2)+$F$9/(1+($D$9*A55)^2)+$F$10/(1+($D$10*A55)^2)</f>
        <v>312.224909863457</v>
      </c>
      <c r="D55" s="1" t="n">
        <f aca="false">$F$3/SQRT(1+($D$3*A55)^2)+$F$4/SQRT(1+($D$4*A55)^2)+$F$5/SQRT(1+($D$5*A55)^2)+$F$6/SQRT(1+($D$6*A55)^2)+$F$7/SQRT(1+($D$7*A55)^2)+$F$8/SQRT(1+($D$8*A55)^2)+$F$9/SQRT(1+($D$9*A55)^2)+$F$10/SQRT(1+($D$10*A55)^2)</f>
        <v>317.504958909341</v>
      </c>
      <c r="E55" s="58" t="n">
        <f aca="false">$B$2+(A55^2)*($F$3*$D$3/(1+($D$3*A55)^2)+$F$4*$D$4/(1+($D$4*A55)^2)+$F$5*$D$5/(1+($D$5*A55)^2)+$F$6*$D$6/(1+($D$6*A55)^2)+$F$7*$D$7/(1+($D$7*A55)^2)+$F$8*$D$8/(1+($D$8*A55)^2)+$F$9*$D$9/(1+($D$9*A55)^2)+$F$10*$D$10/(1+($D$10*A55)^2))</f>
        <v>18.887474893877</v>
      </c>
      <c r="F55" s="58" t="n">
        <f aca="false">A55*($F$3/(1+($D$3*A55)^2)+$F$4/(1+($D$4*A55)^2)+$F$5/(1+($D$5*A55)^2)+$F$6/(1+($D$6*A55)^2)+$F$7/(1+($D$7*A55)^2)+$F$8/(1+($D$8*A55)^2)+$F$9/(1+($D$9*A55)^2)+$F$10/(1+($D$10*A55)^2))</f>
        <v>358.085769519869</v>
      </c>
      <c r="G55" s="0"/>
      <c r="H55" s="69"/>
      <c r="I55" s="69"/>
      <c r="J55" s="69"/>
      <c r="K55" s="69"/>
      <c r="L55" s="69"/>
      <c r="M55" s="69"/>
      <c r="N55" s="6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0"/>
      <c r="AE55" s="0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</row>
    <row r="56" customFormat="false" ht="12.75" hidden="false" customHeight="false" outlineLevel="0" collapsed="false">
      <c r="A56" s="1" t="n">
        <f aca="false">A55*$F$12</f>
        <v>1.31329692706621</v>
      </c>
      <c r="B56" s="1" t="n">
        <f aca="false">$F$3/(1+$D$3*$B$12*A56)^2+$F$4/(1+$D$4*$B$12*A56)^2+$F$5/(1+$D$5*$B$12*A56)^2+$F$6/(1+$D$6*$B$12*A56)^2+$F$7/(1+$D$7*$B$12*A56)^2+$F$8/(1+$D$8*$B$12*A56)^2+$F$9/(1+$D$9*$B$12*A56)^2+$F$10/(1+$D$10*$B$12*A56)^2</f>
        <v>295.326568127119</v>
      </c>
      <c r="C56" s="1" t="n">
        <f aca="false">$F$3/(1+($D$3*A56)^2)+$F$4/(1+($D$4*A56)^2)+$F$5/(1+($D$5*A56)^2)+$F$6/(1+($D$6*A56)^2)+$F$7/(1+($D$7*A56)^2)+$F$8/(1+($D$8*A56)^2)+$F$9/(1+($D$9*A56)^2)+$F$10/(1+($D$10*A56)^2)</f>
        <v>310.904451892041</v>
      </c>
      <c r="D56" s="1" t="n">
        <f aca="false">$F$3/SQRT(1+($D$3*A56)^2)+$F$4/SQRT(1+($D$4*A56)^2)+$F$5/SQRT(1+($D$5*A56)^2)+$F$6/SQRT(1+($D$6*A56)^2)+$F$7/SQRT(1+($D$7*A56)^2)+$F$8/SQRT(1+($D$8*A56)^2)+$F$9/SQRT(1+($D$9*A56)^2)+$F$10/SQRT(1+($D$10*A56)^2)</f>
        <v>316.377866384144</v>
      </c>
      <c r="E56" s="58" t="n">
        <f aca="false">$B$2+(A56^2)*($F$3*$D$3/(1+($D$3*A56)^2)+$F$4*$D$4/(1+($D$4*A56)^2)+$F$5*$D$5/(1+($D$5*A56)^2)+$F$6*$D$6/(1+($D$6*A56)^2)+$F$7*$D$7/(1+($D$7*A56)^2)+$F$8*$D$8/(1+($D$8*A56)^2)+$F$9*$D$9/(1+($D$9*A56)^2)+$F$10*$D$10/(1+($D$10*A56)^2))</f>
        <v>22.4289340806536</v>
      </c>
      <c r="F56" s="58" t="n">
        <f aca="false">A56*($F$3/(1+($D$3*A56)^2)+$F$4/(1+($D$4*A56)^2)+$F$5/(1+($D$5*A56)^2)+$F$6/(1+($D$6*A56)^2)+$F$7/(1+($D$7*A56)^2)+$F$8/(1+($D$8*A56)^2)+$F$9/(1+($D$9*A56)^2)+$F$10/(1+($D$10*A56)^2))</f>
        <v>408.309861281021</v>
      </c>
      <c r="G56" s="0"/>
      <c r="H56" s="69"/>
      <c r="I56" s="69"/>
      <c r="J56" s="69"/>
      <c r="K56" s="69"/>
      <c r="L56" s="69"/>
      <c r="M56" s="69"/>
      <c r="N56" s="6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0"/>
      <c r="AE56" s="0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</row>
    <row r="57" customFormat="false" ht="12.75" hidden="false" customHeight="false" outlineLevel="0" collapsed="false">
      <c r="A57" s="1" t="n">
        <f aca="false">A56*$F$12</f>
        <v>1.50385631118352</v>
      </c>
      <c r="B57" s="1" t="n">
        <f aca="false">$F$3/(1+$D$3*$B$12*A57)^2+$F$4/(1+$D$4*$B$12*A57)^2+$F$5/(1+$D$5*$B$12*A57)^2+$F$6/(1+$D$6*$B$12*A57)^2+$F$7/(1+$D$7*$B$12*A57)^2+$F$8/(1+$D$8*$B$12*A57)^2+$F$9/(1+$D$9*$B$12*A57)^2+$F$10/(1+$D$10*$B$12*A57)^2</f>
        <v>293.253174233179</v>
      </c>
      <c r="C57" s="1" t="n">
        <f aca="false">$F$3/(1+($D$3*A57)^2)+$F$4/(1+($D$4*A57)^2)+$F$5/(1+($D$5*A57)^2)+$F$6/(1+($D$6*A57)^2)+$F$7/(1+($D$7*A57)^2)+$F$8/(1+($D$8*A57)^2)+$F$9/(1+($D$9*A57)^2)+$F$10/(1+($D$10*A57)^2)</f>
        <v>309.586850088653</v>
      </c>
      <c r="D57" s="1" t="n">
        <f aca="false">$F$3/SQRT(1+($D$3*A57)^2)+$F$4/SQRT(1+($D$4*A57)^2)+$F$5/SQRT(1+($D$5*A57)^2)+$F$6/SQRT(1+($D$6*A57)^2)+$F$7/SQRT(1+($D$7*A57)^2)+$F$8/SQRT(1+($D$8*A57)^2)+$F$9/SQRT(1+($D$9*A57)^2)+$F$10/SQRT(1+($D$10*A57)^2)</f>
        <v>315.224649280021</v>
      </c>
      <c r="E57" s="58" t="n">
        <f aca="false">$B$2+(A57^2)*($F$3*$D$3/(1+($D$3*A57)^2)+$F$4*$D$4/(1+($D$4*A57)^2)+$F$5*$D$5/(1+($D$5*A57)^2)+$F$6*$D$6/(1+($D$6*A57)^2)+$F$7*$D$7/(1+($D$7*A57)^2)+$F$8*$D$8/(1+($D$8*A57)^2)+$F$9*$D$9/(1+($D$9*A57)^2)+$F$10*$D$10/(1+($D$10*A57)^2))</f>
        <v>26.6668343506275</v>
      </c>
      <c r="F57" s="58" t="n">
        <f aca="false">A57*($F$3/(1+($D$3*A57)^2)+$F$4/(1+($D$4*A57)^2)+$F$5/(1+($D$5*A57)^2)+$F$6/(1+($D$6*A57)^2)+$F$7/(1+($D$7*A57)^2)+$F$8/(1+($D$8*A57)^2)+$F$9/(1+($D$9*A57)^2)+$F$10/(1+($D$10*A57)^2))</f>
        <v>465.574138365247</v>
      </c>
      <c r="G57" s="0"/>
      <c r="H57" s="0"/>
      <c r="I57" s="0"/>
      <c r="J57" s="0"/>
      <c r="K57" s="69"/>
      <c r="L57" s="69"/>
      <c r="M57" s="69"/>
      <c r="N57" s="6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0"/>
      <c r="AE57" s="0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</row>
    <row r="58" customFormat="false" ht="12.75" hidden="false" customHeight="false" outlineLevel="0" collapsed="false">
      <c r="A58" s="1" t="n">
        <f aca="false">A57*$F$12</f>
        <v>1.72206586193624</v>
      </c>
      <c r="B58" s="1" t="n">
        <f aca="false">$F$3/(1+$D$3*$B$12*A58)^2+$F$4/(1+$D$4*$B$12*A58)^2+$F$5/(1+$D$5*$B$12*A58)^2+$F$6/(1+$D$6*$B$12*A58)^2+$F$7/(1+$D$7*$B$12*A58)^2+$F$8/(1+$D$8*$B$12*A58)^2+$F$9/(1+$D$9*$B$12*A58)^2+$F$10/(1+$D$10*$B$12*A58)^2</f>
        <v>291.08881442147</v>
      </c>
      <c r="C58" s="1" t="n">
        <f aca="false">$F$3/(1+($D$3*A58)^2)+$F$4/(1+($D$4*A58)^2)+$F$5/(1+($D$5*A58)^2)+$F$6/(1+($D$6*A58)^2)+$F$7/(1+($D$7*A58)^2)+$F$8/(1+($D$8*A58)^2)+$F$9/(1+($D$9*A58)^2)+$F$10/(1+($D$10*A58)^2)</f>
        <v>308.259277795942</v>
      </c>
      <c r="D58" s="1" t="n">
        <f aca="false">$F$3/SQRT(1+($D$3*A58)^2)+$F$4/SQRT(1+($D$4*A58)^2)+$F$5/SQRT(1+($D$5*A58)^2)+$F$6/SQRT(1+($D$6*A58)^2)+$F$7/SQRT(1+($D$7*A58)^2)+$F$8/SQRT(1+($D$8*A58)^2)+$F$9/SQRT(1+($D$9*A58)^2)+$F$10/SQRT(1+($D$10*A58)^2)</f>
        <v>314.047535027395</v>
      </c>
      <c r="E58" s="58" t="n">
        <f aca="false">$B$2+(A58^2)*($F$3*$D$3/(1+($D$3*A58)^2)+$F$4*$D$4/(1+($D$4*A58)^2)+$F$5*$D$5/(1+($D$5*A58)^2)+$F$6*$D$6/(1+($D$6*A58)^2)+$F$7*$D$7/(1+($D$7*A58)^2)+$F$8*$D$8/(1+($D$8*A58)^2)+$F$9*$D$9/(1+($D$9*A58)^2)+$F$10*$D$10/(1+($D$10*A58)^2))</f>
        <v>31.792445860153</v>
      </c>
      <c r="F58" s="58" t="n">
        <f aca="false">A58*($F$3/(1+($D$3*A58)^2)+$F$4/(1+($D$4*A58)^2)+$F$5/(1+($D$5*A58)^2)+$F$6/(1+($D$6*A58)^2)+$F$7/(1+($D$7*A58)^2)+$F$8/(1+($D$8*A58)^2)+$F$9/(1+($D$9*A58)^2)+$F$10/(1+($D$10*A58)^2))</f>
        <v>530.842778917514</v>
      </c>
      <c r="G58" s="0"/>
      <c r="H58" s="0"/>
      <c r="I58" s="0"/>
      <c r="J58" s="0"/>
      <c r="K58" s="69"/>
      <c r="L58" s="69"/>
      <c r="M58" s="69"/>
      <c r="N58" s="6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0"/>
      <c r="AE58" s="0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</row>
    <row r="59" customFormat="false" ht="12.75" hidden="false" customHeight="false" outlineLevel="0" collapsed="false">
      <c r="A59" s="1" t="n">
        <f aca="false">A58*$F$12</f>
        <v>1.97193761850319</v>
      </c>
      <c r="B59" s="1" t="n">
        <f aca="false">$F$3/(1+$D$3*$B$12*A59)^2+$F$4/(1+$D$4*$B$12*A59)^2+$F$5/(1+$D$5*$B$12*A59)^2+$F$6/(1+$D$6*$B$12*A59)^2+$F$7/(1+$D$7*$B$12*A59)^2+$F$8/(1+$D$8*$B$12*A59)^2+$F$9/(1+$D$9*$B$12*A59)^2+$F$10/(1+$D$10*$B$12*A59)^2</f>
        <v>288.830847467662</v>
      </c>
      <c r="C59" s="1" t="n">
        <f aca="false">$F$3/(1+($D$3*A59)^2)+$F$4/(1+($D$4*A59)^2)+$F$5/(1+($D$5*A59)^2)+$F$6/(1+($D$6*A59)^2)+$F$7/(1+($D$7*A59)^2)+$F$8/(1+($D$8*A59)^2)+$F$9/(1+($D$9*A59)^2)+$F$10/(1+($D$10*A59)^2)</f>
        <v>306.895934946486</v>
      </c>
      <c r="D59" s="1" t="n">
        <f aca="false">$F$3/SQRT(1+($D$3*A59)^2)+$F$4/SQRT(1+($D$4*A59)^2)+$F$5/SQRT(1+($D$5*A59)^2)+$F$6/SQRT(1+($D$6*A59)^2)+$F$7/SQRT(1+($D$7*A59)^2)+$F$8/SQRT(1+($D$8*A59)^2)+$F$9/SQRT(1+($D$9*A59)^2)+$F$10/SQRT(1+($D$10*A59)^2)</f>
        <v>312.842471436817</v>
      </c>
      <c r="E59" s="58" t="n">
        <f aca="false">$B$2+(A59^2)*($F$3*$D$3/(1+($D$3*A59)^2)+$F$4*$D$4/(1+($D$4*A59)^2)+$F$5*$D$5/(1+($D$5*A59)^2)+$F$6*$D$6/(1+($D$6*A59)^2)+$F$7*$D$7/(1+($D$7*A59)^2)+$F$8*$D$8/(1+($D$8*A59)^2)+$F$9*$D$9/(1+($D$9*A59)^2)+$F$10*$D$10/(1+($D$10*A59)^2))</f>
        <v>38.0424211712464</v>
      </c>
      <c r="F59" s="58" t="n">
        <f aca="false">A59*($F$3/(1+($D$3*A59)^2)+$F$4/(1+($D$4*A59)^2)+$F$5/(1+($D$5*A59)^2)+$F$6/(1+($D$6*A59)^2)+$F$7/(1+($D$7*A59)^2)+$F$8/(1+($D$8*A59)^2)+$F$9/(1+($D$9*A59)^2)+$F$10/(1+($D$10*A59)^2))</f>
        <v>605.179639086685</v>
      </c>
      <c r="G59" s="0"/>
      <c r="H59" s="0"/>
      <c r="I59" s="0"/>
      <c r="J59" s="0"/>
      <c r="K59" s="69"/>
      <c r="L59" s="69"/>
      <c r="M59" s="69"/>
      <c r="N59" s="6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0"/>
      <c r="AE59" s="0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</row>
    <row r="60" customFormat="false" ht="12.75" hidden="false" customHeight="false" outlineLevel="0" collapsed="false">
      <c r="A60" s="1" t="n">
        <f aca="false">A59*$F$12</f>
        <v>2.25806576694801</v>
      </c>
      <c r="B60" s="1" t="n">
        <f aca="false">$F$3/(1+$D$3*$B$12*A60)^2+$F$4/(1+$D$4*$B$12*A60)^2+$F$5/(1+$D$5*$B$12*A60)^2+$F$6/(1+$D$6*$B$12*A60)^2+$F$7/(1+$D$7*$B$12*A60)^2+$F$8/(1+$D$8*$B$12*A60)^2+$F$9/(1+$D$9*$B$12*A60)^2+$F$10/(1+$D$10*$B$12*A60)^2</f>
        <v>286.477332906545</v>
      </c>
      <c r="C60" s="1" t="n">
        <f aca="false">$F$3/(1+($D$3*A60)^2)+$F$4/(1+($D$4*A60)^2)+$F$5/(1+($D$5*A60)^2)+$F$6/(1+($D$6*A60)^2)+$F$7/(1+($D$7*A60)^2)+$F$8/(1+($D$8*A60)^2)+$F$9/(1+($D$9*A60)^2)+$F$10/(1+($D$10*A60)^2)</f>
        <v>305.461438507531</v>
      </c>
      <c r="D60" s="1" t="n">
        <f aca="false">$F$3/SQRT(1+($D$3*A60)^2)+$F$4/SQRT(1+($D$4*A60)^2)+$F$5/SQRT(1+($D$5*A60)^2)+$F$6/SQRT(1+($D$6*A60)^2)+$F$7/SQRT(1+($D$7*A60)^2)+$F$8/SQRT(1+($D$8*A60)^2)+$F$9/SQRT(1+($D$9*A60)^2)+$F$10/SQRT(1+($D$10*A60)^2)</f>
        <v>311.5989361796</v>
      </c>
      <c r="E60" s="58" t="n">
        <f aca="false">$B$2+(A60^2)*($F$3*$D$3/(1+($D$3*A60)^2)+$F$4*$D$4/(1+($D$4*A60)^2)+$F$5*$D$5/(1+($D$5*A60)^2)+$F$6*$D$6/(1+($D$6*A60)^2)+$F$7*$D$7/(1+($D$7*A60)^2)+$F$8*$D$8/(1+($D$8*A60)^2)+$F$9*$D$9/(1+($D$9*A60)^2)+$F$10*$D$10/(1+($D$10*A60)^2))</f>
        <v>45.6953647574634</v>
      </c>
      <c r="F60" s="58" t="n">
        <f aca="false">A60*($F$3/(1+($D$3*A60)^2)+$F$4/(1+($D$4*A60)^2)+$F$5/(1+($D$5*A60)^2)+$F$6/(1+($D$6*A60)^2)+$F$7/(1+($D$7*A60)^2)+$F$8/(1+($D$8*A60)^2)+$F$9/(1+($D$9*A60)^2)+$F$10/(1+($D$10*A60)^2))</f>
        <v>689.75201741655</v>
      </c>
      <c r="G60" s="0"/>
      <c r="H60" s="0"/>
      <c r="I60" s="0"/>
      <c r="J60" s="0"/>
      <c r="K60" s="69"/>
      <c r="L60" s="69"/>
      <c r="M60" s="69"/>
      <c r="N60" s="6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0"/>
      <c r="AE60" s="0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</row>
    <row r="61" customFormat="false" ht="12.75" hidden="false" customHeight="false" outlineLevel="0" collapsed="false">
      <c r="A61" s="1" t="n">
        <f aca="false">A60*$F$12</f>
        <v>2.58571110973216</v>
      </c>
      <c r="B61" s="1" t="n">
        <f aca="false">$F$3/(1+$D$3*$B$12*A61)^2+$F$4/(1+$D$4*$B$12*A61)^2+$F$5/(1+$D$5*$B$12*A61)^2+$F$6/(1+$D$6*$B$12*A61)^2+$F$7/(1+$D$7*$B$12*A61)^2+$F$8/(1+$D$8*$B$12*A61)^2+$F$9/(1+$D$9*$B$12*A61)^2+$F$10/(1+$D$10*$B$12*A61)^2</f>
        <v>284.027203039003</v>
      </c>
      <c r="C61" s="1" t="n">
        <f aca="false">$F$3/(1+($D$3*A61)^2)+$F$4/(1+($D$4*A61)^2)+$F$5/(1+($D$5*A61)^2)+$F$6/(1+($D$6*A61)^2)+$F$7/(1+($D$7*A61)^2)+$F$8/(1+($D$8*A61)^2)+$F$9/(1+($D$9*A61)^2)+$F$10/(1+($D$10*A61)^2)</f>
        <v>303.915639784746</v>
      </c>
      <c r="D61" s="1" t="n">
        <f aca="false">$F$3/SQRT(1+($D$3*A61)^2)+$F$4/SQRT(1+($D$4*A61)^2)+$F$5/SQRT(1+($D$5*A61)^2)+$F$6/SQRT(1+($D$6*A61)^2)+$F$7/SQRT(1+($D$7*A61)^2)+$F$8/SQRT(1+($D$8*A61)^2)+$F$9/SQRT(1+($D$9*A61)^2)+$F$10/SQRT(1+($D$10*A61)^2)</f>
        <v>310.300772767947</v>
      </c>
      <c r="E61" s="58" t="n">
        <f aca="false">$B$2+(A61^2)*($F$3*$D$3/(1+($D$3*A61)^2)+$F$4*$D$4/(1+($D$4*A61)^2)+$F$5*$D$5/(1+($D$5*A61)^2)+$F$6*$D$6/(1+($D$6*A61)^2)+$F$7*$D$7/(1+($D$7*A61)^2)+$F$8*$D$8/(1+($D$8*A61)^2)+$F$9*$D$9/(1+($D$9*A61)^2)+$F$10*$D$10/(1+($D$10*A61)^2))</f>
        <v>55.063211477836</v>
      </c>
      <c r="F61" s="58" t="n">
        <f aca="false">A61*($F$3/(1+($D$3*A61)^2)+$F$4/(1+($D$4*A61)^2)+$F$5/(1+($D$5*A61)^2)+$F$6/(1+($D$6*A61)^2)+$F$7/(1+($D$7*A61)^2)+$F$8/(1+($D$8*A61)^2)+$F$9/(1+($D$9*A61)^2)+$F$10/(1+($D$10*A61)^2))</f>
        <v>785.838046212775</v>
      </c>
      <c r="G61" s="0"/>
      <c r="H61" s="0"/>
      <c r="I61" s="0"/>
      <c r="J61" s="0"/>
      <c r="K61" s="69"/>
      <c r="L61" s="69"/>
      <c r="M61" s="69"/>
      <c r="N61" s="6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0"/>
      <c r="AE61" s="0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</row>
    <row r="62" customFormat="false" ht="12.75" hidden="false" customHeight="false" outlineLevel="0" collapsed="false">
      <c r="A62" s="1" t="n">
        <f aca="false">A61*$F$12</f>
        <v>2.9608977917543</v>
      </c>
      <c r="B62" s="1" t="n">
        <f aca="false">$F$3/(1+$D$3*$B$12*A62)^2+$F$4/(1+$D$4*$B$12*A62)^2+$F$5/(1+$D$5*$B$12*A62)^2+$F$6/(1+$D$6*$B$12*A62)^2+$F$7/(1+$D$7*$B$12*A62)^2+$F$8/(1+$D$8*$B$12*A62)^2+$F$9/(1+$D$9*$B$12*A62)^2+$F$10/(1+$D$10*$B$12*A62)^2</f>
        <v>281.480299985246</v>
      </c>
      <c r="C62" s="1" t="n">
        <f aca="false">$F$3/(1+($D$3*A62)^2)+$F$4/(1+($D$4*A62)^2)+$F$5/(1+($D$5*A62)^2)+$F$6/(1+($D$6*A62)^2)+$F$7/(1+($D$7*A62)^2)+$F$8/(1+($D$8*A62)^2)+$F$9/(1+($D$9*A62)^2)+$F$10/(1+($D$10*A62)^2)</f>
        <v>302.219438464293</v>
      </c>
      <c r="D62" s="1" t="n">
        <f aca="false">$F$3/SQRT(1+($D$3*A62)^2)+$F$4/SQRT(1+($D$4*A62)^2)+$F$5/SQRT(1+($D$5*A62)^2)+$F$6/SQRT(1+($D$6*A62)^2)+$F$7/SQRT(1+($D$7*A62)^2)+$F$8/SQRT(1+($D$8*A62)^2)+$F$9/SQRT(1+($D$9*A62)^2)+$F$10/SQRT(1+($D$10*A62)^2)</f>
        <v>308.927966015126</v>
      </c>
      <c r="E62" s="58" t="n">
        <f aca="false">$B$2+(A62^2)*($F$3*$D$3/(1+($D$3*A62)^2)+$F$4*$D$4/(1+($D$4*A62)^2)+$F$5*$D$5/(1+($D$5*A62)^2)+$F$6*$D$6/(1+($D$6*A62)^2)+$F$7*$D$7/(1+($D$7*A62)^2)+$F$8*$D$8/(1+($D$8*A62)^2)+$F$9*$D$9/(1+($D$9*A62)^2)+$F$10*$D$10/(1+($D$10*A62)^2))</f>
        <v>66.4770024673616</v>
      </c>
      <c r="F62" s="58" t="n">
        <f aca="false">A62*($F$3/(1+($D$3*A62)^2)+$F$4/(1+($D$4*A62)^2)+$F$5/(1+($D$5*A62)^2)+$F$6/(1+($D$6*A62)^2)+$F$7/(1+($D$7*A62)^2)+$F$8/(1+($D$8*A62)^2)+$F$9/(1+($D$9*A62)^2)+$F$10/(1+($D$10*A62)^2))</f>
        <v>894.840867974148</v>
      </c>
      <c r="G62" s="0"/>
      <c r="H62" s="0"/>
      <c r="I62" s="0"/>
      <c r="J62" s="0"/>
      <c r="K62" s="69"/>
      <c r="L62" s="69"/>
      <c r="M62" s="69"/>
      <c r="N62" s="6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0"/>
      <c r="AE62" s="0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</row>
    <row r="63" customFormat="false" ht="12.75" hidden="false" customHeight="false" outlineLevel="0" collapsed="false">
      <c r="A63" s="1" t="n">
        <f aca="false">A62*$F$12</f>
        <v>3.39052406133785</v>
      </c>
      <c r="B63" s="1" t="n">
        <f aca="false">$F$3/(1+$D$3*$B$12*A63)^2+$F$4/(1+$D$4*$B$12*A63)^2+$F$5/(1+$D$5*$B$12*A63)^2+$F$6/(1+$D$6*$B$12*A63)^2+$F$7/(1+$D$7*$B$12*A63)^2+$F$8/(1+$D$8*$B$12*A63)^2+$F$9/(1+$D$9*$B$12*A63)^2+$F$10/(1+$D$10*$B$12*A63)^2</f>
        <v>278.837257095728</v>
      </c>
      <c r="C63" s="1" t="n">
        <f aca="false">$F$3/(1+($D$3*A63)^2)+$F$4/(1+($D$4*A63)^2)+$F$5/(1+($D$5*A63)^2)+$F$6/(1+($D$6*A63)^2)+$F$7/(1+($D$7*A63)^2)+$F$8/(1+($D$8*A63)^2)+$F$9/(1+($D$9*A63)^2)+$F$10/(1+($D$10*A63)^2)</f>
        <v>300.341224716828</v>
      </c>
      <c r="D63" s="1" t="n">
        <f aca="false">$F$3/SQRT(1+($D$3*A63)^2)+$F$4/SQRT(1+($D$4*A63)^2)+$F$5/SQRT(1+($D$5*A63)^2)+$F$6/SQRT(1+($D$6*A63)^2)+$F$7/SQRT(1+($D$7*A63)^2)+$F$8/SQRT(1+($D$8*A63)^2)+$F$9/SQRT(1+($D$9*A63)^2)+$F$10/SQRT(1+($D$10*A63)^2)</f>
        <v>307.459242938306</v>
      </c>
      <c r="E63" s="58" t="n">
        <f aca="false">$B$2+(A63^2)*($F$3*$D$3/(1+($D$3*A63)^2)+$F$4*$D$4/(1+($D$4*A63)^2)+$F$5*$D$5/(1+($D$5*A63)^2)+$F$6*$D$6/(1+($D$6*A63)^2)+$F$7*$D$7/(1+($D$7*A63)^2)+$F$8*$D$8/(1+($D$8*A63)^2)+$F$9*$D$9/(1+($D$9*A63)^2)+$F$10*$D$10/(1+($D$10*A63)^2))</f>
        <v>80.2681422005906</v>
      </c>
      <c r="F63" s="58" t="n">
        <f aca="false">A63*($F$3/(1+($D$3*A63)^2)+$F$4/(1+($D$4*A63)^2)+$F$5/(1+($D$5*A63)^2)+$F$6/(1+($D$6*A63)^2)+$F$7/(1+($D$7*A63)^2)+$F$8/(1+($D$8*A63)^2)+$F$9/(1+($D$9*A63)^2)+$F$10/(1+($D$10*A63)^2))</f>
        <v>1018.31414901408</v>
      </c>
      <c r="G63" s="0"/>
      <c r="H63" s="0"/>
      <c r="I63" s="0"/>
      <c r="J63" s="0"/>
      <c r="K63" s="69"/>
      <c r="L63" s="69"/>
      <c r="M63" s="69"/>
      <c r="N63" s="6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0"/>
      <c r="AE63" s="0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</row>
    <row r="64" customFormat="false" ht="12.75" hidden="false" customHeight="false" outlineLevel="0" collapsed="false">
      <c r="A64" s="1" t="n">
        <f aca="false">A63*$F$12</f>
        <v>3.88248910263797</v>
      </c>
      <c r="B64" s="1" t="n">
        <f aca="false">$F$3/(1+$D$3*$B$12*A64)^2+$F$4/(1+$D$4*$B$12*A64)^2+$F$5/(1+$D$5*$B$12*A64)^2+$F$6/(1+$D$6*$B$12*A64)^2+$F$7/(1+$D$7*$B$12*A64)^2+$F$8/(1+$D$8*$B$12*A64)^2+$F$9/(1+$D$9*$B$12*A64)^2+$F$10/(1+$D$10*$B$12*A64)^2</f>
        <v>276.099230552282</v>
      </c>
      <c r="C64" s="1" t="n">
        <f aca="false">$F$3/(1+($D$3*A64)^2)+$F$4/(1+($D$4*A64)^2)+$F$5/(1+($D$5*A64)^2)+$F$6/(1+($D$6*A64)^2)+$F$7/(1+($D$7*A64)^2)+$F$8/(1+($D$8*A64)^2)+$F$9/(1+($D$9*A64)^2)+$F$10/(1+($D$10*A64)^2)</f>
        <v>298.263325363129</v>
      </c>
      <c r="D64" s="1" t="n">
        <f aca="false">$F$3/SQRT(1+($D$3*A64)^2)+$F$4/SQRT(1+($D$4*A64)^2)+$F$5/SQRT(1+($D$5*A64)^2)+$F$6/SQRT(1+($D$6*A64)^2)+$F$7/SQRT(1+($D$7*A64)^2)+$F$8/SQRT(1+($D$8*A64)^2)+$F$9/SQRT(1+($D$9*A64)^2)+$F$10/SQRT(1+($D$10*A64)^2)</f>
        <v>305.875302946696</v>
      </c>
      <c r="E64" s="58" t="n">
        <f aca="false">$B$2+(A64^2)*($F$3*$D$3/(1+($D$3*A64)^2)+$F$4*$D$4/(1+($D$4*A64)^2)+$F$5*$D$5/(1+($D$5*A64)^2)+$F$6*$D$6/(1+($D$6*A64)^2)+$F$7*$D$7/(1+($D$7*A64)^2)+$F$8*$D$8/(1+($D$8*A64)^2)+$F$9*$D$9/(1+($D$9*A64)^2)+$F$10*$D$10/(1+($D$10*A64)^2))</f>
        <v>96.7492856397912</v>
      </c>
      <c r="F64" s="58" t="n">
        <f aca="false">A64*($F$3/(1+($D$3*A64)^2)+$F$4/(1+($D$4*A64)^2)+$F$5/(1+($D$5*A64)^2)+$F$6/(1+($D$6*A64)^2)+$F$7/(1+($D$7*A64)^2)+$F$8/(1+($D$8*A64)^2)+$F$9/(1+($D$9*A64)^2)+$F$10/(1+($D$10*A64)^2))</f>
        <v>1158.00411043891</v>
      </c>
      <c r="G64" s="0"/>
      <c r="H64" s="0"/>
      <c r="I64" s="0"/>
      <c r="J64" s="0"/>
      <c r="K64" s="69"/>
      <c r="L64" s="69"/>
      <c r="M64" s="69"/>
      <c r="N64" s="6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0"/>
      <c r="AE64" s="0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</row>
    <row r="65" customFormat="false" ht="12.75" hidden="false" customHeight="false" outlineLevel="0" collapsed="false">
      <c r="A65" s="1" t="n">
        <f aca="false">A64*$F$12</f>
        <v>4.44583827143074</v>
      </c>
      <c r="B65" s="1" t="n">
        <f aca="false">$F$3/(1+$D$3*$B$12*A65)^2+$F$4/(1+$D$4*$B$12*A65)^2+$F$5/(1+$D$5*$B$12*A65)^2+$F$6/(1+$D$6*$B$12*A65)^2+$F$7/(1+$D$7*$B$12*A65)^2+$F$8/(1+$D$8*$B$12*A65)^2+$F$9/(1+$D$9*$B$12*A65)^2+$F$10/(1+$D$10*$B$12*A65)^2</f>
        <v>273.267514803314</v>
      </c>
      <c r="C65" s="1" t="n">
        <f aca="false">$F$3/(1+($D$3*A65)^2)+$F$4/(1+($D$4*A65)^2)+$F$5/(1+($D$5*A65)^2)+$F$6/(1+($D$6*A65)^2)+$F$7/(1+($D$7*A65)^2)+$F$8/(1+($D$8*A65)^2)+$F$9/(1+($D$9*A65)^2)+$F$10/(1+($D$10*A65)^2)</f>
        <v>295.987285255438</v>
      </c>
      <c r="D65" s="1" t="n">
        <f aca="false">$F$3/SQRT(1+($D$3*A65)^2)+$F$4/SQRT(1+($D$4*A65)^2)+$F$5/SQRT(1+($D$5*A65)^2)+$F$6/SQRT(1+($D$6*A65)^2)+$F$7/SQRT(1+($D$7*A65)^2)+$F$8/SQRT(1+($D$8*A65)^2)+$F$9/SQRT(1+($D$9*A65)^2)+$F$10/SQRT(1+($D$10*A65)^2)</f>
        <v>304.162288522569</v>
      </c>
      <c r="E65" s="58" t="n">
        <f aca="false">$B$2+(A65^2)*($F$3*$D$3/(1+($D$3*A65)^2)+$F$4*$D$4/(1+($D$4*A65)^2)+$F$5*$D$5/(1+($D$5*A65)^2)+$F$6*$D$6/(1+($D$6*A65)^2)+$F$7*$D$7/(1+($D$7*A65)^2)+$F$8*$D$8/(1+($D$8*A65)^2)+$F$9*$D$9/(1+($D$9*A65)^2)+$F$10*$D$10/(1+($D$10*A65)^2))</f>
        <v>116.203191885929</v>
      </c>
      <c r="F65" s="58" t="n">
        <f aca="false">A65*($F$3/(1+($D$3*A65)^2)+$F$4/(1+($D$4*A65)^2)+$F$5/(1+($D$5*A65)^2)+$F$6/(1+($D$6*A65)^2)+$F$7/(1+($D$7*A65)^2)+$F$8/(1+($D$8*A65)^2)+$F$9/(1+($D$9*A65)^2)+$F$10/(1+($D$10*A65)^2))</f>
        <v>1315.91160064551</v>
      </c>
      <c r="G65" s="0"/>
      <c r="H65" s="0"/>
      <c r="I65" s="0"/>
      <c r="J65" s="0"/>
      <c r="K65" s="0"/>
      <c r="L65" s="0"/>
      <c r="M65" s="0"/>
      <c r="N65" s="0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0"/>
      <c r="AE65" s="0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</row>
    <row r="66" customFormat="false" ht="12.75" hidden="false" customHeight="false" outlineLevel="0" collapsed="false">
      <c r="A66" s="1" t="n">
        <f aca="false">A65*$F$12</f>
        <v>5.09092940461534</v>
      </c>
      <c r="B66" s="1" t="n">
        <f aca="false">$F$3/(1+$D$3*$B$12*A66)^2+$F$4/(1+$D$4*$B$12*A66)^2+$F$5/(1+$D$5*$B$12*A66)^2+$F$6/(1+$D$6*$B$12*A66)^2+$F$7/(1+$D$7*$B$12*A66)^2+$F$8/(1+$D$8*$B$12*A66)^2+$F$9/(1+$D$9*$B$12*A66)^2+$F$10/(1+$D$10*$B$12*A66)^2</f>
        <v>270.343099395178</v>
      </c>
      <c r="C66" s="1" t="n">
        <f aca="false">$F$3/(1+($D$3*A66)^2)+$F$4/(1+($D$4*A66)^2)+$F$5/(1+($D$5*A66)^2)+$F$6/(1+($D$6*A66)^2)+$F$7/(1+($D$7*A66)^2)+$F$8/(1+($D$8*A66)^2)+$F$9/(1+($D$9*A66)^2)+$F$10/(1+($D$10*A66)^2)</f>
        <v>293.536301346919</v>
      </c>
      <c r="D66" s="1" t="n">
        <f aca="false">$F$3/SQRT(1+($D$3*A66)^2)+$F$4/SQRT(1+($D$4*A66)^2)+$F$5/SQRT(1+($D$5*A66)^2)+$F$6/SQRT(1+($D$6*A66)^2)+$F$7/SQRT(1+($D$7*A66)^2)+$F$8/SQRT(1+($D$8*A66)^2)+$F$9/SQRT(1+($D$9*A66)^2)+$F$10/SQRT(1+($D$10*A66)^2)</f>
        <v>302.314840674541</v>
      </c>
      <c r="E66" s="58" t="n">
        <f aca="false">$B$2+(A66^2)*($F$3*$D$3/(1+($D$3*A66)^2)+$F$4*$D$4/(1+($D$4*A66)^2)+$F$5*$D$5/(1+($D$5*A66)^2)+$F$6*$D$6/(1+($D$6*A66)^2)+$F$7*$D$7/(1+($D$7*A66)^2)+$F$8*$D$8/(1+($D$8*A66)^2)+$F$9*$D$9/(1+($D$9*A66)^2)+$F$10*$D$10/(1+($D$10*A66)^2))</f>
        <v>138.891304178778</v>
      </c>
      <c r="F66" s="58" t="n">
        <f aca="false">A66*($F$3/(1+($D$3*A66)^2)+$F$4/(1+($D$4*A66)^2)+$F$5/(1+($D$5*A66)^2)+$F$6/(1+($D$6*A66)^2)+$F$7/(1+($D$7*A66)^2)+$F$8/(1+($D$8*A66)^2)+$F$9/(1+($D$9*A66)^2)+$F$10/(1+($D$10*A66)^2))</f>
        <v>1494.37258784906</v>
      </c>
      <c r="G66" s="0"/>
      <c r="H66" s="0"/>
      <c r="I66" s="0"/>
      <c r="J66" s="0"/>
      <c r="K66" s="0"/>
      <c r="L66" s="0"/>
      <c r="M66" s="0"/>
      <c r="N66" s="0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0"/>
      <c r="AE66" s="0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</row>
    <row r="67" customFormat="false" ht="12.75" hidden="false" customHeight="false" outlineLevel="0" collapsed="false">
      <c r="A67" s="1" t="n">
        <f aca="false">A66*$F$12</f>
        <v>5.82962326122502</v>
      </c>
      <c r="B67" s="1" t="n">
        <f aca="false">$F$3/(1+$D$3*$B$12*A67)^2+$F$4/(1+$D$4*$B$12*A67)^2+$F$5/(1+$D$5*$B$12*A67)^2+$F$6/(1+$D$6*$B$12*A67)^2+$F$7/(1+$D$7*$B$12*A67)^2+$F$8/(1+$D$8*$B$12*A67)^2+$F$9/(1+$D$9*$B$12*A67)^2+$F$10/(1+$D$10*$B$12*A67)^2</f>
        <v>267.326239619812</v>
      </c>
      <c r="C67" s="1" t="n">
        <f aca="false">$F$3/(1+($D$3*A67)^2)+$F$4/(1+($D$4*A67)^2)+$F$5/(1+($D$5*A67)^2)+$F$6/(1+($D$6*A67)^2)+$F$7/(1+($D$7*A67)^2)+$F$8/(1+($D$8*A67)^2)+$F$9/(1+($D$9*A67)^2)+$F$10/(1+($D$10*A67)^2)</f>
        <v>290.953168099777</v>
      </c>
      <c r="D67" s="1" t="n">
        <f aca="false">$F$3/SQRT(1+($D$3*A67)^2)+$F$4/SQRT(1+($D$4*A67)^2)+$F$5/SQRT(1+($D$5*A67)^2)+$F$6/SQRT(1+($D$6*A67)^2)+$F$7/SQRT(1+($D$7*A67)^2)+$F$8/SQRT(1+($D$8*A67)^2)+$F$9/SQRT(1+($D$9*A67)^2)+$F$10/SQRT(1+($D$10*A67)^2)</f>
        <v>300.337890117035</v>
      </c>
      <c r="E67" s="58" t="n">
        <f aca="false">$B$2+(A67^2)*($F$3*$D$3/(1+($D$3*A67)^2)+$F$4*$D$4/(1+($D$4*A67)^2)+$F$5*$D$5/(1+($D$5*A67)^2)+$F$6*$D$6/(1+($D$6*A67)^2)+$F$7*$D$7/(1+($D$7*A67)^2)+$F$8*$D$8/(1+($D$8*A67)^2)+$F$9*$D$9/(1+($D$9*A67)^2)+$F$10*$D$10/(1+($D$10*A67)^2))</f>
        <v>165.093436594208</v>
      </c>
      <c r="F67" s="58" t="n">
        <f aca="false">A67*($F$3/(1+($D$3*A67)^2)+$F$4/(1+($D$4*A67)^2)+$F$5/(1+($D$5*A67)^2)+$F$6/(1+($D$6*A67)^2)+$F$7/(1+($D$7*A67)^2)+$F$8/(1+($D$8*A67)^2)+$F$9/(1+($D$9*A67)^2)+$F$10/(1+($D$10*A67)^2))</f>
        <v>1696.14735668157</v>
      </c>
      <c r="G67" s="0"/>
      <c r="H67" s="0"/>
      <c r="I67" s="0"/>
      <c r="J67" s="0"/>
      <c r="K67" s="0"/>
      <c r="L67" s="0"/>
      <c r="M67" s="0"/>
      <c r="N67" s="0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0"/>
      <c r="AE67" s="0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</row>
    <row r="68" customFormat="false" ht="12.75" hidden="false" customHeight="false" outlineLevel="0" collapsed="false">
      <c r="A68" s="1" t="n">
        <f aca="false">A67*$F$12</f>
        <v>6.67550159642878</v>
      </c>
      <c r="B68" s="1" t="n">
        <f aca="false">$F$3/(1+$D$3*$B$12*A68)^2+$F$4/(1+$D$4*$B$12*A68)^2+$F$5/(1+$D$5*$B$12*A68)^2+$F$6/(1+$D$6*$B$12*A68)^2+$F$7/(1+$D$7*$B$12*A68)^2+$F$8/(1+$D$8*$B$12*A68)^2+$F$9/(1+$D$9*$B$12*A68)^2+$F$10/(1+$D$10*$B$12*A68)^2</f>
        <v>264.216115167875</v>
      </c>
      <c r="C68" s="1" t="n">
        <f aca="false">$F$3/(1+($D$3*A68)^2)+$F$4/(1+($D$4*A68)^2)+$F$5/(1+($D$5*A68)^2)+$F$6/(1+($D$6*A68)^2)+$F$7/(1+($D$7*A68)^2)+$F$8/(1+($D$8*A68)^2)+$F$9/(1+($D$9*A68)^2)+$F$10/(1+($D$10*A68)^2)</f>
        <v>288.293089939656</v>
      </c>
      <c r="D68" s="1" t="n">
        <f aca="false">$F$3/SQRT(1+($D$3*A68)^2)+$F$4/SQRT(1+($D$4*A68)^2)+$F$5/SQRT(1+($D$5*A68)^2)+$F$6/SQRT(1+($D$6*A68)^2)+$F$7/SQRT(1+($D$7*A68)^2)+$F$8/SQRT(1+($D$8*A68)^2)+$F$9/SQRT(1+($D$9*A68)^2)+$F$10/SQRT(1+($D$10*A68)^2)</f>
        <v>298.246417188878</v>
      </c>
      <c r="E68" s="58" t="n">
        <f aca="false">$B$2+(A68^2)*($F$3*$D$3/(1+($D$3*A68)^2)+$F$4*$D$4/(1+($D$4*A68)^2)+$F$5*$D$5/(1+($D$5*A68)^2)+$F$6*$D$6/(1+($D$6*A68)^2)+$F$7*$D$7/(1+($D$7*A68)^2)+$F$8*$D$8/(1+($D$8*A68)^2)+$F$9*$D$9/(1+($D$9*A68)^2)+$F$10*$D$10/(1+($D$10*A68)^2))</f>
        <v>195.183407593622</v>
      </c>
      <c r="F68" s="58" t="n">
        <f aca="false">A68*($F$3/(1+($D$3*A68)^2)+$F$4/(1+($D$4*A68)^2)+$F$5/(1+($D$5*A68)^2)+$F$6/(1+($D$6*A68)^2)+$F$7/(1+($D$7*A68)^2)+$F$8/(1+($D$8*A68)^2)+$F$9/(1+($D$9*A68)^2)+$F$10/(1+($D$10*A68)^2))</f>
        <v>1924.50098213156</v>
      </c>
      <c r="G68" s="0"/>
      <c r="H68" s="0"/>
      <c r="I68" s="0"/>
      <c r="J68" s="0"/>
      <c r="K68" s="0"/>
      <c r="L68" s="0"/>
      <c r="M68" s="0"/>
      <c r="N68" s="0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0"/>
      <c r="AE68" s="0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</row>
    <row r="69" customFormat="false" ht="12.75" hidden="false" customHeight="false" outlineLevel="0" collapsed="false">
      <c r="A69" s="1" t="n">
        <f aca="false">A68*$F$12</f>
        <v>7.64411687807059</v>
      </c>
      <c r="B69" s="1" t="n">
        <f aca="false">$F$3/(1+$D$3*$B$12*A69)^2+$F$4/(1+$D$4*$B$12*A69)^2+$F$5/(1+$D$5*$B$12*A69)^2+$F$6/(1+$D$6*$B$12*A69)^2+$F$7/(1+$D$7*$B$12*A69)^2+$F$8/(1+$D$8*$B$12*A69)^2+$F$9/(1+$D$9*$B$12*A69)^2+$F$10/(1+$D$10*$B$12*A69)^2</f>
        <v>261.010637892397</v>
      </c>
      <c r="C69" s="1" t="n">
        <f aca="false">$F$3/(1+($D$3*A69)^2)+$F$4/(1+($D$4*A69)^2)+$F$5/(1+($D$5*A69)^2)+$F$6/(1+($D$6*A69)^2)+$F$7/(1+($D$7*A69)^2)+$F$8/(1+($D$8*A69)^2)+$F$9/(1+($D$9*A69)^2)+$F$10/(1+($D$10*A69)^2)</f>
        <v>285.612501442458</v>
      </c>
      <c r="D69" s="1" t="n">
        <f aca="false">$F$3/SQRT(1+($D$3*A69)^2)+$F$4/SQRT(1+($D$4*A69)^2)+$F$5/SQRT(1+($D$5*A69)^2)+$F$6/SQRT(1+($D$6*A69)^2)+$F$7/SQRT(1+($D$7*A69)^2)+$F$8/SQRT(1+($D$8*A69)^2)+$F$9/SQRT(1+($D$9*A69)^2)+$F$10/SQRT(1+($D$10*A69)^2)</f>
        <v>296.062879860265</v>
      </c>
      <c r="E69" s="58" t="n">
        <f aca="false">$B$2+(A69^2)*($F$3*$D$3/(1+($D$3*A69)^2)+$F$4*$D$4/(1+($D$4*A69)^2)+$F$5*$D$5/(1+($D$5*A69)^2)+$F$6*$D$6/(1+($D$6*A69)^2)+$F$7*$D$7/(1+($D$7*A69)^2)+$F$8*$D$8/(1+($D$8*A69)^2)+$F$9*$D$9/(1+($D$9*A69)^2)+$F$10*$D$10/(1+($D$10*A69)^2))</f>
        <v>229.733760051952</v>
      </c>
      <c r="F69" s="58" t="n">
        <f aca="false">A69*($F$3/(1+($D$3*A69)^2)+$F$4/(1+($D$4*A69)^2)+$F$5/(1+($D$5*A69)^2)+$F$6/(1+($D$6*A69)^2)+$F$7/(1+($D$7*A69)^2)+$F$8/(1+($D$8*A69)^2)+$F$9/(1+($D$9*A69)^2)+$F$10/(1+($D$10*A69)^2))</f>
        <v>2183.25534286426</v>
      </c>
      <c r="G69" s="0"/>
      <c r="H69" s="0"/>
      <c r="I69" s="0"/>
      <c r="J69" s="0"/>
      <c r="K69" s="0"/>
      <c r="L69" s="0"/>
      <c r="M69" s="0"/>
      <c r="N69" s="0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0"/>
      <c r="AE69" s="0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</row>
    <row r="70" customFormat="false" ht="12.75" hidden="false" customHeight="false" outlineLevel="0" collapsed="false">
      <c r="A70" s="1" t="n">
        <f aca="false">A69*$F$12</f>
        <v>8.75327823707863</v>
      </c>
      <c r="B70" s="1" t="n">
        <f aca="false">$F$3/(1+$D$3*$B$12*A70)^2+$F$4/(1+$D$4*$B$12*A70)^2+$F$5/(1+$D$5*$B$12*A70)^2+$F$6/(1+$D$6*$B$12*A70)^2+$F$7/(1+$D$7*$B$12*A70)^2+$F$8/(1+$D$8*$B$12*A70)^2+$F$9/(1+$D$9*$B$12*A70)^2+$F$10/(1+$D$10*$B$12*A70)^2</f>
        <v>257.706443111342</v>
      </c>
      <c r="C70" s="1" t="n">
        <f aca="false">$F$3/(1+($D$3*A70)^2)+$F$4/(1+($D$4*A70)^2)+$F$5/(1+($D$5*A70)^2)+$F$6/(1+($D$6*A70)^2)+$F$7/(1+($D$7*A70)^2)+$F$8/(1+($D$8*A70)^2)+$F$9/(1+($D$9*A70)^2)+$F$10/(1+($D$10*A70)^2)</f>
        <v>282.956738413002</v>
      </c>
      <c r="D70" s="1" t="n">
        <f aca="false">$F$3/SQRT(1+($D$3*A70)^2)+$F$4/SQRT(1+($D$4*A70)^2)+$F$5/SQRT(1+($D$5*A70)^2)+$F$6/SQRT(1+($D$6*A70)^2)+$F$7/SQRT(1+($D$7*A70)^2)+$F$8/SQRT(1+($D$8*A70)^2)+$F$9/SQRT(1+($D$9*A70)^2)+$F$10/SQRT(1+($D$10*A70)^2)</f>
        <v>293.812733217514</v>
      </c>
      <c r="E70" s="58" t="n">
        <f aca="false">$B$2+(A70^2)*($F$3*$D$3/(1+($D$3*A70)^2)+$F$4*$D$4/(1+($D$4*A70)^2)+$F$5*$D$5/(1+($D$5*A70)^2)+$F$6*$D$6/(1+($D$6*A70)^2)+$F$7*$D$7/(1+($D$7*A70)^2)+$F$8*$D$8/(1+($D$8*A70)^2)+$F$9*$D$9/(1+($D$9*A70)^2)+$F$10*$D$10/(1+($D$10*A70)^2))</f>
        <v>269.63103238087</v>
      </c>
      <c r="F70" s="58" t="n">
        <f aca="false">A70*($F$3/(1+($D$3*A70)^2)+$F$4/(1+($D$4*A70)^2)+$F$5/(1+($D$5*A70)^2)+$F$6/(1+($D$6*A70)^2)+$F$7/(1+($D$7*A70)^2)+$F$8/(1+($D$8*A70)^2)+$F$9/(1+($D$9*A70)^2)+$F$10/(1+($D$10*A70)^2))</f>
        <v>2476.79906038528</v>
      </c>
      <c r="G70" s="0"/>
      <c r="H70" s="0"/>
      <c r="I70" s="0"/>
      <c r="J70" s="0"/>
      <c r="K70" s="0"/>
      <c r="L70" s="0"/>
      <c r="M70" s="0"/>
      <c r="N70" s="0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0"/>
      <c r="AE70" s="0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</row>
    <row r="71" customFormat="false" ht="12.75" hidden="false" customHeight="false" outlineLevel="0" collapsed="false">
      <c r="A71" s="1" t="n">
        <f aca="false">A70*$F$12</f>
        <v>10.0233789092787</v>
      </c>
      <c r="B71" s="1" t="n">
        <f aca="false">$F$3/(1+$D$3*$B$12*A71)^2+$F$4/(1+$D$4*$B$12*A71)^2+$F$5/(1+$D$5*$B$12*A71)^2+$F$6/(1+$D$6*$B$12*A71)^2+$F$7/(1+$D$7*$B$12*A71)^2+$F$8/(1+$D$8*$B$12*A71)^2+$F$9/(1+$D$9*$B$12*A71)^2+$F$10/(1+$D$10*$B$12*A71)^2</f>
        <v>254.299062964908</v>
      </c>
      <c r="C71" s="1" t="n">
        <f aca="false">$F$3/(1+($D$3*A71)^2)+$F$4/(1+($D$4*A71)^2)+$F$5/(1+($D$5*A71)^2)+$F$6/(1+($D$6*A71)^2)+$F$7/(1+($D$7*A71)^2)+$F$8/(1+($D$8*A71)^2)+$F$9/(1+($D$9*A71)^2)+$F$10/(1+($D$10*A71)^2)</f>
        <v>280.349980874086</v>
      </c>
      <c r="D71" s="1" t="n">
        <f aca="false">$F$3/SQRT(1+($D$3*A71)^2)+$F$4/SQRT(1+($D$4*A71)^2)+$F$5/SQRT(1+($D$5*A71)^2)+$F$6/SQRT(1+($D$6*A71)^2)+$F$7/SQRT(1+($D$7*A71)^2)+$F$8/SQRT(1+($D$8*A71)^2)+$F$9/SQRT(1+($D$9*A71)^2)+$F$10/SQRT(1+($D$10*A71)^2)</f>
        <v>291.51910541116</v>
      </c>
      <c r="E71" s="58" t="n">
        <f aca="false">$B$2+(A71^2)*($F$3*$D$3/(1+($D$3*A71)^2)+$F$4*$D$4/(1+($D$4*A71)^2)+$F$5*$D$5/(1+($D$5*A71)^2)+$F$6*$D$6/(1+($D$6*A71)^2)+$F$7*$D$7/(1+($D$7*A71)^2)+$F$8*$D$8/(1+($D$8*A71)^2)+$F$9*$D$9/(1+($D$9*A71)^2)+$F$10*$D$10/(1+($D$10*A71)^2))</f>
        <v>316.177576404862</v>
      </c>
      <c r="F71" s="58" t="n">
        <f aca="false">A71*($F$3/(1+($D$3*A71)^2)+$F$4/(1+($D$4*A71)^2)+$F$5/(1+($D$5*A71)^2)+$F$6/(1+($D$6*A71)^2)+$F$7/(1+($D$7*A71)^2)+$F$8/(1+($D$8*A71)^2)+$F$9/(1+($D$9*A71)^2)+$F$10/(1+($D$10*A71)^2))</f>
        <v>2810.05408551001</v>
      </c>
      <c r="G71" s="0"/>
      <c r="H71" s="0"/>
      <c r="I71" s="0"/>
      <c r="J71" s="0"/>
      <c r="K71" s="0"/>
      <c r="L71" s="0"/>
      <c r="M71" s="0"/>
      <c r="N71" s="0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0"/>
      <c r="AE71" s="0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</row>
    <row r="72" customFormat="false" ht="12.75" hidden="false" customHeight="false" outlineLevel="0" collapsed="false">
      <c r="A72" s="1" t="n">
        <f aca="false">A71*$F$12</f>
        <v>11.4777711890151</v>
      </c>
      <c r="B72" s="1" t="n">
        <f aca="false">$F$3/(1+$D$3*$B$12*A72)^2+$F$4/(1+$D$4*$B$12*A72)^2+$F$5/(1+$D$5*$B$12*A72)^2+$F$6/(1+$D$6*$B$12*A72)^2+$F$7/(1+$D$7*$B$12*A72)^2+$F$8/(1+$D$8*$B$12*A72)^2+$F$9/(1+$D$9*$B$12*A72)^2+$F$10/(1+$D$10*$B$12*A72)^2</f>
        <v>250.783241905635</v>
      </c>
      <c r="C72" s="1" t="n">
        <f aca="false">$F$3/(1+($D$3*A72)^2)+$F$4/(1+($D$4*A72)^2)+$F$5/(1+($D$5*A72)^2)+$F$6/(1+($D$6*A72)^2)+$F$7/(1+($D$7*A72)^2)+$F$8/(1+($D$8*A72)^2)+$F$9/(1+($D$9*A72)^2)+$F$10/(1+($D$10*A72)^2)</f>
        <v>277.789983821896</v>
      </c>
      <c r="D72" s="1" t="n">
        <f aca="false">$F$3/SQRT(1+($D$3*A72)^2)+$F$4/SQRT(1+($D$4*A72)^2)+$F$5/SQRT(1+($D$5*A72)^2)+$F$6/SQRT(1+($D$6*A72)^2)+$F$7/SQRT(1+($D$7*A72)^2)+$F$8/SQRT(1+($D$8*A72)^2)+$F$9/SQRT(1+($D$9*A72)^2)+$F$10/SQRT(1+($D$10*A72)^2)</f>
        <v>289.19792787845</v>
      </c>
      <c r="E72" s="58" t="n">
        <f aca="false">$B$2+(A72^2)*($F$3*$D$3/(1+($D$3*A72)^2)+$F$4*$D$4/(1+($D$4*A72)^2)+$F$5*$D$5/(1+($D$5*A72)^2)+$F$6*$D$6/(1+($D$6*A72)^2)+$F$7*$D$7/(1+($D$7*A72)^2)+$F$8*$D$8/(1+($D$8*A72)^2)+$F$9*$D$9/(1+($D$9*A72)^2)+$F$10*$D$10/(1+($D$10*A72)^2))</f>
        <v>371.158715255274</v>
      </c>
      <c r="F72" s="58" t="n">
        <f aca="false">A72*($F$3/(1+($D$3*A72)^2)+$F$4/(1+($D$4*A72)^2)+$F$5/(1+($D$5*A72)^2)+$F$6/(1+($D$6*A72)^2)+$F$7/(1+($D$7*A72)^2)+$F$8/(1+($D$8*A72)^2)+$F$9/(1+($D$9*A72)^2)+$F$10/(1+($D$10*A72)^2))</f>
        <v>3188.40987290793</v>
      </c>
      <c r="G72" s="0"/>
      <c r="H72" s="0"/>
      <c r="I72" s="0"/>
      <c r="J72" s="0"/>
      <c r="K72" s="0"/>
      <c r="L72" s="0"/>
      <c r="M72" s="0"/>
      <c r="N72" s="0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0"/>
      <c r="AE72" s="0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</row>
    <row r="73" customFormat="false" ht="12.75" hidden="false" customHeight="false" outlineLevel="0" collapsed="false">
      <c r="A73" s="1" t="n">
        <f aca="false">A72*$F$12</f>
        <v>13.1431957885412</v>
      </c>
      <c r="B73" s="1" t="n">
        <f aca="false">$F$3/(1+$D$3*$B$12*A73)^2+$F$4/(1+$D$4*$B$12*A73)^2+$F$5/(1+$D$5*$B$12*A73)^2+$F$6/(1+$D$6*$B$12*A73)^2+$F$7/(1+$D$7*$B$12*A73)^2+$F$8/(1+$D$8*$B$12*A73)^2+$F$9/(1+$D$9*$B$12*A73)^2+$F$10/(1+$D$10*$B$12*A73)^2</f>
        <v>247.153321122317</v>
      </c>
      <c r="C73" s="1" t="n">
        <f aca="false">$F$3/(1+($D$3*A73)^2)+$F$4/(1+($D$4*A73)^2)+$F$5/(1+($D$5*A73)^2)+$F$6/(1+($D$6*A73)^2)+$F$7/(1+($D$7*A73)^2)+$F$8/(1+($D$8*A73)^2)+$F$9/(1+($D$9*A73)^2)+$F$10/(1+($D$10*A73)^2)</f>
        <v>275.248366254001</v>
      </c>
      <c r="D73" s="1" t="n">
        <f aca="false">$F$3/SQRT(1+($D$3*A73)^2)+$F$4/SQRT(1+($D$4*A73)^2)+$F$5/SQRT(1+($D$5*A73)^2)+$F$6/SQRT(1+($D$6*A73)^2)+$F$7/SQRT(1+($D$7*A73)^2)+$F$8/SQRT(1+($D$8*A73)^2)+$F$9/SQRT(1+($D$9*A73)^2)+$F$10/SQRT(1+($D$10*A73)^2)</f>
        <v>286.854573101759</v>
      </c>
      <c r="E73" s="58" t="n">
        <f aca="false">$B$2+(A73^2)*($F$3*$D$3/(1+($D$3*A73)^2)+$F$4*$D$4/(1+($D$4*A73)^2)+$F$5*$D$5/(1+($D$5*A73)^2)+$F$6*$D$6/(1+($D$6*A73)^2)+$F$7*$D$7/(1+($D$7*A73)^2)+$F$8*$D$8/(1+($D$8*A73)^2)+$F$9*$D$9/(1+($D$9*A73)^2)+$F$10*$D$10/(1+($D$10*A73)^2))</f>
        <v>436.861321459895</v>
      </c>
      <c r="F73" s="58" t="n">
        <f aca="false">A73*($F$3/(1+($D$3*A73)^2)+$F$4/(1+($D$4*A73)^2)+$F$5/(1+($D$5*A73)^2)+$F$6/(1+($D$6*A73)^2)+$F$7/(1+($D$7*A73)^2)+$F$8/(1+($D$8*A73)^2)+$F$9/(1+($D$9*A73)^2)+$F$10/(1+($D$10*A73)^2))</f>
        <v>3617.64316815243</v>
      </c>
      <c r="G73" s="0"/>
      <c r="H73" s="0"/>
      <c r="I73" s="0"/>
      <c r="J73" s="0"/>
      <c r="K73" s="0"/>
      <c r="L73" s="0"/>
      <c r="M73" s="0"/>
      <c r="N73" s="0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0"/>
      <c r="AE73" s="0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</row>
    <row r="74" customFormat="false" ht="12.75" hidden="false" customHeight="false" outlineLevel="0" collapsed="false">
      <c r="A74" s="1" t="n">
        <f aca="false">A73*$F$12</f>
        <v>15.0502734974585</v>
      </c>
      <c r="B74" s="1" t="n">
        <f aca="false">$F$3/(1+$D$3*$B$12*A74)^2+$F$4/(1+$D$4*$B$12*A74)^2+$F$5/(1+$D$5*$B$12*A74)^2+$F$6/(1+$D$6*$B$12*A74)^2+$F$7/(1+$D$7*$B$12*A74)^2+$F$8/(1+$D$8*$B$12*A74)^2+$F$9/(1+$D$9*$B$12*A74)^2+$F$10/(1+$D$10*$B$12*A74)^2</f>
        <v>243.403597619869</v>
      </c>
      <c r="C74" s="1" t="n">
        <f aca="false">$F$3/(1+($D$3*A74)^2)+$F$4/(1+($D$4*A74)^2)+$F$5/(1+($D$5*A74)^2)+$F$6/(1+($D$6*A74)^2)+$F$7/(1+($D$7*A74)^2)+$F$8/(1+($D$8*A74)^2)+$F$9/(1+($D$9*A74)^2)+$F$10/(1+($D$10*A74)^2)</f>
        <v>272.675709904715</v>
      </c>
      <c r="D74" s="1" t="n">
        <f aca="false">$F$3/SQRT(1+($D$3*A74)^2)+$F$4/SQRT(1+($D$4*A74)^2)+$F$5/SQRT(1+($D$5*A74)^2)+$F$6/SQRT(1+($D$6*A74)^2)+$F$7/SQRT(1+($D$7*A74)^2)+$F$8/SQRT(1+($D$8*A74)^2)+$F$9/SQRT(1+($D$9*A74)^2)+$F$10/SQRT(1+($D$10*A74)^2)</f>
        <v>284.482545638087</v>
      </c>
      <c r="E74" s="58" t="n">
        <f aca="false">$B$2+(A74^2)*($F$3*$D$3/(1+($D$3*A74)^2)+$F$4*$D$4/(1+($D$4*A74)^2)+$F$5*$D$5/(1+($D$5*A74)^2)+$F$6*$D$6/(1+($D$6*A74)^2)+$F$7*$D$7/(1+($D$7*A74)^2)+$F$8*$D$8/(1+($D$8*A74)^2)+$F$9*$D$9/(1+($D$9*A74)^2)+$F$10*$D$10/(1+($D$10*A74)^2))</f>
        <v>516.035973419449</v>
      </c>
      <c r="F74" s="58" t="n">
        <f aca="false">A74*($F$3/(1+($D$3*A74)^2)+$F$4/(1+($D$4*A74)^2)+$F$5/(1+($D$5*A74)^2)+$F$6/(1+($D$6*A74)^2)+$F$7/(1+($D$7*A74)^2)+$F$8/(1+($D$8*A74)^2)+$F$9/(1+($D$9*A74)^2)+$F$10/(1+($D$10*A74)^2))</f>
        <v>4103.84401017961</v>
      </c>
      <c r="G74" s="0"/>
      <c r="H74" s="0"/>
      <c r="I74" s="0"/>
      <c r="J74" s="0"/>
      <c r="K74" s="0"/>
      <c r="L74" s="0"/>
      <c r="M74" s="0"/>
      <c r="N74" s="0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0"/>
      <c r="AE74" s="0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</row>
    <row r="75" customFormat="false" ht="12.75" hidden="false" customHeight="false" outlineLevel="0" collapsed="false">
      <c r="A75" s="1" t="n">
        <f aca="false">A74*$F$12</f>
        <v>17.2340681819397</v>
      </c>
      <c r="B75" s="1" t="n">
        <f aca="false">$F$3/(1+$D$3*$B$12*A75)^2+$F$4/(1+$D$4*$B$12*A75)^2+$F$5/(1+$D$5*$B$12*A75)^2+$F$6/(1+$D$6*$B$12*A75)^2+$F$7/(1+$D$7*$B$12*A75)^2+$F$8/(1+$D$8*$B$12*A75)^2+$F$9/(1+$D$9*$B$12*A75)^2+$F$10/(1+$D$10*$B$12*A75)^2</f>
        <v>239.528559756314</v>
      </c>
      <c r="C75" s="1" t="n">
        <f aca="false">$F$3/(1+($D$3*A75)^2)+$F$4/(1+($D$4*A75)^2)+$F$5/(1+($D$5*A75)^2)+$F$6/(1+($D$6*A75)^2)+$F$7/(1+($D$7*A75)^2)+$F$8/(1+($D$8*A75)^2)+$F$9/(1+($D$9*A75)^2)+$F$10/(1+($D$10*A75)^2)</f>
        <v>270.010064734157</v>
      </c>
      <c r="D75" s="1" t="n">
        <f aca="false">$F$3/SQRT(1+($D$3*A75)^2)+$F$4/SQRT(1+($D$4*A75)^2)+$F$5/SQRT(1+($D$5*A75)^2)+$F$6/SQRT(1+($D$6*A75)^2)+$F$7/SQRT(1+($D$7*A75)^2)+$F$8/SQRT(1+($D$8*A75)^2)+$F$9/SQRT(1+($D$9*A75)^2)+$F$10/SQRT(1+($D$10*A75)^2)</f>
        <v>282.0642988277</v>
      </c>
      <c r="E75" s="58" t="n">
        <f aca="false">$B$2+(A75^2)*($F$3*$D$3/(1+($D$3*A75)^2)+$F$4*$D$4/(1+($D$4*A75)^2)+$F$5*$D$5/(1+($D$5*A75)^2)+$F$6*$D$6/(1+($D$6*A75)^2)+$F$7*$D$7/(1+($D$7*A75)^2)+$F$8*$D$8/(1+($D$8*A75)^2)+$F$9*$D$9/(1+($D$9*A75)^2)+$F$10*$D$10/(1+($D$10*A75)^2))</f>
        <v>611.797830862824</v>
      </c>
      <c r="F75" s="58" t="n">
        <f aca="false">A75*($F$3/(1+($D$3*A75)^2)+$F$4/(1+($D$4*A75)^2)+$F$5/(1+($D$5*A75)^2)+$F$6/(1+($D$6*A75)^2)+$F$7/(1+($D$7*A75)^2)+$F$8/(1+($D$8*A75)^2)+$F$9/(1+($D$9*A75)^2)+$F$10/(1+($D$10*A75)^2))</f>
        <v>4653.37186543843</v>
      </c>
      <c r="G75" s="0"/>
      <c r="H75" s="0"/>
      <c r="I75" s="0"/>
      <c r="J75" s="0"/>
      <c r="K75" s="0"/>
      <c r="L75" s="0"/>
      <c r="M75" s="0"/>
      <c r="N75" s="0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0"/>
      <c r="AE75" s="0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  <c r="FW75" s="29"/>
      <c r="FX75" s="29"/>
      <c r="FY75" s="29"/>
      <c r="FZ75" s="29"/>
      <c r="GA75" s="29"/>
      <c r="GB75" s="29"/>
      <c r="GC75" s="29"/>
      <c r="GD75" s="29"/>
      <c r="GE75" s="29"/>
      <c r="GF75" s="29"/>
      <c r="GG75" s="29"/>
      <c r="GH75" s="29"/>
      <c r="GI75" s="29"/>
      <c r="GJ75" s="29"/>
      <c r="GK75" s="29"/>
      <c r="GL75" s="29"/>
      <c r="GM75" s="29"/>
      <c r="GN75" s="29"/>
      <c r="GO75" s="29"/>
      <c r="GP75" s="29"/>
      <c r="GQ75" s="29"/>
      <c r="GR75" s="29"/>
      <c r="GS75" s="29"/>
      <c r="GT75" s="29"/>
      <c r="GU75" s="29"/>
      <c r="GV75" s="29"/>
      <c r="GW75" s="29"/>
      <c r="GX75" s="29"/>
      <c r="GY75" s="29"/>
      <c r="GZ75" s="29"/>
      <c r="HA75" s="29"/>
      <c r="HB75" s="29"/>
      <c r="HC75" s="29"/>
      <c r="HD75" s="29"/>
      <c r="HE75" s="29"/>
      <c r="HF75" s="29"/>
      <c r="HG75" s="29"/>
      <c r="HH75" s="29"/>
      <c r="HI75" s="29"/>
      <c r="HJ75" s="29"/>
      <c r="HK75" s="29"/>
      <c r="HL75" s="29"/>
      <c r="HM75" s="29"/>
      <c r="HN75" s="29"/>
      <c r="HO75" s="29"/>
      <c r="HP75" s="29"/>
      <c r="HQ75" s="29"/>
      <c r="HR75" s="29"/>
      <c r="HS75" s="29"/>
      <c r="HT75" s="29"/>
      <c r="HU75" s="29"/>
      <c r="HV75" s="29"/>
      <c r="HW75" s="29"/>
      <c r="HX75" s="29"/>
      <c r="HY75" s="29"/>
      <c r="HZ75" s="29"/>
    </row>
    <row r="76" customFormat="false" ht="12.75" hidden="false" customHeight="false" outlineLevel="0" collapsed="false">
      <c r="A76" s="1" t="n">
        <f aca="false">A75*$F$12</f>
        <v>19.7347314751392</v>
      </c>
      <c r="B76" s="1" t="n">
        <f aca="false">$F$3/(1+$D$3*$B$12*A76)^2+$F$4/(1+$D$4*$B$12*A76)^2+$F$5/(1+$D$5*$B$12*A76)^2+$F$6/(1+$D$6*$B$12*A76)^2+$F$7/(1+$D$7*$B$12*A76)^2+$F$8/(1+$D$8*$B$12*A76)^2+$F$9/(1+$D$9*$B$12*A76)^2+$F$10/(1+$D$10*$B$12*A76)^2</f>
        <v>235.522916221827</v>
      </c>
      <c r="C76" s="1" t="n">
        <f aca="false">$F$3/(1+($D$3*A76)^2)+$F$4/(1+($D$4*A76)^2)+$F$5/(1+($D$5*A76)^2)+$F$6/(1+($D$6*A76)^2)+$F$7/(1+($D$7*A76)^2)+$F$8/(1+($D$8*A76)^2)+$F$9/(1+($D$9*A76)^2)+$F$10/(1+($D$10*A76)^2)</f>
        <v>267.187548799553</v>
      </c>
      <c r="D76" s="1" t="n">
        <f aca="false">$F$3/SQRT(1+($D$3*A76)^2)+$F$4/SQRT(1+($D$4*A76)^2)+$F$5/SQRT(1+($D$5*A76)^2)+$F$6/SQRT(1+($D$6*A76)^2)+$F$7/SQRT(1+($D$7*A76)^2)+$F$8/SQRT(1+($D$8*A76)^2)+$F$9/SQRT(1+($D$9*A76)^2)+$F$10/SQRT(1+($D$10*A76)^2)</f>
        <v>279.573972890165</v>
      </c>
      <c r="E76" s="58" t="n">
        <f aca="false">$B$2+(A76^2)*($F$3*$D$3/(1+($D$3*A76)^2)+$F$4*$D$4/(1+($D$4*A76)^2)+$F$5*$D$5/(1+($D$5*A76)^2)+$F$6*$D$6/(1+($D$6*A76)^2)+$F$7*$D$7/(1+($D$7*A76)^2)+$F$8*$D$8/(1+($D$8*A76)^2)+$F$9*$D$9/(1+($D$9*A76)^2)+$F$10*$D$10/(1+($D$10*A76)^2))</f>
        <v>727.465593531937</v>
      </c>
      <c r="F76" s="58" t="n">
        <f aca="false">A76*($F$3/(1+($D$3*A76)^2)+$F$4/(1+($D$4*A76)^2)+$F$5/(1+($D$5*A76)^2)+$F$6/(1+($D$6*A76)^2)+$F$7/(1+($D$7*A76)^2)+$F$8/(1+($D$8*A76)^2)+$F$9/(1+($D$9*A76)^2)+$F$10/(1+($D$10*A76)^2))</f>
        <v>5272.87452905982</v>
      </c>
      <c r="G76" s="0"/>
      <c r="H76" s="0"/>
      <c r="I76" s="0"/>
      <c r="J76" s="0"/>
      <c r="K76" s="0"/>
      <c r="L76" s="0"/>
      <c r="M76" s="0"/>
      <c r="N76" s="0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0"/>
      <c r="AE76" s="0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</row>
    <row r="77" customFormat="false" ht="12.75" hidden="false" customHeight="false" outlineLevel="0" collapsed="false">
      <c r="A77" s="1" t="n">
        <f aca="false">A76*$F$12</f>
        <v>22.5982410121819</v>
      </c>
      <c r="B77" s="1" t="n">
        <f aca="false">$F$3/(1+$D$3*$B$12*A77)^2+$F$4/(1+$D$4*$B$12*A77)^2+$F$5/(1+$D$5*$B$12*A77)^2+$F$6/(1+$D$6*$B$12*A77)^2+$F$7/(1+$D$7*$B$12*A77)^2+$F$8/(1+$D$8*$B$12*A77)^2+$F$9/(1+$D$9*$B$12*A77)^2+$F$10/(1+$D$10*$B$12*A77)^2</f>
        <v>231.381368317169</v>
      </c>
      <c r="C77" s="1" t="n">
        <f aca="false">$F$3/(1+($D$3*A77)^2)+$F$4/(1+($D$4*A77)^2)+$F$5/(1+($D$5*A77)^2)+$F$6/(1+($D$6*A77)^2)+$F$7/(1+($D$7*A77)^2)+$F$8/(1+($D$8*A77)^2)+$F$9/(1+($D$9*A77)^2)+$F$10/(1+($D$10*A77)^2)</f>
        <v>264.153986444223</v>
      </c>
      <c r="D77" s="1" t="n">
        <f aca="false">$F$3/SQRT(1+($D$3*A77)^2)+$F$4/SQRT(1+($D$4*A77)^2)+$F$5/SQRT(1+($D$5*A77)^2)+$F$6/SQRT(1+($D$6*A77)^2)+$F$7/SQRT(1+($D$7*A77)^2)+$F$8/SQRT(1+($D$8*A77)^2)+$F$9/SQRT(1+($D$9*A77)^2)+$F$10/SQRT(1+($D$10*A77)^2)</f>
        <v>276.981732656918</v>
      </c>
      <c r="E77" s="58" t="n">
        <f aca="false">$B$2+(A77^2)*($F$3*$D$3/(1+($D$3*A77)^2)+$F$4*$D$4/(1+($D$4*A77)^2)+$F$5*$D$5/(1+($D$5*A77)^2)+$F$6*$D$6/(1+($D$6*A77)^2)+$F$7*$D$7/(1+($D$7*A77)^2)+$F$8*$D$8/(1+($D$8*A77)^2)+$F$9*$D$9/(1+($D$9*A77)^2)+$F$10*$D$10/(1+($D$10*A77)^2))</f>
        <v>866.351632439673</v>
      </c>
      <c r="F77" s="58" t="n">
        <f aca="false">A77*($F$3/(1+($D$3*A77)^2)+$F$4/(1+($D$4*A77)^2)+$F$5/(1+($D$5*A77)^2)+$F$6/(1+($D$6*A77)^2)+$F$7/(1+($D$7*A77)^2)+$F$8/(1+($D$8*A77)^2)+$F$9/(1+($D$9*A77)^2)+$F$10/(1+($D$10*A77)^2))</f>
        <v>5969.41544999518</v>
      </c>
      <c r="G77" s="0"/>
      <c r="H77" s="0"/>
      <c r="I77" s="0"/>
      <c r="J77" s="0"/>
      <c r="K77" s="0"/>
      <c r="L77" s="0"/>
      <c r="M77" s="0"/>
      <c r="N77" s="0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0"/>
      <c r="AE77" s="0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</row>
    <row r="78" customFormat="false" ht="12.75" hidden="false" customHeight="false" outlineLevel="0" collapsed="false">
      <c r="A78" s="1" t="n">
        <f aca="false">A77*$F$12</f>
        <v>25.8772457830495</v>
      </c>
      <c r="B78" s="1" t="n">
        <f aca="false">$F$3/(1+$D$3*$B$12*A78)^2+$F$4/(1+$D$4*$B$12*A78)^2+$F$5/(1+$D$5*$B$12*A78)^2+$F$6/(1+$D$6*$B$12*A78)^2+$F$7/(1+$D$7*$B$12*A78)^2+$F$8/(1+$D$8*$B$12*A78)^2+$F$9/(1+$D$9*$B$12*A78)^2+$F$10/(1+$D$10*$B$12*A78)^2</f>
        <v>227.098121352131</v>
      </c>
      <c r="C78" s="1" t="n">
        <f aca="false">$F$3/(1+($D$3*A78)^2)+$F$4/(1+($D$4*A78)^2)+$F$5/(1+($D$5*A78)^2)+$F$6/(1+($D$6*A78)^2)+$F$7/(1+($D$7*A78)^2)+$F$8/(1+($D$8*A78)^2)+$F$9/(1+($D$9*A78)^2)+$F$10/(1+($D$10*A78)^2)</f>
        <v>260.876413357613</v>
      </c>
      <c r="D78" s="1" t="n">
        <f aca="false">$F$3/SQRT(1+($D$3*A78)^2)+$F$4/SQRT(1+($D$4*A78)^2)+$F$5/SQRT(1+($D$5*A78)^2)+$F$6/SQRT(1+($D$6*A78)^2)+$F$7/SQRT(1+($D$7*A78)^2)+$F$8/SQRT(1+($D$8*A78)^2)+$F$9/SQRT(1+($D$9*A78)^2)+$F$10/SQRT(1+($D$10*A78)^2)</f>
        <v>274.259270726279</v>
      </c>
      <c r="E78" s="58" t="n">
        <f aca="false">$B$2+(A78^2)*($F$3*$D$3/(1+($D$3*A78)^2)+$F$4*$D$4/(1+($D$4*A78)^2)+$F$5*$D$5/(1+($D$5*A78)^2)+$F$6*$D$6/(1+($D$6*A78)^2)+$F$7*$D$7/(1+($D$7*A78)^2)+$F$8*$D$8/(1+($D$8*A78)^2)+$F$9*$D$9/(1+($D$9*A78)^2)+$F$10*$D$10/(1+($D$10*A78)^2))</f>
        <v>1031.54623357793</v>
      </c>
      <c r="F78" s="58" t="n">
        <f aca="false">A78*($F$3/(1+($D$3*A78)^2)+$F$4/(1+($D$4*A78)^2)+$F$5/(1+($D$5*A78)^2)+$F$6/(1+($D$6*A78)^2)+$F$7/(1+($D$7*A78)^2)+$F$8/(1+($D$8*A78)^2)+$F$9/(1+($D$9*A78)^2)+$F$10/(1+($D$10*A78)^2))</f>
        <v>6750.76306745537</v>
      </c>
      <c r="G78" s="0"/>
      <c r="H78" s="0"/>
      <c r="I78" s="0"/>
      <c r="J78" s="0"/>
      <c r="K78" s="0"/>
      <c r="L78" s="0"/>
      <c r="M78" s="0"/>
      <c r="N78" s="0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0"/>
      <c r="AE78" s="0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</row>
    <row r="79" customFormat="false" ht="12.75" hidden="false" customHeight="false" outlineLevel="0" collapsed="false">
      <c r="A79" s="1" t="n">
        <f aca="false">A78*$F$12</f>
        <v>29.63203414617</v>
      </c>
      <c r="B79" s="1" t="n">
        <f aca="false">$F$3/(1+$D$3*$B$12*A79)^2+$F$4/(1+$D$4*$B$12*A79)^2+$F$5/(1+$D$5*$B$12*A79)^2+$F$6/(1+$D$6*$B$12*A79)^2+$F$7/(1+$D$7*$B$12*A79)^2+$F$8/(1+$D$8*$B$12*A79)^2+$F$9/(1+$D$9*$B$12*A79)^2+$F$10/(1+$D$10*$B$12*A79)^2</f>
        <v>222.666182889457</v>
      </c>
      <c r="C79" s="1" t="n">
        <f aca="false">$F$3/(1+($D$3*A79)^2)+$F$4/(1+($D$4*A79)^2)+$F$5/(1+($D$5*A79)^2)+$F$6/(1+($D$6*A79)^2)+$F$7/(1+($D$7*A79)^2)+$F$8/(1+($D$8*A79)^2)+$F$9/(1+($D$9*A79)^2)+$F$10/(1+($D$10*A79)^2)</f>
        <v>257.352654663714</v>
      </c>
      <c r="D79" s="1" t="n">
        <f aca="false">$F$3/SQRT(1+($D$3*A79)^2)+$F$4/SQRT(1+($D$4*A79)^2)+$F$5/SQRT(1+($D$5*A79)^2)+$F$6/SQRT(1+($D$6*A79)^2)+$F$7/SQRT(1+($D$7*A79)^2)+$F$8/SQRT(1+($D$8*A79)^2)+$F$9/SQRT(1+($D$9*A79)^2)+$F$10/SQRT(1+($D$10*A79)^2)</f>
        <v>271.385800702919</v>
      </c>
      <c r="E79" s="58" t="n">
        <f aca="false">$B$2+(A79^2)*($F$3*$D$3/(1+($D$3*A79)^2)+$F$4*$D$4/(1+($D$4*A79)^2)+$F$5*$D$5/(1+($D$5*A79)^2)+$F$6*$D$6/(1+($D$6*A79)^2)+$F$7*$D$7/(1+($D$7*A79)^2)+$F$8*$D$8/(1+($D$8*A79)^2)+$F$9*$D$9/(1+($D$9*A79)^2)+$F$10*$D$10/(1+($D$10*A79)^2))</f>
        <v>1225.78256898848</v>
      </c>
      <c r="F79" s="58" t="n">
        <f aca="false">A79*($F$3/(1+($D$3*A79)^2)+$F$4/(1+($D$4*A79)^2)+$F$5/(1+($D$5*A79)^2)+$F$6/(1+($D$6*A79)^2)+$F$7/(1+($D$7*A79)^2)+$F$8/(1+($D$8*A79)^2)+$F$9/(1+($D$9*A79)^2)+$F$10/(1+($D$10*A79)^2))</f>
        <v>7625.88265060265</v>
      </c>
      <c r="G79" s="0"/>
      <c r="H79" s="0"/>
      <c r="I79" s="0"/>
      <c r="J79" s="0"/>
      <c r="K79" s="0"/>
      <c r="L79" s="0"/>
      <c r="M79" s="0"/>
      <c r="N79" s="0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0"/>
      <c r="AE79" s="0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</row>
    <row r="80" customFormat="false" ht="12.75" hidden="false" customHeight="false" outlineLevel="0" collapsed="false">
      <c r="A80" s="1" t="n">
        <f aca="false">A79*$F$12</f>
        <v>33.9316423007792</v>
      </c>
      <c r="B80" s="1" t="n">
        <f aca="false">$F$3/(1+$D$3*$B$12*A80)^2+$F$4/(1+$D$4*$B$12*A80)^2+$F$5/(1+$D$5*$B$12*A80)^2+$F$6/(1+$D$6*$B$12*A80)^2+$F$7/(1+$D$7*$B$12*A80)^2+$F$8/(1+$D$8*$B$12*A80)^2+$F$9/(1+$D$9*$B$12*A80)^2+$F$10/(1+$D$10*$B$12*A80)^2</f>
        <v>218.076544755529</v>
      </c>
      <c r="C80" s="1" t="n">
        <f aca="false">$F$3/(1+($D$3*A80)^2)+$F$4/(1+($D$4*A80)^2)+$F$5/(1+($D$5*A80)^2)+$F$6/(1+($D$6*A80)^2)+$F$7/(1+($D$7*A80)^2)+$F$8/(1+($D$8*A80)^2)+$F$9/(1+($D$9*A80)^2)+$F$10/(1+($D$10*A80)^2)</f>
        <v>253.616455567366</v>
      </c>
      <c r="D80" s="1" t="n">
        <f aca="false">$F$3/SQRT(1+($D$3*A80)^2)+$F$4/SQRT(1+($D$4*A80)^2)+$F$5/SQRT(1+($D$5*A80)^2)+$F$6/SQRT(1+($D$6*A80)^2)+$F$7/SQRT(1+($D$7*A80)^2)+$F$8/SQRT(1+($D$8*A80)^2)+$F$9/SQRT(1+($D$9*A80)^2)+$F$10/SQRT(1+($D$10*A80)^2)</f>
        <v>268.35350111553</v>
      </c>
      <c r="E80" s="58" t="n">
        <f aca="false">$B$2+(A80^2)*($F$3*$D$3/(1+($D$3*A80)^2)+$F$4*$D$4/(1+($D$4*A80)^2)+$F$5*$D$5/(1+($D$5*A80)^2)+$F$6*$D$6/(1+($D$6*A80)^2)+$F$7*$D$7/(1+($D$7*A80)^2)+$F$8*$D$8/(1+($D$8*A80)^2)+$F$9*$D$9/(1+($D$9*A80)^2)+$F$10*$D$10/(1+($D$10*A80)^2))</f>
        <v>1451.50906227396</v>
      </c>
      <c r="F80" s="58" t="n">
        <f aca="false">A80*($F$3/(1+($D$3*A80)^2)+$F$4/(1+($D$4*A80)^2)+$F$5/(1+($D$5*A80)^2)+$F$6/(1+($D$6*A80)^2)+$F$7/(1+($D$7*A80)^2)+$F$8/(1+($D$8*A80)^2)+$F$9/(1+($D$9*A80)^2)+$F$10/(1+($D$10*A80)^2))</f>
        <v>8605.62285190333</v>
      </c>
      <c r="G80" s="0"/>
      <c r="H80" s="0"/>
      <c r="I80" s="0"/>
      <c r="J80" s="0"/>
      <c r="K80" s="0"/>
      <c r="L80" s="0"/>
      <c r="M80" s="0"/>
      <c r="N80" s="0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0"/>
      <c r="AE80" s="0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  <c r="FW80" s="29"/>
      <c r="FX80" s="29"/>
      <c r="FY80" s="29"/>
      <c r="FZ80" s="29"/>
      <c r="GA80" s="29"/>
      <c r="GB80" s="29"/>
      <c r="GC80" s="29"/>
      <c r="GD80" s="29"/>
      <c r="GE80" s="29"/>
      <c r="GF80" s="29"/>
      <c r="GG80" s="29"/>
      <c r="GH80" s="29"/>
      <c r="GI80" s="29"/>
      <c r="GJ80" s="29"/>
      <c r="GK80" s="29"/>
      <c r="GL80" s="29"/>
      <c r="GM80" s="29"/>
      <c r="GN80" s="29"/>
      <c r="GO80" s="29"/>
      <c r="GP80" s="29"/>
      <c r="GQ80" s="29"/>
      <c r="GR80" s="29"/>
      <c r="GS80" s="29"/>
      <c r="GT80" s="29"/>
      <c r="GU80" s="29"/>
      <c r="GV80" s="29"/>
      <c r="GW80" s="29"/>
      <c r="GX80" s="29"/>
      <c r="GY80" s="29"/>
      <c r="GZ80" s="29"/>
      <c r="HA80" s="29"/>
      <c r="HB80" s="29"/>
      <c r="HC80" s="29"/>
      <c r="HD80" s="29"/>
      <c r="HE80" s="29"/>
      <c r="HF80" s="29"/>
      <c r="HG80" s="29"/>
      <c r="HH80" s="29"/>
      <c r="HI80" s="29"/>
      <c r="HJ80" s="29"/>
      <c r="HK80" s="29"/>
      <c r="HL80" s="29"/>
      <c r="HM80" s="29"/>
      <c r="HN80" s="29"/>
      <c r="HO80" s="29"/>
      <c r="HP80" s="29"/>
      <c r="HQ80" s="29"/>
      <c r="HR80" s="29"/>
      <c r="HS80" s="29"/>
      <c r="HT80" s="29"/>
      <c r="HU80" s="29"/>
      <c r="HV80" s="29"/>
      <c r="HW80" s="29"/>
      <c r="HX80" s="29"/>
      <c r="HY80" s="29"/>
      <c r="HZ80" s="29"/>
    </row>
    <row r="81" customFormat="false" ht="12.75" hidden="false" customHeight="false" outlineLevel="0" collapsed="false">
      <c r="A81" s="1" t="n">
        <f aca="false">A80*$F$12</f>
        <v>38.8551235986223</v>
      </c>
      <c r="B81" s="1" t="n">
        <f aca="false">$F$3/(1+$D$3*$B$12*A81)^2+$F$4/(1+$D$4*$B$12*A81)^2+$F$5/(1+$D$5*$B$12*A81)^2+$F$6/(1+$D$6*$B$12*A81)^2+$F$7/(1+$D$7*$B$12*A81)^2+$F$8/(1+$D$8*$B$12*A81)^2+$F$9/(1+$D$9*$B$12*A81)^2+$F$10/(1+$D$10*$B$12*A81)^2</f>
        <v>213.317383513205</v>
      </c>
      <c r="C81" s="1" t="n">
        <f aca="false">$F$3/(1+($D$3*A81)^2)+$F$4/(1+($D$4*A81)^2)+$F$5/(1+($D$5*A81)^2)+$F$6/(1+($D$6*A81)^2)+$F$7/(1+($D$7*A81)^2)+$F$8/(1+($D$8*A81)^2)+$F$9/(1+($D$9*A81)^2)+$F$10/(1+($D$10*A81)^2)</f>
        <v>249.735616868665</v>
      </c>
      <c r="D81" s="1" t="n">
        <f aca="false">$F$3/SQRT(1+($D$3*A81)^2)+$F$4/SQRT(1+($D$4*A81)^2)+$F$5/SQRT(1+($D$5*A81)^2)+$F$6/SQRT(1+($D$6*A81)^2)+$F$7/SQRT(1+($D$7*A81)^2)+$F$8/SQRT(1+($D$8*A81)^2)+$F$9/SQRT(1+($D$9*A81)^2)+$F$10/SQRT(1+($D$10*A81)^2)</f>
        <v>265.171078985044</v>
      </c>
      <c r="E81" s="58" t="n">
        <f aca="false">$B$2+(A81^2)*($F$3*$D$3/(1+($D$3*A81)^2)+$F$4*$D$4/(1+($D$4*A81)^2)+$F$5*$D$5/(1+($D$5*A81)^2)+$F$6*$D$6/(1+($D$6*A81)^2)+$F$7*$D$7/(1+($D$7*A81)^2)+$F$8*$D$8/(1+($D$8*A81)^2)+$F$9*$D$9/(1+($D$9*A81)^2)+$F$10*$D$10/(1+($D$10*A81)^2))</f>
        <v>1711.30160405313</v>
      </c>
      <c r="F81" s="58" t="n">
        <f aca="false">A81*($F$3/(1+($D$3*A81)^2)+$F$4/(1+($D$4*A81)^2)+$F$5/(1+($D$5*A81)^2)+$F$6/(1+($D$6*A81)^2)+$F$7/(1+($D$7*A81)^2)+$F$8/(1+($D$8*A81)^2)+$F$9/(1+($D$9*A81)^2)+$F$10/(1+($D$10*A81)^2))</f>
        <v>9703.50826041015</v>
      </c>
      <c r="G81" s="0"/>
      <c r="H81" s="0"/>
      <c r="I81" s="0"/>
      <c r="J81" s="0"/>
      <c r="K81" s="0"/>
      <c r="L81" s="0"/>
      <c r="M81" s="0"/>
      <c r="N81" s="0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0"/>
      <c r="AE81" s="0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</row>
    <row r="82" customFormat="false" ht="12.75" hidden="false" customHeight="false" outlineLevel="0" collapsed="false">
      <c r="A82" s="1" t="n">
        <f aca="false">A81*$F$12</f>
        <v>44.4930020327824</v>
      </c>
      <c r="B82" s="1" t="n">
        <f aca="false">$F$3/(1+$D$3*$B$12*A82)^2+$F$4/(1+$D$4*$B$12*A82)^2+$F$5/(1+$D$5*$B$12*A82)^2+$F$6/(1+$D$6*$B$12*A82)^2+$F$7/(1+$D$7*$B$12*A82)^2+$F$8/(1+$D$8*$B$12*A82)^2+$F$9/(1+$D$9*$B$12*A82)^2+$F$10/(1+$D$10*$B$12*A82)^2</f>
        <v>208.37343335472</v>
      </c>
      <c r="C82" s="1" t="n">
        <f aca="false">$F$3/(1+($D$3*A82)^2)+$F$4/(1+($D$4*A82)^2)+$F$5/(1+($D$5*A82)^2)+$F$6/(1+($D$6*A82)^2)+$F$7/(1+($D$7*A82)^2)+$F$8/(1+($D$8*A82)^2)+$F$9/(1+($D$9*A82)^2)+$F$10/(1+($D$10*A82)^2)</f>
        <v>245.801957974473</v>
      </c>
      <c r="D82" s="1" t="n">
        <f aca="false">$F$3/SQRT(1+($D$3*A82)^2)+$F$4/SQRT(1+($D$4*A82)^2)+$F$5/SQRT(1+($D$5*A82)^2)+$F$6/SQRT(1+($D$6*A82)^2)+$F$7/SQRT(1+($D$7*A82)^2)+$F$8/SQRT(1+($D$8*A82)^2)+$F$9/SQRT(1+($D$9*A82)^2)+$F$10/SQRT(1+($D$10*A82)^2)</f>
        <v>261.864210372204</v>
      </c>
      <c r="E82" s="58" t="n">
        <f aca="false">$B$2+(A82^2)*($F$3*$D$3/(1+($D$3*A82)^2)+$F$4*$D$4/(1+($D$4*A82)^2)+$F$5*$D$5/(1+($D$5*A82)^2)+$F$6*$D$6/(1+($D$6*A82)^2)+$F$7*$D$7/(1+($D$7*A82)^2)+$F$8*$D$8/(1+($D$8*A82)^2)+$F$9*$D$9/(1+($D$9*A82)^2)+$F$10*$D$10/(1+($D$10*A82)^2))</f>
        <v>2008.69366148507</v>
      </c>
      <c r="F82" s="58" t="n">
        <f aca="false">A82*($F$3/(1+($D$3*A82)^2)+$F$4/(1+($D$4*A82)^2)+$F$5/(1+($D$5*A82)^2)+$F$6/(1+($D$6*A82)^2)+$F$7/(1+($D$7*A82)^2)+$F$8/(1+($D$8*A82)^2)+$F$9/(1+($D$9*A82)^2)+$F$10/(1+($D$10*A82)^2))</f>
        <v>10936.4670158201</v>
      </c>
      <c r="G82" s="0"/>
      <c r="H82" s="0"/>
      <c r="I82" s="0"/>
      <c r="J82" s="0"/>
      <c r="K82" s="0"/>
      <c r="L82" s="0"/>
      <c r="M82" s="0"/>
      <c r="N82" s="0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0"/>
      <c r="AE82" s="0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</row>
    <row r="83" customFormat="false" ht="12.75" hidden="false" customHeight="false" outlineLevel="0" collapsed="false">
      <c r="A83" s="1" t="n">
        <f aca="false">A82*$F$12</f>
        <v>50.9489366277391</v>
      </c>
      <c r="B83" s="1" t="n">
        <f aca="false">$F$3/(1+$D$3*$B$12*A83)^2+$F$4/(1+$D$4*$B$12*A83)^2+$F$5/(1+$D$5*$B$12*A83)^2+$F$6/(1+$D$6*$B$12*A83)^2+$F$7/(1+$D$7*$B$12*A83)^2+$F$8/(1+$D$8*$B$12*A83)^2+$F$9/(1+$D$9*$B$12*A83)^2+$F$10/(1+$D$10*$B$12*A83)^2</f>
        <v>203.22568223237</v>
      </c>
      <c r="C83" s="1" t="n">
        <f aca="false">$F$3/(1+($D$3*A83)^2)+$F$4/(1+($D$4*A83)^2)+$F$5/(1+($D$5*A83)^2)+$F$6/(1+($D$6*A83)^2)+$F$7/(1+($D$7*A83)^2)+$F$8/(1+($D$8*A83)^2)+$F$9/(1+($D$9*A83)^2)+$F$10/(1+($D$10*A83)^2)</f>
        <v>241.914569288268</v>
      </c>
      <c r="D83" s="1" t="n">
        <f aca="false">$F$3/SQRT(1+($D$3*A83)^2)+$F$4/SQRT(1+($D$4*A83)^2)+$F$5/SQRT(1+($D$5*A83)^2)+$F$6/SQRT(1+($D$6*A83)^2)+$F$7/SQRT(1+($D$7*A83)^2)+$F$8/SQRT(1+($D$8*A83)^2)+$F$9/SQRT(1+($D$9*A83)^2)+$F$10/SQRT(1+($D$10*A83)^2)</f>
        <v>258.472279300418</v>
      </c>
      <c r="E83" s="58" t="n">
        <f aca="false">$B$2+(A83^2)*($F$3*$D$3/(1+($D$3*A83)^2)+$F$4*$D$4/(1+($D$4*A83)^2)+$F$5*$D$5/(1+($D$5*A83)^2)+$F$6*$D$6/(1+($D$6*A83)^2)+$F$7*$D$7/(1+($D$7*A83)^2)+$F$8*$D$8/(1+($D$8*A83)^2)+$F$9*$D$9/(1+($D$9*A83)^2)+$F$10*$D$10/(1+($D$10*A83)^2))</f>
        <v>2349.39489996538</v>
      </c>
      <c r="F83" s="58" t="n">
        <f aca="false">A83*($F$3/(1+($D$3*A83)^2)+$F$4/(1+($D$4*A83)^2)+$F$5/(1+($D$5*A83)^2)+$F$6/(1+($D$6*A83)^2)+$F$7/(1+($D$7*A83)^2)+$F$8/(1+($D$8*A83)^2)+$F$9/(1+($D$9*A83)^2)+$F$10/(1+($D$10*A83)^2))</f>
        <v>12325.2900599948</v>
      </c>
      <c r="G83" s="0"/>
      <c r="H83" s="0"/>
      <c r="I83" s="0"/>
      <c r="J83" s="0"/>
      <c r="K83" s="0"/>
      <c r="L83" s="0"/>
      <c r="M83" s="0"/>
      <c r="N83" s="0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0"/>
      <c r="AE83" s="0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</row>
    <row r="84" customFormat="false" ht="12.75" hidden="false" customHeight="false" outlineLevel="0" collapsed="false">
      <c r="A84" s="1" t="n">
        <f aca="false">A83*$F$12</f>
        <v>58.341627332424</v>
      </c>
      <c r="B84" s="1" t="n">
        <f aca="false">$F$3/(1+$D$3*$B$12*A84)^2+$F$4/(1+$D$4*$B$12*A84)^2+$F$5/(1+$D$5*$B$12*A84)^2+$F$6/(1+$D$6*$B$12*A84)^2+$F$7/(1+$D$7*$B$12*A84)^2+$F$8/(1+$D$8*$B$12*A84)^2+$F$9/(1+$D$9*$B$12*A84)^2+$F$10/(1+$D$10*$B$12*A84)^2</f>
        <v>197.85151677307</v>
      </c>
      <c r="C84" s="1" t="n">
        <f aca="false">$F$3/(1+($D$3*A84)^2)+$F$4/(1+($D$4*A84)^2)+$F$5/(1+($D$5*A84)^2)+$F$6/(1+($D$6*A84)^2)+$F$7/(1+($D$7*A84)^2)+$F$8/(1+($D$8*A84)^2)+$F$9/(1+($D$9*A84)^2)+$F$10/(1+($D$10*A84)^2)</f>
        <v>238.16046979442</v>
      </c>
      <c r="D84" s="1" t="n">
        <f aca="false">$F$3/SQRT(1+($D$3*A84)^2)+$F$4/SQRT(1+($D$4*A84)^2)+$F$5/SQRT(1+($D$5*A84)^2)+$F$6/SQRT(1+($D$6*A84)^2)+$F$7/SQRT(1+($D$7*A84)^2)+$F$8/SQRT(1+($D$8*A84)^2)+$F$9/SQRT(1+($D$9*A84)^2)+$F$10/SQRT(1+($D$10*A84)^2)</f>
        <v>255.041921611904</v>
      </c>
      <c r="E84" s="58" t="n">
        <f aca="false">$B$2+(A84^2)*($F$3*$D$3/(1+($D$3*A84)^2)+$F$4*$D$4/(1+($D$4*A84)^2)+$F$5*$D$5/(1+($D$5*A84)^2)+$F$6*$D$6/(1+($D$6*A84)^2)+$F$7*$D$7/(1+($D$7*A84)^2)+$F$8*$D$8/(1+($D$8*A84)^2)+$F$9*$D$9/(1+($D$9*A84)^2)+$F$10*$D$10/(1+($D$10*A84)^2))</f>
        <v>2742.76086879459</v>
      </c>
      <c r="F84" s="58" t="n">
        <f aca="false">A84*($F$3/(1+($D$3*A84)^2)+$F$4/(1+($D$4*A84)^2)+$F$5/(1+($D$5*A84)^2)+$F$6/(1+($D$6*A84)^2)+$F$7/(1+($D$7*A84)^2)+$F$8/(1+($D$8*A84)^2)+$F$9/(1+($D$9*A84)^2)+$F$10/(1+($D$10*A84)^2))</f>
        <v>13894.6693740611</v>
      </c>
      <c r="G84" s="0"/>
      <c r="H84" s="0"/>
      <c r="I84" s="0"/>
      <c r="J84" s="0"/>
      <c r="K84" s="0"/>
      <c r="L84" s="0"/>
      <c r="M84" s="0"/>
      <c r="N84" s="0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0"/>
      <c r="AE84" s="0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</row>
    <row r="85" customFormat="false" ht="12.75" hidden="false" customHeight="false" outlineLevel="0" collapsed="false">
      <c r="A85" s="1" t="n">
        <f aca="false">A84*$F$12</f>
        <v>66.8069974583588</v>
      </c>
      <c r="B85" s="1" t="n">
        <f aca="false">$F$3/(1+$D$3*$B$12*A85)^2+$F$4/(1+$D$4*$B$12*A85)^2+$F$5/(1+$D$5*$B$12*A85)^2+$F$6/(1+$D$6*$B$12*A85)^2+$F$7/(1+$D$7*$B$12*A85)^2+$F$8/(1+$D$8*$B$12*A85)^2+$F$9/(1+$D$9*$B$12*A85)^2+$F$10/(1+$D$10*$B$12*A85)^2</f>
        <v>192.225398464648</v>
      </c>
      <c r="C85" s="1" t="n">
        <f aca="false">$F$3/(1+($D$3*A85)^2)+$F$4/(1+($D$4*A85)^2)+$F$5/(1+($D$5*A85)^2)+$F$6/(1+($D$6*A85)^2)+$F$7/(1+($D$7*A85)^2)+$F$8/(1+($D$8*A85)^2)+$F$9/(1+($D$9*A85)^2)+$F$10/(1+($D$10*A85)^2)</f>
        <v>234.597799039993</v>
      </c>
      <c r="D85" s="1" t="n">
        <f aca="false">$F$3/SQRT(1+($D$3*A85)^2)+$F$4/SQRT(1+($D$4*A85)^2)+$F$5/SQRT(1+($D$5*A85)^2)+$F$6/SQRT(1+($D$6*A85)^2)+$F$7/SQRT(1+($D$7*A85)^2)+$F$8/SQRT(1+($D$8*A85)^2)+$F$9/SQRT(1+($D$9*A85)^2)+$F$10/SQRT(1+($D$10*A85)^2)</f>
        <v>251.618878939152</v>
      </c>
      <c r="E85" s="58" t="n">
        <f aca="false">$B$2+(A85^2)*($F$3*$D$3/(1+($D$3*A85)^2)+$F$4*$D$4/(1+($D$4*A85)^2)+$F$5*$D$5/(1+($D$5*A85)^2)+$F$6*$D$6/(1+($D$6*A85)^2)+$F$7*$D$7/(1+($D$7*A85)^2)+$F$8*$D$8/(1+($D$8*A85)^2)+$F$9*$D$9/(1+($D$9*A85)^2)+$F$10*$D$10/(1+($D$10*A85)^2))</f>
        <v>3203.33531475618</v>
      </c>
      <c r="F85" s="58" t="n">
        <f aca="false">A85*($F$3/(1+($D$3*A85)^2)+$F$4/(1+($D$4*A85)^2)+$F$5/(1+($D$5*A85)^2)+$F$6/(1+($D$6*A85)^2)+$F$7/(1+($D$7*A85)^2)+$F$8/(1+($D$8*A85)^2)+$F$9/(1+($D$9*A85)^2)+$F$10/(1+($D$10*A85)^2))</f>
        <v>15672.7745642014</v>
      </c>
      <c r="G85" s="0"/>
      <c r="H85" s="0"/>
      <c r="I85" s="0"/>
      <c r="J85" s="0"/>
      <c r="K85" s="0"/>
      <c r="L85" s="0"/>
      <c r="M85" s="0"/>
      <c r="N85" s="0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0"/>
      <c r="AE85" s="0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</row>
    <row r="86" customFormat="false" ht="12.75" hidden="false" customHeight="false" outlineLevel="0" collapsed="false">
      <c r="A86" s="1" t="n">
        <f aca="false">A85*$F$12</f>
        <v>76.5006927895666</v>
      </c>
      <c r="B86" s="1" t="n">
        <f aca="false">$F$3/(1+$D$3*$B$12*A86)^2+$F$4/(1+$D$4*$B$12*A86)^2+$F$5/(1+$D$5*$B$12*A86)^2+$F$6/(1+$D$6*$B$12*A86)^2+$F$7/(1+$D$7*$B$12*A86)^2+$F$8/(1+$D$8*$B$12*A86)^2+$F$9/(1+$D$9*$B$12*A86)^2+$F$10/(1+$D$10*$B$12*A86)^2</f>
        <v>186.320099919411</v>
      </c>
      <c r="C86" s="1" t="n">
        <f aca="false">$F$3/(1+($D$3*A86)^2)+$F$4/(1+($D$4*A86)^2)+$F$5/(1+($D$5*A86)^2)+$F$6/(1+($D$6*A86)^2)+$F$7/(1+($D$7*A86)^2)+$F$8/(1+($D$8*A86)^2)+$F$9/(1+($D$9*A86)^2)+$F$10/(1+($D$10*A86)^2)</f>
        <v>231.245332948034</v>
      </c>
      <c r="D86" s="1" t="n">
        <f aca="false">$F$3/SQRT(1+($D$3*A86)^2)+$F$4/SQRT(1+($D$4*A86)^2)+$F$5/SQRT(1+($D$5*A86)^2)+$F$6/SQRT(1+($D$6*A86)^2)+$F$7/SQRT(1+($D$7*A86)^2)+$F$8/SQRT(1+($D$8*A86)^2)+$F$9/SQRT(1+($D$9*A86)^2)+$F$10/SQRT(1+($D$10*A86)^2)</f>
        <v>248.240048818995</v>
      </c>
      <c r="E86" s="58" t="n">
        <f aca="false">$B$2+(A86^2)*($F$3*$D$3/(1+($D$3*A86)^2)+$F$4*$D$4/(1+($D$4*A86)^2)+$F$5*$D$5/(1+($D$5*A86)^2)+$F$6*$D$6/(1+($D$6*A86)^2)+$F$7*$D$7/(1+($D$7*A86)^2)+$F$8*$D$8/(1+($D$8*A86)^2)+$F$9*$D$9/(1+($D$9*A86)^2)+$F$10*$D$10/(1+($D$10*A86)^2))</f>
        <v>3752.34033937319</v>
      </c>
      <c r="F86" s="58" t="n">
        <f aca="false">A86*($F$3/(1+($D$3*A86)^2)+$F$4/(1+($D$4*A86)^2)+$F$5/(1+($D$5*A86)^2)+$F$6/(1+($D$6*A86)^2)+$F$7/(1+($D$7*A86)^2)+$F$8/(1+($D$8*A86)^2)+$F$9/(1+($D$9*A86)^2)+$F$10/(1+($D$10*A86)^2))</f>
        <v>17690.4281748786</v>
      </c>
      <c r="G86" s="0"/>
      <c r="H86" s="0"/>
      <c r="I86" s="0"/>
      <c r="J86" s="0"/>
      <c r="K86" s="0"/>
      <c r="L86" s="0"/>
      <c r="M86" s="0"/>
      <c r="N86" s="0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0"/>
      <c r="AE86" s="0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</row>
    <row r="87" customFormat="false" ht="12.75" hidden="false" customHeight="false" outlineLevel="0" collapsed="false">
      <c r="A87" s="1" t="n">
        <f aca="false">A86*$F$12</f>
        <v>87.6009433133327</v>
      </c>
      <c r="B87" s="1" t="n">
        <f aca="false">$F$3/(1+$D$3*$B$12*A87)^2+$F$4/(1+$D$4*$B$12*A87)^2+$F$5/(1+$D$5*$B$12*A87)^2+$F$6/(1+$D$6*$B$12*A87)^2+$F$7/(1+$D$7*$B$12*A87)^2+$F$8/(1+$D$8*$B$12*A87)^2+$F$9/(1+$D$9*$B$12*A87)^2+$F$10/(1+$D$10*$B$12*A87)^2</f>
        <v>180.108473633845</v>
      </c>
      <c r="C87" s="1" t="n">
        <f aca="false">$F$3/(1+($D$3*A87)^2)+$F$4/(1+($D$4*A87)^2)+$F$5/(1+($D$5*A87)^2)+$F$6/(1+($D$6*A87)^2)+$F$7/(1+($D$7*A87)^2)+$F$8/(1+($D$8*A87)^2)+$F$9/(1+($D$9*A87)^2)+$F$10/(1+($D$10*A87)^2)</f>
        <v>228.079291288924</v>
      </c>
      <c r="D87" s="1" t="n">
        <f aca="false">$F$3/SQRT(1+($D$3*A87)^2)+$F$4/SQRT(1+($D$4*A87)^2)+$F$5/SQRT(1+($D$5*A87)^2)+$F$6/SQRT(1+($D$6*A87)^2)+$F$7/SQRT(1+($D$7*A87)^2)+$F$8/SQRT(1+($D$8*A87)^2)+$F$9/SQRT(1+($D$9*A87)^2)+$F$10/SQRT(1+($D$10*A87)^2)</f>
        <v>244.927223912172</v>
      </c>
      <c r="E87" s="58" t="n">
        <f aca="false">$B$2+(A87^2)*($F$3*$D$3/(1+($D$3*A87)^2)+$F$4*$D$4/(1+($D$4*A87)^2)+$F$5*$D$5/(1+($D$5*A87)^2)+$F$6*$D$6/(1+($D$6*A87)^2)+$F$7*$D$7/(1+($D$7*A87)^2)+$F$8*$D$8/(1+($D$8*A87)^2)+$F$9*$D$9/(1+($D$9*A87)^2)+$F$10*$D$10/(1+($D$10*A87)^2))</f>
        <v>4419.0985172531</v>
      </c>
      <c r="F87" s="58" t="n">
        <f aca="false">A87*($F$3/(1+($D$3*A87)^2)+$F$4/(1+($D$4*A87)^2)+$F$5/(1+($D$5*A87)^2)+$F$6/(1+($D$6*A87)^2)+$F$7/(1+($D$7*A87)^2)+$F$8/(1+($D$8*A87)^2)+$F$9/(1+($D$9*A87)^2)+$F$10/(1+($D$10*A87)^2))</f>
        <v>19979.9610671462</v>
      </c>
      <c r="G87" s="0"/>
      <c r="H87" s="0"/>
      <c r="I87" s="0"/>
      <c r="J87" s="0"/>
      <c r="K87" s="0"/>
      <c r="L87" s="0"/>
      <c r="M87" s="0"/>
      <c r="N87" s="0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0"/>
      <c r="AE87" s="0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</row>
    <row r="88" customFormat="false" ht="12.75" hidden="false" customHeight="false" outlineLevel="0" collapsed="false">
      <c r="A88" s="1" t="n">
        <f aca="false">A87*$F$12</f>
        <v>100.311840188097</v>
      </c>
      <c r="B88" s="1" t="n">
        <f aca="false">$F$3/(1+$D$3*$B$12*A88)^2+$F$4/(1+$D$4*$B$12*A88)^2+$F$5/(1+$D$5*$B$12*A88)^2+$F$6/(1+$D$6*$B$12*A88)^2+$F$7/(1+$D$7*$B$12*A88)^2+$F$8/(1+$D$8*$B$12*A88)^2+$F$9/(1+$D$9*$B$12*A88)^2+$F$10/(1+$D$10*$B$12*A88)^2</f>
        <v>173.565673113861</v>
      </c>
      <c r="C88" s="1" t="n">
        <f aca="false">$F$3/(1+($D$3*A88)^2)+$F$4/(1+($D$4*A88)^2)+$F$5/(1+($D$5*A88)^2)+$F$6/(1+($D$6*A88)^2)+$F$7/(1+($D$7*A88)^2)+$F$8/(1+($D$8*A88)^2)+$F$9/(1+($D$9*A88)^2)+$F$10/(1+($D$10*A88)^2)</f>
        <v>225.035795212232</v>
      </c>
      <c r="D88" s="1" t="n">
        <f aca="false">$F$3/SQRT(1+($D$3*A88)^2)+$F$4/SQRT(1+($D$4*A88)^2)+$F$5/SQRT(1+($D$5*A88)^2)+$F$6/SQRT(1+($D$6*A88)^2)+$F$7/SQRT(1+($D$7*A88)^2)+$F$8/SQRT(1+($D$8*A88)^2)+$F$9/SQRT(1+($D$9*A88)^2)+$F$10/SQRT(1+($D$10*A88)^2)</f>
        <v>241.683153317171</v>
      </c>
      <c r="E88" s="58" t="n">
        <f aca="false">$B$2+(A88^2)*($F$3*$D$3/(1+($D$3*A88)^2)+$F$4*$D$4/(1+($D$4*A88)^2)+$F$5*$D$5/(1+($D$5*A88)^2)+$F$6*$D$6/(1+($D$6*A88)^2)+$F$7*$D$7/(1+($D$7*A88)^2)+$F$8*$D$8/(1+($D$8*A88)^2)+$F$9*$D$9/(1+($D$9*A88)^2)+$F$10*$D$10/(1+($D$10*A88)^2))</f>
        <v>5242.45969978859</v>
      </c>
      <c r="F88" s="58" t="n">
        <f aca="false">A88*($F$3/(1+($D$3*A88)^2)+$F$4/(1+($D$4*A88)^2)+$F$5/(1+($D$5*A88)^2)+$F$6/(1+($D$6*A88)^2)+$F$7/(1+($D$7*A88)^2)+$F$8/(1+($D$8*A88)^2)+$F$9/(1+($D$9*A88)^2)+$F$10/(1+($D$10*A88)^2))</f>
        <v>22573.7547259308</v>
      </c>
      <c r="G88" s="0"/>
      <c r="H88" s="0"/>
      <c r="I88" s="0"/>
      <c r="J88" s="0"/>
      <c r="K88" s="0"/>
      <c r="L88" s="0"/>
      <c r="M88" s="0"/>
      <c r="N88" s="0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0"/>
      <c r="AE88" s="0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</row>
  </sheetData>
  <printOptions headings="false" gridLines="tru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6.7142857142857"/>
    <col collapsed="false" hidden="false" max="2" min="2" style="0" width="11.4183673469388"/>
    <col collapsed="false" hidden="false" max="3" min="3" style="0" width="16.7142857142857"/>
    <col collapsed="false" hidden="false" max="4" min="4" style="0" width="12.4183673469388"/>
    <col collapsed="false" hidden="false" max="5" min="5" style="0" width="11.1428571428571"/>
    <col collapsed="false" hidden="false" max="1025" min="6" style="0" width="8.72959183673469"/>
  </cols>
  <sheetData>
    <row r="1" customFormat="false" ht="18" hidden="false" customHeight="false" outlineLevel="0" collapsed="false">
      <c r="A1" s="74" t="s">
        <v>24</v>
      </c>
      <c r="B1" s="74"/>
      <c r="E1" s="75" t="s">
        <v>67</v>
      </c>
    </row>
    <row r="2" customFormat="false" ht="18" hidden="false" customHeight="false" outlineLevel="0" collapsed="false">
      <c r="A2" s="74"/>
      <c r="B2" s="74"/>
      <c r="E2" s="75" t="s">
        <v>9</v>
      </c>
      <c r="J2" s="76"/>
      <c r="K2" s="76"/>
      <c r="L2" s="77"/>
      <c r="M2" s="77"/>
      <c r="N2" s="77"/>
      <c r="O2" s="77"/>
      <c r="P2" s="77"/>
    </row>
    <row r="3" customFormat="false" ht="18" hidden="false" customHeight="false" outlineLevel="0" collapsed="false">
      <c r="E3" s="75" t="n">
        <v>5</v>
      </c>
      <c r="G3" s="78" t="n">
        <f aca="false">SUM(E110:E170)</f>
        <v>0.0010473140715913</v>
      </c>
      <c r="H3" s="0" t="s">
        <v>68</v>
      </c>
      <c r="J3" s="79"/>
      <c r="K3" s="79"/>
      <c r="L3" s="79"/>
      <c r="M3" s="79"/>
      <c r="N3" s="77"/>
      <c r="O3" s="77"/>
      <c r="P3" s="80" t="n">
        <f aca="false">SUM(P160:P200)</f>
        <v>0.17759902679435</v>
      </c>
      <c r="Q3" s="0" t="s">
        <v>68</v>
      </c>
    </row>
    <row r="4" customFormat="false" ht="15.75" hidden="false" customHeight="false" outlineLevel="0" collapsed="false">
      <c r="A4" s="77"/>
      <c r="B4" s="81"/>
      <c r="C4" s="82"/>
      <c r="D4" s="82"/>
      <c r="E4" s="82"/>
      <c r="F4" s="82"/>
      <c r="G4" s="82"/>
      <c r="H4" s="82"/>
      <c r="J4" s="83"/>
      <c r="K4" s="84"/>
      <c r="L4" s="84"/>
      <c r="M4" s="85"/>
      <c r="N4" s="77"/>
      <c r="O4" s="77"/>
      <c r="P4" s="77"/>
      <c r="Q4" s="82"/>
    </row>
    <row r="5" customFormat="false" ht="15.75" hidden="false" customHeight="false" outlineLevel="0" collapsed="false">
      <c r="A5" s="86"/>
      <c r="B5" s="87"/>
      <c r="C5" s="88" t="n">
        <f aca="false">1/C10</f>
        <v>0.000375362191149579</v>
      </c>
      <c r="D5" s="83"/>
      <c r="E5" s="88" t="n">
        <f aca="false">1/E10</f>
        <v>0.00160378440620121</v>
      </c>
      <c r="F5" s="83"/>
      <c r="G5" s="89" t="n">
        <f aca="false">$E$172</f>
        <v>3.76226386166833</v>
      </c>
      <c r="H5" s="77" t="s">
        <v>69</v>
      </c>
      <c r="J5" s="77"/>
      <c r="K5" s="90"/>
      <c r="L5" s="77"/>
      <c r="M5" s="77"/>
      <c r="N5" s="77"/>
      <c r="O5" s="77"/>
      <c r="P5" s="80" t="n">
        <f aca="false">SUM(P16:P200)</f>
        <v>0.855055989874841</v>
      </c>
      <c r="Q5" s="77" t="s">
        <v>69</v>
      </c>
    </row>
    <row r="6" customFormat="false" ht="15.75" hidden="false" customHeight="false" outlineLevel="0" collapsed="false">
      <c r="A6" s="86"/>
      <c r="B6" s="87"/>
      <c r="C6" s="88"/>
      <c r="D6" s="83"/>
      <c r="E6" s="83"/>
      <c r="F6" s="83"/>
      <c r="G6" s="83"/>
      <c r="H6" s="83"/>
      <c r="J6" s="77"/>
      <c r="K6" s="90"/>
      <c r="L6" s="77"/>
      <c r="M6" s="77"/>
      <c r="N6" s="77"/>
      <c r="O6" s="77"/>
      <c r="P6" s="77"/>
    </row>
    <row r="7" customFormat="false" ht="15.75" hidden="false" customHeight="false" outlineLevel="0" collapsed="false">
      <c r="A7" s="91"/>
      <c r="B7" s="87"/>
      <c r="C7" s="83"/>
      <c r="D7" s="83"/>
      <c r="E7" s="83"/>
      <c r="F7" s="83"/>
      <c r="G7" s="83"/>
      <c r="H7" s="92"/>
      <c r="N7" s="0" t="s">
        <v>70</v>
      </c>
      <c r="P7" s="0" t="n">
        <f aca="false">$N$200/100</f>
        <v>0.561875575739733</v>
      </c>
    </row>
    <row r="8" customFormat="false" ht="15.75" hidden="false" customHeight="false" outlineLevel="0" collapsed="false">
      <c r="A8" s="93" t="s">
        <v>71</v>
      </c>
      <c r="B8" s="94" t="s">
        <v>72</v>
      </c>
      <c r="C8" s="94" t="s">
        <v>73</v>
      </c>
      <c r="D8" s="94" t="s">
        <v>74</v>
      </c>
      <c r="E8" s="94" t="s">
        <v>75</v>
      </c>
      <c r="F8" s="95" t="s">
        <v>76</v>
      </c>
      <c r="J8" s="96" t="s">
        <v>77</v>
      </c>
      <c r="N8" s="0" t="s">
        <v>78</v>
      </c>
      <c r="P8" s="0" t="n">
        <f aca="false">$P$5/100</f>
        <v>0.00855055989874841</v>
      </c>
    </row>
    <row r="9" customFormat="false" ht="15.75" hidden="false" customHeight="false" outlineLevel="0" collapsed="false">
      <c r="A9" s="97" t="s">
        <v>79</v>
      </c>
      <c r="B9" s="97" t="s">
        <v>80</v>
      </c>
      <c r="C9" s="97" t="s">
        <v>81</v>
      </c>
      <c r="D9" s="97" t="s">
        <v>80</v>
      </c>
      <c r="E9" s="97" t="s">
        <v>81</v>
      </c>
      <c r="F9" s="97" t="s">
        <v>80</v>
      </c>
      <c r="J9" s="98" t="s">
        <v>82</v>
      </c>
      <c r="K9" s="98" t="s">
        <v>83</v>
      </c>
      <c r="L9" s="98" t="s">
        <v>84</v>
      </c>
      <c r="M9" s="98" t="s">
        <v>85</v>
      </c>
      <c r="N9" s="99" t="s">
        <v>86</v>
      </c>
      <c r="O9" s="99" t="s">
        <v>87</v>
      </c>
      <c r="P9" s="99" t="s">
        <v>88</v>
      </c>
    </row>
    <row r="10" customFormat="false" ht="15.75" hidden="false" customHeight="false" outlineLevel="0" collapsed="false">
      <c r="A10" s="100" t="n">
        <v>1.93843663210995E-005</v>
      </c>
      <c r="B10" s="101" t="n">
        <v>268922.131100596</v>
      </c>
      <c r="C10" s="101" t="n">
        <v>2664.09357036576</v>
      </c>
      <c r="D10" s="102" t="n">
        <v>4074.79017130913</v>
      </c>
      <c r="E10" s="101" t="n">
        <v>623.525204593205</v>
      </c>
      <c r="F10" s="102" t="n">
        <v>66645.7246638526</v>
      </c>
      <c r="G10" s="103" t="s">
        <v>89</v>
      </c>
      <c r="H10" s="104" t="n">
        <f aca="false">$E$172/107</f>
        <v>0.0351613445015732</v>
      </c>
      <c r="J10" s="101" t="n">
        <v>209693.833877703</v>
      </c>
      <c r="K10" s="105" t="n">
        <v>0.000304134647354527</v>
      </c>
      <c r="L10" s="105" t="n">
        <v>10.8202921214245</v>
      </c>
      <c r="M10" s="106" t="n">
        <v>16.4148889326435</v>
      </c>
      <c r="N10" s="99" t="n">
        <v>0.00102841786760181</v>
      </c>
      <c r="O10" s="99" t="n">
        <v>198.837603210179</v>
      </c>
      <c r="P10" s="107" t="n">
        <f aca="false">N11*O10</f>
        <v>193343.201702489</v>
      </c>
    </row>
    <row r="11" customFormat="false" ht="15.75" hidden="false" customHeight="false" outlineLevel="0" collapsed="false">
      <c r="A11" s="108" t="n">
        <f aca="false">1/A10</f>
        <v>51587.9644160212</v>
      </c>
      <c r="B11" s="109"/>
      <c r="C11" s="110" t="s">
        <v>90</v>
      </c>
      <c r="D11" s="111" t="n">
        <f aca="false">D10/C10</f>
        <v>1.52952216717737</v>
      </c>
      <c r="E11" s="112" t="s">
        <v>91</v>
      </c>
      <c r="F11" s="113" t="n">
        <f aca="false">F10/E10</f>
        <v>106.885373955866</v>
      </c>
      <c r="J11" s="114" t="s">
        <v>92</v>
      </c>
      <c r="K11" s="115" t="n">
        <f aca="false">1/K10</f>
        <v>3288.01735908211</v>
      </c>
      <c r="M11" s="116" t="s">
        <v>93</v>
      </c>
      <c r="N11" s="99" t="n">
        <f aca="false">1/N10</f>
        <v>972.367392188476</v>
      </c>
      <c r="O11" s="99"/>
    </row>
    <row r="12" customFormat="false" ht="15.75" hidden="false" customHeight="false" outlineLevel="0" collapsed="false">
      <c r="F12" s="101"/>
      <c r="G12" s="102"/>
      <c r="H12" s="117"/>
      <c r="I12" s="118"/>
      <c r="N12" s="83"/>
      <c r="O12" s="84"/>
      <c r="P12" s="84"/>
      <c r="Q12" s="85"/>
      <c r="R12" s="119"/>
      <c r="S12" s="119"/>
      <c r="T12" s="120"/>
    </row>
    <row r="13" customFormat="false" ht="15" hidden="false" customHeight="false" outlineLevel="0" collapsed="false">
      <c r="A13" s="0" t="s">
        <v>94</v>
      </c>
      <c r="B13" s="0" t="s">
        <v>95</v>
      </c>
      <c r="C13" s="0" t="s">
        <v>96</v>
      </c>
      <c r="D13" s="121" t="s">
        <v>97</v>
      </c>
      <c r="E13" s="122" t="s">
        <v>98</v>
      </c>
      <c r="G13" s="123" t="s">
        <v>99</v>
      </c>
      <c r="L13" s="0" t="n">
        <v>0.46675</v>
      </c>
      <c r="M13" s="0" t="n">
        <f aca="false">L13-L16</f>
        <v>0.46293</v>
      </c>
    </row>
    <row r="14" customFormat="false" ht="15" hidden="false" customHeight="false" outlineLevel="0" collapsed="false">
      <c r="A14" s="0" t="s">
        <v>100</v>
      </c>
      <c r="C14" s="0" t="s">
        <v>101</v>
      </c>
      <c r="D14" s="124" t="s">
        <v>102</v>
      </c>
      <c r="E14" s="125" t="s">
        <v>103</v>
      </c>
      <c r="F14" s="123" t="s">
        <v>104</v>
      </c>
      <c r="G14" s="123" t="s">
        <v>105</v>
      </c>
      <c r="H14" s="123" t="s">
        <v>106</v>
      </c>
      <c r="J14" s="126" t="s">
        <v>94</v>
      </c>
      <c r="K14" s="126" t="s">
        <v>95</v>
      </c>
      <c r="L14" s="126" t="s">
        <v>96</v>
      </c>
      <c r="M14" s="126" t="s">
        <v>107</v>
      </c>
      <c r="N14" s="126" t="s">
        <v>108</v>
      </c>
      <c r="O14" s="0" t="s">
        <v>107</v>
      </c>
      <c r="P14" s="0" t="s">
        <v>108</v>
      </c>
    </row>
    <row r="15" customFormat="false" ht="12.75" hidden="false" customHeight="false" outlineLevel="0" collapsed="false">
      <c r="C15" s="127"/>
      <c r="J15" s="126" t="s">
        <v>100</v>
      </c>
      <c r="K15" s="126"/>
      <c r="L15" s="126" t="s">
        <v>101</v>
      </c>
      <c r="M15" s="128" t="s">
        <v>106</v>
      </c>
      <c r="N15" s="126"/>
      <c r="O15" s="128" t="s">
        <v>109</v>
      </c>
    </row>
    <row r="16" customFormat="false" ht="12.75" hidden="false" customHeight="false" outlineLevel="0" collapsed="false">
      <c r="A16" s="0" t="n">
        <v>0.011</v>
      </c>
      <c r="B16" s="0" t="n">
        <v>7.03E-005</v>
      </c>
      <c r="C16" s="0" t="n">
        <v>1.41E-005</v>
      </c>
      <c r="D16" s="129" t="n">
        <f aca="false">$A$10+A16/$B$10+(1/$C$10)*(1-EXP(-A16*$C$10/$D$10))+(1/$E$10)*(1-EXP(-A16*$E$10/$F$10))</f>
        <v>2.22801552369646E-005</v>
      </c>
      <c r="E16" s="129" t="n">
        <f aca="false">(1-C16/D16)^2</f>
        <v>0.134798998635985</v>
      </c>
      <c r="F16" s="129" t="n">
        <f aca="false">$A$10</f>
        <v>1.93843663210995E-005</v>
      </c>
      <c r="G16" s="129" t="n">
        <f aca="false">$A$10+A16/$B$10</f>
        <v>1.94252703551222E-005</v>
      </c>
      <c r="H16" s="129" t="n">
        <f aca="false">$A$10+A16/$B$10+(1/$C$10)*(1-EXP(-A16*$C$10/$D$10))</f>
        <v>2.21151118820012E-005</v>
      </c>
      <c r="J16" s="0" t="n">
        <v>505</v>
      </c>
      <c r="K16" s="0" t="n">
        <v>0.0191</v>
      </c>
      <c r="L16" s="68" t="n">
        <f aca="false">K16/5</f>
        <v>0.00382</v>
      </c>
      <c r="M16" s="0" t="n">
        <f aca="false">300.3/$J$10+$K$10*EXP(-(J16-300.3)/$L$10)</f>
        <v>0.0014320878913537</v>
      </c>
      <c r="N16" s="0" t="n">
        <f aca="false">ABS(1-M16/L16)</f>
        <v>0.625107881844581</v>
      </c>
      <c r="O16" s="68" t="n">
        <f aca="false">505/$J$10+$K$10*EXP(-(J16-505)/$L$10)+ $N$10*EXP(-(J16-505)/$O$10)</f>
        <v>0.00374082552261437</v>
      </c>
      <c r="P16" s="0" t="n">
        <f aca="false">ABS(1-O16/L16)</f>
        <v>0.0207263029805321</v>
      </c>
    </row>
    <row r="17" customFormat="false" ht="12.75" hidden="false" customHeight="false" outlineLevel="0" collapsed="false">
      <c r="A17" s="0" t="n">
        <v>0.021</v>
      </c>
      <c r="B17" s="0" t="n">
        <v>0.000131</v>
      </c>
      <c r="C17" s="0" t="n">
        <v>2.61E-005</v>
      </c>
      <c r="D17" s="129" t="n">
        <f aca="false">$A$10+A17/$B$10+(1/$C$10)*(1-EXP(-A17*$C$10/$D$10))+(1/$E$10)*(1-EXP(-A17*$E$10/$F$10))</f>
        <v>2.48959456710286E-005</v>
      </c>
      <c r="E17" s="129" t="n">
        <f aca="false">(1-C17/D17)^2</f>
        <v>0.00233902525914897</v>
      </c>
      <c r="F17" s="129" t="n">
        <f aca="false">$A$10</f>
        <v>1.93843663210995E-005</v>
      </c>
      <c r="G17" s="129" t="n">
        <f aca="false">$A$10+A17/$B$10</f>
        <v>1.94624558405974E-005</v>
      </c>
      <c r="H17" s="129" t="n">
        <f aca="false">$A$10+A17/$B$10+(1/$C$10)*(1-EXP(-A17*$C$10/$D$10))</f>
        <v>2.45808776410332E-005</v>
      </c>
      <c r="J17" s="0" t="n">
        <v>505</v>
      </c>
      <c r="K17" s="0" t="n">
        <v>0.0191</v>
      </c>
      <c r="L17" s="68" t="n">
        <f aca="false">K17/5</f>
        <v>0.00382</v>
      </c>
      <c r="M17" s="0" t="n">
        <f aca="false">300.3/$J$10+$K$10*EXP(-(J17-300.3)/$L$10)</f>
        <v>0.0014320878913537</v>
      </c>
      <c r="N17" s="0" t="n">
        <f aca="false">ABS(1-M17/L17)</f>
        <v>0.625107881844581</v>
      </c>
      <c r="O17" s="68" t="n">
        <f aca="false">505/$J$10+$K$10*EXP(-(J17-505)/$L$10)+ $N$10*EXP(-(J17-505)/$O$10)</f>
        <v>0.00374082552261437</v>
      </c>
      <c r="P17" s="0" t="n">
        <f aca="false">ABS(1-O17/L17)</f>
        <v>0.0207263029805321</v>
      </c>
    </row>
    <row r="18" customFormat="false" ht="12.75" hidden="false" customHeight="false" outlineLevel="0" collapsed="false">
      <c r="A18" s="0" t="n">
        <v>0.032</v>
      </c>
      <c r="B18" s="0" t="n">
        <v>0.000158</v>
      </c>
      <c r="C18" s="0" t="n">
        <v>3.17E-005</v>
      </c>
      <c r="D18" s="129" t="n">
        <f aca="false">$A$10+A18/$B$10+(1/$C$10)*(1-EXP(-A18*$C$10/$D$10))+(1/$E$10)*(1-EXP(-A18*$E$10/$F$10))</f>
        <v>2.7755023606689E-005</v>
      </c>
      <c r="E18" s="129" t="n">
        <f aca="false">(1-C18/D18)^2</f>
        <v>0.0202025232561889</v>
      </c>
      <c r="F18" s="129" t="n">
        <f aca="false">$A$10</f>
        <v>1.93843663210995E-005</v>
      </c>
      <c r="G18" s="129" t="n">
        <f aca="false">$A$10+A18/$B$10</f>
        <v>1.95033598746201E-005</v>
      </c>
      <c r="H18" s="129" t="n">
        <f aca="false">$A$10+A18/$B$10+(1/$C$10)*(1-EXP(-A18*$C$10/$D$10))</f>
        <v>2.72749446449691E-005</v>
      </c>
      <c r="J18" s="0" t="n">
        <v>505</v>
      </c>
      <c r="K18" s="0" t="n">
        <v>0.019</v>
      </c>
      <c r="L18" s="68" t="n">
        <f aca="false">K18/5</f>
        <v>0.0038</v>
      </c>
      <c r="M18" s="0" t="n">
        <f aca="false">300.3/$J$10+$K$10*EXP(-(J18-300.3)/$L$10)</f>
        <v>0.0014320878913537</v>
      </c>
      <c r="N18" s="0" t="n">
        <f aca="false">ABS(1-M18/L18)</f>
        <v>0.623134765433237</v>
      </c>
      <c r="O18" s="68" t="n">
        <f aca="false">505/$J$10+$K$10*EXP(-(J18-505)/$L$10)+ $N$10*EXP(-(J18-505)/$O$10)</f>
        <v>0.00374082552261437</v>
      </c>
      <c r="P18" s="0" t="n">
        <f aca="false">ABS(1-O18/L18)</f>
        <v>0.0155722308909562</v>
      </c>
    </row>
    <row r="19" customFormat="false" ht="12.75" hidden="false" customHeight="false" outlineLevel="0" collapsed="false">
      <c r="A19" s="0" t="n">
        <v>0.044</v>
      </c>
      <c r="B19" s="0" t="n">
        <v>0.000182</v>
      </c>
      <c r="C19" s="0" t="n">
        <v>3.63E-005</v>
      </c>
      <c r="D19" s="129" t="n">
        <f aca="false">$A$10+A19/$B$10+(1/$C$10)*(1-EXP(-A19*$C$10/$D$10))+(1/$E$10)*(1-EXP(-A19*$E$10/$F$10))</f>
        <v>3.08523193468286E-005</v>
      </c>
      <c r="E19" s="129" t="n">
        <f aca="false">(1-C19/D19)^2</f>
        <v>0.0311779564424674</v>
      </c>
      <c r="F19" s="129" t="n">
        <f aca="false">$A$10</f>
        <v>1.93843663210995E-005</v>
      </c>
      <c r="G19" s="129" t="n">
        <f aca="false">$A$10+A19/$B$10</f>
        <v>1.95479824571904E-005</v>
      </c>
      <c r="H19" s="129" t="n">
        <f aca="false">$A$10+A19/$B$10+(1/$C$10)*(1-EXP(-A19*$C$10/$D$10))</f>
        <v>3.01922478263583E-005</v>
      </c>
      <c r="J19" s="0" t="n">
        <v>505</v>
      </c>
      <c r="K19" s="0" t="n">
        <v>0.019</v>
      </c>
      <c r="L19" s="68" t="n">
        <f aca="false">K19/5</f>
        <v>0.0038</v>
      </c>
      <c r="M19" s="0" t="n">
        <f aca="false">300.3/$J$10+$K$10*EXP(-(J19-300.3)/$L$10)</f>
        <v>0.0014320878913537</v>
      </c>
      <c r="N19" s="0" t="n">
        <f aca="false">ABS(1-M19/L19)</f>
        <v>0.623134765433237</v>
      </c>
      <c r="O19" s="68" t="n">
        <f aca="false">505/$J$10+$K$10*EXP(-(J19-505)/$L$10)+ $N$10*EXP(-(J19-505)/$O$10)</f>
        <v>0.00374082552261437</v>
      </c>
      <c r="P19" s="0" t="n">
        <f aca="false">ABS(1-O19/L19)</f>
        <v>0.0155722308909562</v>
      </c>
    </row>
    <row r="20" customFormat="false" ht="12.75" hidden="false" customHeight="false" outlineLevel="0" collapsed="false">
      <c r="A20" s="0" t="n">
        <v>0.056</v>
      </c>
      <c r="B20" s="0" t="n">
        <v>0.00021</v>
      </c>
      <c r="C20" s="0" t="n">
        <v>4.19E-005</v>
      </c>
      <c r="D20" s="129" t="n">
        <f aca="false">$A$10+A20/$B$10+(1/$C$10)*(1-EXP(-A20*$C$10/$D$10))+(1/$E$10)*(1-EXP(-A20*$E$10/$F$10))</f>
        <v>3.39271451940112E-005</v>
      </c>
      <c r="E20" s="129" t="n">
        <f aca="false">(1-C20/D20)^2</f>
        <v>0.0552246631651049</v>
      </c>
      <c r="F20" s="129" t="n">
        <f aca="false">$A$10</f>
        <v>1.93843663210995E-005</v>
      </c>
      <c r="G20" s="129" t="n">
        <f aca="false">$A$10+A20/$B$10</f>
        <v>1.95926050397606E-005</v>
      </c>
      <c r="H20" s="129" t="n">
        <f aca="false">$A$10+A20/$B$10+(1/$C$10)*(1-EXP(-A20*$C$10/$D$10))</f>
        <v>3.30871013213855E-005</v>
      </c>
      <c r="J20" s="0" t="n">
        <v>505</v>
      </c>
      <c r="K20" s="0" t="n">
        <v>0.019</v>
      </c>
      <c r="L20" s="68" t="n">
        <f aca="false">K20/5</f>
        <v>0.0038</v>
      </c>
      <c r="M20" s="0" t="n">
        <f aca="false">300.3/$J$10+$K$10*EXP(-(J20-300.3)/$L$10)</f>
        <v>0.0014320878913537</v>
      </c>
      <c r="N20" s="0" t="n">
        <f aca="false">ABS(1-M20/L20)</f>
        <v>0.623134765433237</v>
      </c>
      <c r="O20" s="68" t="n">
        <f aca="false">505/$J$10+$K$10*EXP(-(J20-505)/$L$10)+ $N$10*EXP(-(J20-505)/$O$10)</f>
        <v>0.00374082552261437</v>
      </c>
      <c r="P20" s="0" t="n">
        <f aca="false">ABS(1-O20/L20)</f>
        <v>0.0155722308909562</v>
      </c>
    </row>
    <row r="21" customFormat="false" ht="12.75" hidden="false" customHeight="false" outlineLevel="0" collapsed="false">
      <c r="A21" s="0" t="n">
        <v>0.069</v>
      </c>
      <c r="B21" s="0" t="n">
        <v>0.000222</v>
      </c>
      <c r="C21" s="0" t="n">
        <v>4.45E-005</v>
      </c>
      <c r="D21" s="129" t="n">
        <f aca="false">$A$10+A21/$B$10+(1/$C$10)*(1-EXP(-A21*$C$10/$D$10))+(1/$E$10)*(1-EXP(-A21*$E$10/$F$10))</f>
        <v>3.72330533286169E-005</v>
      </c>
      <c r="E21" s="129" t="n">
        <f aca="false">(1-C21/D21)^2</f>
        <v>0.0380931284815506</v>
      </c>
      <c r="F21" s="129" t="n">
        <f aca="false">$A$10</f>
        <v>1.93843663210995E-005</v>
      </c>
      <c r="G21" s="129" t="n">
        <f aca="false">$A$10+A21/$B$10</f>
        <v>1.96409461708784E-005</v>
      </c>
      <c r="H21" s="129" t="n">
        <f aca="false">$A$10+A21/$B$10+(1/$C$10)*(1-EXP(-A21*$C$10/$D$10))</f>
        <v>3.61980622077729E-005</v>
      </c>
      <c r="J21" s="0" t="n">
        <v>505</v>
      </c>
      <c r="K21" s="0" t="n">
        <v>0.019</v>
      </c>
      <c r="L21" s="68" t="n">
        <f aca="false">K21/5</f>
        <v>0.0038</v>
      </c>
      <c r="M21" s="0" t="n">
        <f aca="false">300.3/$J$10+$K$10*EXP(-(J21-300.3)/$L$10)</f>
        <v>0.0014320878913537</v>
      </c>
      <c r="N21" s="0" t="n">
        <f aca="false">ABS(1-M21/L21)</f>
        <v>0.623134765433237</v>
      </c>
      <c r="O21" s="68" t="n">
        <f aca="false">505/$J$10+$K$10*EXP(-(J21-505)/$L$10)+ $N$10*EXP(-(J21-505)/$O$10)</f>
        <v>0.00374082552261437</v>
      </c>
      <c r="P21" s="0" t="n">
        <f aca="false">ABS(1-O21/L21)</f>
        <v>0.0155722308909562</v>
      </c>
    </row>
    <row r="22" customFormat="false" ht="12.75" hidden="false" customHeight="false" outlineLevel="0" collapsed="false">
      <c r="A22" s="0" t="n">
        <v>0.082</v>
      </c>
      <c r="B22" s="0" t="n">
        <v>0.000253</v>
      </c>
      <c r="C22" s="0" t="n">
        <v>5.07E-005</v>
      </c>
      <c r="D22" s="129" t="n">
        <f aca="false">$A$10+A22/$B$10+(1/$C$10)*(1-EXP(-A22*$C$10/$D$10))+(1/$E$10)*(1-EXP(-A22*$E$10/$F$10))</f>
        <v>4.05130176736281E-005</v>
      </c>
      <c r="E22" s="129" t="n">
        <f aca="false">(1-C22/D22)^2</f>
        <v>0.0632269042888729</v>
      </c>
      <c r="F22" s="129" t="n">
        <f aca="false">$A$10</f>
        <v>1.93843663210995E-005</v>
      </c>
      <c r="G22" s="129" t="n">
        <f aca="false">$A$10+A22/$B$10</f>
        <v>1.96892873019961E-005</v>
      </c>
      <c r="H22" s="129" t="n">
        <f aca="false">$A$10+A22/$B$10+(1/$C$10)*(1-EXP(-A22*$C$10/$D$10))</f>
        <v>3.92831030137043E-005</v>
      </c>
      <c r="J22" s="0" t="n">
        <v>505</v>
      </c>
      <c r="K22" s="0" t="n">
        <v>0.019</v>
      </c>
      <c r="L22" s="68" t="n">
        <f aca="false">K22/5</f>
        <v>0.0038</v>
      </c>
      <c r="M22" s="0" t="n">
        <f aca="false">300.3/$J$10+$K$10*EXP(-(J22-300.3)/$L$10)</f>
        <v>0.0014320878913537</v>
      </c>
      <c r="N22" s="0" t="n">
        <f aca="false">ABS(1-M22/L22)</f>
        <v>0.623134765433237</v>
      </c>
      <c r="O22" s="68" t="n">
        <f aca="false">505/$J$10+$K$10*EXP(-(J22-505)/$L$10)+ $N$10*EXP(-(J22-505)/$O$10)</f>
        <v>0.00374082552261437</v>
      </c>
      <c r="P22" s="0" t="n">
        <f aca="false">ABS(1-O22/L22)</f>
        <v>0.0155722308909562</v>
      </c>
    </row>
    <row r="23" customFormat="false" ht="12.75" hidden="false" customHeight="false" outlineLevel="0" collapsed="false">
      <c r="A23" s="0" t="n">
        <v>0.097</v>
      </c>
      <c r="B23" s="0" t="n">
        <v>0.00027</v>
      </c>
      <c r="C23" s="0" t="n">
        <v>5.39E-005</v>
      </c>
      <c r="D23" s="129" t="n">
        <f aca="false">$A$10+A23/$B$10+(1/$C$10)*(1-EXP(-A23*$C$10/$D$10))+(1/$E$10)*(1-EXP(-A23*$E$10/$F$10))</f>
        <v>4.4265640553644E-005</v>
      </c>
      <c r="E23" s="129" t="n">
        <f aca="false">(1-C23/D23)^2</f>
        <v>0.0473709598095095</v>
      </c>
      <c r="F23" s="129" t="n">
        <f aca="false">$A$10</f>
        <v>1.93843663210995E-005</v>
      </c>
      <c r="G23" s="129" t="n">
        <f aca="false">$A$10+A23/$B$10</f>
        <v>1.97450655302089E-005</v>
      </c>
      <c r="H23" s="129" t="n">
        <f aca="false">$A$10+A23/$B$10+(1/$C$10)*(1-EXP(-A23*$C$10/$D$10))</f>
        <v>4.28108435751514E-005</v>
      </c>
      <c r="J23" s="0" t="n">
        <v>505</v>
      </c>
      <c r="K23" s="0" t="n">
        <v>0.019</v>
      </c>
      <c r="L23" s="68" t="n">
        <f aca="false">K23/5</f>
        <v>0.0038</v>
      </c>
      <c r="M23" s="0" t="n">
        <f aca="false">300.3/$J$10+$K$10*EXP(-(J23-300.3)/$L$10)</f>
        <v>0.0014320878913537</v>
      </c>
      <c r="N23" s="0" t="n">
        <f aca="false">ABS(1-M23/L23)</f>
        <v>0.623134765433237</v>
      </c>
      <c r="O23" s="68" t="n">
        <f aca="false">505/$J$10+$K$10*EXP(-(J23-505)/$L$10)+ $N$10*EXP(-(J23-505)/$O$10)</f>
        <v>0.00374082552261437</v>
      </c>
      <c r="P23" s="0" t="n">
        <f aca="false">ABS(1-O23/L23)</f>
        <v>0.0155722308909562</v>
      </c>
    </row>
    <row r="24" customFormat="false" ht="12.75" hidden="false" customHeight="false" outlineLevel="0" collapsed="false">
      <c r="A24" s="0" t="n">
        <v>0.112</v>
      </c>
      <c r="B24" s="0" t="n">
        <v>0.000285</v>
      </c>
      <c r="C24" s="0" t="n">
        <v>5.7E-005</v>
      </c>
      <c r="D24" s="129" t="n">
        <f aca="false">$A$10+A24/$B$10+(1/$C$10)*(1-EXP(-A24*$C$10/$D$10))+(1/$E$10)*(1-EXP(-A24*$E$10/$F$10))</f>
        <v>4.79843488130428E-005</v>
      </c>
      <c r="E24" s="129" t="n">
        <f aca="false">(1-C24/D24)^2</f>
        <v>0.0353016488268872</v>
      </c>
      <c r="F24" s="129" t="n">
        <f aca="false">$A$10</f>
        <v>1.93843663210995E-005</v>
      </c>
      <c r="G24" s="129" t="n">
        <f aca="false">$A$10+A24/$B$10</f>
        <v>1.98008437584217E-005</v>
      </c>
      <c r="H24" s="129" t="n">
        <f aca="false">$A$10+A24/$B$10+(1/$C$10)*(1-EXP(-A24*$C$10/$D$10))</f>
        <v>4.63047010731345E-005</v>
      </c>
      <c r="J24" s="0" t="n">
        <v>505</v>
      </c>
      <c r="K24" s="0" t="n">
        <v>0.0189</v>
      </c>
      <c r="L24" s="68" t="n">
        <f aca="false">K24/5</f>
        <v>0.00378</v>
      </c>
      <c r="M24" s="0" t="n">
        <f aca="false">300.3/$J$10+$K$10*EXP(-(J24-300.3)/$L$10)</f>
        <v>0.0014320878913537</v>
      </c>
      <c r="N24" s="0" t="n">
        <f aca="false">ABS(1-M24/L24)</f>
        <v>0.621140769483148</v>
      </c>
      <c r="O24" s="68" t="n">
        <f aca="false">505/$J$10+$K$10*EXP(-(J24-505)/$L$10)+ $N$10*EXP(-(J24-505)/$O$10)</f>
        <v>0.00374082552261437</v>
      </c>
      <c r="P24" s="0" t="n">
        <f aca="false">ABS(1-O24/L24)</f>
        <v>0.0103636183559875</v>
      </c>
    </row>
    <row r="25" customFormat="false" ht="12.75" hidden="false" customHeight="false" outlineLevel="0" collapsed="false">
      <c r="A25" s="0" t="n">
        <v>0.128</v>
      </c>
      <c r="B25" s="0" t="n">
        <v>0.000314</v>
      </c>
      <c r="C25" s="0" t="n">
        <v>6.28E-005</v>
      </c>
      <c r="D25" s="129" t="n">
        <f aca="false">$A$10+A25/$B$10+(1/$C$10)*(1-EXP(-A25*$C$10/$D$10))+(1/$E$10)*(1-EXP(-A25*$E$10/$F$10))</f>
        <v>5.19139620195483E-005</v>
      </c>
      <c r="E25" s="129" t="n">
        <f aca="false">(1-C25/D25)^2</f>
        <v>0.0439715060085062</v>
      </c>
      <c r="F25" s="129" t="n">
        <f aca="false">$A$10</f>
        <v>1.93843663210995E-005</v>
      </c>
      <c r="G25" s="129" t="n">
        <f aca="false">$A$10+A25/$B$10</f>
        <v>1.9860340535182E-005</v>
      </c>
      <c r="H25" s="129" t="n">
        <f aca="false">$A$10+A25/$B$10+(1/$C$10)*(1-EXP(-A25*$C$10/$D$10))</f>
        <v>4.99945082454689E-005</v>
      </c>
      <c r="J25" s="0" t="n">
        <v>505</v>
      </c>
      <c r="K25" s="0" t="n">
        <v>0.0189</v>
      </c>
      <c r="L25" s="68" t="n">
        <f aca="false">K25/5</f>
        <v>0.00378</v>
      </c>
      <c r="M25" s="0" t="n">
        <f aca="false">300.3/$J$10+$K$10*EXP(-(J25-300.3)/$L$10)</f>
        <v>0.0014320878913537</v>
      </c>
      <c r="N25" s="0" t="n">
        <f aca="false">ABS(1-M25/L25)</f>
        <v>0.621140769483148</v>
      </c>
      <c r="O25" s="68" t="n">
        <f aca="false">505/$J$10+$K$10*EXP(-(J25-505)/$L$10)+ $N$10*EXP(-(J25-505)/$O$10)</f>
        <v>0.00374082552261437</v>
      </c>
      <c r="P25" s="0" t="n">
        <f aca="false">ABS(1-O25/L25)</f>
        <v>0.0103636183559875</v>
      </c>
    </row>
    <row r="26" customFormat="false" ht="12.75" hidden="false" customHeight="false" outlineLevel="0" collapsed="false">
      <c r="A26" s="0" t="n">
        <v>0.144</v>
      </c>
      <c r="B26" s="0" t="n">
        <v>0.000331</v>
      </c>
      <c r="C26" s="0" t="n">
        <v>6.61E-005</v>
      </c>
      <c r="D26" s="129" t="n">
        <f aca="false">$A$10+A26/$B$10+(1/$C$10)*(1-EXP(-A26*$C$10/$D$10))+(1/$E$10)*(1-EXP(-A26*$E$10/$F$10))</f>
        <v>5.58057613789287E-005</v>
      </c>
      <c r="E26" s="129" t="n">
        <f aca="false">(1-C26/D26)^2</f>
        <v>0.03402752694045</v>
      </c>
      <c r="F26" s="129" t="n">
        <f aca="false">$A$10</f>
        <v>1.93843663210995E-005</v>
      </c>
      <c r="G26" s="129" t="n">
        <f aca="false">$A$10+A26/$B$10</f>
        <v>1.99198373119423E-005</v>
      </c>
      <c r="H26" s="129" t="n">
        <f aca="false">$A$10+A26/$B$10+(1/$C$10)*(1-EXP(-A26*$C$10/$D$10))</f>
        <v>5.36465374652936E-005</v>
      </c>
      <c r="J26" s="0" t="n">
        <v>505</v>
      </c>
      <c r="K26" s="0" t="n">
        <v>0.0189</v>
      </c>
      <c r="L26" s="68" t="n">
        <f aca="false">K26/5</f>
        <v>0.00378</v>
      </c>
      <c r="M26" s="0" t="n">
        <f aca="false">300.3/$J$10+$K$10*EXP(-(J26-300.3)/$L$10)</f>
        <v>0.0014320878913537</v>
      </c>
      <c r="N26" s="0" t="n">
        <f aca="false">ABS(1-M26/L26)</f>
        <v>0.621140769483148</v>
      </c>
      <c r="O26" s="68" t="n">
        <f aca="false">505/$J$10+$K$10*EXP(-(J26-505)/$L$10)+ $N$10*EXP(-(J26-505)/$O$10)</f>
        <v>0.00374082552261437</v>
      </c>
      <c r="P26" s="0" t="n">
        <f aca="false">ABS(1-O26/L26)</f>
        <v>0.0103636183559875</v>
      </c>
    </row>
    <row r="27" customFormat="false" ht="12.75" hidden="false" customHeight="false" outlineLevel="0" collapsed="false">
      <c r="A27" s="0" t="n">
        <v>0.162</v>
      </c>
      <c r="B27" s="0" t="n">
        <v>0.000355</v>
      </c>
      <c r="C27" s="0" t="n">
        <v>7.09E-005</v>
      </c>
      <c r="D27" s="129" t="n">
        <f aca="false">$A$10+A27/$B$10+(1/$C$10)*(1-EXP(-A27*$C$10/$D$10))+(1/$E$10)*(1-EXP(-A27*$E$10/$F$10))</f>
        <v>6.01393256307205E-005</v>
      </c>
      <c r="E27" s="129" t="n">
        <f aca="false">(1-C27/D27)^2</f>
        <v>0.0320156166357333</v>
      </c>
      <c r="F27" s="129" t="n">
        <f aca="false">$A$10</f>
        <v>1.93843663210995E-005</v>
      </c>
      <c r="G27" s="129" t="n">
        <f aca="false">$A$10+A27/$B$10</f>
        <v>1.99867711857977E-005</v>
      </c>
      <c r="H27" s="129" t="n">
        <f aca="false">$A$10+A27/$B$10+(1/$C$10)*(1-EXP(-A27*$C$10/$D$10))</f>
        <v>5.77104032086778E-005</v>
      </c>
      <c r="J27" s="0" t="n">
        <v>505</v>
      </c>
      <c r="K27" s="0" t="n">
        <v>0.0189</v>
      </c>
      <c r="L27" s="68" t="n">
        <f aca="false">K27/5</f>
        <v>0.00378</v>
      </c>
      <c r="M27" s="0" t="n">
        <f aca="false">300.3/$J$10+$K$10*EXP(-(J27-300.3)/$L$10)</f>
        <v>0.0014320878913537</v>
      </c>
      <c r="N27" s="0" t="n">
        <f aca="false">ABS(1-M27/L27)</f>
        <v>0.621140769483148</v>
      </c>
      <c r="O27" s="68" t="n">
        <f aca="false">505/$J$10+$K$10*EXP(-(J27-505)/$L$10)+ $N$10*EXP(-(J27-505)/$O$10)</f>
        <v>0.00374082552261437</v>
      </c>
      <c r="P27" s="0" t="n">
        <f aca="false">ABS(1-O27/L27)</f>
        <v>0.0103636183559875</v>
      </c>
    </row>
    <row r="28" customFormat="false" ht="12.75" hidden="false" customHeight="false" outlineLevel="0" collapsed="false">
      <c r="A28" s="0" t="n">
        <v>0.18</v>
      </c>
      <c r="B28" s="0" t="n">
        <v>0.000366</v>
      </c>
      <c r="C28" s="0" t="n">
        <v>7.33E-005</v>
      </c>
      <c r="D28" s="129" t="n">
        <f aca="false">$A$10+A28/$B$10+(1/$C$10)*(1-EXP(-A28*$C$10/$D$10))+(1/$E$10)*(1-EXP(-A28*$E$10/$F$10))</f>
        <v>6.44260827443326E-005</v>
      </c>
      <c r="E28" s="129" t="n">
        <f aca="false">(1-C28/D28)^2</f>
        <v>0.018971745828799</v>
      </c>
      <c r="F28" s="129" t="n">
        <f aca="false">$A$10</f>
        <v>1.93843663210995E-005</v>
      </c>
      <c r="G28" s="129" t="n">
        <f aca="false">$A$10+A28/$B$10</f>
        <v>2.0053705059653E-005</v>
      </c>
      <c r="H28" s="129" t="n">
        <f aca="false">$A$10+A28/$B$10+(1/$C$10)*(1-EXP(-A28*$C$10/$D$10))</f>
        <v>6.17275072285564E-005</v>
      </c>
      <c r="J28" s="0" t="n">
        <v>505</v>
      </c>
      <c r="K28" s="0" t="n">
        <v>0.0189</v>
      </c>
      <c r="L28" s="68" t="n">
        <f aca="false">K28/5</f>
        <v>0.00378</v>
      </c>
      <c r="M28" s="0" t="n">
        <f aca="false">300.3/$J$10+$K$10*EXP(-(J28-300.3)/$L$10)</f>
        <v>0.0014320878913537</v>
      </c>
      <c r="N28" s="0" t="n">
        <f aca="false">ABS(1-M28/L28)</f>
        <v>0.621140769483148</v>
      </c>
      <c r="O28" s="68" t="n">
        <f aca="false">505/$J$10+$K$10*EXP(-(J28-505)/$L$10)+ $N$10*EXP(-(J28-505)/$O$10)</f>
        <v>0.00374082552261437</v>
      </c>
      <c r="P28" s="0" t="n">
        <f aca="false">ABS(1-O28/L28)</f>
        <v>0.0103636183559875</v>
      </c>
    </row>
    <row r="29" customFormat="false" ht="12.75" hidden="false" customHeight="false" outlineLevel="0" collapsed="false">
      <c r="A29" s="0" t="n">
        <v>0.199</v>
      </c>
      <c r="B29" s="0" t="n">
        <v>0.000384</v>
      </c>
      <c r="C29" s="0" t="n">
        <v>7.69E-005</v>
      </c>
      <c r="D29" s="129" t="n">
        <f aca="false">$A$10+A29/$B$10+(1/$C$10)*(1-EXP(-A29*$C$10/$D$10))+(1/$E$10)*(1-EXP(-A29*$E$10/$F$10))</f>
        <v>6.8900817484708E-005</v>
      </c>
      <c r="E29" s="129" t="n">
        <f aca="false">(1-C29/D29)^2</f>
        <v>0.0134785279260787</v>
      </c>
      <c r="F29" s="129" t="n">
        <f aca="false">$A$10</f>
        <v>1.93843663210995E-005</v>
      </c>
      <c r="G29" s="129" t="n">
        <f aca="false">$A$10+A29/$B$10</f>
        <v>2.01243574820559E-005</v>
      </c>
      <c r="H29" s="129" t="n">
        <f aca="false">$A$10+A29/$B$10+(1/$C$10)*(1-EXP(-A29*$C$10/$D$10))</f>
        <v>6.5917657408633E-005</v>
      </c>
      <c r="J29" s="0" t="n">
        <v>505</v>
      </c>
      <c r="K29" s="0" t="n">
        <v>0.0189</v>
      </c>
      <c r="L29" s="68" t="n">
        <f aca="false">K29/5</f>
        <v>0.00378</v>
      </c>
      <c r="M29" s="0" t="n">
        <f aca="false">300.3/$J$10+$K$10*EXP(-(J29-300.3)/$L$10)</f>
        <v>0.0014320878913537</v>
      </c>
      <c r="N29" s="0" t="n">
        <f aca="false">ABS(1-M29/L29)</f>
        <v>0.621140769483148</v>
      </c>
      <c r="O29" s="68" t="n">
        <f aca="false">505/$J$10+$K$10*EXP(-(J29-505)/$L$10)+ $N$10*EXP(-(J29-505)/$O$10)</f>
        <v>0.00374082552261437</v>
      </c>
      <c r="P29" s="0" t="n">
        <f aca="false">ABS(1-O29/L29)</f>
        <v>0.0103636183559875</v>
      </c>
    </row>
    <row r="30" customFormat="false" ht="12.75" hidden="false" customHeight="false" outlineLevel="0" collapsed="false">
      <c r="A30" s="0" t="n">
        <v>0.22</v>
      </c>
      <c r="B30" s="0" t="n">
        <v>0.000408</v>
      </c>
      <c r="C30" s="0" t="n">
        <v>8.16E-005</v>
      </c>
      <c r="D30" s="129" t="n">
        <f aca="false">$A$10+A30/$B$10+(1/$C$10)*(1-EXP(-A30*$C$10/$D$10))+(1/$E$10)*(1-EXP(-A30*$E$10/$F$10))</f>
        <v>7.37873754251213E-005</v>
      </c>
      <c r="E30" s="129" t="n">
        <f aca="false">(1-C30/D30)^2</f>
        <v>0.0112106239479373</v>
      </c>
      <c r="F30" s="129" t="n">
        <f aca="false">$A$10</f>
        <v>1.93843663210995E-005</v>
      </c>
      <c r="G30" s="129" t="n">
        <f aca="false">$A$10+A30/$B$10</f>
        <v>2.02024470015538E-005</v>
      </c>
      <c r="H30" s="129" t="n">
        <f aca="false">$A$10+A30/$B$10+(1/$C$10)*(1-EXP(-A30*$C$10/$D$10))</f>
        <v>7.04897333693734E-005</v>
      </c>
      <c r="J30" s="0" t="n">
        <v>505</v>
      </c>
      <c r="K30" s="0" t="n">
        <v>0.0189</v>
      </c>
      <c r="L30" s="68" t="n">
        <f aca="false">K30/5</f>
        <v>0.00378</v>
      </c>
      <c r="M30" s="0" t="n">
        <f aca="false">300.3/$J$10+$K$10*EXP(-(J30-300.3)/$L$10)</f>
        <v>0.0014320878913537</v>
      </c>
      <c r="N30" s="0" t="n">
        <f aca="false">ABS(1-M30/L30)</f>
        <v>0.621140769483148</v>
      </c>
      <c r="O30" s="68" t="n">
        <f aca="false">505/$J$10+$K$10*EXP(-(J30-505)/$L$10)+ $N$10*EXP(-(J30-505)/$O$10)</f>
        <v>0.00374082552261437</v>
      </c>
      <c r="P30" s="0" t="n">
        <f aca="false">ABS(1-O30/L30)</f>
        <v>0.0103636183559875</v>
      </c>
    </row>
    <row r="31" customFormat="false" ht="12.75" hidden="false" customHeight="false" outlineLevel="0" collapsed="false">
      <c r="A31" s="0" t="n">
        <v>0.241</v>
      </c>
      <c r="B31" s="0" t="n">
        <v>0.000423</v>
      </c>
      <c r="C31" s="0" t="n">
        <v>8.46E-005</v>
      </c>
      <c r="D31" s="129" t="n">
        <f aca="false">$A$10+A31/$B$10+(1/$C$10)*(1-EXP(-A31*$C$10/$D$10))+(1/$E$10)*(1-EXP(-A31*$E$10/$F$10))</f>
        <v>7.86125917895247E-005</v>
      </c>
      <c r="E31" s="129" t="n">
        <f aca="false">(1-C31/D31)^2</f>
        <v>0.00580087500357636</v>
      </c>
      <c r="F31" s="129" t="n">
        <f aca="false">$A$10</f>
        <v>1.93843663210995E-005</v>
      </c>
      <c r="G31" s="129" t="n">
        <f aca="false">$A$10+A31/$B$10</f>
        <v>2.02805365210517E-005</v>
      </c>
      <c r="H31" s="129" t="n">
        <f aca="false">$A$10+A31/$B$10+(1/$C$10)*(1-EXP(-A31*$C$10/$D$10))</f>
        <v>7.50005295349878E-005</v>
      </c>
      <c r="J31" s="0" t="n">
        <v>505</v>
      </c>
      <c r="K31" s="0" t="n">
        <v>0.0189</v>
      </c>
      <c r="L31" s="68" t="n">
        <f aca="false">K31/5</f>
        <v>0.00378</v>
      </c>
      <c r="M31" s="0" t="n">
        <f aca="false">300.3/$J$10+$K$10*EXP(-(J31-300.3)/$L$10)</f>
        <v>0.0014320878913537</v>
      </c>
      <c r="N31" s="0" t="n">
        <f aca="false">ABS(1-M31/L31)</f>
        <v>0.621140769483148</v>
      </c>
      <c r="O31" s="68" t="n">
        <f aca="false">505/$J$10+$K$10*EXP(-(J31-505)/$L$10)+ $N$10*EXP(-(J31-505)/$O$10)</f>
        <v>0.00374082552261437</v>
      </c>
      <c r="P31" s="0" t="n">
        <f aca="false">ABS(1-O31/L31)</f>
        <v>0.0103636183559875</v>
      </c>
    </row>
    <row r="32" customFormat="false" ht="12.75" hidden="false" customHeight="false" outlineLevel="0" collapsed="false">
      <c r="A32" s="0" t="n">
        <v>0.264</v>
      </c>
      <c r="B32" s="0" t="n">
        <v>0.000442</v>
      </c>
      <c r="C32" s="0" t="n">
        <v>8.85E-005</v>
      </c>
      <c r="D32" s="129" t="n">
        <f aca="false">$A$10+A32/$B$10+(1/$C$10)*(1-EXP(-A32*$C$10/$D$10))+(1/$E$10)*(1-EXP(-A32*$E$10/$F$10))</f>
        <v>8.38279586185336E-005</v>
      </c>
      <c r="E32" s="129" t="n">
        <f aca="false">(1-C32/D32)^2</f>
        <v>0.00310624409794741</v>
      </c>
      <c r="F32" s="129" t="n">
        <f aca="false">$A$10</f>
        <v>1.93843663210995E-005</v>
      </c>
      <c r="G32" s="129" t="n">
        <f aca="false">$A$10+A32/$B$10</f>
        <v>2.03660631376447E-005</v>
      </c>
      <c r="H32" s="129" t="n">
        <f aca="false">$A$10+A32/$B$10+(1/$C$10)*(1-EXP(-A32*$C$10/$D$10))</f>
        <v>7.9871602256912E-005</v>
      </c>
      <c r="J32" s="0" t="n">
        <v>505</v>
      </c>
      <c r="K32" s="0" t="n">
        <v>0.0189</v>
      </c>
      <c r="L32" s="68" t="n">
        <f aca="false">K32/5</f>
        <v>0.00378</v>
      </c>
      <c r="M32" s="0" t="n">
        <f aca="false">300.3/$J$10+$K$10*EXP(-(J32-300.3)/$L$10)</f>
        <v>0.0014320878913537</v>
      </c>
      <c r="N32" s="0" t="n">
        <f aca="false">ABS(1-M32/L32)</f>
        <v>0.621140769483148</v>
      </c>
      <c r="O32" s="68" t="n">
        <f aca="false">505/$J$10+$K$10*EXP(-(J32-505)/$L$10)+ $N$10*EXP(-(J32-505)/$O$10)</f>
        <v>0.00374082552261437</v>
      </c>
      <c r="P32" s="0" t="n">
        <f aca="false">ABS(1-O32/L32)</f>
        <v>0.0103636183559875</v>
      </c>
    </row>
    <row r="33" customFormat="false" ht="12.75" hidden="false" customHeight="false" outlineLevel="0" collapsed="false">
      <c r="A33" s="0" t="n">
        <v>0.287</v>
      </c>
      <c r="B33" s="0" t="n">
        <v>0.000454</v>
      </c>
      <c r="C33" s="0" t="n">
        <v>9.08E-005</v>
      </c>
      <c r="D33" s="129" t="n">
        <f aca="false">$A$10+A33/$B$10+(1/$C$10)*(1-EXP(-A33*$C$10/$D$10))+(1/$E$10)*(1-EXP(-A33*$E$10/$F$10))</f>
        <v>8.89718276710001E-005</v>
      </c>
      <c r="E33" s="129" t="n">
        <f aca="false">(1-C33/D33)^2</f>
        <v>0.000422210703029047</v>
      </c>
      <c r="F33" s="129" t="n">
        <f aca="false">$A$10</f>
        <v>1.93843663210995E-005</v>
      </c>
      <c r="G33" s="129" t="n">
        <f aca="false">$A$10+A33/$B$10</f>
        <v>2.04515897542376E-005</v>
      </c>
      <c r="H33" s="129" t="n">
        <f aca="false">$A$10+A33/$B$10+(1/$C$10)*(1-EXP(-A33*$C$10/$D$10))</f>
        <v>8.46712512808346E-005</v>
      </c>
      <c r="J33" s="0" t="n">
        <v>505</v>
      </c>
      <c r="K33" s="0" t="n">
        <v>0.0188</v>
      </c>
      <c r="L33" s="68" t="n">
        <f aca="false">K33/5</f>
        <v>0.00376</v>
      </c>
      <c r="M33" s="0" t="n">
        <f aca="false">300.3/$J$10+$K$10*EXP(-(J33-300.3)/$L$10)</f>
        <v>0.0014320878913537</v>
      </c>
      <c r="N33" s="0" t="n">
        <f aca="false">ABS(1-M33/L33)</f>
        <v>0.619125560810186</v>
      </c>
      <c r="O33" s="68" t="n">
        <f aca="false">505/$J$10+$K$10*EXP(-(J33-505)/$L$10)+ $N$10*EXP(-(J33-505)/$O$10)</f>
        <v>0.00374082552261437</v>
      </c>
      <c r="P33" s="0" t="n">
        <f aca="false">ABS(1-O33/L33)</f>
        <v>0.00509959504937063</v>
      </c>
    </row>
    <row r="34" customFormat="false" ht="12.75" hidden="false" customHeight="false" outlineLevel="0" collapsed="false">
      <c r="A34" s="0" t="n">
        <v>0.312</v>
      </c>
      <c r="B34" s="0" t="n">
        <v>0.000473</v>
      </c>
      <c r="C34" s="0" t="n">
        <v>9.46E-005</v>
      </c>
      <c r="D34" s="129" t="n">
        <f aca="false">$A$10+A34/$B$10+(1/$C$10)*(1-EXP(-A34*$C$10/$D$10))+(1/$E$10)*(1-EXP(-A34*$E$10/$F$10))</f>
        <v>9.4483139519706E-005</v>
      </c>
      <c r="E34" s="129" t="n">
        <f aca="false">(1-C34/D34)^2</f>
        <v>1.52977198154045E-006</v>
      </c>
      <c r="F34" s="129" t="n">
        <f aca="false">$A$10</f>
        <v>1.93843663210995E-005</v>
      </c>
      <c r="G34" s="129" t="n">
        <f aca="false">$A$10+A34/$B$10</f>
        <v>2.05445534679256E-005</v>
      </c>
      <c r="H34" s="129" t="n">
        <f aca="false">$A$10+A34/$B$10+(1/$C$10)*(1-EXP(-A34*$C$10/$D$10))</f>
        <v>8.98084949270287E-005</v>
      </c>
      <c r="J34" s="0" t="n">
        <v>505</v>
      </c>
      <c r="K34" s="0" t="n">
        <v>0.0188</v>
      </c>
      <c r="L34" s="68" t="n">
        <f aca="false">K34/5</f>
        <v>0.00376</v>
      </c>
      <c r="M34" s="0" t="n">
        <f aca="false">300.3/$J$10+$K$10*EXP(-(J34-300.3)/$L$10)</f>
        <v>0.0014320878913537</v>
      </c>
      <c r="N34" s="0" t="n">
        <f aca="false">ABS(1-M34/L34)</f>
        <v>0.619125560810186</v>
      </c>
      <c r="O34" s="68" t="n">
        <f aca="false">505/$J$10+$K$10*EXP(-(J34-505)/$L$10)+ $N$10*EXP(-(J34-505)/$O$10)</f>
        <v>0.00374082552261437</v>
      </c>
      <c r="P34" s="0" t="n">
        <f aca="false">ABS(1-O34/L34)</f>
        <v>0.00509959504937063</v>
      </c>
    </row>
    <row r="35" customFormat="false" ht="12.75" hidden="false" customHeight="false" outlineLevel="0" collapsed="false">
      <c r="A35" s="0" t="n">
        <v>0.339</v>
      </c>
      <c r="B35" s="0" t="n">
        <v>0.000494</v>
      </c>
      <c r="C35" s="0" t="n">
        <v>9.87E-005</v>
      </c>
      <c r="D35" s="129" t="n">
        <f aca="false">$A$10+A35/$B$10+(1/$C$10)*(1-EXP(-A35*$C$10/$D$10))+(1/$E$10)*(1-EXP(-A35*$E$10/$F$10))</f>
        <v>0.000100343444338335</v>
      </c>
      <c r="E35" s="129" t="n">
        <f aca="false">(1-C35/D35)^2</f>
        <v>0.000268245219224111</v>
      </c>
      <c r="F35" s="129" t="n">
        <f aca="false">$A$10</f>
        <v>1.93843663210995E-005</v>
      </c>
      <c r="G35" s="129" t="n">
        <f aca="false">$A$10+A35/$B$10</f>
        <v>2.06449542787086E-005</v>
      </c>
      <c r="H35" s="129" t="n">
        <f aca="false">$A$10+A35/$B$10+(1/$C$10)*(1-EXP(-A35*$C$10/$D$10))</f>
        <v>9.52649043468002E-005</v>
      </c>
      <c r="J35" s="0" t="n">
        <v>505</v>
      </c>
      <c r="K35" s="0" t="n">
        <v>0.0188</v>
      </c>
      <c r="L35" s="68" t="n">
        <f aca="false">K35/5</f>
        <v>0.00376</v>
      </c>
      <c r="M35" s="0" t="n">
        <f aca="false">300.3/$J$10+$K$10*EXP(-(J35-300.3)/$L$10)</f>
        <v>0.0014320878913537</v>
      </c>
      <c r="N35" s="0" t="n">
        <f aca="false">ABS(1-M35/L35)</f>
        <v>0.619125560810186</v>
      </c>
      <c r="O35" s="68" t="n">
        <f aca="false">505/$J$10+$K$10*EXP(-(J35-505)/$L$10)+ $N$10*EXP(-(J35-505)/$O$10)</f>
        <v>0.00374082552261437</v>
      </c>
      <c r="P35" s="0" t="n">
        <f aca="false">ABS(1-O35/L35)</f>
        <v>0.00509959504937063</v>
      </c>
    </row>
    <row r="36" customFormat="false" ht="12.75" hidden="false" customHeight="false" outlineLevel="0" collapsed="false">
      <c r="A36" s="0" t="n">
        <v>0.366</v>
      </c>
      <c r="B36" s="0" t="n">
        <v>0.000521</v>
      </c>
      <c r="C36" s="0" t="n">
        <v>0.000104</v>
      </c>
      <c r="D36" s="129" t="n">
        <f aca="false">$A$10+A36/$B$10+(1/$C$10)*(1-EXP(-A36*$C$10/$D$10))+(1/$E$10)*(1-EXP(-A36*$E$10/$F$10))</f>
        <v>0.000106109929429024</v>
      </c>
      <c r="E36" s="129" t="n">
        <f aca="false">(1-C36/D36)^2</f>
        <v>0.000395388294570422</v>
      </c>
      <c r="F36" s="129" t="n">
        <f aca="false">$A$10</f>
        <v>1.93843663210995E-005</v>
      </c>
      <c r="G36" s="129" t="n">
        <f aca="false">$A$10+A36/$B$10</f>
        <v>2.07453550894917E-005</v>
      </c>
      <c r="H36" s="129" t="n">
        <f aca="false">$A$10+A36/$B$10+(1/$C$10)*(1-EXP(-A36*$C$10/$D$10))</f>
        <v>0.000100627596052574</v>
      </c>
      <c r="J36" s="0" t="n">
        <v>505</v>
      </c>
      <c r="K36" s="0" t="n">
        <v>0.0188</v>
      </c>
      <c r="L36" s="68" t="n">
        <f aca="false">K36/5</f>
        <v>0.00376</v>
      </c>
      <c r="M36" s="0" t="n">
        <f aca="false">300.3/$J$10+$K$10*EXP(-(J36-300.3)/$L$10)</f>
        <v>0.0014320878913537</v>
      </c>
      <c r="N36" s="0" t="n">
        <f aca="false">ABS(1-M36/L36)</f>
        <v>0.619125560810186</v>
      </c>
      <c r="O36" s="68" t="n">
        <f aca="false">505/$J$10+$K$10*EXP(-(J36-505)/$L$10)+ $N$10*EXP(-(J36-505)/$O$10)</f>
        <v>0.00374082552261437</v>
      </c>
      <c r="P36" s="0" t="n">
        <f aca="false">ABS(1-O36/L36)</f>
        <v>0.00509959504937063</v>
      </c>
    </row>
    <row r="37" customFormat="false" ht="12.75" hidden="false" customHeight="false" outlineLevel="0" collapsed="false">
      <c r="A37" s="0" t="n">
        <v>0.395</v>
      </c>
      <c r="B37" s="0" t="n">
        <v>0.000534</v>
      </c>
      <c r="C37" s="0" t="n">
        <v>0.000107</v>
      </c>
      <c r="D37" s="129" t="n">
        <f aca="false">$A$10+A37/$B$10+(1/$C$10)*(1-EXP(-A37*$C$10/$D$10))+(1/$E$10)*(1-EXP(-A37*$E$10/$F$10))</f>
        <v>0.000112200931095201</v>
      </c>
      <c r="E37" s="129" t="n">
        <f aca="false">(1-C37/D37)^2</f>
        <v>0.0021486678135015</v>
      </c>
      <c r="F37" s="129" t="n">
        <f aca="false">$A$10</f>
        <v>1.93843663210995E-005</v>
      </c>
      <c r="G37" s="129" t="n">
        <f aca="false">$A$10+A37/$B$10</f>
        <v>2.08531929973697E-005</v>
      </c>
      <c r="H37" s="129" t="n">
        <f aca="false">$A$10+A37/$B$10+(1/$C$10)*(1-EXP(-A37*$C$10/$D$10))</f>
        <v>0.000106285007312024</v>
      </c>
      <c r="J37" s="0" t="n">
        <v>505</v>
      </c>
      <c r="K37" s="0" t="n">
        <v>0.0188</v>
      </c>
      <c r="L37" s="68" t="n">
        <f aca="false">K37/5</f>
        <v>0.00376</v>
      </c>
      <c r="M37" s="0" t="n">
        <f aca="false">300.3/$J$10+$K$10*EXP(-(J37-300.3)/$L$10)</f>
        <v>0.0014320878913537</v>
      </c>
      <c r="N37" s="0" t="n">
        <f aca="false">ABS(1-M37/L37)</f>
        <v>0.619125560810186</v>
      </c>
      <c r="O37" s="68" t="n">
        <f aca="false">505/$J$10+$K$10*EXP(-(J37-505)/$L$10)+ $N$10*EXP(-(J37-505)/$O$10)</f>
        <v>0.00374082552261437</v>
      </c>
      <c r="P37" s="0" t="n">
        <f aca="false">ABS(1-O37/L37)</f>
        <v>0.00509959504937063</v>
      </c>
    </row>
    <row r="38" customFormat="false" ht="12.75" hidden="false" customHeight="false" outlineLevel="0" collapsed="false">
      <c r="A38" s="0" t="n">
        <v>0.426</v>
      </c>
      <c r="B38" s="0" t="n">
        <v>0.000551</v>
      </c>
      <c r="C38" s="0" t="n">
        <v>0.00011</v>
      </c>
      <c r="D38" s="129" t="n">
        <f aca="false">$A$10+A38/$B$10+(1/$C$10)*(1-EXP(-A38*$C$10/$D$10))+(1/$E$10)*(1-EXP(-A38*$E$10/$F$10))</f>
        <v>0.000118596661882651</v>
      </c>
      <c r="E38" s="129" t="n">
        <f aca="false">(1-C38/D38)^2</f>
        <v>0.00525429873448712</v>
      </c>
      <c r="F38" s="129" t="n">
        <f aca="false">$A$10</f>
        <v>1.93843663210995E-005</v>
      </c>
      <c r="G38" s="129" t="n">
        <f aca="false">$A$10+A38/$B$10</f>
        <v>2.09684680023429E-005</v>
      </c>
      <c r="H38" s="129" t="n">
        <f aca="false">$A$10+A38/$B$10+(1/$C$10)*(1-EXP(-A38*$C$10/$D$10))</f>
        <v>0.000112217374978343</v>
      </c>
      <c r="J38" s="0" t="n">
        <v>505</v>
      </c>
      <c r="K38" s="0" t="n">
        <v>0.0188</v>
      </c>
      <c r="L38" s="68" t="n">
        <f aca="false">K38/5</f>
        <v>0.00376</v>
      </c>
      <c r="M38" s="0" t="n">
        <f aca="false">300.3/$J$10+$K$10*EXP(-(J38-300.3)/$L$10)</f>
        <v>0.0014320878913537</v>
      </c>
      <c r="N38" s="0" t="n">
        <f aca="false">ABS(1-M38/L38)</f>
        <v>0.619125560810186</v>
      </c>
      <c r="O38" s="68" t="n">
        <f aca="false">505/$J$10+$K$10*EXP(-(J38-505)/$L$10)+ $N$10*EXP(-(J38-505)/$O$10)</f>
        <v>0.00374082552261437</v>
      </c>
      <c r="P38" s="0" t="n">
        <f aca="false">ABS(1-O38/L38)</f>
        <v>0.00509959504937063</v>
      </c>
    </row>
    <row r="39" customFormat="false" ht="12.75" hidden="false" customHeight="false" outlineLevel="0" collapsed="false">
      <c r="A39" s="0" t="n">
        <v>0.458</v>
      </c>
      <c r="B39" s="0" t="n">
        <v>0.000576</v>
      </c>
      <c r="C39" s="0" t="n">
        <v>0.000115</v>
      </c>
      <c r="D39" s="129" t="n">
        <f aca="false">$A$10+A39/$B$10+(1/$C$10)*(1-EXP(-A39*$C$10/$D$10))+(1/$E$10)*(1-EXP(-A39*$E$10/$F$10))</f>
        <v>0.0001250761713163</v>
      </c>
      <c r="E39" s="129" t="n">
        <f aca="false">(1-C39/D39)^2</f>
        <v>0.00648995862831243</v>
      </c>
      <c r="F39" s="129" t="n">
        <f aca="false">$A$10</f>
        <v>1.93843663210995E-005</v>
      </c>
      <c r="G39" s="129" t="n">
        <f aca="false">$A$10+A39/$B$10</f>
        <v>2.10874615558635E-005</v>
      </c>
      <c r="H39" s="129" t="n">
        <f aca="false">$A$10+A39/$B$10+(1/$C$10)*(1-EXP(-A39*$C$10/$D$10))</f>
        <v>0.000118218715034518</v>
      </c>
      <c r="J39" s="0" t="n">
        <v>505</v>
      </c>
      <c r="K39" s="0" t="n">
        <v>0.0188</v>
      </c>
      <c r="L39" s="68" t="n">
        <f aca="false">K39/5</f>
        <v>0.00376</v>
      </c>
      <c r="M39" s="0" t="n">
        <f aca="false">300.3/$J$10+$K$10*EXP(-(J39-300.3)/$L$10)</f>
        <v>0.0014320878913537</v>
      </c>
      <c r="N39" s="0" t="n">
        <f aca="false">ABS(1-M39/L39)</f>
        <v>0.619125560810186</v>
      </c>
      <c r="O39" s="68" t="n">
        <f aca="false">505/$J$10+$K$10*EXP(-(J39-505)/$L$10)+ $N$10*EXP(-(J39-505)/$O$10)</f>
        <v>0.00374082552261437</v>
      </c>
      <c r="P39" s="0" t="n">
        <f aca="false">ABS(1-O39/L39)</f>
        <v>0.00509959504937063</v>
      </c>
    </row>
    <row r="40" customFormat="false" ht="12.75" hidden="false" customHeight="false" outlineLevel="0" collapsed="false">
      <c r="A40" s="0" t="n">
        <v>0.492</v>
      </c>
      <c r="B40" s="0" t="n">
        <v>0.000596</v>
      </c>
      <c r="C40" s="0" t="n">
        <v>0.000119</v>
      </c>
      <c r="D40" s="129" t="n">
        <f aca="false">$A$10+A40/$B$10+(1/$C$10)*(1-EXP(-A40*$C$10/$D$10))+(1/$E$10)*(1-EXP(-A40*$E$10/$F$10))</f>
        <v>0.000131827106017617</v>
      </c>
      <c r="E40" s="129" t="n">
        <f aca="false">(1-C40/D40)^2</f>
        <v>0.0094677750807258</v>
      </c>
      <c r="F40" s="129" t="n">
        <f aca="false">$A$10</f>
        <v>1.93843663210995E-005</v>
      </c>
      <c r="G40" s="129" t="n">
        <f aca="false">$A$10+A40/$B$10</f>
        <v>2.12138922064791E-005</v>
      </c>
      <c r="H40" s="129" t="n">
        <f aca="false">$A$10+A40/$B$10+(1/$C$10)*(1-EXP(-A40*$C$10/$D$10))</f>
        <v>0.000124461751605696</v>
      </c>
      <c r="J40" s="0" t="n">
        <v>505</v>
      </c>
      <c r="K40" s="0" t="n">
        <v>0.0188</v>
      </c>
      <c r="L40" s="68" t="n">
        <f aca="false">K40/5</f>
        <v>0.00376</v>
      </c>
      <c r="M40" s="0" t="n">
        <f aca="false">300.3/$J$10+$K$10*EXP(-(J40-300.3)/$L$10)</f>
        <v>0.0014320878913537</v>
      </c>
      <c r="N40" s="0" t="n">
        <f aca="false">ABS(1-M40/L40)</f>
        <v>0.619125560810186</v>
      </c>
      <c r="O40" s="68" t="n">
        <f aca="false">505/$J$10+$K$10*EXP(-(J40-505)/$L$10)+ $N$10*EXP(-(J40-505)/$O$10)</f>
        <v>0.00374082552261437</v>
      </c>
      <c r="P40" s="0" t="n">
        <f aca="false">ABS(1-O40/L40)</f>
        <v>0.00509959504937063</v>
      </c>
    </row>
    <row r="41" customFormat="false" ht="12.75" hidden="false" customHeight="false" outlineLevel="0" collapsed="false">
      <c r="A41" s="0" t="n">
        <v>0.528</v>
      </c>
      <c r="B41" s="0" t="n">
        <v>0.000618</v>
      </c>
      <c r="C41" s="0" t="n">
        <v>0.000124</v>
      </c>
      <c r="D41" s="129" t="n">
        <f aca="false">$A$10+A41/$B$10+(1/$C$10)*(1-EXP(-A41*$C$10/$D$10))+(1/$E$10)*(1-EXP(-A41*$E$10/$F$10))</f>
        <v>0.000138828477632955</v>
      </c>
      <c r="E41" s="129" t="n">
        <f aca="false">(1-C41/D41)^2</f>
        <v>0.0114086960617947</v>
      </c>
      <c r="F41" s="129" t="n">
        <f aca="false">$A$10</f>
        <v>1.93843663210995E-005</v>
      </c>
      <c r="G41" s="129" t="n">
        <f aca="false">$A$10+A41/$B$10</f>
        <v>2.13477599541898E-005</v>
      </c>
      <c r="H41" s="129" t="n">
        <f aca="false">$A$10+A41/$B$10+(1/$C$10)*(1-EXP(-A41*$C$10/$D$10))</f>
        <v>0.000130925524797387</v>
      </c>
      <c r="J41" s="0" t="n">
        <v>505</v>
      </c>
      <c r="K41" s="0" t="n">
        <v>0.0187</v>
      </c>
      <c r="L41" s="68" t="n">
        <f aca="false">K41/5</f>
        <v>0.00374</v>
      </c>
      <c r="M41" s="0" t="n">
        <f aca="false">300.3/$J$10+$K$10*EXP(-(J41-300.3)/$L$10)</f>
        <v>0.0014320878913537</v>
      </c>
      <c r="N41" s="0" t="n">
        <f aca="false">ABS(1-M41/L41)</f>
        <v>0.617088799103289</v>
      </c>
      <c r="O41" s="68" t="n">
        <f aca="false">505/$J$10+$K$10*EXP(-(J41-505)/$L$10)+ $N$10*EXP(-(J41-505)/$O$10)</f>
        <v>0.00374082552261437</v>
      </c>
      <c r="P41" s="0" t="n">
        <f aca="false">ABS(1-O41/L41)</f>
        <v>0.000220727971755874</v>
      </c>
    </row>
    <row r="42" customFormat="false" ht="12.75" hidden="false" customHeight="false" outlineLevel="0" collapsed="false">
      <c r="A42" s="0" t="n">
        <v>0.565</v>
      </c>
      <c r="B42" s="0" t="n">
        <v>0.00064</v>
      </c>
      <c r="C42" s="0" t="n">
        <v>0.000128</v>
      </c>
      <c r="D42" s="129" t="n">
        <f aca="false">$A$10+A42/$B$10+(1/$C$10)*(1-EXP(-A42*$C$10/$D$10))+(1/$E$10)*(1-EXP(-A42*$E$10/$F$10))</f>
        <v>0.000145870738490745</v>
      </c>
      <c r="E42" s="129" t="n">
        <f aca="false">(1-C42/D42)^2</f>
        <v>0.0150088921216904</v>
      </c>
      <c r="F42" s="129" t="n">
        <f aca="false">$A$10</f>
        <v>1.93843663210995E-005</v>
      </c>
      <c r="G42" s="129" t="n">
        <f aca="false">$A$10+A42/$B$10</f>
        <v>2.14853462504481E-005</v>
      </c>
      <c r="H42" s="129" t="n">
        <f aca="false">$A$10+A42/$B$10+(1/$C$10)*(1-EXP(-A42*$C$10/$D$10))</f>
        <v>0.0001374154425922</v>
      </c>
      <c r="J42" s="0" t="n">
        <v>505</v>
      </c>
      <c r="K42" s="0" t="n">
        <v>0.0187</v>
      </c>
      <c r="L42" s="68" t="n">
        <f aca="false">K42/5</f>
        <v>0.00374</v>
      </c>
      <c r="M42" s="0" t="n">
        <f aca="false">300.3/$J$10+$K$10*EXP(-(J42-300.3)/$L$10)</f>
        <v>0.0014320878913537</v>
      </c>
      <c r="N42" s="0" t="n">
        <f aca="false">ABS(1-M42/L42)</f>
        <v>0.617088799103289</v>
      </c>
      <c r="O42" s="68" t="n">
        <f aca="false">505/$J$10+$K$10*EXP(-(J42-505)/$L$10)+ $N$10*EXP(-(J42-505)/$O$10)</f>
        <v>0.00374082552261437</v>
      </c>
      <c r="P42" s="0" t="n">
        <f aca="false">ABS(1-O42/L42)</f>
        <v>0.000220727971755874</v>
      </c>
    </row>
    <row r="43" customFormat="false" ht="12.75" hidden="false" customHeight="false" outlineLevel="0" collapsed="false">
      <c r="A43" s="0" t="n">
        <v>0.604</v>
      </c>
      <c r="B43" s="0" t="n">
        <v>0.000645</v>
      </c>
      <c r="C43" s="0" t="n">
        <v>0.000129</v>
      </c>
      <c r="D43" s="129" t="n">
        <f aca="false">$A$10+A43/$B$10+(1/$C$10)*(1-EXP(-A43*$C$10/$D$10))+(1/$E$10)*(1-EXP(-A43*$E$10/$F$10))</f>
        <v>0.000153129171856398</v>
      </c>
      <c r="E43" s="129" t="n">
        <f aca="false">(1-C43/D43)^2</f>
        <v>0.024829556688726</v>
      </c>
      <c r="F43" s="129" t="n">
        <f aca="false">$A$10</f>
        <v>1.93843663210995E-005</v>
      </c>
      <c r="G43" s="129" t="n">
        <f aca="false">$A$10+A43/$B$10</f>
        <v>2.16303696438013E-005</v>
      </c>
      <c r="H43" s="129" t="n">
        <f aca="false">$A$10+A43/$B$10+(1/$C$10)*(1-EXP(-A43*$C$10/$D$10))</f>
        <v>0.000144091883460136</v>
      </c>
      <c r="J43" s="0" t="n">
        <v>505</v>
      </c>
      <c r="K43" s="0" t="n">
        <v>0.0187</v>
      </c>
      <c r="L43" s="68" t="n">
        <f aca="false">K43/5</f>
        <v>0.00374</v>
      </c>
      <c r="M43" s="0" t="n">
        <f aca="false">300.3/$J$10+$K$10*EXP(-(J43-300.3)/$L$10)</f>
        <v>0.0014320878913537</v>
      </c>
      <c r="N43" s="0" t="n">
        <f aca="false">ABS(1-M43/L43)</f>
        <v>0.617088799103289</v>
      </c>
      <c r="O43" s="68" t="n">
        <f aca="false">505/$J$10+$K$10*EXP(-(J43-505)/$L$10)+ $N$10*EXP(-(J43-505)/$O$10)</f>
        <v>0.00374082552261437</v>
      </c>
      <c r="P43" s="0" t="n">
        <f aca="false">ABS(1-O43/L43)</f>
        <v>0.000220727971755874</v>
      </c>
    </row>
    <row r="44" customFormat="false" ht="12.75" hidden="false" customHeight="false" outlineLevel="0" collapsed="false">
      <c r="A44" s="0" t="n">
        <v>0.646</v>
      </c>
      <c r="B44" s="0" t="n">
        <v>0.000676</v>
      </c>
      <c r="C44" s="0" t="n">
        <v>0.000135</v>
      </c>
      <c r="D44" s="129" t="n">
        <f aca="false">$A$10+A44/$B$10+(1/$C$10)*(1-EXP(-A44*$C$10/$D$10))+(1/$E$10)*(1-EXP(-A44*$E$10/$F$10))</f>
        <v>0.000160761934754954</v>
      </c>
      <c r="E44" s="129" t="n">
        <f aca="false">(1-C44/D44)^2</f>
        <v>0.0256797329747071</v>
      </c>
      <c r="F44" s="129" t="n">
        <f aca="false">$A$10</f>
        <v>1.93843663210995E-005</v>
      </c>
      <c r="G44" s="129" t="n">
        <f aca="false">$A$10+A44/$B$10</f>
        <v>2.17865486827972E-005</v>
      </c>
      <c r="H44" s="129" t="n">
        <f aca="false">$A$10+A44/$B$10+(1/$C$10)*(1-EXP(-A44*$C$10/$D$10))</f>
        <v>0.000151098122648199</v>
      </c>
      <c r="J44" s="0" t="n">
        <v>505</v>
      </c>
      <c r="K44" s="0" t="n">
        <v>0.0187</v>
      </c>
      <c r="L44" s="68" t="n">
        <f aca="false">K44/5</f>
        <v>0.00374</v>
      </c>
      <c r="M44" s="0" t="n">
        <f aca="false">300.3/$J$10+$K$10*EXP(-(J44-300.3)/$L$10)</f>
        <v>0.0014320878913537</v>
      </c>
      <c r="N44" s="0" t="n">
        <f aca="false">ABS(1-M44/L44)</f>
        <v>0.617088799103289</v>
      </c>
      <c r="O44" s="68" t="n">
        <f aca="false">505/$J$10+$K$10*EXP(-(J44-505)/$L$10)+ $N$10*EXP(-(J44-505)/$O$10)</f>
        <v>0.00374082552261437</v>
      </c>
      <c r="P44" s="0" t="n">
        <f aca="false">ABS(1-O44/L44)</f>
        <v>0.000220727971755874</v>
      </c>
    </row>
    <row r="45" customFormat="false" ht="12.75" hidden="false" customHeight="false" outlineLevel="0" collapsed="false">
      <c r="A45" s="0" t="n">
        <v>0.69</v>
      </c>
      <c r="B45" s="0" t="n">
        <v>0.000693</v>
      </c>
      <c r="C45" s="0" t="n">
        <v>0.000139</v>
      </c>
      <c r="D45" s="129" t="n">
        <f aca="false">$A$10+A45/$B$10+(1/$C$10)*(1-EXP(-A45*$C$10/$D$10))+(1/$E$10)*(1-EXP(-A45*$E$10/$F$10))</f>
        <v>0.000168558980889208</v>
      </c>
      <c r="E45" s="129" t="n">
        <f aca="false">(1-C45/D45)^2</f>
        <v>0.0307521241817292</v>
      </c>
      <c r="F45" s="129" t="n">
        <f aca="false">$A$10</f>
        <v>1.93843663210995E-005</v>
      </c>
      <c r="G45" s="129" t="n">
        <f aca="false">$A$10+A45/$B$10</f>
        <v>2.1950164818888E-005</v>
      </c>
      <c r="H45" s="129" t="n">
        <f aca="false">$A$10+A45/$B$10+(1/$C$10)*(1-EXP(-A45*$C$10/$D$10))</f>
        <v>0.000158239074609017</v>
      </c>
      <c r="J45" s="0" t="n">
        <v>505</v>
      </c>
      <c r="K45" s="0" t="n">
        <v>0.0187</v>
      </c>
      <c r="L45" s="68" t="n">
        <f aca="false">K45/5</f>
        <v>0.00374</v>
      </c>
      <c r="M45" s="0" t="n">
        <f aca="false">300.3/$J$10+$K$10*EXP(-(J45-300.3)/$L$10)</f>
        <v>0.0014320878913537</v>
      </c>
      <c r="N45" s="0" t="n">
        <f aca="false">ABS(1-M45/L45)</f>
        <v>0.617088799103289</v>
      </c>
      <c r="O45" s="68" t="n">
        <f aca="false">505/$J$10+$K$10*EXP(-(J45-505)/$L$10)+ $N$10*EXP(-(J45-505)/$O$10)</f>
        <v>0.00374082552261437</v>
      </c>
      <c r="P45" s="0" t="n">
        <f aca="false">ABS(1-O45/L45)</f>
        <v>0.000220727971755874</v>
      </c>
    </row>
    <row r="46" customFormat="false" ht="12.75" hidden="false" customHeight="false" outlineLevel="0" collapsed="false">
      <c r="A46" s="0" t="n">
        <v>0.735</v>
      </c>
      <c r="B46" s="0" t="n">
        <v>0.000716</v>
      </c>
      <c r="C46" s="0" t="n">
        <v>0.000143</v>
      </c>
      <c r="D46" s="129" t="n">
        <f aca="false">$A$10+A46/$B$10+(1/$C$10)*(1-EXP(-A46*$C$10/$D$10))+(1/$E$10)*(1-EXP(-A46*$E$10/$F$10))</f>
        <v>0.000176328342772698</v>
      </c>
      <c r="E46" s="129" t="n">
        <f aca="false">(1-C46/D46)^2</f>
        <v>0.0357259007058962</v>
      </c>
      <c r="F46" s="129" t="n">
        <f aca="false">$A$10</f>
        <v>1.93843663210995E-005</v>
      </c>
      <c r="G46" s="129" t="n">
        <f aca="false">$A$10+A46/$B$10</f>
        <v>2.21174995035264E-005</v>
      </c>
      <c r="H46" s="129" t="n">
        <f aca="false">$A$10+A46/$B$10+(1/$C$10)*(1-EXP(-A46*$C$10/$D$10))</f>
        <v>0.00016533771039176</v>
      </c>
      <c r="J46" s="0" t="n">
        <v>505</v>
      </c>
      <c r="K46" s="0" t="n">
        <v>0.0187</v>
      </c>
      <c r="L46" s="68" t="n">
        <f aca="false">K46/5</f>
        <v>0.00374</v>
      </c>
      <c r="M46" s="0" t="n">
        <f aca="false">300.3/$J$10+$K$10*EXP(-(J46-300.3)/$L$10)</f>
        <v>0.0014320878913537</v>
      </c>
      <c r="N46" s="0" t="n">
        <f aca="false">ABS(1-M46/L46)</f>
        <v>0.617088799103289</v>
      </c>
      <c r="O46" s="68" t="n">
        <f aca="false">505/$J$10+$K$10*EXP(-(J46-505)/$L$10)+ $N$10*EXP(-(J46-505)/$O$10)</f>
        <v>0.00374082552261437</v>
      </c>
      <c r="P46" s="0" t="n">
        <f aca="false">ABS(1-O46/L46)</f>
        <v>0.000220727971755874</v>
      </c>
    </row>
    <row r="47" customFormat="false" ht="12.75" hidden="false" customHeight="false" outlineLevel="0" collapsed="false">
      <c r="A47" s="0" t="n">
        <v>0.784</v>
      </c>
      <c r="B47" s="0" t="n">
        <v>0.000741</v>
      </c>
      <c r="C47" s="0" t="n">
        <v>0.000148</v>
      </c>
      <c r="D47" s="129" t="n">
        <f aca="false">$A$10+A47/$B$10+(1/$C$10)*(1-EXP(-A47*$C$10/$D$10))+(1/$E$10)*(1-EXP(-A47*$E$10/$F$10))</f>
        <v>0.00018455964843612</v>
      </c>
      <c r="E47" s="129" t="n">
        <f aca="false">(1-C47/D47)^2</f>
        <v>0.0392401368391009</v>
      </c>
      <c r="F47" s="129" t="n">
        <f aca="false">$A$10</f>
        <v>1.93843663210995E-005</v>
      </c>
      <c r="G47" s="129" t="n">
        <f aca="false">$A$10+A47/$B$10</f>
        <v>2.22997083823549E-005</v>
      </c>
      <c r="H47" s="129" t="n">
        <f aca="false">$A$10+A47/$B$10+(1/$C$10)*(1-EXP(-A47*$C$10/$D$10))</f>
        <v>0.000172838990935305</v>
      </c>
      <c r="J47" s="0" t="n">
        <v>505</v>
      </c>
      <c r="K47" s="0" t="n">
        <v>0.0187</v>
      </c>
      <c r="L47" s="68" t="n">
        <f aca="false">K47/5</f>
        <v>0.00374</v>
      </c>
      <c r="M47" s="0" t="n">
        <f aca="false">300.3/$J$10+$K$10*EXP(-(J47-300.3)/$L$10)</f>
        <v>0.0014320878913537</v>
      </c>
      <c r="N47" s="0" t="n">
        <f aca="false">ABS(1-M47/L47)</f>
        <v>0.617088799103289</v>
      </c>
      <c r="O47" s="68" t="n">
        <f aca="false">505/$J$10+$K$10*EXP(-(J47-505)/$L$10)+ $N$10*EXP(-(J47-505)/$O$10)</f>
        <v>0.00374082552261437</v>
      </c>
      <c r="P47" s="0" t="n">
        <f aca="false">ABS(1-O47/L47)</f>
        <v>0.000220727971755874</v>
      </c>
    </row>
    <row r="48" customFormat="false" ht="12.75" hidden="false" customHeight="false" outlineLevel="0" collapsed="false">
      <c r="A48" s="0" t="n">
        <v>0.835</v>
      </c>
      <c r="B48" s="0" t="n">
        <v>0.000767</v>
      </c>
      <c r="C48" s="0" t="n">
        <v>0.000153</v>
      </c>
      <c r="D48" s="129" t="n">
        <f aca="false">$A$10+A48/$B$10+(1/$C$10)*(1-EXP(-A48*$C$10/$D$10))+(1/$E$10)*(1-EXP(-A48*$E$10/$F$10))</f>
        <v>0.000192881597205961</v>
      </c>
      <c r="E48" s="129" t="n">
        <f aca="false">(1-C48/D48)^2</f>
        <v>0.0427526951924754</v>
      </c>
      <c r="F48" s="129" t="n">
        <f aca="false">$A$10</f>
        <v>1.93843663210995E-005</v>
      </c>
      <c r="G48" s="129" t="n">
        <f aca="false">$A$10+A48/$B$10</f>
        <v>2.24893543582784E-005</v>
      </c>
      <c r="H48" s="129" t="n">
        <f aca="false">$A$10+A48/$B$10+(1/$C$10)*(1-EXP(-A48*$C$10/$D$10))</f>
        <v>0.000180401472995734</v>
      </c>
      <c r="J48" s="0" t="n">
        <v>505</v>
      </c>
      <c r="K48" s="0" t="n">
        <v>0.0187</v>
      </c>
      <c r="L48" s="68" t="n">
        <f aca="false">K48/5</f>
        <v>0.00374</v>
      </c>
      <c r="M48" s="0" t="n">
        <f aca="false">300.3/$J$10+$K$10*EXP(-(J48-300.3)/$L$10)</f>
        <v>0.0014320878913537</v>
      </c>
      <c r="N48" s="0" t="n">
        <f aca="false">ABS(1-M48/L48)</f>
        <v>0.617088799103289</v>
      </c>
      <c r="O48" s="68" t="n">
        <f aca="false">505/$J$10+$K$10*EXP(-(J48-505)/$L$10)+ $N$10*EXP(-(J48-505)/$O$10)</f>
        <v>0.00374082552261437</v>
      </c>
      <c r="P48" s="0" t="n">
        <f aca="false">ABS(1-O48/L48)</f>
        <v>0.000220727971755874</v>
      </c>
    </row>
    <row r="49" customFormat="false" ht="12.75" hidden="false" customHeight="false" outlineLevel="0" collapsed="false">
      <c r="A49" s="0" t="n">
        <v>0.888</v>
      </c>
      <c r="B49" s="0" t="n">
        <v>0.000789</v>
      </c>
      <c r="C49" s="0" t="n">
        <v>0.000158</v>
      </c>
      <c r="D49" s="129" t="n">
        <f aca="false">$A$10+A49/$B$10+(1/$C$10)*(1-EXP(-A49*$C$10/$D$10))+(1/$E$10)*(1-EXP(-A49*$E$10/$F$10))</f>
        <v>0.000201273430614933</v>
      </c>
      <c r="E49" s="129" t="n">
        <f aca="false">(1-C49/D49)^2</f>
        <v>0.0462242373792425</v>
      </c>
      <c r="F49" s="129" t="n">
        <f aca="false">$A$10</f>
        <v>1.93843663210995E-005</v>
      </c>
      <c r="G49" s="129" t="n">
        <f aca="false">$A$10+A49/$B$10</f>
        <v>2.26864374312969E-005</v>
      </c>
      <c r="H49" s="129" t="n">
        <f aca="false">$A$10+A49/$B$10+(1/$C$10)*(1-EXP(-A49*$C$10/$D$10))</f>
        <v>0.000188004440565046</v>
      </c>
      <c r="J49" s="0" t="n">
        <v>505</v>
      </c>
      <c r="K49" s="0" t="n">
        <v>0.0187</v>
      </c>
      <c r="L49" s="68" t="n">
        <f aca="false">K49/5</f>
        <v>0.00374</v>
      </c>
      <c r="M49" s="0" t="n">
        <f aca="false">300.3/$J$10+$K$10*EXP(-(J49-300.3)/$L$10)</f>
        <v>0.0014320878913537</v>
      </c>
      <c r="N49" s="0" t="n">
        <f aca="false">ABS(1-M49/L49)</f>
        <v>0.617088799103289</v>
      </c>
      <c r="O49" s="68" t="n">
        <f aca="false">505/$J$10+$K$10*EXP(-(J49-505)/$L$10)+ $N$10*EXP(-(J49-505)/$O$10)</f>
        <v>0.00374082552261437</v>
      </c>
      <c r="P49" s="0" t="n">
        <f aca="false">ABS(1-O49/L49)</f>
        <v>0.000220727971755874</v>
      </c>
    </row>
    <row r="50" customFormat="false" ht="12.75" hidden="false" customHeight="false" outlineLevel="0" collapsed="false">
      <c r="A50" s="0" t="n">
        <v>0.944</v>
      </c>
      <c r="B50" s="0" t="n">
        <v>0.00081</v>
      </c>
      <c r="C50" s="0" t="n">
        <v>0.000162</v>
      </c>
      <c r="D50" s="129" t="n">
        <f aca="false">$A$10+A50/$B$10+(1/$C$10)*(1-EXP(-A50*$C$10/$D$10))+(1/$E$10)*(1-EXP(-A50*$E$10/$F$10))</f>
        <v>0.000209865977810809</v>
      </c>
      <c r="E50" s="129" t="n">
        <f aca="false">(1-C50/D50)^2</f>
        <v>0.0520199334253157</v>
      </c>
      <c r="F50" s="129" t="n">
        <f aca="false">$A$10</f>
        <v>1.93843663210995E-005</v>
      </c>
      <c r="G50" s="129" t="n">
        <f aca="false">$A$10+A50/$B$10</f>
        <v>2.2894676149958E-005</v>
      </c>
      <c r="H50" s="129" t="n">
        <f aca="false">$A$10+A50/$B$10+(1/$C$10)*(1-EXP(-A50*$C$10/$D$10))</f>
        <v>0.000195763894033056</v>
      </c>
      <c r="J50" s="0" t="n">
        <v>505</v>
      </c>
      <c r="K50" s="0" t="n">
        <v>0.0186</v>
      </c>
      <c r="L50" s="68" t="n">
        <f aca="false">K50/5</f>
        <v>0.00372</v>
      </c>
      <c r="M50" s="0" t="n">
        <f aca="false">300.3/$J$10+$K$10*EXP(-(J50-300.3)/$L$10)</f>
        <v>0.0014320878913537</v>
      </c>
      <c r="N50" s="0" t="n">
        <f aca="false">ABS(1-M50/L50)</f>
        <v>0.615030136732876</v>
      </c>
      <c r="O50" s="68" t="n">
        <f aca="false">505/$J$10+$K$10*EXP(-(J50-505)/$L$10)+ $N$10*EXP(-(J50-505)/$O$10)</f>
        <v>0.00374082552261437</v>
      </c>
      <c r="P50" s="0" t="n">
        <f aca="false">ABS(1-O50/L50)</f>
        <v>0.00559825876730291</v>
      </c>
    </row>
    <row r="51" customFormat="false" ht="12.75" hidden="false" customHeight="false" outlineLevel="0" collapsed="false">
      <c r="A51" s="0" t="n">
        <v>1</v>
      </c>
      <c r="B51" s="0" t="n">
        <v>0.000837</v>
      </c>
      <c r="C51" s="0" t="n">
        <v>0.000167</v>
      </c>
      <c r="D51" s="129" t="n">
        <f aca="false">$A$10+A51/$B$10+(1/$C$10)*(1-EXP(-A51*$C$10/$D$10))+(1/$E$10)*(1-EXP(-A51*$E$10/$F$10))</f>
        <v>0.000218186617934895</v>
      </c>
      <c r="E51" s="129" t="n">
        <f aca="false">(1-C51/D51)^2</f>
        <v>0.0550372403567882</v>
      </c>
      <c r="F51" s="129" t="n">
        <f aca="false">$A$10</f>
        <v>1.93843663210995E-005</v>
      </c>
      <c r="G51" s="129" t="n">
        <f aca="false">$A$10+A51/$B$10</f>
        <v>2.31029148686191E-005</v>
      </c>
      <c r="H51" s="129" t="n">
        <f aca="false">$A$10+A51/$B$10+(1/$C$10)*(1-EXP(-A51*$C$10/$D$10))</f>
        <v>0.000203251876794214</v>
      </c>
      <c r="J51" s="0" t="n">
        <v>505</v>
      </c>
      <c r="K51" s="0" t="n">
        <v>0.0186</v>
      </c>
      <c r="L51" s="68" t="n">
        <f aca="false">K51/5</f>
        <v>0.00372</v>
      </c>
      <c r="M51" s="0" t="n">
        <f aca="false">300.3/$J$10+$K$10*EXP(-(J51-300.3)/$L$10)</f>
        <v>0.0014320878913537</v>
      </c>
      <c r="N51" s="0" t="n">
        <f aca="false">ABS(1-M51/L51)</f>
        <v>0.615030136732876</v>
      </c>
      <c r="O51" s="68" t="n">
        <f aca="false">505/$J$10+$K$10*EXP(-(J51-505)/$L$10)+ $N$10*EXP(-(J51-505)/$O$10)</f>
        <v>0.00374082552261437</v>
      </c>
      <c r="P51" s="0" t="n">
        <f aca="false">ABS(1-O51/L51)</f>
        <v>0.00559825876730291</v>
      </c>
    </row>
    <row r="52" customFormat="false" ht="12.75" hidden="false" customHeight="false" outlineLevel="0" collapsed="false">
      <c r="A52" s="0" t="n">
        <v>1.07</v>
      </c>
      <c r="B52" s="0" t="n">
        <v>0.00086</v>
      </c>
      <c r="C52" s="0" t="n">
        <v>0.000172</v>
      </c>
      <c r="D52" s="129" t="n">
        <f aca="false">$A$10+A52/$B$10+(1/$C$10)*(1-EXP(-A52*$C$10/$D$10))+(1/$E$10)*(1-EXP(-A52*$E$10/$F$10))</f>
        <v>0.000228219883570843</v>
      </c>
      <c r="E52" s="129" t="n">
        <f aca="false">(1-C52/D52)^2</f>
        <v>0.0606838218591909</v>
      </c>
      <c r="F52" s="129" t="n">
        <f aca="false">$A$10</f>
        <v>1.93843663210995E-005</v>
      </c>
      <c r="G52" s="129" t="n">
        <f aca="false">$A$10+A52/$B$10</f>
        <v>2.33632132669455E-005</v>
      </c>
      <c r="H52" s="129" t="n">
        <f aca="false">$A$10+A52/$B$10+(1/$C$10)*(1-EXP(-A52*$C$10/$D$10))</f>
        <v>0.000212244934016504</v>
      </c>
      <c r="J52" s="0" t="n">
        <v>505</v>
      </c>
      <c r="K52" s="0" t="n">
        <v>0.0186</v>
      </c>
      <c r="L52" s="68" t="n">
        <f aca="false">K52/5</f>
        <v>0.00372</v>
      </c>
      <c r="M52" s="0" t="n">
        <f aca="false">300.3/$J$10+$K$10*EXP(-(J52-300.3)/$L$10)</f>
        <v>0.0014320878913537</v>
      </c>
      <c r="N52" s="0" t="n">
        <f aca="false">ABS(1-M52/L52)</f>
        <v>0.615030136732876</v>
      </c>
      <c r="O52" s="68" t="n">
        <f aca="false">505/$J$10+$K$10*EXP(-(J52-505)/$L$10)+ $N$10*EXP(-(J52-505)/$O$10)</f>
        <v>0.00374082552261437</v>
      </c>
      <c r="P52" s="0" t="n">
        <f aca="false">ABS(1-O52/L52)</f>
        <v>0.00559825876730291</v>
      </c>
    </row>
    <row r="53" customFormat="false" ht="12.75" hidden="false" customHeight="false" outlineLevel="0" collapsed="false">
      <c r="A53" s="0" t="n">
        <v>1.13</v>
      </c>
      <c r="B53" s="0" t="n">
        <v>0.000884</v>
      </c>
      <c r="C53" s="0" t="n">
        <v>0.000177</v>
      </c>
      <c r="D53" s="129" t="n">
        <f aca="false">$A$10+A53/$B$10+(1/$C$10)*(1-EXP(-A53*$C$10/$D$10))+(1/$E$10)*(1-EXP(-A53*$E$10/$F$10))</f>
        <v>0.000236507682811222</v>
      </c>
      <c r="E53" s="129" t="n">
        <f aca="false">(1-C53/D53)^2</f>
        <v>0.0633075596291988</v>
      </c>
      <c r="F53" s="129" t="n">
        <f aca="false">$A$10</f>
        <v>1.93843663210995E-005</v>
      </c>
      <c r="G53" s="129" t="n">
        <f aca="false">$A$10+A53/$B$10</f>
        <v>2.35863261797967E-005</v>
      </c>
      <c r="H53" s="129" t="n">
        <f aca="false">$A$10+A53/$B$10+(1/$C$10)*(1-EXP(-A53*$C$10/$D$10))</f>
        <v>0.000219641668095972</v>
      </c>
      <c r="J53" s="0" t="n">
        <v>505</v>
      </c>
      <c r="K53" s="0" t="n">
        <v>0.0186</v>
      </c>
      <c r="L53" s="68" t="n">
        <f aca="false">K53/5</f>
        <v>0.00372</v>
      </c>
      <c r="M53" s="0" t="n">
        <f aca="false">300.3/$J$10+$K$10*EXP(-(J53-300.3)/$L$10)</f>
        <v>0.0014320878913537</v>
      </c>
      <c r="N53" s="0" t="n">
        <f aca="false">ABS(1-M53/L53)</f>
        <v>0.615030136732876</v>
      </c>
      <c r="O53" s="68" t="n">
        <f aca="false">505/$J$10+$K$10*EXP(-(J53-505)/$L$10)+ $N$10*EXP(-(J53-505)/$O$10)</f>
        <v>0.00374082552261437</v>
      </c>
      <c r="P53" s="0" t="n">
        <f aca="false">ABS(1-O53/L53)</f>
        <v>0.00559825876730291</v>
      </c>
    </row>
    <row r="54" customFormat="false" ht="12.75" hidden="false" customHeight="false" outlineLevel="0" collapsed="false">
      <c r="A54" s="0" t="n">
        <v>1.2</v>
      </c>
      <c r="B54" s="0" t="n">
        <v>0.00091</v>
      </c>
      <c r="C54" s="0" t="n">
        <v>0.000182</v>
      </c>
      <c r="D54" s="129" t="n">
        <f aca="false">$A$10+A54/$B$10+(1/$C$10)*(1-EXP(-A54*$C$10/$D$10))+(1/$E$10)*(1-EXP(-A54*$E$10/$F$10))</f>
        <v>0.000245828120701841</v>
      </c>
      <c r="E54" s="129" t="n">
        <f aca="false">(1-C54/D54)^2</f>
        <v>0.0674156914315454</v>
      </c>
      <c r="F54" s="129" t="n">
        <f aca="false">$A$10</f>
        <v>1.93843663210995E-005</v>
      </c>
      <c r="G54" s="129" t="n">
        <f aca="false">$A$10+A54/$B$10</f>
        <v>2.3846624578123E-005</v>
      </c>
      <c r="H54" s="129" t="n">
        <f aca="false">$A$10+A54/$B$10+(1/$C$10)*(1-EXP(-A54*$C$10/$D$10))</f>
        <v>0.00022792316196381</v>
      </c>
      <c r="J54" s="0" t="n">
        <v>506</v>
      </c>
      <c r="K54" s="0" t="n">
        <v>0.0186</v>
      </c>
      <c r="L54" s="68" t="n">
        <f aca="false">K54/5</f>
        <v>0.00372</v>
      </c>
      <c r="M54" s="0" t="n">
        <f aca="false">300.3/$J$10+$K$10*EXP(-(J54-300.3)/$L$10)</f>
        <v>0.00143208789119045</v>
      </c>
      <c r="N54" s="0" t="n">
        <f aca="false">ABS(1-M54/L54)</f>
        <v>0.615030136776761</v>
      </c>
      <c r="O54" s="68" t="n">
        <f aca="false">505/$J$10+$K$10*EXP(-(J54-505)/$L$10)+ $N$10*EXP(-(J54-505)/$O$10)</f>
        <v>0.00370881829505069</v>
      </c>
      <c r="P54" s="0" t="n">
        <f aca="false">ABS(1-O54/L54)</f>
        <v>0.00300583466379301</v>
      </c>
    </row>
    <row r="55" customFormat="false" ht="12.75" hidden="false" customHeight="false" outlineLevel="0" collapsed="false">
      <c r="A55" s="0" t="n">
        <v>1.27</v>
      </c>
      <c r="B55" s="0" t="n">
        <v>0.000934</v>
      </c>
      <c r="C55" s="0" t="n">
        <v>0.000187</v>
      </c>
      <c r="D55" s="129" t="n">
        <f aca="false">$A$10+A55/$B$10+(1/$C$10)*(1-EXP(-A55*$C$10/$D$10))+(1/$E$10)*(1-EXP(-A55*$E$10/$F$10))</f>
        <v>0.000254789054537761</v>
      </c>
      <c r="E55" s="129" t="n">
        <f aca="false">(1-C55/D55)^2</f>
        <v>0.070787670242258</v>
      </c>
      <c r="F55" s="129" t="n">
        <f aca="false">$A$10</f>
        <v>1.93843663210995E-005</v>
      </c>
      <c r="G55" s="129" t="n">
        <f aca="false">$A$10+A55/$B$10</f>
        <v>2.41069229764494E-005</v>
      </c>
      <c r="H55" s="129" t="n">
        <f aca="false">$A$10+A55/$B$10+(1/$C$10)*(1-EXP(-A55*$C$10/$D$10))</f>
        <v>0.000235845831966106</v>
      </c>
      <c r="J55" s="0" t="n">
        <v>506</v>
      </c>
      <c r="K55" s="0" t="n">
        <v>0.0186</v>
      </c>
      <c r="L55" s="68" t="n">
        <f aca="false">K55/5</f>
        <v>0.00372</v>
      </c>
      <c r="M55" s="0" t="n">
        <f aca="false">300.3/$J$10+$K$10*EXP(-(J55-300.3)/$L$10)</f>
        <v>0.00143208789119045</v>
      </c>
      <c r="N55" s="0" t="n">
        <f aca="false">ABS(1-M55/L55)</f>
        <v>0.615030136776761</v>
      </c>
      <c r="O55" s="68" t="n">
        <f aca="false">505/$J$10+$K$10*EXP(-(J55-505)/$L$10)+ $N$10*EXP(-(J55-505)/$O$10)</f>
        <v>0.00370881829505069</v>
      </c>
      <c r="P55" s="0" t="n">
        <f aca="false">ABS(1-O55/L55)</f>
        <v>0.00300583466379301</v>
      </c>
    </row>
    <row r="56" customFormat="false" ht="12.75" hidden="false" customHeight="false" outlineLevel="0" collapsed="false">
      <c r="A56" s="0" t="n">
        <v>1.35</v>
      </c>
      <c r="B56" s="0" t="n">
        <v>0.000955</v>
      </c>
      <c r="C56" s="0" t="n">
        <v>0.000191</v>
      </c>
      <c r="D56" s="129" t="n">
        <f aca="false">$A$10+A56/$B$10+(1/$C$10)*(1-EXP(-A56*$C$10/$D$10))+(1/$E$10)*(1-EXP(-A56*$E$10/$F$10))</f>
        <v>0.00026461047137077</v>
      </c>
      <c r="E56" s="129" t="n">
        <f aca="false">(1-C56/D56)^2</f>
        <v>0.0773864892489671</v>
      </c>
      <c r="F56" s="129" t="n">
        <f aca="false">$A$10</f>
        <v>1.93843663210995E-005</v>
      </c>
      <c r="G56" s="129" t="n">
        <f aca="false">$A$10+A56/$B$10</f>
        <v>2.4404406860251E-005</v>
      </c>
      <c r="H56" s="129" t="n">
        <f aca="false">$A$10+A56/$B$10+(1/$C$10)*(1-EXP(-A56*$C$10/$D$10))</f>
        <v>0.000244481493874133</v>
      </c>
      <c r="J56" s="0" t="n">
        <v>506</v>
      </c>
      <c r="K56" s="0" t="n">
        <v>0.0186</v>
      </c>
      <c r="L56" s="68" t="n">
        <f aca="false">K56/5</f>
        <v>0.00372</v>
      </c>
      <c r="M56" s="0" t="n">
        <f aca="false">300.3/$J$10+$K$10*EXP(-(J56-300.3)/$L$10)</f>
        <v>0.00143208789119045</v>
      </c>
      <c r="N56" s="0" t="n">
        <f aca="false">ABS(1-M56/L56)</f>
        <v>0.615030136776761</v>
      </c>
      <c r="O56" s="68" t="n">
        <f aca="false">505/$J$10+$K$10*EXP(-(J56-505)/$L$10)+ $N$10*EXP(-(J56-505)/$O$10)</f>
        <v>0.00370881829505069</v>
      </c>
      <c r="P56" s="0" t="n">
        <f aca="false">ABS(1-O56/L56)</f>
        <v>0.00300583466379301</v>
      </c>
    </row>
    <row r="57" customFormat="false" ht="12.75" hidden="false" customHeight="false" outlineLevel="0" collapsed="false">
      <c r="A57" s="0" t="n">
        <v>1.43</v>
      </c>
      <c r="B57" s="0" t="n">
        <v>0.000988</v>
      </c>
      <c r="C57" s="0" t="n">
        <v>0.000198</v>
      </c>
      <c r="D57" s="129" t="n">
        <f aca="false">$A$10+A57/$B$10+(1/$C$10)*(1-EXP(-A57*$C$10/$D$10))+(1/$E$10)*(1-EXP(-A57*$E$10/$F$10))</f>
        <v>0.000274006090770788</v>
      </c>
      <c r="E57" s="129" t="n">
        <f aca="false">(1-C57/D57)^2</f>
        <v>0.0769442832757032</v>
      </c>
      <c r="F57" s="129" t="n">
        <f aca="false">$A$10</f>
        <v>1.93843663210995E-005</v>
      </c>
      <c r="G57" s="129" t="n">
        <f aca="false">$A$10+A57/$B$10</f>
        <v>2.47018907440525E-005</v>
      </c>
      <c r="H57" s="129" t="n">
        <f aca="false">$A$10+A57/$B$10+(1/$C$10)*(1-EXP(-A57*$C$10/$D$10))</f>
        <v>0.000252692245513609</v>
      </c>
      <c r="J57" s="0" t="n">
        <v>506</v>
      </c>
      <c r="K57" s="0" t="n">
        <v>0.0185</v>
      </c>
      <c r="L57" s="68" t="n">
        <f aca="false">K57/5</f>
        <v>0.0037</v>
      </c>
      <c r="M57" s="0" t="n">
        <f aca="false">300.3/$J$10+$K$10*EXP(-(J57-300.3)/$L$10)</f>
        <v>0.00143208789119045</v>
      </c>
      <c r="N57" s="0" t="n">
        <f aca="false">ABS(1-M57/L57)</f>
        <v>0.612949218597176</v>
      </c>
      <c r="O57" s="68" t="n">
        <f aca="false">505/$J$10+$K$10*EXP(-(J57-505)/$L$10)+ $N$10*EXP(-(J57-505)/$O$10)</f>
        <v>0.00370881829505069</v>
      </c>
      <c r="P57" s="0" t="n">
        <f aca="false">ABS(1-O57/L57)</f>
        <v>0.00238332298667299</v>
      </c>
    </row>
    <row r="58" customFormat="false" ht="12.75" hidden="false" customHeight="false" outlineLevel="0" collapsed="false">
      <c r="A58" s="0" t="n">
        <v>1.51</v>
      </c>
      <c r="B58" s="0" t="n">
        <v>0.00102</v>
      </c>
      <c r="C58" s="0" t="n">
        <v>0.000204</v>
      </c>
      <c r="D58" s="129" t="n">
        <f aca="false">$A$10+A58/$B$10+(1/$C$10)*(1-EXP(-A58*$C$10/$D$10))+(1/$E$10)*(1-EXP(-A58*$E$10/$F$10))</f>
        <v>0.000282997566661534</v>
      </c>
      <c r="E58" s="129" t="n">
        <f aca="false">(1-C58/D58)^2</f>
        <v>0.0779223471145826</v>
      </c>
      <c r="F58" s="129" t="n">
        <f aca="false">$A$10</f>
        <v>1.93843663210995E-005</v>
      </c>
      <c r="G58" s="129" t="n">
        <f aca="false">$A$10+A58/$B$10</f>
        <v>2.49993746278541E-005</v>
      </c>
      <c r="H58" s="129" t="n">
        <f aca="false">$A$10+A58/$B$10+(1/$C$10)*(1-EXP(-A58*$C$10/$D$10))</f>
        <v>0.000260499740144492</v>
      </c>
      <c r="J58" s="0" t="n">
        <v>506</v>
      </c>
      <c r="K58" s="0" t="n">
        <v>0.0185</v>
      </c>
      <c r="L58" s="68" t="n">
        <f aca="false">K58/5</f>
        <v>0.0037</v>
      </c>
      <c r="M58" s="0" t="n">
        <f aca="false">300.3/$J$10+$K$10*EXP(-(J58-300.3)/$L$10)</f>
        <v>0.00143208789119045</v>
      </c>
      <c r="N58" s="0" t="n">
        <f aca="false">ABS(1-M58/L58)</f>
        <v>0.612949218597176</v>
      </c>
      <c r="O58" s="68" t="n">
        <f aca="false">505/$J$10+$K$10*EXP(-(J58-505)/$L$10)+ $N$10*EXP(-(J58-505)/$O$10)</f>
        <v>0.00370881829505069</v>
      </c>
      <c r="P58" s="0" t="n">
        <f aca="false">ABS(1-O58/L58)</f>
        <v>0.00238332298667299</v>
      </c>
    </row>
    <row r="59" customFormat="false" ht="12.75" hidden="false" customHeight="false" outlineLevel="0" collapsed="false">
      <c r="A59" s="0" t="n">
        <v>1.6</v>
      </c>
      <c r="B59" s="0" t="n">
        <v>0.00104</v>
      </c>
      <c r="C59" s="0" t="n">
        <v>0.000208</v>
      </c>
      <c r="D59" s="129" t="n">
        <f aca="false">$A$10+A59/$B$10+(1/$C$10)*(1-EXP(-A59*$C$10/$D$10))+(1/$E$10)*(1-EXP(-A59*$E$10/$F$10))</f>
        <v>0.000292655445891896</v>
      </c>
      <c r="E59" s="129" t="n">
        <f aca="false">(1-C59/D59)^2</f>
        <v>0.0836751660480652</v>
      </c>
      <c r="F59" s="129" t="n">
        <f aca="false">$A$10</f>
        <v>1.93843663210995E-005</v>
      </c>
      <c r="G59" s="129" t="n">
        <f aca="false">$A$10+A59/$B$10</f>
        <v>2.53340439971309E-005</v>
      </c>
      <c r="H59" s="129" t="n">
        <f aca="false">$A$10+A59/$B$10+(1/$C$10)*(1-EXP(-A59*$C$10/$D$10))</f>
        <v>0.000268826699277021</v>
      </c>
      <c r="J59" s="0" t="n">
        <v>506</v>
      </c>
      <c r="K59" s="0" t="n">
        <v>0.0185</v>
      </c>
      <c r="L59" s="68" t="n">
        <f aca="false">K59/5</f>
        <v>0.0037</v>
      </c>
      <c r="M59" s="0" t="n">
        <f aca="false">300.3/$J$10+$K$10*EXP(-(J59-300.3)/$L$10)</f>
        <v>0.00143208789119045</v>
      </c>
      <c r="N59" s="0" t="n">
        <f aca="false">ABS(1-M59/L59)</f>
        <v>0.612949218597176</v>
      </c>
      <c r="O59" s="68" t="n">
        <f aca="false">505/$J$10+$K$10*EXP(-(J59-505)/$L$10)+ $N$10*EXP(-(J59-505)/$O$10)</f>
        <v>0.00370881829505069</v>
      </c>
      <c r="P59" s="0" t="n">
        <f aca="false">ABS(1-O59/L59)</f>
        <v>0.00238332298667299</v>
      </c>
    </row>
    <row r="60" customFormat="false" ht="12.75" hidden="false" customHeight="false" outlineLevel="0" collapsed="false">
      <c r="A60" s="0" t="n">
        <v>1.7</v>
      </c>
      <c r="B60" s="0" t="n">
        <v>0.00107</v>
      </c>
      <c r="C60" s="0" t="n">
        <v>0.000214</v>
      </c>
      <c r="D60" s="129" t="n">
        <f aca="false">$A$10+A60/$B$10+(1/$C$10)*(1-EXP(-A60*$C$10/$D$10))+(1/$E$10)*(1-EXP(-A60*$E$10/$F$10))</f>
        <v>0.000302850606546314</v>
      </c>
      <c r="E60" s="129" t="n">
        <f aca="false">(1-C60/D60)^2</f>
        <v>0.0860723971088687</v>
      </c>
      <c r="F60" s="129" t="n">
        <f aca="false">$A$10</f>
        <v>1.93843663210995E-005</v>
      </c>
      <c r="G60" s="129" t="n">
        <f aca="false">$A$10+A60/$B$10</f>
        <v>2.57058988518828E-005</v>
      </c>
      <c r="H60" s="129" t="n">
        <f aca="false">$A$10+A60/$B$10+(1/$C$10)*(1-EXP(-A60*$C$10/$D$10))</f>
        <v>0.000277544373589973</v>
      </c>
      <c r="J60" s="0" t="n">
        <v>506</v>
      </c>
      <c r="K60" s="0" t="n">
        <v>0.0185</v>
      </c>
      <c r="L60" s="68" t="n">
        <f aca="false">K60/5</f>
        <v>0.0037</v>
      </c>
      <c r="M60" s="0" t="n">
        <f aca="false">300.3/$J$10+$K$10*EXP(-(J60-300.3)/$L$10)</f>
        <v>0.00143208789119045</v>
      </c>
      <c r="N60" s="0" t="n">
        <f aca="false">ABS(1-M60/L60)</f>
        <v>0.612949218597176</v>
      </c>
      <c r="O60" s="68" t="n">
        <f aca="false">505/$J$10+$K$10*EXP(-(J60-505)/$L$10)+ $N$10*EXP(-(J60-505)/$O$10)</f>
        <v>0.00370881829505069</v>
      </c>
      <c r="P60" s="0" t="n">
        <f aca="false">ABS(1-O60/L60)</f>
        <v>0.00238332298667299</v>
      </c>
    </row>
    <row r="61" customFormat="false" ht="12.75" hidden="false" customHeight="false" outlineLevel="0" collapsed="false">
      <c r="A61" s="0" t="n">
        <v>1.79</v>
      </c>
      <c r="B61" s="0" t="n">
        <v>0.0011</v>
      </c>
      <c r="C61" s="0" t="n">
        <v>0.000221</v>
      </c>
      <c r="D61" s="129" t="n">
        <f aca="false">$A$10+A61/$B$10+(1/$C$10)*(1-EXP(-A61*$C$10/$D$10))+(1/$E$10)*(1-EXP(-A61*$E$10/$F$10))</f>
        <v>0.000311572494123916</v>
      </c>
      <c r="E61" s="129" t="n">
        <f aca="false">(1-C61/D61)^2</f>
        <v>0.0845034485705992</v>
      </c>
      <c r="F61" s="129" t="n">
        <f aca="false">$A$10</f>
        <v>1.93843663210995E-005</v>
      </c>
      <c r="G61" s="129" t="n">
        <f aca="false">$A$10+A61/$B$10</f>
        <v>2.60405682211596E-005</v>
      </c>
      <c r="H61" s="129" t="n">
        <f aca="false">$A$10+A61/$B$10+(1/$C$10)*(1-EXP(-A61*$C$10/$D$10))</f>
        <v>0.000284937704818744</v>
      </c>
      <c r="J61" s="0" t="n">
        <v>506</v>
      </c>
      <c r="K61" s="0" t="n">
        <v>0.0185</v>
      </c>
      <c r="L61" s="68" t="n">
        <f aca="false">K61/5</f>
        <v>0.0037</v>
      </c>
      <c r="M61" s="0" t="n">
        <f aca="false">300.3/$J$10+$K$10*EXP(-(J61-300.3)/$L$10)</f>
        <v>0.00143208789119045</v>
      </c>
      <c r="N61" s="0" t="n">
        <f aca="false">ABS(1-M61/L61)</f>
        <v>0.612949218597176</v>
      </c>
      <c r="O61" s="68" t="n">
        <f aca="false">505/$J$10+$K$10*EXP(-(J61-505)/$L$10)+ $N$10*EXP(-(J61-505)/$O$10)</f>
        <v>0.00370881829505069</v>
      </c>
      <c r="P61" s="0" t="n">
        <f aca="false">ABS(1-O61/L61)</f>
        <v>0.00238332298667299</v>
      </c>
    </row>
    <row r="62" customFormat="false" ht="12.75" hidden="false" customHeight="false" outlineLevel="0" collapsed="false">
      <c r="A62" s="0" t="n">
        <v>1.9</v>
      </c>
      <c r="B62" s="0" t="n">
        <v>0.00113</v>
      </c>
      <c r="C62" s="0" t="n">
        <v>0.000226</v>
      </c>
      <c r="D62" s="129" t="n">
        <f aca="false">$A$10+A62/$B$10+(1/$C$10)*(1-EXP(-A62*$C$10/$D$10))+(1/$E$10)*(1-EXP(-A62*$E$10/$F$10))</f>
        <v>0.00032168563063534</v>
      </c>
      <c r="E62" s="129" t="n">
        <f aca="false">(1-C62/D62)^2</f>
        <v>0.0884769459730224</v>
      </c>
      <c r="F62" s="129" t="n">
        <f aca="false">$A$10</f>
        <v>1.93843663210995E-005</v>
      </c>
      <c r="G62" s="129" t="n">
        <f aca="false">$A$10+A62/$B$10</f>
        <v>2.64496085613868E-005</v>
      </c>
      <c r="H62" s="129" t="n">
        <f aca="false">$A$10+A62/$B$10+(1/$C$10)*(1-EXP(-A62*$C$10/$D$10))</f>
        <v>0.000293428568692276</v>
      </c>
      <c r="J62" s="0" t="n">
        <v>506</v>
      </c>
      <c r="K62" s="0" t="n">
        <v>0.0185</v>
      </c>
      <c r="L62" s="68" t="n">
        <f aca="false">K62/5</f>
        <v>0.0037</v>
      </c>
      <c r="M62" s="0" t="n">
        <f aca="false">300.3/$J$10+$K$10*EXP(-(J62-300.3)/$L$10)</f>
        <v>0.00143208789119045</v>
      </c>
      <c r="N62" s="0" t="n">
        <f aca="false">ABS(1-M62/L62)</f>
        <v>0.612949218597176</v>
      </c>
      <c r="O62" s="68" t="n">
        <f aca="false">505/$J$10+$K$10*EXP(-(J62-505)/$L$10)+ $N$10*EXP(-(J62-505)/$O$10)</f>
        <v>0.00370881829505069</v>
      </c>
      <c r="P62" s="0" t="n">
        <f aca="false">ABS(1-O62/L62)</f>
        <v>0.00238332298667299</v>
      </c>
    </row>
    <row r="63" customFormat="false" ht="12.75" hidden="false" customHeight="false" outlineLevel="0" collapsed="false">
      <c r="A63" s="0" t="n">
        <v>2.01</v>
      </c>
      <c r="B63" s="0" t="n">
        <v>0.00116</v>
      </c>
      <c r="C63" s="0" t="n">
        <v>0.000233</v>
      </c>
      <c r="D63" s="129" t="n">
        <f aca="false">$A$10+A63/$B$10+(1/$C$10)*(1-EXP(-A63*$C$10/$D$10))+(1/$E$10)*(1-EXP(-A63*$E$10/$F$10))</f>
        <v>0.00033123627897761</v>
      </c>
      <c r="E63" s="129" t="n">
        <f aca="false">(1-C63/D63)^2</f>
        <v>0.0879565149152075</v>
      </c>
      <c r="F63" s="129" t="n">
        <f aca="false">$A$10</f>
        <v>1.93843663210995E-005</v>
      </c>
      <c r="G63" s="129" t="n">
        <f aca="false">$A$10+A63/$B$10</f>
        <v>2.68586489016139E-005</v>
      </c>
      <c r="H63" s="129" t="n">
        <f aca="false">$A$10+A63/$B$10+(1/$C$10)*(1-EXP(-A63*$C$10/$D$10))</f>
        <v>0.000301358613083306</v>
      </c>
      <c r="J63" s="0" t="n">
        <v>506</v>
      </c>
      <c r="K63" s="0" t="n">
        <v>0.0185</v>
      </c>
      <c r="L63" s="68" t="n">
        <f aca="false">K63/5</f>
        <v>0.0037</v>
      </c>
      <c r="M63" s="0" t="n">
        <f aca="false">300.3/$J$10+$K$10*EXP(-(J63-300.3)/$L$10)</f>
        <v>0.00143208789119045</v>
      </c>
      <c r="N63" s="0" t="n">
        <f aca="false">ABS(1-M63/L63)</f>
        <v>0.612949218597176</v>
      </c>
      <c r="O63" s="68" t="n">
        <f aca="false">505/$J$10+$K$10*EXP(-(J63-505)/$L$10)+ $N$10*EXP(-(J63-505)/$O$10)</f>
        <v>0.00370881829505069</v>
      </c>
      <c r="P63" s="0" t="n">
        <f aca="false">ABS(1-O63/L63)</f>
        <v>0.00238332298667299</v>
      </c>
    </row>
    <row r="64" customFormat="false" ht="12.75" hidden="false" customHeight="false" outlineLevel="0" collapsed="false">
      <c r="A64" s="0" t="n">
        <v>2.12</v>
      </c>
      <c r="B64" s="0" t="n">
        <v>0.00119</v>
      </c>
      <c r="C64" s="0" t="n">
        <v>0.000237</v>
      </c>
      <c r="D64" s="129" t="n">
        <f aca="false">$A$10+A64/$B$10+(1/$C$10)*(1-EXP(-A64*$C$10/$D$10))+(1/$E$10)*(1-EXP(-A64*$E$10/$F$10))</f>
        <v>0.000340263357640165</v>
      </c>
      <c r="E64" s="129" t="n">
        <f aca="false">(1-C64/D64)^2</f>
        <v>0.0921005275650119</v>
      </c>
      <c r="F64" s="129" t="n">
        <f aca="false">$A$10</f>
        <v>1.93843663210995E-005</v>
      </c>
      <c r="G64" s="129" t="n">
        <f aca="false">$A$10+A64/$B$10</f>
        <v>2.72676892418411E-005</v>
      </c>
      <c r="H64" s="129" t="n">
        <f aca="false">$A$10+A64/$B$10+(1/$C$10)*(1-EXP(-A64*$C$10/$D$10))</f>
        <v>0.000308766754764844</v>
      </c>
      <c r="J64" s="0" t="n">
        <v>506</v>
      </c>
      <c r="K64" s="0" t="n">
        <v>0.0184</v>
      </c>
      <c r="L64" s="68" t="n">
        <f aca="false">K64/5</f>
        <v>0.00368</v>
      </c>
      <c r="M64" s="0" t="n">
        <f aca="false">300.3/$J$10+$K$10*EXP(-(J64-300.3)/$L$10)</f>
        <v>0.00143208789119045</v>
      </c>
      <c r="N64" s="0" t="n">
        <f aca="false">ABS(1-M64/L64)</f>
        <v>0.610845681741726</v>
      </c>
      <c r="O64" s="68" t="n">
        <f aca="false">505/$J$10+$K$10*EXP(-(J64-505)/$L$10)+ $N$10*EXP(-(J64-505)/$O$10)</f>
        <v>0.00370881829505069</v>
      </c>
      <c r="P64" s="0" t="n">
        <f aca="false">ABS(1-O64/L64)</f>
        <v>0.00783105843768728</v>
      </c>
    </row>
    <row r="65" customFormat="false" ht="12.75" hidden="false" customHeight="false" outlineLevel="0" collapsed="false">
      <c r="A65" s="0" t="n">
        <v>2.24</v>
      </c>
      <c r="B65" s="0" t="n">
        <v>0.00122</v>
      </c>
      <c r="C65" s="0" t="n">
        <v>0.000244</v>
      </c>
      <c r="D65" s="129" t="n">
        <f aca="false">$A$10+A65/$B$10+(1/$C$10)*(1-EXP(-A65*$C$10/$D$10))+(1/$E$10)*(1-EXP(-A65*$E$10/$F$10))</f>
        <v>0.000349556440909493</v>
      </c>
      <c r="E65" s="129" t="n">
        <f aca="false">(1-C65/D65)^2</f>
        <v>0.0911874055404945</v>
      </c>
      <c r="F65" s="129" t="n">
        <f aca="false">$A$10</f>
        <v>1.93843663210995E-005</v>
      </c>
      <c r="G65" s="129" t="n">
        <f aca="false">$A$10+A65/$B$10</f>
        <v>2.77139150675434E-005</v>
      </c>
      <c r="H65" s="129" t="n">
        <f aca="false">$A$10+A65/$B$10+(1/$C$10)*(1-EXP(-A65*$C$10/$D$10))</f>
        <v>0.000316295624121841</v>
      </c>
      <c r="J65" s="0" t="n">
        <v>506</v>
      </c>
      <c r="K65" s="0" t="n">
        <v>0.0184</v>
      </c>
      <c r="L65" s="68" t="n">
        <f aca="false">K65/5</f>
        <v>0.00368</v>
      </c>
      <c r="M65" s="0" t="n">
        <f aca="false">300.3/$J$10+$K$10*EXP(-(J65-300.3)/$L$10)</f>
        <v>0.00143208789119045</v>
      </c>
      <c r="N65" s="0" t="n">
        <f aca="false">ABS(1-M65/L65)</f>
        <v>0.610845681741726</v>
      </c>
      <c r="O65" s="68" t="n">
        <f aca="false">505/$J$10+$K$10*EXP(-(J65-505)/$L$10)+ $N$10*EXP(-(J65-505)/$O$10)</f>
        <v>0.00370881829505069</v>
      </c>
      <c r="P65" s="0" t="n">
        <f aca="false">ABS(1-O65/L65)</f>
        <v>0.00783105843768728</v>
      </c>
    </row>
    <row r="66" customFormat="false" ht="12.75" hidden="false" customHeight="false" outlineLevel="0" collapsed="false">
      <c r="A66" s="0" t="n">
        <v>2.37</v>
      </c>
      <c r="B66" s="0" t="n">
        <v>0.00125</v>
      </c>
      <c r="C66" s="0" t="n">
        <v>0.000249</v>
      </c>
      <c r="D66" s="129" t="n">
        <f aca="false">$A$10+A66/$B$10+(1/$C$10)*(1-EXP(-A66*$C$10/$D$10))+(1/$E$10)*(1-EXP(-A66*$E$10/$F$10))</f>
        <v>0.000359019904338912</v>
      </c>
      <c r="E66" s="129" t="n">
        <f aca="false">(1-C66/D66)^2</f>
        <v>0.093908622960674</v>
      </c>
      <c r="F66" s="129" t="n">
        <f aca="false">$A$10</f>
        <v>1.93843663210995E-005</v>
      </c>
      <c r="G66" s="129" t="n">
        <f aca="false">$A$10+A66/$B$10</f>
        <v>2.8197326378721E-005</v>
      </c>
      <c r="H66" s="129" t="n">
        <f aca="false">$A$10+A66/$B$10+(1/$C$10)*(1-EXP(-A66*$C$10/$D$10))</f>
        <v>0.000323850089630833</v>
      </c>
      <c r="J66" s="0" t="n">
        <v>506</v>
      </c>
      <c r="K66" s="0" t="n">
        <v>0.0184</v>
      </c>
      <c r="L66" s="68" t="n">
        <f aca="false">K66/5</f>
        <v>0.00368</v>
      </c>
      <c r="M66" s="0" t="n">
        <f aca="false">300.3/$J$10+$K$10*EXP(-(J66-300.3)/$L$10)</f>
        <v>0.00143208789119045</v>
      </c>
      <c r="N66" s="0" t="n">
        <f aca="false">ABS(1-M66/L66)</f>
        <v>0.610845681741726</v>
      </c>
      <c r="O66" s="68" t="n">
        <f aca="false">505/$J$10+$K$10*EXP(-(J66-505)/$L$10)+ $N$10*EXP(-(J66-505)/$O$10)</f>
        <v>0.00370881829505069</v>
      </c>
      <c r="P66" s="0" t="n">
        <f aca="false">ABS(1-O66/L66)</f>
        <v>0.00783105843768728</v>
      </c>
    </row>
    <row r="67" customFormat="false" ht="12.75" hidden="false" customHeight="false" outlineLevel="0" collapsed="false">
      <c r="A67" s="0" t="n">
        <v>2.5</v>
      </c>
      <c r="B67" s="0" t="n">
        <v>0.00129</v>
      </c>
      <c r="C67" s="0" t="n">
        <v>0.000257</v>
      </c>
      <c r="D67" s="129" t="n">
        <f aca="false">$A$10+A67/$B$10+(1/$C$10)*(1-EXP(-A67*$C$10/$D$10))+(1/$E$10)*(1-EXP(-A67*$E$10/$F$10))</f>
        <v>0.000367904883144238</v>
      </c>
      <c r="E67" s="129" t="n">
        <f aca="false">(1-C67/D67)^2</f>
        <v>0.0908720305928236</v>
      </c>
      <c r="F67" s="129" t="n">
        <f aca="false">$A$10</f>
        <v>1.93843663210995E-005</v>
      </c>
      <c r="G67" s="129" t="n">
        <f aca="false">$A$10+A67/$B$10</f>
        <v>2.86807376898985E-005</v>
      </c>
      <c r="H67" s="129" t="n">
        <f aca="false">$A$10+A67/$B$10+(1/$C$10)*(1-EXP(-A67*$C$10/$D$10))</f>
        <v>0.000330828390934913</v>
      </c>
      <c r="J67" s="0" t="n">
        <v>506</v>
      </c>
      <c r="K67" s="0" t="n">
        <v>0.0184</v>
      </c>
      <c r="L67" s="68" t="n">
        <f aca="false">K67/5</f>
        <v>0.00368</v>
      </c>
      <c r="M67" s="0" t="n">
        <f aca="false">300.3/$J$10+$K$10*EXP(-(J67-300.3)/$L$10)</f>
        <v>0.00143208789119045</v>
      </c>
      <c r="N67" s="0" t="n">
        <f aca="false">ABS(1-M67/L67)</f>
        <v>0.610845681741726</v>
      </c>
      <c r="O67" s="68" t="n">
        <f aca="false">505/$J$10+$K$10*EXP(-(J67-505)/$L$10)+ $N$10*EXP(-(J67-505)/$O$10)</f>
        <v>0.00370881829505069</v>
      </c>
      <c r="P67" s="0" t="n">
        <f aca="false">ABS(1-O67/L67)</f>
        <v>0.00783105843768728</v>
      </c>
    </row>
    <row r="68" customFormat="false" ht="12.75" hidden="false" customHeight="false" outlineLevel="0" collapsed="false">
      <c r="A68" s="0" t="n">
        <v>2.64</v>
      </c>
      <c r="B68" s="0" t="n">
        <v>0.00132</v>
      </c>
      <c r="C68" s="0" t="n">
        <v>0.000265</v>
      </c>
      <c r="D68" s="129" t="n">
        <f aca="false">$A$10+A68/$B$10+(1/$C$10)*(1-EXP(-A68*$C$10/$D$10))+(1/$E$10)*(1-EXP(-A68*$E$10/$F$10))</f>
        <v>0.000376880144218136</v>
      </c>
      <c r="E68" s="129" t="n">
        <f aca="false">(1-C68/D68)^2</f>
        <v>0.0881250791796137</v>
      </c>
      <c r="F68" s="129" t="n">
        <f aca="false">$A$10</f>
        <v>1.93843663210995E-005</v>
      </c>
      <c r="G68" s="129" t="n">
        <f aca="false">$A$10+A68/$B$10</f>
        <v>2.92013344865513E-005</v>
      </c>
      <c r="H68" s="129" t="n">
        <f aca="false">$A$10+A68/$B$10+(1/$C$10)*(1-EXP(-A68*$C$10/$D$10))</f>
        <v>0.000337752898797369</v>
      </c>
      <c r="J68" s="0" t="n">
        <v>507</v>
      </c>
      <c r="K68" s="0" t="n">
        <v>0.0184</v>
      </c>
      <c r="L68" s="68" t="n">
        <f aca="false">K68/5</f>
        <v>0.00368</v>
      </c>
      <c r="M68" s="0" t="n">
        <f aca="false">300.3/$J$10+$K$10*EXP(-(J68-300.3)/$L$10)</f>
        <v>0.00143208789104161</v>
      </c>
      <c r="N68" s="0" t="n">
        <f aca="false">ABS(1-M68/L68)</f>
        <v>0.610845681782172</v>
      </c>
      <c r="O68" s="68" t="n">
        <f aca="false">505/$J$10+$K$10*EXP(-(J68-505)/$L$10)+ $N$10*EXP(-(J68-505)/$O$10)</f>
        <v>0.00367920701249432</v>
      </c>
      <c r="P68" s="0" t="n">
        <f aca="false">ABS(1-O68/L68)</f>
        <v>0.000215485735239551</v>
      </c>
    </row>
    <row r="69" customFormat="false" ht="12.75" hidden="false" customHeight="false" outlineLevel="0" collapsed="false">
      <c r="A69" s="0" t="n">
        <v>2.79</v>
      </c>
      <c r="B69" s="0" t="n">
        <v>0.00135</v>
      </c>
      <c r="C69" s="0" t="n">
        <v>0.00027</v>
      </c>
      <c r="D69" s="129" t="n">
        <f aca="false">$A$10+A69/$B$10+(1/$C$10)*(1-EXP(-A69*$C$10/$D$10))+(1/$E$10)*(1-EXP(-A69*$E$10/$F$10))</f>
        <v>0.000385873259183336</v>
      </c>
      <c r="E69" s="129" t="n">
        <f aca="false">(1-C69/D69)^2</f>
        <v>0.0901731162958324</v>
      </c>
      <c r="F69" s="129" t="n">
        <f aca="false">$A$10</f>
        <v>1.93843663210995E-005</v>
      </c>
      <c r="G69" s="129" t="n">
        <f aca="false">$A$10+A69/$B$10</f>
        <v>2.97591167686792E-005</v>
      </c>
      <c r="H69" s="129" t="n">
        <f aca="false">$A$10+A69/$B$10+(1/$C$10)*(1-EXP(-A69*$C$10/$D$10))</f>
        <v>0.000344551756890189</v>
      </c>
      <c r="J69" s="0" t="n">
        <v>507</v>
      </c>
      <c r="K69" s="0" t="n">
        <v>0.0184</v>
      </c>
      <c r="L69" s="68" t="n">
        <f aca="false">K69/5</f>
        <v>0.00368</v>
      </c>
      <c r="M69" s="0" t="n">
        <f aca="false">300.3/$J$10+$K$10*EXP(-(J69-300.3)/$L$10)</f>
        <v>0.00143208789104161</v>
      </c>
      <c r="N69" s="0" t="n">
        <f aca="false">ABS(1-M69/L69)</f>
        <v>0.610845681782172</v>
      </c>
      <c r="O69" s="68" t="n">
        <f aca="false">505/$J$10+$K$10*EXP(-(J69-505)/$L$10)+ $N$10*EXP(-(J69-505)/$O$10)</f>
        <v>0.00367920701249432</v>
      </c>
      <c r="P69" s="0" t="n">
        <f aca="false">ABS(1-O69/L69)</f>
        <v>0.000215485735239551</v>
      </c>
    </row>
    <row r="70" customFormat="false" ht="12.75" hidden="false" customHeight="false" outlineLevel="0" collapsed="false">
      <c r="A70" s="0" t="n">
        <v>2.95</v>
      </c>
      <c r="B70" s="0" t="n">
        <v>0.0014</v>
      </c>
      <c r="C70" s="0" t="n">
        <v>0.000279</v>
      </c>
      <c r="D70" s="129" t="n">
        <f aca="false">$A$10+A70/$B$10+(1/$C$10)*(1-EXP(-A70*$C$10/$D$10))+(1/$E$10)*(1-EXP(-A70*$E$10/$F$10))</f>
        <v>0.000394821284954175</v>
      </c>
      <c r="E70" s="129" t="n">
        <f aca="false">(1-C70/D70)^2</f>
        <v>0.086054907561313</v>
      </c>
      <c r="F70" s="129" t="n">
        <f aca="false">$A$10</f>
        <v>1.93843663210995E-005</v>
      </c>
      <c r="G70" s="129" t="n">
        <f aca="false">$A$10+A70/$B$10</f>
        <v>3.03540845362823E-005</v>
      </c>
      <c r="H70" s="129" t="n">
        <f aca="false">$A$10+A70/$B$10+(1/$C$10)*(1-EXP(-A70*$C$10/$D$10))</f>
        <v>0.000351162633649787</v>
      </c>
      <c r="J70" s="0" t="n">
        <v>507</v>
      </c>
      <c r="K70" s="0" t="n">
        <v>0.0183</v>
      </c>
      <c r="L70" s="68" t="n">
        <f aca="false">K70/5</f>
        <v>0.00366</v>
      </c>
      <c r="M70" s="0" t="n">
        <f aca="false">300.3/$J$10+$K$10*EXP(-(J70-300.3)/$L$10)</f>
        <v>0.00143208789104161</v>
      </c>
      <c r="N70" s="0" t="n">
        <f aca="false">ABS(1-M70/L70)</f>
        <v>0.608719155453113</v>
      </c>
      <c r="O70" s="68" t="n">
        <f aca="false">505/$J$10+$K$10*EXP(-(J70-505)/$L$10)+ $N$10*EXP(-(J70-505)/$O$10)</f>
        <v>0.00367920701249432</v>
      </c>
      <c r="P70" s="0" t="n">
        <f aca="false">ABS(1-O70/L70)</f>
        <v>0.00524781762139837</v>
      </c>
    </row>
    <row r="71" customFormat="false" ht="12.75" hidden="false" customHeight="false" outlineLevel="0" collapsed="false">
      <c r="A71" s="0" t="n">
        <v>3.11</v>
      </c>
      <c r="B71" s="0" t="n">
        <v>0.00142</v>
      </c>
      <c r="C71" s="0" t="n">
        <v>0.000285</v>
      </c>
      <c r="D71" s="129" t="n">
        <f aca="false">$A$10+A71/$B$10+(1/$C$10)*(1-EXP(-A71*$C$10/$D$10))+(1/$E$10)*(1-EXP(-A71*$E$10/$F$10))</f>
        <v>0.000403168300688297</v>
      </c>
      <c r="E71" s="129" t="n">
        <f aca="false">(1-C71/D71)^2</f>
        <v>0.0859071327401593</v>
      </c>
      <c r="F71" s="129" t="n">
        <f aca="false">$A$10</f>
        <v>1.93843663210995E-005</v>
      </c>
      <c r="G71" s="129" t="n">
        <f aca="false">$A$10+A71/$B$10</f>
        <v>3.09490523038855E-005</v>
      </c>
      <c r="H71" s="129" t="n">
        <f aca="false">$A$10+A71/$B$10+(1/$C$10)*(1-EXP(-A71*$C$10/$D$10))</f>
        <v>0.000357175996305587</v>
      </c>
      <c r="J71" s="0" t="n">
        <v>507</v>
      </c>
      <c r="K71" s="0" t="n">
        <v>0.0183</v>
      </c>
      <c r="L71" s="68" t="n">
        <f aca="false">K71/5</f>
        <v>0.00366</v>
      </c>
      <c r="M71" s="0" t="n">
        <f aca="false">300.3/$J$10+$K$10*EXP(-(J71-300.3)/$L$10)</f>
        <v>0.00143208789104161</v>
      </c>
      <c r="N71" s="0" t="n">
        <f aca="false">ABS(1-M71/L71)</f>
        <v>0.608719155453113</v>
      </c>
      <c r="O71" s="68" t="n">
        <f aca="false">505/$J$10+$K$10*EXP(-(J71-505)/$L$10)+ $N$10*EXP(-(J71-505)/$O$10)</f>
        <v>0.00367920701249432</v>
      </c>
      <c r="P71" s="0" t="n">
        <f aca="false">ABS(1-O71/L71)</f>
        <v>0.00524781762139837</v>
      </c>
    </row>
    <row r="72" customFormat="false" ht="12.75" hidden="false" customHeight="false" outlineLevel="0" collapsed="false">
      <c r="A72" s="0" t="n">
        <v>3.28</v>
      </c>
      <c r="B72" s="0" t="n">
        <v>0.00146</v>
      </c>
      <c r="C72" s="0" t="n">
        <v>0.000292</v>
      </c>
      <c r="D72" s="129" t="n">
        <f aca="false">$A$10+A72/$B$10+(1/$C$10)*(1-EXP(-A72*$C$10/$D$10))+(1/$E$10)*(1-EXP(-A72*$E$10/$F$10))</f>
        <v>0.000411444758029114</v>
      </c>
      <c r="E72" s="129" t="n">
        <f aca="false">(1-C72/D72)^2</f>
        <v>0.084277398800737</v>
      </c>
      <c r="F72" s="129" t="n">
        <f aca="false">$A$10</f>
        <v>1.93843663210995E-005</v>
      </c>
      <c r="G72" s="129" t="n">
        <f aca="false">$A$10+A72/$B$10</f>
        <v>3.15812055569638E-005</v>
      </c>
      <c r="H72" s="129" t="n">
        <f aca="false">$A$10+A72/$B$10+(1/$C$10)*(1-EXP(-A72*$C$10/$D$10))</f>
        <v>0.000362976771906369</v>
      </c>
      <c r="J72" s="0" t="n">
        <v>507</v>
      </c>
      <c r="K72" s="0" t="n">
        <v>0.0183</v>
      </c>
      <c r="L72" s="68" t="n">
        <f aca="false">K72/5</f>
        <v>0.00366</v>
      </c>
      <c r="M72" s="0" t="n">
        <f aca="false">300.3/$J$10+$K$10*EXP(-(J72-300.3)/$L$10)</f>
        <v>0.00143208789104161</v>
      </c>
      <c r="N72" s="0" t="n">
        <f aca="false">ABS(1-M72/L72)</f>
        <v>0.608719155453113</v>
      </c>
      <c r="O72" s="68" t="n">
        <f aca="false">505/$J$10+$K$10*EXP(-(J72-505)/$L$10)+ $N$10*EXP(-(J72-505)/$O$10)</f>
        <v>0.00367920701249432</v>
      </c>
      <c r="P72" s="0" t="n">
        <f aca="false">ABS(1-O72/L72)</f>
        <v>0.00524781762139837</v>
      </c>
    </row>
    <row r="73" customFormat="false" ht="12.75" hidden="false" customHeight="false" outlineLevel="0" collapsed="false">
      <c r="A73" s="0" t="n">
        <v>3.46</v>
      </c>
      <c r="B73" s="0" t="n">
        <v>0.00149</v>
      </c>
      <c r="C73" s="0" t="n">
        <v>0.000299</v>
      </c>
      <c r="D73" s="129" t="n">
        <f aca="false">$A$10+A73/$B$10+(1/$C$10)*(1-EXP(-A73*$C$10/$D$10))+(1/$E$10)*(1-EXP(-A73*$E$10/$F$10))</f>
        <v>0.000419612421161521</v>
      </c>
      <c r="E73" s="129" t="n">
        <f aca="false">(1-C73/D73)^2</f>
        <v>0.0826204203272155</v>
      </c>
      <c r="F73" s="129" t="n">
        <f aca="false">$A$10</f>
        <v>1.93843663210995E-005</v>
      </c>
      <c r="G73" s="129" t="n">
        <f aca="false">$A$10+A73/$B$10</f>
        <v>3.22505442955173E-005</v>
      </c>
      <c r="H73" s="129" t="n">
        <f aca="false">$A$10+A73/$B$10+(1/$C$10)*(1-EXP(-A73*$C$10/$D$10))</f>
        <v>0.000368527413203247</v>
      </c>
      <c r="J73" s="0" t="n">
        <v>507</v>
      </c>
      <c r="K73" s="0" t="n">
        <v>0.0183</v>
      </c>
      <c r="L73" s="68" t="n">
        <f aca="false">K73/5</f>
        <v>0.00366</v>
      </c>
      <c r="M73" s="0" t="n">
        <f aca="false">300.3/$J$10+$K$10*EXP(-(J73-300.3)/$L$10)</f>
        <v>0.00143208789104161</v>
      </c>
      <c r="N73" s="0" t="n">
        <f aca="false">ABS(1-M73/L73)</f>
        <v>0.608719155453113</v>
      </c>
      <c r="O73" s="68" t="n">
        <f aca="false">505/$J$10+$K$10*EXP(-(J73-505)/$L$10)+ $N$10*EXP(-(J73-505)/$O$10)</f>
        <v>0.00367920701249432</v>
      </c>
      <c r="P73" s="0" t="n">
        <f aca="false">ABS(1-O73/L73)</f>
        <v>0.00524781762139837</v>
      </c>
    </row>
    <row r="74" customFormat="false" ht="12.75" hidden="false" customHeight="false" outlineLevel="0" collapsed="false">
      <c r="A74" s="0" t="n">
        <v>3.65</v>
      </c>
      <c r="B74" s="0" t="n">
        <v>0.00154</v>
      </c>
      <c r="C74" s="0" t="n">
        <v>0.000308</v>
      </c>
      <c r="D74" s="129" t="n">
        <f aca="false">$A$10+A74/$B$10+(1/$C$10)*(1-EXP(-A74*$C$10/$D$10))+(1/$E$10)*(1-EXP(-A74*$E$10/$F$10))</f>
        <v>0.000427642374093819</v>
      </c>
      <c r="E74" s="129" t="n">
        <f aca="false">(1-C74/D74)^2</f>
        <v>0.0782723874351524</v>
      </c>
      <c r="F74" s="129" t="n">
        <f aca="false">$A$10</f>
        <v>1.93843663210995E-005</v>
      </c>
      <c r="G74" s="129" t="n">
        <f aca="false">$A$10+A74/$B$10</f>
        <v>3.29570685195461E-005</v>
      </c>
      <c r="H74" s="129" t="n">
        <f aca="false">$A$10+A74/$B$10+(1/$C$10)*(1-EXP(-A74*$C$10/$D$10))</f>
        <v>0.000373799731280267</v>
      </c>
      <c r="J74" s="0" t="n">
        <v>507</v>
      </c>
      <c r="K74" s="0" t="n">
        <v>0.0183</v>
      </c>
      <c r="L74" s="68" t="n">
        <f aca="false">K74/5</f>
        <v>0.00366</v>
      </c>
      <c r="M74" s="0" t="n">
        <f aca="false">300.3/$J$10+$K$10*EXP(-(J74-300.3)/$L$10)</f>
        <v>0.00143208789104161</v>
      </c>
      <c r="N74" s="0" t="n">
        <f aca="false">ABS(1-M74/L74)</f>
        <v>0.608719155453113</v>
      </c>
      <c r="O74" s="68" t="n">
        <f aca="false">505/$J$10+$K$10*EXP(-(J74-505)/$L$10)+ $N$10*EXP(-(J74-505)/$O$10)</f>
        <v>0.00367920701249432</v>
      </c>
      <c r="P74" s="0" t="n">
        <f aca="false">ABS(1-O74/L74)</f>
        <v>0.00524781762139837</v>
      </c>
    </row>
    <row r="75" customFormat="false" ht="12.75" hidden="false" customHeight="false" outlineLevel="0" collapsed="false">
      <c r="A75" s="0" t="n">
        <v>3.85</v>
      </c>
      <c r="B75" s="0" t="n">
        <v>0.00158</v>
      </c>
      <c r="C75" s="0" t="n">
        <v>0.000316</v>
      </c>
      <c r="D75" s="129" t="n">
        <f aca="false">$A$10+A75/$B$10+(1/$C$10)*(1-EXP(-A75*$C$10/$D$10))+(1/$E$10)*(1-EXP(-A75*$E$10/$F$10))</f>
        <v>0.000435514676296894</v>
      </c>
      <c r="E75" s="129" t="n">
        <f aca="false">(1-C75/D75)^2</f>
        <v>0.0753072674807668</v>
      </c>
      <c r="F75" s="129" t="n">
        <f aca="false">$A$10</f>
        <v>1.93843663210995E-005</v>
      </c>
      <c r="G75" s="129" t="n">
        <f aca="false">$A$10+A75/$B$10</f>
        <v>3.370077822905E-005</v>
      </c>
      <c r="H75" s="129" t="n">
        <f aca="false">$A$10+A75/$B$10+(1/$C$10)*(1-EXP(-A75*$C$10/$D$10))</f>
        <v>0.000378774550856939</v>
      </c>
      <c r="J75" s="0" t="n">
        <v>507</v>
      </c>
      <c r="K75" s="0" t="n">
        <v>0.0183</v>
      </c>
      <c r="L75" s="68" t="n">
        <f aca="false">K75/5</f>
        <v>0.00366</v>
      </c>
      <c r="M75" s="0" t="n">
        <f aca="false">300.3/$J$10+$K$10*EXP(-(J75-300.3)/$L$10)</f>
        <v>0.00143208789104161</v>
      </c>
      <c r="N75" s="0" t="n">
        <f aca="false">ABS(1-M75/L75)</f>
        <v>0.608719155453113</v>
      </c>
      <c r="O75" s="68" t="n">
        <f aca="false">505/$J$10+$K$10*EXP(-(J75-505)/$L$10)+ $N$10*EXP(-(J75-505)/$O$10)</f>
        <v>0.00367920701249432</v>
      </c>
      <c r="P75" s="0" t="n">
        <f aca="false">ABS(1-O75/L75)</f>
        <v>0.00524781762139837</v>
      </c>
    </row>
    <row r="76" customFormat="false" ht="12.75" hidden="false" customHeight="false" outlineLevel="0" collapsed="false">
      <c r="A76" s="0" t="n">
        <v>4.06</v>
      </c>
      <c r="B76" s="0" t="n">
        <v>0.00162</v>
      </c>
      <c r="C76" s="0" t="n">
        <v>0.000324</v>
      </c>
      <c r="D76" s="129" t="n">
        <f aca="false">$A$10+A76/$B$10+(1/$C$10)*(1-EXP(-A76*$C$10/$D$10))+(1/$E$10)*(1-EXP(-A76*$E$10/$F$10))</f>
        <v>0.000443217781607604</v>
      </c>
      <c r="E76" s="129" t="n">
        <f aca="false">(1-C76/D76)^2</f>
        <v>0.0723515302815637</v>
      </c>
      <c r="F76" s="129" t="n">
        <f aca="false">$A$10</f>
        <v>1.93843663210995E-005</v>
      </c>
      <c r="G76" s="129" t="n">
        <f aca="false">$A$10+A76/$B$10</f>
        <v>3.44816734240291E-005</v>
      </c>
      <c r="H76" s="129" t="n">
        <f aca="false">$A$10+A76/$B$10+(1/$C$10)*(1-EXP(-A76*$C$10/$D$10))</f>
        <v>0.000383441128837722</v>
      </c>
      <c r="J76" s="0" t="n">
        <v>507</v>
      </c>
      <c r="K76" s="0" t="n">
        <v>0.0182</v>
      </c>
      <c r="L76" s="68" t="n">
        <f aca="false">K76/5</f>
        <v>0.00364</v>
      </c>
      <c r="M76" s="0" t="n">
        <f aca="false">300.3/$J$10+$K$10*EXP(-(J76-300.3)/$L$10)</f>
        <v>0.00143208789104161</v>
      </c>
      <c r="N76" s="0" t="n">
        <f aca="false">ABS(1-M76/L76)</f>
        <v>0.606569260702855</v>
      </c>
      <c r="O76" s="68" t="n">
        <f aca="false">505/$J$10+$K$10*EXP(-(J76-505)/$L$10)+ $N$10*EXP(-(J76-505)/$O$10)</f>
        <v>0.00367920701249432</v>
      </c>
      <c r="P76" s="0" t="n">
        <f aca="false">ABS(1-O76/L76)</f>
        <v>0.0107711572786589</v>
      </c>
    </row>
    <row r="77" customFormat="false" ht="12.75" hidden="false" customHeight="false" outlineLevel="0" collapsed="false">
      <c r="A77" s="0" t="n">
        <v>4.29</v>
      </c>
      <c r="B77" s="0" t="n">
        <v>0.00167</v>
      </c>
      <c r="C77" s="0" t="n">
        <v>0.000333</v>
      </c>
      <c r="D77" s="129" t="n">
        <f aca="false">$A$10+A77/$B$10+(1/$C$10)*(1-EXP(-A77*$C$10/$D$10))+(1/$E$10)*(1-EXP(-A77*$E$10/$F$10))</f>
        <v>0.000451078112691012</v>
      </c>
      <c r="E77" s="129" t="n">
        <f aca="false">(1-C77/D77)^2</f>
        <v>0.0685228308667322</v>
      </c>
      <c r="F77" s="129" t="n">
        <f aca="false">$A$10</f>
        <v>1.93843663210995E-005</v>
      </c>
      <c r="G77" s="129" t="n">
        <f aca="false">$A$10+A77/$B$10</f>
        <v>3.53369395899586E-005</v>
      </c>
      <c r="H77" s="129" t="n">
        <f aca="false">$A$10+A77/$B$10+(1/$C$10)*(1-EXP(-A77*$C$10/$D$10))</f>
        <v>0.000387982577628688</v>
      </c>
      <c r="J77" s="0" t="n">
        <v>508</v>
      </c>
      <c r="K77" s="0" t="n">
        <v>0.0182</v>
      </c>
      <c r="L77" s="68" t="n">
        <f aca="false">K77/5</f>
        <v>0.00364</v>
      </c>
      <c r="M77" s="0" t="n">
        <f aca="false">300.3/$J$10+$K$10*EXP(-(J77-300.3)/$L$10)</f>
        <v>0.0014320878909059</v>
      </c>
      <c r="N77" s="0" t="n">
        <f aca="false">ABS(1-M77/L77)</f>
        <v>0.606569260740136</v>
      </c>
      <c r="O77" s="68" t="n">
        <f aca="false">505/$J$10+$K$10*EXP(-(J77-505)/$L$10)+ $N$10*EXP(-(J77-505)/$O$10)</f>
        <v>0.00365178232326289</v>
      </c>
      <c r="P77" s="0" t="n">
        <f aca="false">ABS(1-O77/L77)</f>
        <v>0.00323690199530047</v>
      </c>
    </row>
    <row r="78" customFormat="false" ht="12.75" hidden="false" customHeight="false" outlineLevel="0" collapsed="false">
      <c r="A78" s="0" t="n">
        <v>4.52</v>
      </c>
      <c r="B78" s="0" t="n">
        <v>0.00171</v>
      </c>
      <c r="C78" s="0" t="n">
        <v>0.000342</v>
      </c>
      <c r="D78" s="129" t="n">
        <f aca="false">$A$10+A78/$B$10+(1/$C$10)*(1-EXP(-A78*$C$10/$D$10))+(1/$E$10)*(1-EXP(-A78*$E$10/$F$10))</f>
        <v>0.000458416668300673</v>
      </c>
      <c r="E78" s="129" t="n">
        <f aca="false">(1-C78/D78)^2</f>
        <v>0.064492547383747</v>
      </c>
      <c r="F78" s="129" t="n">
        <f aca="false">$A$10</f>
        <v>1.93843663210995E-005</v>
      </c>
      <c r="G78" s="129" t="n">
        <f aca="false">$A$10+A78/$B$10</f>
        <v>3.61922057558881E-005</v>
      </c>
      <c r="H78" s="129" t="n">
        <f aca="false">$A$10+A78/$B$10+(1/$C$10)*(1-EXP(-A78*$C$10/$D$10))</f>
        <v>0.000392009384964275</v>
      </c>
      <c r="J78" s="0" t="n">
        <v>508</v>
      </c>
      <c r="K78" s="0" t="n">
        <v>0.0182</v>
      </c>
      <c r="L78" s="68" t="n">
        <f aca="false">K78/5</f>
        <v>0.00364</v>
      </c>
      <c r="M78" s="0" t="n">
        <f aca="false">300.3/$J$10+$K$10*EXP(-(J78-300.3)/$L$10)</f>
        <v>0.0014320878909059</v>
      </c>
      <c r="N78" s="0" t="n">
        <f aca="false">ABS(1-M78/L78)</f>
        <v>0.606569260740136</v>
      </c>
      <c r="O78" s="68" t="n">
        <f aca="false">505/$J$10+$K$10*EXP(-(J78-505)/$L$10)+ $N$10*EXP(-(J78-505)/$O$10)</f>
        <v>0.00365178232326289</v>
      </c>
      <c r="P78" s="0" t="n">
        <f aca="false">ABS(1-O78/L78)</f>
        <v>0.00323690199530047</v>
      </c>
    </row>
    <row r="79" customFormat="false" ht="12.75" hidden="false" customHeight="false" outlineLevel="0" collapsed="false">
      <c r="A79" s="0" t="n">
        <v>4.77</v>
      </c>
      <c r="B79" s="0" t="n">
        <v>0.00175</v>
      </c>
      <c r="C79" s="0" t="n">
        <v>0.000351</v>
      </c>
      <c r="D79" s="129" t="n">
        <f aca="false">$A$10+A79/$B$10+(1/$C$10)*(1-EXP(-A79*$C$10/$D$10))+(1/$E$10)*(1-EXP(-A79*$E$10/$F$10))</f>
        <v>0.000465885166591955</v>
      </c>
      <c r="E79" s="129" t="n">
        <f aca="false">(1-C79/D79)^2</f>
        <v>0.0608093204999045</v>
      </c>
      <c r="F79" s="129" t="n">
        <f aca="false">$A$10</f>
        <v>1.93843663210995E-005</v>
      </c>
      <c r="G79" s="129" t="n">
        <f aca="false">$A$10+A79/$B$10</f>
        <v>3.7121842892768E-005</v>
      </c>
      <c r="H79" s="129" t="n">
        <f aca="false">$A$10+A79/$B$10+(1/$C$10)*(1-EXP(-A79*$C$10/$D$10))</f>
        <v>0.000395886230488696</v>
      </c>
      <c r="J79" s="0" t="n">
        <v>508</v>
      </c>
      <c r="K79" s="0" t="n">
        <v>0.0182</v>
      </c>
      <c r="L79" s="68" t="n">
        <f aca="false">K79/5</f>
        <v>0.00364</v>
      </c>
      <c r="M79" s="0" t="n">
        <f aca="false">300.3/$J$10+$K$10*EXP(-(J79-300.3)/$L$10)</f>
        <v>0.0014320878909059</v>
      </c>
      <c r="N79" s="0" t="n">
        <f aca="false">ABS(1-M79/L79)</f>
        <v>0.606569260740136</v>
      </c>
      <c r="O79" s="68" t="n">
        <f aca="false">505/$J$10+$K$10*EXP(-(J79-505)/$L$10)+ $N$10*EXP(-(J79-505)/$O$10)</f>
        <v>0.00365178232326289</v>
      </c>
      <c r="P79" s="0" t="n">
        <f aca="false">ABS(1-O79/L79)</f>
        <v>0.00323690199530047</v>
      </c>
    </row>
    <row r="80" customFormat="false" ht="12.75" hidden="false" customHeight="false" outlineLevel="0" collapsed="false">
      <c r="A80" s="0" t="n">
        <v>5.02</v>
      </c>
      <c r="B80" s="0" t="n">
        <v>0.0018</v>
      </c>
      <c r="C80" s="0" t="n">
        <v>0.000359</v>
      </c>
      <c r="D80" s="129" t="n">
        <f aca="false">$A$10+A80/$B$10+(1/$C$10)*(1-EXP(-A80*$C$10/$D$10))+(1/$E$10)*(1-EXP(-A80*$E$10/$F$10))</f>
        <v>0.000472900862017528</v>
      </c>
      <c r="E80" s="129" t="n">
        <f aca="false">(1-C80/D80)^2</f>
        <v>0.058011461973896</v>
      </c>
      <c r="F80" s="129" t="n">
        <f aca="false">$A$10</f>
        <v>1.93843663210995E-005</v>
      </c>
      <c r="G80" s="129" t="n">
        <f aca="false">$A$10+A80/$B$10</f>
        <v>3.80514800296479E-005</v>
      </c>
      <c r="H80" s="129" t="n">
        <f aca="false">$A$10+A80/$B$10+(1/$C$10)*(1-EXP(-A80*$C$10/$D$10))</f>
        <v>0.000399318664042138</v>
      </c>
      <c r="J80" s="0" t="n">
        <v>508</v>
      </c>
      <c r="K80" s="0" t="n">
        <v>0.0182</v>
      </c>
      <c r="L80" s="68" t="n">
        <f aca="false">K80/5</f>
        <v>0.00364</v>
      </c>
      <c r="M80" s="0" t="n">
        <f aca="false">300.3/$J$10+$K$10*EXP(-(J80-300.3)/$L$10)</f>
        <v>0.0014320878909059</v>
      </c>
      <c r="N80" s="0" t="n">
        <f aca="false">ABS(1-M80/L80)</f>
        <v>0.606569260740136</v>
      </c>
      <c r="O80" s="68" t="n">
        <f aca="false">505/$J$10+$K$10*EXP(-(J80-505)/$L$10)+ $N$10*EXP(-(J80-505)/$O$10)</f>
        <v>0.00365178232326289</v>
      </c>
      <c r="P80" s="0" t="n">
        <f aca="false">ABS(1-O80/L80)</f>
        <v>0.00323690199530047</v>
      </c>
    </row>
    <row r="81" customFormat="false" ht="12.75" hidden="false" customHeight="false" outlineLevel="0" collapsed="false">
      <c r="A81" s="0" t="n">
        <v>5.29</v>
      </c>
      <c r="B81" s="0" t="n">
        <v>0.00185</v>
      </c>
      <c r="C81" s="0" t="n">
        <v>0.000369</v>
      </c>
      <c r="D81" s="129" t="n">
        <f aca="false">$A$10+A81/$B$10+(1/$C$10)*(1-EXP(-A81*$C$10/$D$10))+(1/$E$10)*(1-EXP(-A81*$E$10/$F$10))</f>
        <v>0.000480046284109945</v>
      </c>
      <c r="E81" s="129" t="n">
        <f aca="false">(1-C81/D81)^2</f>
        <v>0.0535108483771037</v>
      </c>
      <c r="F81" s="129" t="n">
        <f aca="false">$A$10</f>
        <v>1.93843663210995E-005</v>
      </c>
      <c r="G81" s="129" t="n">
        <f aca="false">$A$10+A81/$B$10</f>
        <v>3.90554881374782E-005</v>
      </c>
      <c r="H81" s="129" t="n">
        <f aca="false">$A$10+A81/$B$10+(1/$C$10)*(1-EXP(-A81*$C$10/$D$10))</f>
        <v>0.000402603565361449</v>
      </c>
      <c r="J81" s="0" t="n">
        <v>508</v>
      </c>
      <c r="K81" s="0" t="n">
        <v>0.0181</v>
      </c>
      <c r="L81" s="68" t="n">
        <f aca="false">K81/5</f>
        <v>0.00362</v>
      </c>
      <c r="M81" s="0" t="n">
        <f aca="false">300.3/$J$10+$K$10*EXP(-(J81-300.3)/$L$10)</f>
        <v>0.0014320878909059</v>
      </c>
      <c r="N81" s="0" t="n">
        <f aca="false">ABS(1-M81/L81)</f>
        <v>0.604395610246988</v>
      </c>
      <c r="O81" s="68" t="n">
        <f aca="false">505/$J$10+$K$10*EXP(-(J81-505)/$L$10)+ $N$10*EXP(-(J81-505)/$O$10)</f>
        <v>0.00365178232326289</v>
      </c>
      <c r="P81" s="0" t="n">
        <f aca="false">ABS(1-O81/L81)</f>
        <v>0.00877964731019154</v>
      </c>
    </row>
    <row r="82" customFormat="false" ht="12.75" hidden="false" customHeight="false" outlineLevel="0" collapsed="false">
      <c r="A82" s="0" t="n">
        <v>5.58</v>
      </c>
      <c r="B82" s="0" t="n">
        <v>0.00189</v>
      </c>
      <c r="C82" s="0" t="n">
        <v>0.000379</v>
      </c>
      <c r="D82" s="129" t="n">
        <f aca="false">$A$10+A82/$B$10+(1/$C$10)*(1-EXP(-A82*$C$10/$D$10))+(1/$E$10)*(1-EXP(-A82*$E$10/$F$10))</f>
        <v>0.000487300732998987</v>
      </c>
      <c r="E82" s="129" t="n">
        <f aca="false">(1-C82/D82)^2</f>
        <v>0.049393370525424</v>
      </c>
      <c r="F82" s="129" t="n">
        <f aca="false">$A$10</f>
        <v>1.93843663210995E-005</v>
      </c>
      <c r="G82" s="129" t="n">
        <f aca="false">$A$10+A82/$B$10</f>
        <v>4.01338672162589E-005</v>
      </c>
      <c r="H82" s="129" t="n">
        <f aca="false">$A$10+A82/$B$10+(1/$C$10)*(1-EXP(-A82*$C$10/$D$10))</f>
        <v>0.000405722376843716</v>
      </c>
      <c r="J82" s="0" t="n">
        <v>508</v>
      </c>
      <c r="K82" s="0" t="n">
        <v>0.0181</v>
      </c>
      <c r="L82" s="68" t="n">
        <f aca="false">K82/5</f>
        <v>0.00362</v>
      </c>
      <c r="M82" s="0" t="n">
        <f aca="false">300.3/$J$10+$K$10*EXP(-(J82-300.3)/$L$10)</f>
        <v>0.0014320878909059</v>
      </c>
      <c r="N82" s="0" t="n">
        <f aca="false">ABS(1-M82/L82)</f>
        <v>0.604395610246988</v>
      </c>
      <c r="O82" s="68" t="n">
        <f aca="false">505/$J$10+$K$10*EXP(-(J82-505)/$L$10)+ $N$10*EXP(-(J82-505)/$O$10)</f>
        <v>0.00365178232326289</v>
      </c>
      <c r="P82" s="0" t="n">
        <f aca="false">ABS(1-O82/L82)</f>
        <v>0.00877964731019154</v>
      </c>
    </row>
    <row r="83" customFormat="false" ht="12.75" hidden="false" customHeight="false" outlineLevel="0" collapsed="false">
      <c r="A83" s="0" t="n">
        <v>5.88</v>
      </c>
      <c r="B83" s="0" t="n">
        <v>0.00195</v>
      </c>
      <c r="C83" s="0" t="n">
        <v>0.00039</v>
      </c>
      <c r="D83" s="129" t="n">
        <f aca="false">$A$10+A83/$B$10+(1/$C$10)*(1-EXP(-A83*$C$10/$D$10))+(1/$E$10)*(1-EXP(-A83*$E$10/$F$10))</f>
        <v>0.000494423469632032</v>
      </c>
      <c r="E83" s="129" t="n">
        <f aca="false">(1-C83/D83)^2</f>
        <v>0.0446064932613224</v>
      </c>
      <c r="F83" s="129" t="n">
        <f aca="false">$A$10</f>
        <v>1.93843663210995E-005</v>
      </c>
      <c r="G83" s="129" t="n">
        <f aca="false">$A$10+A83/$B$10</f>
        <v>4.12494317805148E-005</v>
      </c>
      <c r="H83" s="129" t="n">
        <f aca="false">$A$10+A83/$B$10+(1/$C$10)*(1-EXP(-A83*$C$10/$D$10))</f>
        <v>0.000408578659324595</v>
      </c>
      <c r="J83" s="0" t="n">
        <v>509</v>
      </c>
      <c r="K83" s="0" t="n">
        <v>0.0181</v>
      </c>
      <c r="L83" s="68" t="n">
        <f aca="false">K83/5</f>
        <v>0.00362</v>
      </c>
      <c r="M83" s="0" t="n">
        <f aca="false">300.3/$J$10+$K$10*EXP(-(J83-300.3)/$L$10)</f>
        <v>0.00143208789078218</v>
      </c>
      <c r="N83" s="0" t="n">
        <f aca="false">ABS(1-M83/L83)</f>
        <v>0.604395610281166</v>
      </c>
      <c r="O83" s="68" t="n">
        <f aca="false">505/$J$10+$K$10*EXP(-(J83-505)/$L$10)+ $N$10*EXP(-(J83-505)/$O$10)</f>
        <v>0.00362635334578</v>
      </c>
      <c r="P83" s="0" t="n">
        <f aca="false">ABS(1-O83/L83)</f>
        <v>0.00175506789502888</v>
      </c>
    </row>
    <row r="84" customFormat="false" ht="12.75" hidden="false" customHeight="false" outlineLevel="0" collapsed="false">
      <c r="A84" s="0" t="n">
        <v>6.2</v>
      </c>
      <c r="B84" s="0" t="n">
        <v>0.00201</v>
      </c>
      <c r="C84" s="0" t="n">
        <v>0.000402</v>
      </c>
      <c r="D84" s="129" t="n">
        <f aca="false">$A$10+A84/$B$10+(1/$C$10)*(1-EXP(-A84*$C$10/$D$10))+(1/$E$10)*(1-EXP(-A84*$E$10/$F$10))</f>
        <v>0.00050166757073079</v>
      </c>
      <c r="E84" s="129" t="n">
        <f aca="false">(1-C84/D84)^2</f>
        <v>0.039470778322777</v>
      </c>
      <c r="F84" s="129" t="n">
        <f aca="false">$A$10</f>
        <v>1.93843663210995E-005</v>
      </c>
      <c r="G84" s="129" t="n">
        <f aca="false">$A$10+A84/$B$10</f>
        <v>4.24393673157211E-005</v>
      </c>
      <c r="H84" s="129" t="n">
        <f aca="false">$A$10+A84/$B$10+(1/$C$10)*(1-EXP(-A84*$C$10/$D$10))</f>
        <v>0.000411285055612189</v>
      </c>
      <c r="J84" s="0" t="n">
        <v>509</v>
      </c>
      <c r="K84" s="0" t="n">
        <v>0.0181</v>
      </c>
      <c r="L84" s="68" t="n">
        <f aca="false">K84/5</f>
        <v>0.00362</v>
      </c>
      <c r="M84" s="0" t="n">
        <f aca="false">300.3/$J$10+$K$10*EXP(-(J84-300.3)/$L$10)</f>
        <v>0.00143208789078218</v>
      </c>
      <c r="N84" s="0" t="n">
        <f aca="false">ABS(1-M84/L84)</f>
        <v>0.604395610281166</v>
      </c>
      <c r="O84" s="68" t="n">
        <f aca="false">505/$J$10+$K$10*EXP(-(J84-505)/$L$10)+ $N$10*EXP(-(J84-505)/$O$10)</f>
        <v>0.00362635334578</v>
      </c>
      <c r="P84" s="0" t="n">
        <f aca="false">ABS(1-O84/L84)</f>
        <v>0.00175506789502888</v>
      </c>
    </row>
    <row r="85" customFormat="false" ht="12.75" hidden="false" customHeight="false" outlineLevel="0" collapsed="false">
      <c r="A85" s="0" t="n">
        <v>6.53</v>
      </c>
      <c r="B85" s="0" t="n">
        <v>0.00206</v>
      </c>
      <c r="C85" s="0" t="n">
        <v>0.000412</v>
      </c>
      <c r="D85" s="129" t="n">
        <f aca="false">$A$10+A85/$B$10+(1/$C$10)*(1-EXP(-A85*$C$10/$D$10))+(1/$E$10)*(1-EXP(-A85*$E$10/$F$10))</f>
        <v>0.000508824625710906</v>
      </c>
      <c r="E85" s="129" t="n">
        <f aca="false">(1-C85/D85)^2</f>
        <v>0.0362105740726318</v>
      </c>
      <c r="F85" s="129" t="n">
        <f aca="false">$A$10</f>
        <v>1.93843663210995E-005</v>
      </c>
      <c r="G85" s="129" t="n">
        <f aca="false">$A$10+A85/$B$10</f>
        <v>4.36664883364025E-005</v>
      </c>
      <c r="H85" s="129" t="n">
        <f aca="false">$A$10+A85/$B$10+(1/$C$10)*(1-EXP(-A85*$C$10/$D$10))</f>
        <v>0.000413776809486861</v>
      </c>
      <c r="J85" s="0" t="n">
        <v>509</v>
      </c>
      <c r="K85" s="0" t="n">
        <v>0.0181</v>
      </c>
      <c r="L85" s="68" t="n">
        <f aca="false">K85/5</f>
        <v>0.00362</v>
      </c>
      <c r="M85" s="0" t="n">
        <f aca="false">300.3/$J$10+$K$10*EXP(-(J85-300.3)/$L$10)</f>
        <v>0.00143208789078218</v>
      </c>
      <c r="N85" s="0" t="n">
        <f aca="false">ABS(1-M85/L85)</f>
        <v>0.604395610281166</v>
      </c>
      <c r="O85" s="68" t="n">
        <f aca="false">505/$J$10+$K$10*EXP(-(J85-505)/$L$10)+ $N$10*EXP(-(J85-505)/$O$10)</f>
        <v>0.00362635334578</v>
      </c>
      <c r="P85" s="0" t="n">
        <f aca="false">ABS(1-O85/L85)</f>
        <v>0.00175506789502888</v>
      </c>
    </row>
    <row r="86" customFormat="false" ht="12.75" hidden="false" customHeight="false" outlineLevel="0" collapsed="false">
      <c r="A86" s="0" t="n">
        <v>6.88</v>
      </c>
      <c r="B86" s="0" t="n">
        <v>0.00211</v>
      </c>
      <c r="C86" s="0" t="n">
        <v>0.000421</v>
      </c>
      <c r="D86" s="129" t="n">
        <f aca="false">$A$10+A86/$B$10+(1/$C$10)*(1-EXP(-A86*$C$10/$D$10))+(1/$E$10)*(1-EXP(-A86*$E$10/$F$10))</f>
        <v>0.00051613264622283</v>
      </c>
      <c r="E86" s="129" t="n">
        <f aca="false">(1-C86/D86)^2</f>
        <v>0.0339732030721859</v>
      </c>
      <c r="F86" s="129" t="n">
        <f aca="false">$A$10</f>
        <v>1.93843663210995E-005</v>
      </c>
      <c r="G86" s="129" t="n">
        <f aca="false">$A$10+A86/$B$10</f>
        <v>4.49679803280344E-005</v>
      </c>
      <c r="H86" s="129" t="n">
        <f aca="false">$A$10+A86/$B$10+(1/$C$10)*(1-EXP(-A86*$C$10/$D$10))</f>
        <v>0.000416152497746369</v>
      </c>
      <c r="J86" s="0" t="n">
        <v>509</v>
      </c>
      <c r="K86" s="0" t="n">
        <v>0.018</v>
      </c>
      <c r="L86" s="68" t="n">
        <f aca="false">K86/5</f>
        <v>0.0036</v>
      </c>
      <c r="M86" s="0" t="n">
        <f aca="false">300.3/$J$10+$K$10*EXP(-(J86-300.3)/$L$10)</f>
        <v>0.00143208789078218</v>
      </c>
      <c r="N86" s="0" t="n">
        <f aca="false">ABS(1-M86/L86)</f>
        <v>0.602197808116061</v>
      </c>
      <c r="O86" s="68" t="n">
        <f aca="false">505/$J$10+$K$10*EXP(-(J86-505)/$L$10)+ $N$10*EXP(-(J86-505)/$O$10)</f>
        <v>0.00362635334578</v>
      </c>
      <c r="P86" s="0" t="n">
        <f aca="false">ABS(1-O86/L86)</f>
        <v>0.00732037382777917</v>
      </c>
    </row>
    <row r="87" customFormat="false" ht="12.75" hidden="false" customHeight="false" outlineLevel="0" collapsed="false">
      <c r="A87" s="0" t="n">
        <v>7.25</v>
      </c>
      <c r="B87" s="0" t="n">
        <v>0.00217</v>
      </c>
      <c r="C87" s="0" t="n">
        <v>0.000433</v>
      </c>
      <c r="D87" s="129" t="n">
        <f aca="false">$A$10+A87/$B$10+(1/$C$10)*(1-EXP(-A87*$C$10/$D$10))+(1/$E$10)*(1-EXP(-A87*$E$10/$F$10))</f>
        <v>0.0005236028125512</v>
      </c>
      <c r="E87" s="129" t="n">
        <f aca="false">(1-C87/D87)^2</f>
        <v>0.0299419042797678</v>
      </c>
      <c r="F87" s="129" t="n">
        <f aca="false">$A$10</f>
        <v>1.93843663210995E-005</v>
      </c>
      <c r="G87" s="129" t="n">
        <f aca="false">$A$10+A87/$B$10</f>
        <v>4.63438432906167E-005</v>
      </c>
      <c r="H87" s="129" t="n">
        <f aca="false">$A$10+A87/$B$10+(1/$C$10)*(1-EXP(-A87*$C$10/$D$10))</f>
        <v>0.000418426016298696</v>
      </c>
      <c r="J87" s="0" t="n">
        <v>509</v>
      </c>
      <c r="K87" s="0" t="n">
        <v>0.018</v>
      </c>
      <c r="L87" s="68" t="n">
        <f aca="false">K87/5</f>
        <v>0.0036</v>
      </c>
      <c r="M87" s="0" t="n">
        <f aca="false">300.3/$J$10+$K$10*EXP(-(J87-300.3)/$L$10)</f>
        <v>0.00143208789078218</v>
      </c>
      <c r="N87" s="0" t="n">
        <f aca="false">ABS(1-M87/L87)</f>
        <v>0.602197808116061</v>
      </c>
      <c r="O87" s="68" t="n">
        <f aca="false">505/$J$10+$K$10*EXP(-(J87-505)/$L$10)+ $N$10*EXP(-(J87-505)/$O$10)</f>
        <v>0.00362635334578</v>
      </c>
      <c r="P87" s="0" t="n">
        <f aca="false">ABS(1-O87/L87)</f>
        <v>0.00732037382777917</v>
      </c>
    </row>
    <row r="88" customFormat="false" ht="12.75" hidden="false" customHeight="false" outlineLevel="0" collapsed="false">
      <c r="A88" s="0" t="n">
        <v>7.64</v>
      </c>
      <c r="B88" s="0" t="n">
        <v>0.00222</v>
      </c>
      <c r="C88" s="0" t="n">
        <v>0.000443</v>
      </c>
      <c r="D88" s="129" t="n">
        <f aca="false">$A$10+A88/$B$10+(1/$C$10)*(1-EXP(-A88*$C$10/$D$10))+(1/$E$10)*(1-EXP(-A88*$E$10/$F$10))</f>
        <v>0.00053124938637013</v>
      </c>
      <c r="E88" s="129" t="n">
        <f aca="false">(1-C88/D88)^2</f>
        <v>0.0275947526589346</v>
      </c>
      <c r="F88" s="129" t="n">
        <f aca="false">$A$10</f>
        <v>1.93843663210995E-005</v>
      </c>
      <c r="G88" s="129" t="n">
        <f aca="false">$A$10+A88/$B$10</f>
        <v>4.77940772241493E-005</v>
      </c>
      <c r="H88" s="129" t="n">
        <f aca="false">$A$10+A88/$B$10+(1/$C$10)*(1-EXP(-A88*$C$10/$D$10))</f>
        <v>0.000420614481418161</v>
      </c>
      <c r="J88" s="0" t="n">
        <v>510</v>
      </c>
      <c r="K88" s="0" t="n">
        <v>0.018</v>
      </c>
      <c r="L88" s="68" t="n">
        <f aca="false">K88/5</f>
        <v>0.0036</v>
      </c>
      <c r="M88" s="0" t="n">
        <f aca="false">300.3/$J$10+$K$10*EXP(-(J88-300.3)/$L$10)</f>
        <v>0.00143208789066938</v>
      </c>
      <c r="N88" s="0" t="n">
        <f aca="false">ABS(1-M88/L88)</f>
        <v>0.602197808147394</v>
      </c>
      <c r="O88" s="68" t="n">
        <f aca="false">505/$J$10+$K$10*EXP(-(J88-505)/$L$10)+ $N$10*EXP(-(J88-505)/$O$10)</f>
        <v>0.00360274603814583</v>
      </c>
      <c r="P88" s="0" t="n">
        <f aca="false">ABS(1-O88/L88)</f>
        <v>0.000762788373842582</v>
      </c>
    </row>
    <row r="89" customFormat="false" ht="12.75" hidden="false" customHeight="false" outlineLevel="0" collapsed="false">
      <c r="A89" s="0" t="n">
        <v>8.05</v>
      </c>
      <c r="B89" s="0" t="n">
        <v>0.00227</v>
      </c>
      <c r="C89" s="0" t="n">
        <v>0.000455</v>
      </c>
      <c r="D89" s="129" t="n">
        <f aca="false">$A$10+A89/$B$10+(1/$C$10)*(1-EXP(-A89*$C$10/$D$10))+(1/$E$10)*(1-EXP(-A89*$E$10/$F$10))</f>
        <v>0.000539088236200696</v>
      </c>
      <c r="E89" s="129" t="n">
        <f aca="false">(1-C89/D89)^2</f>
        <v>0.0243304855607674</v>
      </c>
      <c r="F89" s="129" t="n">
        <f aca="false">$A$10</f>
        <v>1.93843663210995E-005</v>
      </c>
      <c r="G89" s="129" t="n">
        <f aca="false">$A$10+A89/$B$10</f>
        <v>4.93186821286323E-005</v>
      </c>
      <c r="H89" s="129" t="n">
        <f aca="false">$A$10+A89/$B$10+(1/$C$10)*(1-EXP(-A89*$C$10/$D$10))</f>
        <v>0.000422736752590096</v>
      </c>
      <c r="J89" s="0" t="n">
        <v>510</v>
      </c>
      <c r="K89" s="0" t="n">
        <v>0.018</v>
      </c>
      <c r="L89" s="68" t="n">
        <f aca="false">K89/5</f>
        <v>0.0036</v>
      </c>
      <c r="M89" s="0" t="n">
        <f aca="false">300.3/$J$10+$K$10*EXP(-(J89-300.3)/$L$10)</f>
        <v>0.00143208789066938</v>
      </c>
      <c r="N89" s="0" t="n">
        <f aca="false">ABS(1-M89/L89)</f>
        <v>0.602197808147394</v>
      </c>
      <c r="O89" s="68" t="n">
        <f aca="false">505/$J$10+$K$10*EXP(-(J89-505)/$L$10)+ $N$10*EXP(-(J89-505)/$O$10)</f>
        <v>0.00360274603814583</v>
      </c>
      <c r="P89" s="0" t="n">
        <f aca="false">ABS(1-O89/L89)</f>
        <v>0.000762788373842582</v>
      </c>
    </row>
    <row r="90" customFormat="false" ht="12.75" hidden="false" customHeight="false" outlineLevel="0" collapsed="false">
      <c r="A90" s="0" t="n">
        <v>8.48</v>
      </c>
      <c r="B90" s="0" t="n">
        <v>0.00233</v>
      </c>
      <c r="C90" s="0" t="n">
        <v>0.000466</v>
      </c>
      <c r="D90" s="129" t="n">
        <f aca="false">$A$10+A90/$B$10+(1/$C$10)*(1-EXP(-A90*$C$10/$D$10))+(1/$E$10)*(1-EXP(-A90*$E$10/$F$10))</f>
        <v>0.000547135586601127</v>
      </c>
      <c r="E90" s="129" t="n">
        <f aca="false">(1-C90/D90)^2</f>
        <v>0.0219903851044656</v>
      </c>
      <c r="F90" s="129" t="n">
        <f aca="false">$A$10</f>
        <v>1.93843663210995E-005</v>
      </c>
      <c r="G90" s="129" t="n">
        <f aca="false">$A$10+A90/$B$10</f>
        <v>5.09176580040658E-005</v>
      </c>
      <c r="H90" s="129" t="n">
        <f aca="false">$A$10+A90/$B$10+(1/$C$10)*(1-EXP(-A90*$C$10/$D$10))</f>
        <v>0.00042481217897017</v>
      </c>
      <c r="J90" s="0" t="n">
        <v>510</v>
      </c>
      <c r="K90" s="0" t="n">
        <v>0.0179</v>
      </c>
      <c r="L90" s="68" t="n">
        <f aca="false">K90/5</f>
        <v>0.00358</v>
      </c>
      <c r="M90" s="0" t="n">
        <f aca="false">300.3/$J$10+$K$10*EXP(-(J90-300.3)/$L$10)</f>
        <v>0.00143208789066938</v>
      </c>
      <c r="N90" s="0" t="n">
        <f aca="false">ABS(1-M90/L90)</f>
        <v>0.599975449533693</v>
      </c>
      <c r="O90" s="68" t="n">
        <f aca="false">505/$J$10+$K$10*EXP(-(J90-505)/$L$10)+ $N$10*EXP(-(J90-505)/$O$10)</f>
        <v>0.00360274603814583</v>
      </c>
      <c r="P90" s="0" t="n">
        <f aca="false">ABS(1-O90/L90)</f>
        <v>0.00635364194017685</v>
      </c>
    </row>
    <row r="91" customFormat="false" ht="12.75" hidden="false" customHeight="false" outlineLevel="0" collapsed="false">
      <c r="A91" s="0" t="n">
        <v>8.93</v>
      </c>
      <c r="B91" s="0" t="n">
        <v>0.0024</v>
      </c>
      <c r="C91" s="0" t="n">
        <v>0.00048</v>
      </c>
      <c r="D91" s="129" t="n">
        <f aca="false">$A$10+A91/$B$10+(1/$C$10)*(1-EXP(-A91*$C$10/$D$10))+(1/$E$10)*(1-EXP(-A91*$E$10/$F$10))</f>
        <v>0.000555407026708532</v>
      </c>
      <c r="E91" s="129" t="n">
        <f aca="false">(1-C91/D91)^2</f>
        <v>0.0184332067425974</v>
      </c>
      <c r="F91" s="129" t="n">
        <f aca="false">$A$10</f>
        <v>1.93843663210995E-005</v>
      </c>
      <c r="G91" s="129" t="n">
        <f aca="false">$A$10+A91/$B$10</f>
        <v>5.25910048504496E-005</v>
      </c>
      <c r="H91" s="129" t="n">
        <f aca="false">$A$10+A91/$B$10+(1/$C$10)*(1-EXP(-A91*$C$10/$D$10))</f>
        <v>0.000426859605080686</v>
      </c>
      <c r="J91" s="0" t="n">
        <v>510</v>
      </c>
      <c r="K91" s="0" t="n">
        <v>0.0179</v>
      </c>
      <c r="L91" s="68" t="n">
        <f aca="false">K91/5</f>
        <v>0.00358</v>
      </c>
      <c r="M91" s="0" t="n">
        <f aca="false">300.3/$J$10+$K$10*EXP(-(J91-300.3)/$L$10)</f>
        <v>0.00143208789066938</v>
      </c>
      <c r="N91" s="0" t="n">
        <f aca="false">ABS(1-M91/L91)</f>
        <v>0.599975449533693</v>
      </c>
      <c r="O91" s="68" t="n">
        <f aca="false">505/$J$10+$K$10*EXP(-(J91-505)/$L$10)+ $N$10*EXP(-(J91-505)/$O$10)</f>
        <v>0.00360274603814583</v>
      </c>
      <c r="P91" s="0" t="n">
        <f aca="false">ABS(1-O91/L91)</f>
        <v>0.00635364194017685</v>
      </c>
    </row>
    <row r="92" customFormat="false" ht="12.75" hidden="false" customHeight="false" outlineLevel="0" collapsed="false">
      <c r="A92" s="0" t="n">
        <v>9.4</v>
      </c>
      <c r="B92" s="0" t="n">
        <v>0.00245</v>
      </c>
      <c r="C92" s="0" t="n">
        <v>0.000491</v>
      </c>
      <c r="D92" s="129" t="n">
        <f aca="false">$A$10+A92/$B$10+(1/$C$10)*(1-EXP(-A92*$C$10/$D$10))+(1/$E$10)*(1-EXP(-A92*$E$10/$F$10))</f>
        <v>0.00056391678504576</v>
      </c>
      <c r="E92" s="129" t="n">
        <f aca="false">(1-C92/D92)^2</f>
        <v>0.0167195652638678</v>
      </c>
      <c r="F92" s="129" t="n">
        <f aca="false">$A$10</f>
        <v>1.93843663210995E-005</v>
      </c>
      <c r="G92" s="129" t="n">
        <f aca="false">$A$10+A92/$B$10</f>
        <v>5.43387226677838E-005</v>
      </c>
      <c r="H92" s="129" t="n">
        <f aca="false">$A$10+A92/$B$10+(1/$C$10)*(1-EXP(-A92*$C$10/$D$10))</f>
        <v>0.000428896642661065</v>
      </c>
      <c r="J92" s="0" t="n">
        <v>511</v>
      </c>
      <c r="K92" s="0" t="n">
        <v>0.0179</v>
      </c>
      <c r="L92" s="68" t="n">
        <f aca="false">K92/5</f>
        <v>0.00358</v>
      </c>
      <c r="M92" s="0" t="n">
        <f aca="false">300.3/$J$10+$K$10*EXP(-(J92-300.3)/$L$10)</f>
        <v>0.00143208789056654</v>
      </c>
      <c r="N92" s="0" t="n">
        <f aca="false">ABS(1-M92/L92)</f>
        <v>0.59997544956242</v>
      </c>
      <c r="O92" s="68" t="n">
        <f aca="false">505/$J$10+$K$10*EXP(-(J92-505)/$L$10)+ $N$10*EXP(-(J92-505)/$O$10)</f>
        <v>0.00358080171163678</v>
      </c>
      <c r="P92" s="0" t="n">
        <f aca="false">ABS(1-O92/L92)</f>
        <v>0.000223941797981908</v>
      </c>
    </row>
    <row r="93" customFormat="false" ht="12.75" hidden="false" customHeight="false" outlineLevel="0" collapsed="false">
      <c r="A93" s="0" t="n">
        <v>9.9</v>
      </c>
      <c r="B93" s="0" t="n">
        <v>0.00251</v>
      </c>
      <c r="C93" s="0" t="n">
        <v>0.000502</v>
      </c>
      <c r="D93" s="129" t="n">
        <f aca="false">$A$10+A93/$B$10+(1/$C$10)*(1-EXP(-A93*$C$10/$D$10))+(1/$E$10)*(1-EXP(-A93*$E$10/$F$10))</f>
        <v>0.000572855024834909</v>
      </c>
      <c r="E93" s="129" t="n">
        <f aca="false">(1-C93/D93)^2</f>
        <v>0.0152986058396737</v>
      </c>
      <c r="F93" s="129" t="n">
        <f aca="false">$A$10</f>
        <v>1.93843663210995E-005</v>
      </c>
      <c r="G93" s="129" t="n">
        <f aca="false">$A$10+A93/$B$10</f>
        <v>5.61979969415436E-005</v>
      </c>
      <c r="H93" s="129" t="n">
        <f aca="false">$A$10+A93/$B$10+(1/$C$10)*(1-EXP(-A93*$C$10/$D$10))</f>
        <v>0.000430980182935727</v>
      </c>
      <c r="J93" s="0" t="n">
        <v>511</v>
      </c>
      <c r="K93" s="0" t="n">
        <v>0.0179</v>
      </c>
      <c r="L93" s="68" t="n">
        <f aca="false">K93/5</f>
        <v>0.00358</v>
      </c>
      <c r="M93" s="0" t="n">
        <f aca="false">300.3/$J$10+$K$10*EXP(-(J93-300.3)/$L$10)</f>
        <v>0.00143208789056654</v>
      </c>
      <c r="N93" s="0" t="n">
        <f aca="false">ABS(1-M93/L93)</f>
        <v>0.59997544956242</v>
      </c>
      <c r="O93" s="68" t="n">
        <f aca="false">505/$J$10+$K$10*EXP(-(J93-505)/$L$10)+ $N$10*EXP(-(J93-505)/$O$10)</f>
        <v>0.00358080171163678</v>
      </c>
      <c r="P93" s="0" t="n">
        <f aca="false">ABS(1-O93/L93)</f>
        <v>0.000223941797981908</v>
      </c>
    </row>
    <row r="94" customFormat="false" ht="12.75" hidden="false" customHeight="false" outlineLevel="0" collapsed="false">
      <c r="A94" s="0" t="n">
        <v>10.4</v>
      </c>
      <c r="B94" s="0" t="n">
        <v>0.00259</v>
      </c>
      <c r="C94" s="0" t="n">
        <v>0.000517</v>
      </c>
      <c r="D94" s="129" t="n">
        <f aca="false">$A$10+A94/$B$10+(1/$C$10)*(1-EXP(-A94*$C$10/$D$10))+(1/$E$10)*(1-EXP(-A94*$E$10/$F$10))</f>
        <v>0.00058169873867313</v>
      </c>
      <c r="E94" s="129" t="n">
        <f aca="false">(1-C94/D94)^2</f>
        <v>0.0123707315842148</v>
      </c>
      <c r="F94" s="129" t="n">
        <f aca="false">$A$10</f>
        <v>1.93843663210995E-005</v>
      </c>
      <c r="G94" s="129" t="n">
        <f aca="false">$A$10+A94/$B$10</f>
        <v>5.80572712153034E-005</v>
      </c>
      <c r="H94" s="129" t="n">
        <f aca="false">$A$10+A94/$B$10+(1/$C$10)*(1-EXP(-A94*$C$10/$D$10))</f>
        <v>0.000433001188033332</v>
      </c>
      <c r="J94" s="0" t="n">
        <v>511</v>
      </c>
      <c r="K94" s="0" t="n">
        <v>0.0178</v>
      </c>
      <c r="L94" s="68" t="n">
        <f aca="false">K94/5</f>
        <v>0.00356</v>
      </c>
      <c r="M94" s="0" t="n">
        <f aca="false">300.3/$J$10+$K$10*EXP(-(J94-300.3)/$L$10)</f>
        <v>0.00143208789056654</v>
      </c>
      <c r="N94" s="0" t="n">
        <f aca="false">ABS(1-M94/L94)</f>
        <v>0.597728120627377</v>
      </c>
      <c r="O94" s="68" t="n">
        <f aca="false">505/$J$10+$K$10*EXP(-(J94-505)/$L$10)+ $N$10*EXP(-(J94-505)/$O$10)</f>
        <v>0.00358080171163678</v>
      </c>
      <c r="P94" s="0" t="n">
        <f aca="false">ABS(1-O94/L94)</f>
        <v>0.00584317742606055</v>
      </c>
    </row>
    <row r="95" customFormat="false" ht="12.75" hidden="false" customHeight="false" outlineLevel="0" collapsed="false">
      <c r="A95" s="0" t="n">
        <v>11</v>
      </c>
      <c r="B95" s="0" t="n">
        <v>0.00265</v>
      </c>
      <c r="C95" s="0" t="n">
        <v>0.00053</v>
      </c>
      <c r="D95" s="129" t="n">
        <f aca="false">$A$10+A95/$B$10+(1/$C$10)*(1-EXP(-A95*$C$10/$D$10))+(1/$E$10)*(1-EXP(-A95*$E$10/$F$10))</f>
        <v>0.000592210824228429</v>
      </c>
      <c r="E95" s="129" t="n">
        <f aca="false">(1-C95/D95)^2</f>
        <v>0.0110351750984044</v>
      </c>
      <c r="F95" s="129" t="n">
        <f aca="false">$A$10</f>
        <v>1.93843663210995E-005</v>
      </c>
      <c r="G95" s="129" t="n">
        <f aca="false">$A$10+A95/$B$10</f>
        <v>6.02884003438152E-005</v>
      </c>
      <c r="H95" s="129" t="n">
        <f aca="false">$A$10+A95/$B$10+(1/$C$10)*(1-EXP(-A95*$C$10/$D$10))</f>
        <v>0.000435368040755481</v>
      </c>
      <c r="J95" s="0" t="n">
        <v>511</v>
      </c>
      <c r="K95" s="0" t="n">
        <v>0.0178</v>
      </c>
      <c r="L95" s="68" t="n">
        <f aca="false">K95/5</f>
        <v>0.00356</v>
      </c>
      <c r="M95" s="0" t="n">
        <f aca="false">300.3/$J$10+$K$10*EXP(-(J95-300.3)/$L$10)</f>
        <v>0.00143208789056654</v>
      </c>
      <c r="N95" s="0" t="n">
        <f aca="false">ABS(1-M95/L95)</f>
        <v>0.597728120627377</v>
      </c>
      <c r="O95" s="68" t="n">
        <f aca="false">505/$J$10+$K$10*EXP(-(J95-505)/$L$10)+ $N$10*EXP(-(J95-505)/$O$10)</f>
        <v>0.00358080171163678</v>
      </c>
      <c r="P95" s="0" t="n">
        <f aca="false">ABS(1-O95/L95)</f>
        <v>0.00584317742606055</v>
      </c>
    </row>
    <row r="96" customFormat="false" ht="12.75" hidden="false" customHeight="false" outlineLevel="0" collapsed="false">
      <c r="A96" s="0" t="n">
        <v>11.6</v>
      </c>
      <c r="B96" s="0" t="n">
        <v>0.00273</v>
      </c>
      <c r="C96" s="0" t="n">
        <v>0.000546</v>
      </c>
      <c r="D96" s="129" t="n">
        <f aca="false">$A$10+A96/$B$10+(1/$C$10)*(1-EXP(-A96*$C$10/$D$10))+(1/$E$10)*(1-EXP(-A96*$E$10/$F$10))</f>
        <v>0.000602633274471824</v>
      </c>
      <c r="E96" s="129" t="n">
        <f aca="false">(1-C96/D96)^2</f>
        <v>0.00883155403134769</v>
      </c>
      <c r="F96" s="129" t="n">
        <f aca="false">$A$10</f>
        <v>1.93843663210995E-005</v>
      </c>
      <c r="G96" s="129" t="n">
        <f aca="false">$A$10+A96/$B$10</f>
        <v>6.25195294723269E-005</v>
      </c>
      <c r="H96" s="129" t="n">
        <f aca="false">$A$10+A96/$B$10+(1/$C$10)*(1-EXP(-A96*$C$10/$D$10))</f>
        <v>0.000437690853256941</v>
      </c>
      <c r="J96" s="0" t="n">
        <v>512</v>
      </c>
      <c r="K96" s="0" t="n">
        <v>0.0178</v>
      </c>
      <c r="L96" s="68" t="n">
        <f aca="false">K96/5</f>
        <v>0.00356</v>
      </c>
      <c r="M96" s="0" t="n">
        <f aca="false">300.3/$J$10+$K$10*EXP(-(J96-300.3)/$L$10)</f>
        <v>0.00143208789047277</v>
      </c>
      <c r="N96" s="0" t="n">
        <f aca="false">ABS(1-M96/L96)</f>
        <v>0.597728120653716</v>
      </c>
      <c r="O96" s="68" t="n">
        <f aca="false">505/$J$10+$K$10*EXP(-(J96-505)/$L$10)+ $N$10*EXP(-(J96-505)/$O$10)</f>
        <v>0.00356037567542842</v>
      </c>
      <c r="P96" s="0" t="n">
        <f aca="false">ABS(1-O96/L96)</f>
        <v>0.000105526805735501</v>
      </c>
    </row>
    <row r="97" customFormat="false" ht="12.75" hidden="false" customHeight="false" outlineLevel="0" collapsed="false">
      <c r="A97" s="0" t="n">
        <v>12.2</v>
      </c>
      <c r="B97" s="0" t="n">
        <v>0.00279</v>
      </c>
      <c r="C97" s="0" t="n">
        <v>0.000559</v>
      </c>
      <c r="D97" s="129" t="n">
        <f aca="false">$A$10+A97/$B$10+(1/$C$10)*(1-EXP(-A97*$C$10/$D$10))+(1/$E$10)*(1-EXP(-A97*$E$10/$F$10))</f>
        <v>0.000612980635008793</v>
      </c>
      <c r="E97" s="129" t="n">
        <f aca="false">(1-C97/D97)^2</f>
        <v>0.00775501190491595</v>
      </c>
      <c r="F97" s="129" t="n">
        <f aca="false">$A$10</f>
        <v>1.93843663210995E-005</v>
      </c>
      <c r="G97" s="129" t="n">
        <f aca="false">$A$10+A97/$B$10</f>
        <v>6.47506586008387E-005</v>
      </c>
      <c r="H97" s="129" t="n">
        <f aca="false">$A$10+A97/$B$10+(1/$C$10)*(1-EXP(-A97*$C$10/$D$10))</f>
        <v>0.000439983915912631</v>
      </c>
      <c r="J97" s="0" t="n">
        <v>512</v>
      </c>
      <c r="K97" s="0" t="n">
        <v>0.0178</v>
      </c>
      <c r="L97" s="68" t="n">
        <f aca="false">K97/5</f>
        <v>0.00356</v>
      </c>
      <c r="M97" s="0" t="n">
        <f aca="false">300.3/$J$10+$K$10*EXP(-(J97-300.3)/$L$10)</f>
        <v>0.00143208789047277</v>
      </c>
      <c r="N97" s="0" t="n">
        <f aca="false">ABS(1-M97/L97)</f>
        <v>0.597728120653716</v>
      </c>
      <c r="O97" s="68" t="n">
        <f aca="false">505/$J$10+$K$10*EXP(-(J97-505)/$L$10)+ $N$10*EXP(-(J97-505)/$O$10)</f>
        <v>0.00356037567542842</v>
      </c>
      <c r="P97" s="0" t="n">
        <f aca="false">ABS(1-O97/L97)</f>
        <v>0.000105526805735501</v>
      </c>
    </row>
    <row r="98" customFormat="false" ht="12.75" hidden="false" customHeight="false" outlineLevel="0" collapsed="false">
      <c r="A98" s="0" t="n">
        <v>12.8</v>
      </c>
      <c r="B98" s="0" t="n">
        <v>0.00289</v>
      </c>
      <c r="C98" s="0" t="n">
        <v>0.000578</v>
      </c>
      <c r="D98" s="129" t="n">
        <f aca="false">$A$10+A98/$B$10+(1/$C$10)*(1-EXP(-A98*$C$10/$D$10))+(1/$E$10)*(1-EXP(-A98*$E$10/$F$10))</f>
        <v>0.000623262813009012</v>
      </c>
      <c r="E98" s="129" t="n">
        <f aca="false">(1-C98/D98)^2</f>
        <v>0.00527400638617481</v>
      </c>
      <c r="F98" s="129" t="n">
        <f aca="false">$A$10</f>
        <v>1.93843663210995E-005</v>
      </c>
      <c r="G98" s="129" t="n">
        <f aca="false">$A$10+A98/$B$10</f>
        <v>6.69817877293505E-005</v>
      </c>
      <c r="H98" s="129" t="n">
        <f aca="false">$A$10+A98/$B$10+(1/$C$10)*(1-EXP(-A98*$C$10/$D$10))</f>
        <v>0.000442256882090385</v>
      </c>
      <c r="J98" s="0" t="n">
        <v>512</v>
      </c>
      <c r="K98" s="0" t="n">
        <v>0.0177</v>
      </c>
      <c r="L98" s="68" t="n">
        <f aca="false">K98/5</f>
        <v>0.00354</v>
      </c>
      <c r="M98" s="0" t="n">
        <f aca="false">300.3/$J$10+$K$10*EXP(-(J98-300.3)/$L$10)</f>
        <v>0.00143208789047277</v>
      </c>
      <c r="N98" s="0" t="n">
        <f aca="false">ABS(1-M98/L98)</f>
        <v>0.595455398171533</v>
      </c>
      <c r="O98" s="68" t="n">
        <f aca="false">505/$J$10+$K$10*EXP(-(J98-505)/$L$10)+ $N$10*EXP(-(J98-505)/$O$10)</f>
        <v>0.00356037567542842</v>
      </c>
      <c r="P98" s="0" t="n">
        <f aca="false">ABS(1-O98/L98)</f>
        <v>0.00575584051650235</v>
      </c>
    </row>
    <row r="99" customFormat="false" ht="12.75" hidden="false" customHeight="false" outlineLevel="0" collapsed="false">
      <c r="A99" s="0" t="n">
        <v>13.5</v>
      </c>
      <c r="B99" s="0" t="n">
        <v>0.00295</v>
      </c>
      <c r="C99" s="0" t="n">
        <v>0.000589</v>
      </c>
      <c r="D99" s="129" t="n">
        <f aca="false">$A$10+A99/$B$10+(1/$C$10)*(1-EXP(-A99*$C$10/$D$10))+(1/$E$10)*(1-EXP(-A99*$E$10/$F$10))</f>
        <v>0.00063518521546716</v>
      </c>
      <c r="E99" s="129" t="n">
        <f aca="false">(1-C99/D99)^2</f>
        <v>0.00528694979425353</v>
      </c>
      <c r="F99" s="129" t="n">
        <f aca="false">$A$10</f>
        <v>1.93843663210995E-005</v>
      </c>
      <c r="G99" s="129" t="n">
        <f aca="false">$A$10+A99/$B$10</f>
        <v>6.95847717126142E-005</v>
      </c>
      <c r="H99" s="129" t="n">
        <f aca="false">$A$10+A99/$B$10+(1/$C$10)*(1-EXP(-A99*$C$10/$D$10))</f>
        <v>0.000444891851233482</v>
      </c>
      <c r="J99" s="0" t="n">
        <v>513</v>
      </c>
      <c r="K99" s="0" t="n">
        <v>0.0177</v>
      </c>
      <c r="L99" s="68" t="n">
        <f aca="false">K99/5</f>
        <v>0.00354</v>
      </c>
      <c r="M99" s="0" t="n">
        <f aca="false">300.3/$J$10+$K$10*EXP(-(J99-300.3)/$L$10)</f>
        <v>0.00143208789038728</v>
      </c>
      <c r="N99" s="0" t="n">
        <f aca="false">ABS(1-M99/L99)</f>
        <v>0.595455398195682</v>
      </c>
      <c r="O99" s="68" t="n">
        <f aca="false">505/$J$10+$K$10*EXP(-(J99-505)/$L$10)+ $N$10*EXP(-(J99-505)/$O$10)</f>
        <v>0.0035413360009579</v>
      </c>
      <c r="P99" s="0" t="n">
        <f aca="false">ABS(1-O99/L99)</f>
        <v>0.000377401400537547</v>
      </c>
    </row>
    <row r="100" customFormat="false" ht="12.75" hidden="false" customHeight="false" outlineLevel="0" collapsed="false">
      <c r="A100" s="0" t="n">
        <v>14.2</v>
      </c>
      <c r="B100" s="0" t="n">
        <v>0.00303</v>
      </c>
      <c r="C100" s="0" t="n">
        <v>0.000606</v>
      </c>
      <c r="D100" s="129" t="n">
        <f aca="false">$A$10+A100/$B$10+(1/$C$10)*(1-EXP(-A100*$C$10/$D$10))+(1/$E$10)*(1-EXP(-A100*$E$10/$F$10))</f>
        <v>0.000647035246460343</v>
      </c>
      <c r="E100" s="129" t="n">
        <f aca="false">(1-C100/D100)^2</f>
        <v>0.00402214955046007</v>
      </c>
      <c r="F100" s="129" t="n">
        <f aca="false">$A$10</f>
        <v>1.93843663210995E-005</v>
      </c>
      <c r="G100" s="129" t="n">
        <f aca="false">$A$10+A100/$B$10</f>
        <v>7.21877556958779E-005</v>
      </c>
      <c r="H100" s="129" t="n">
        <f aca="false">$A$10+A100/$B$10+(1/$C$10)*(1-EXP(-A100*$C$10/$D$10))</f>
        <v>0.000447515074243723</v>
      </c>
      <c r="J100" s="0" t="n">
        <v>513</v>
      </c>
      <c r="K100" s="0" t="n">
        <v>0.0177</v>
      </c>
      <c r="L100" s="68" t="n">
        <f aca="false">K100/5</f>
        <v>0.00354</v>
      </c>
      <c r="M100" s="0" t="n">
        <f aca="false">300.3/$J$10+$K$10*EXP(-(J100-300.3)/$L$10)</f>
        <v>0.00143208789038728</v>
      </c>
      <c r="N100" s="0" t="n">
        <f aca="false">ABS(1-M100/L100)</f>
        <v>0.595455398195682</v>
      </c>
      <c r="O100" s="68" t="n">
        <f aca="false">505/$J$10+$K$10*EXP(-(J100-505)/$L$10)+ $N$10*EXP(-(J100-505)/$O$10)</f>
        <v>0.0035413360009579</v>
      </c>
      <c r="P100" s="0" t="n">
        <f aca="false">ABS(1-O100/L100)</f>
        <v>0.000377401400537547</v>
      </c>
    </row>
    <row r="101" customFormat="false" ht="12.75" hidden="false" customHeight="false" outlineLevel="0" collapsed="false">
      <c r="A101" s="0" t="n">
        <v>15</v>
      </c>
      <c r="B101" s="0" t="n">
        <v>0.00312</v>
      </c>
      <c r="C101" s="0" t="n">
        <v>0.000624</v>
      </c>
      <c r="D101" s="129" t="n">
        <f aca="false">$A$10+A101/$B$10+(1/$C$10)*(1-EXP(-A101*$C$10/$D$10))+(1/$E$10)*(1-EXP(-A101*$E$10/$F$10))</f>
        <v>0.000660495484183516</v>
      </c>
      <c r="E101" s="129" t="n">
        <f aca="false">(1-C101/D101)^2</f>
        <v>0.00305308260050349</v>
      </c>
      <c r="F101" s="129" t="n">
        <f aca="false">$A$10</f>
        <v>1.93843663210995E-005</v>
      </c>
      <c r="G101" s="129" t="n">
        <f aca="false">$A$10+A101/$B$10</f>
        <v>7.51625945338936E-005</v>
      </c>
      <c r="H101" s="129" t="n">
        <f aca="false">$A$10+A101/$B$10+(1/$C$10)*(1-EXP(-A101*$C$10/$D$10))</f>
        <v>0.000450504116118991</v>
      </c>
      <c r="J101" s="0" t="n">
        <v>514</v>
      </c>
      <c r="K101" s="0" t="n">
        <v>0.0177</v>
      </c>
      <c r="L101" s="68" t="n">
        <f aca="false">K101/5</f>
        <v>0.00354</v>
      </c>
      <c r="M101" s="0" t="n">
        <f aca="false">300.3/$J$10+$K$10*EXP(-(J101-300.3)/$L$10)</f>
        <v>0.00143208789030934</v>
      </c>
      <c r="N101" s="0" t="n">
        <f aca="false">ABS(1-M101/L101)</f>
        <v>0.5954553982177</v>
      </c>
      <c r="O101" s="68" t="n">
        <f aca="false">505/$J$10+$K$10*EXP(-(J101-505)/$L$10)+ $N$10*EXP(-(J101-505)/$O$10)</f>
        <v>0.00352356239536427</v>
      </c>
      <c r="P101" s="0" t="n">
        <f aca="false">ABS(1-O101/L101)</f>
        <v>0.00464339114003776</v>
      </c>
    </row>
    <row r="102" customFormat="false" ht="12.75" hidden="false" customHeight="false" outlineLevel="0" collapsed="false">
      <c r="A102" s="0" t="n">
        <v>15.8</v>
      </c>
      <c r="B102" s="0" t="n">
        <v>0.00319</v>
      </c>
      <c r="C102" s="0" t="n">
        <v>0.000638</v>
      </c>
      <c r="D102" s="129" t="n">
        <f aca="false">$A$10+A102/$B$10+(1/$C$10)*(1-EXP(-A102*$C$10/$D$10))+(1/$E$10)*(1-EXP(-A102*$E$10/$F$10))</f>
        <v>0.00067387185653739</v>
      </c>
      <c r="E102" s="129" t="n">
        <f aca="false">(1-C102/D102)^2</f>
        <v>0.00283369478013653</v>
      </c>
      <c r="F102" s="129" t="n">
        <f aca="false">$A$10</f>
        <v>1.93843663210995E-005</v>
      </c>
      <c r="G102" s="129" t="n">
        <f aca="false">$A$10+A102/$B$10</f>
        <v>7.81374333719093E-005</v>
      </c>
      <c r="H102" s="129" t="n">
        <f aca="false">$A$10+A102/$B$10+(1/$C$10)*(1-EXP(-A102*$C$10/$D$10))</f>
        <v>0.000453487373330736</v>
      </c>
      <c r="J102" s="0" t="n">
        <v>514</v>
      </c>
      <c r="K102" s="0" t="n">
        <v>0.0176</v>
      </c>
      <c r="L102" s="68" t="n">
        <f aca="false">K102/5</f>
        <v>0.00352</v>
      </c>
      <c r="M102" s="0" t="n">
        <f aca="false">300.3/$J$10+$K$10*EXP(-(J102-300.3)/$L$10)</f>
        <v>0.00143208789030934</v>
      </c>
      <c r="N102" s="0" t="n">
        <f aca="false">ABS(1-M102/L102)</f>
        <v>0.593156849343936</v>
      </c>
      <c r="O102" s="68" t="n">
        <f aca="false">505/$J$10+$K$10*EXP(-(J102-505)/$L$10)+ $N$10*EXP(-(J102-505)/$O$10)</f>
        <v>0.00352356239536427</v>
      </c>
      <c r="P102" s="0" t="n">
        <f aca="false">ABS(1-O102/L102)</f>
        <v>0.00101204413757561</v>
      </c>
    </row>
    <row r="103" customFormat="false" ht="12.75" hidden="false" customHeight="false" outlineLevel="0" collapsed="false">
      <c r="A103" s="0" t="n">
        <v>16.6</v>
      </c>
      <c r="B103" s="0" t="n">
        <v>0.00328</v>
      </c>
      <c r="C103" s="0" t="n">
        <v>0.000656</v>
      </c>
      <c r="D103" s="129" t="n">
        <f aca="false">$A$10+A103/$B$10+(1/$C$10)*(1-EXP(-A103*$C$10/$D$10))+(1/$E$10)*(1-EXP(-A103*$E$10/$F$10))</f>
        <v>0.000687167301745739</v>
      </c>
      <c r="E103" s="129" t="n">
        <f aca="false">(1-C103/D103)^2</f>
        <v>0.00205718542948583</v>
      </c>
      <c r="F103" s="129" t="n">
        <f aca="false">$A$10</f>
        <v>1.93843663210995E-005</v>
      </c>
      <c r="G103" s="129" t="n">
        <f aca="false">$A$10+A103/$B$10</f>
        <v>8.1112272209925E-005</v>
      </c>
      <c r="H103" s="129" t="n">
        <f aca="false">$A$10+A103/$B$10+(1/$C$10)*(1-EXP(-A103*$C$10/$D$10))</f>
        <v>0.00045646720187729</v>
      </c>
      <c r="J103" s="0" t="n">
        <v>514</v>
      </c>
      <c r="K103" s="0" t="n">
        <v>0.0176</v>
      </c>
      <c r="L103" s="68" t="n">
        <f aca="false">K103/5</f>
        <v>0.00352</v>
      </c>
      <c r="M103" s="0" t="n">
        <f aca="false">300.3/$J$10+$K$10*EXP(-(J103-300.3)/$L$10)</f>
        <v>0.00143208789030934</v>
      </c>
      <c r="N103" s="0" t="n">
        <f aca="false">ABS(1-M103/L103)</f>
        <v>0.593156849343936</v>
      </c>
      <c r="O103" s="68" t="n">
        <f aca="false">505/$J$10+$K$10*EXP(-(J103-505)/$L$10)+ $N$10*EXP(-(J103-505)/$O$10)</f>
        <v>0.00352356239536427</v>
      </c>
      <c r="P103" s="0" t="n">
        <f aca="false">ABS(1-O103/L103)</f>
        <v>0.00101204413757561</v>
      </c>
    </row>
    <row r="104" customFormat="false" ht="12.75" hidden="false" customHeight="false" outlineLevel="0" collapsed="false">
      <c r="A104" s="0" t="n">
        <v>17.5</v>
      </c>
      <c r="B104" s="0" t="n">
        <v>0.00332</v>
      </c>
      <c r="C104" s="0" t="n">
        <v>0.000664</v>
      </c>
      <c r="D104" s="129" t="n">
        <f aca="false">$A$10+A104/$B$10+(1/$C$10)*(1-EXP(-A104*$C$10/$D$10))+(1/$E$10)*(1-EXP(-A104*$E$10/$F$10))</f>
        <v>0.000702030378521918</v>
      </c>
      <c r="E104" s="129" t="n">
        <f aca="false">(1-C104/D104)^2</f>
        <v>0.00293460386424925</v>
      </c>
      <c r="F104" s="129" t="n">
        <f aca="false">$A$10</f>
        <v>1.93843663210995E-005</v>
      </c>
      <c r="G104" s="129" t="n">
        <f aca="false">$A$10+A104/$B$10</f>
        <v>8.44589659026926E-005</v>
      </c>
      <c r="H104" s="129" t="n">
        <f aca="false">$A$10+A104/$B$10+(1/$C$10)*(1-EXP(-A104*$C$10/$D$10))</f>
        <v>0.000459817125445872</v>
      </c>
      <c r="J104" s="0" t="n">
        <v>515</v>
      </c>
      <c r="K104" s="0" t="n">
        <v>0.0176</v>
      </c>
      <c r="L104" s="68" t="n">
        <f aca="false">K104/5</f>
        <v>0.00352</v>
      </c>
      <c r="M104" s="0" t="n">
        <f aca="false">300.3/$J$10+$K$10*EXP(-(J104-300.3)/$L$10)</f>
        <v>0.00143208789023828</v>
      </c>
      <c r="N104" s="0" t="n">
        <f aca="false">ABS(1-M104/L104)</f>
        <v>0.593156849364124</v>
      </c>
      <c r="O104" s="68" t="n">
        <f aca="false">505/$J$10+$K$10*EXP(-(J104-505)/$L$10)+ $N$10*EXP(-(J104-505)/$O$10)</f>
        <v>0.0035069451743777</v>
      </c>
      <c r="P104" s="0" t="n">
        <f aca="false">ABS(1-O104/L104)</f>
        <v>0.00370875727906139</v>
      </c>
    </row>
    <row r="105" customFormat="false" ht="12.75" hidden="false" customHeight="false" outlineLevel="0" collapsed="false">
      <c r="A105" s="0" t="n">
        <v>18.4</v>
      </c>
      <c r="B105" s="0" t="n">
        <v>0.00347</v>
      </c>
      <c r="C105" s="0" t="n">
        <v>0.000694</v>
      </c>
      <c r="D105" s="129" t="n">
        <f aca="false">$A$10+A105/$B$10+(1/$C$10)*(1-EXP(-A105*$C$10/$D$10))+(1/$E$10)*(1-EXP(-A105*$E$10/$F$10))</f>
        <v>0.000716795482204378</v>
      </c>
      <c r="E105" s="129" t="n">
        <f aca="false">(1-C105/D105)^2</f>
        <v>0.00101136296956583</v>
      </c>
      <c r="F105" s="129" t="n">
        <f aca="false">$A$10</f>
        <v>1.93843663210995E-005</v>
      </c>
      <c r="G105" s="129" t="n">
        <f aca="false">$A$10+A105/$B$10</f>
        <v>8.78056595954603E-005</v>
      </c>
      <c r="H105" s="129" t="n">
        <f aca="false">$A$10+A105/$B$10+(1/$C$10)*(1-EXP(-A105*$C$10/$D$10))</f>
        <v>0.000463165612379691</v>
      </c>
      <c r="J105" s="0" t="n">
        <v>515</v>
      </c>
      <c r="K105" s="0" t="n">
        <v>0.0175</v>
      </c>
      <c r="L105" s="68" t="n">
        <f aca="false">K105/5</f>
        <v>0.0035</v>
      </c>
      <c r="M105" s="0" t="n">
        <f aca="false">300.3/$J$10+$K$10*EXP(-(J105-300.3)/$L$10)</f>
        <v>0.00143208789023828</v>
      </c>
      <c r="N105" s="0" t="n">
        <f aca="false">ABS(1-M105/L105)</f>
        <v>0.59083203136049</v>
      </c>
      <c r="O105" s="68" t="n">
        <f aca="false">505/$J$10+$K$10*EXP(-(J105-505)/$L$10)+ $N$10*EXP(-(J105-505)/$O$10)</f>
        <v>0.0035069451743777</v>
      </c>
      <c r="P105" s="0" t="n">
        <f aca="false">ABS(1-O105/L105)</f>
        <v>0.0019843355364868</v>
      </c>
    </row>
    <row r="106" customFormat="false" ht="12.75" hidden="false" customHeight="false" outlineLevel="0" collapsed="false">
      <c r="A106" s="0" t="n">
        <v>19.3</v>
      </c>
      <c r="B106" s="0" t="n">
        <v>0.00356</v>
      </c>
      <c r="C106" s="0" t="n">
        <v>0.000713</v>
      </c>
      <c r="D106" s="129" t="n">
        <f aca="false">$A$10+A106/$B$10+(1/$C$10)*(1-EXP(-A106*$C$10/$D$10))+(1/$E$10)*(1-EXP(-A106*$E$10/$F$10))</f>
        <v>0.000731464061249087</v>
      </c>
      <c r="E106" s="129" t="n">
        <f aca="false">(1-C106/D106)^2</f>
        <v>0.000637189305912236</v>
      </c>
      <c r="F106" s="129" t="n">
        <f aca="false">$A$10</f>
        <v>1.93843663210995E-005</v>
      </c>
      <c r="G106" s="129" t="n">
        <f aca="false">$A$10+A106/$B$10</f>
        <v>9.11523532882279E-005</v>
      </c>
      <c r="H106" s="129" t="n">
        <f aca="false">$A$10+A106/$B$10+(1/$C$10)*(1-EXP(-A106*$C$10/$D$10))</f>
        <v>0.000466513301687664</v>
      </c>
      <c r="J106" s="0" t="n">
        <v>516</v>
      </c>
      <c r="K106" s="0" t="n">
        <v>0.0175</v>
      </c>
      <c r="L106" s="68" t="n">
        <f aca="false">K106/5</f>
        <v>0.0035</v>
      </c>
      <c r="M106" s="0" t="n">
        <f aca="false">300.3/$J$10+$K$10*EXP(-(J106-300.3)/$L$10)</f>
        <v>0.0014320878901735</v>
      </c>
      <c r="N106" s="0" t="n">
        <f aca="false">ABS(1-M106/L106)</f>
        <v>0.590832031379001</v>
      </c>
      <c r="O106" s="68" t="n">
        <f aca="false">505/$J$10+$K$10*EXP(-(J106-505)/$L$10)+ $N$10*EXP(-(J106-505)/$O$10)</f>
        <v>0.00349138432587871</v>
      </c>
      <c r="P106" s="0" t="n">
        <f aca="false">ABS(1-O106/L106)</f>
        <v>0.00246162117751036</v>
      </c>
    </row>
    <row r="107" customFormat="false" ht="12.75" hidden="false" customHeight="false" outlineLevel="0" collapsed="false">
      <c r="A107" s="0" t="n">
        <v>20.4</v>
      </c>
      <c r="B107" s="0" t="n">
        <v>0.00366</v>
      </c>
      <c r="C107" s="0" t="n">
        <v>0.000733</v>
      </c>
      <c r="D107" s="129" t="n">
        <f aca="false">$A$10+A107/$B$10+(1/$C$10)*(1-EXP(-A107*$C$10/$D$10))+(1/$E$10)*(1-EXP(-A107*$E$10/$F$10))</f>
        <v>0.000749262915587934</v>
      </c>
      <c r="E107" s="129" t="n">
        <f aca="false">(1-C107/D107)^2</f>
        <v>0.00047111652700132</v>
      </c>
      <c r="F107" s="129" t="n">
        <f aca="false">$A$10</f>
        <v>1.93843663210995E-005</v>
      </c>
      <c r="G107" s="129" t="n">
        <f aca="false">$A$10+A107/$B$10</f>
        <v>9.52427566904995E-005</v>
      </c>
      <c r="H107" s="129" t="n">
        <f aca="false">$A$10+A107/$B$10+(1/$C$10)*(1-EXP(-A107*$C$10/$D$10))</f>
        <v>0.000470604342431719</v>
      </c>
      <c r="J107" s="0" t="n">
        <v>516</v>
      </c>
      <c r="K107" s="0" t="n">
        <v>0.0175</v>
      </c>
      <c r="L107" s="68" t="n">
        <f aca="false">K107/5</f>
        <v>0.0035</v>
      </c>
      <c r="M107" s="0" t="n">
        <f aca="false">300.3/$J$10+$K$10*EXP(-(J107-300.3)/$L$10)</f>
        <v>0.0014320878901735</v>
      </c>
      <c r="N107" s="0" t="n">
        <f aca="false">ABS(1-M107/L107)</f>
        <v>0.590832031379001</v>
      </c>
      <c r="O107" s="68" t="n">
        <f aca="false">505/$J$10+$K$10*EXP(-(J107-505)/$L$10)+ $N$10*EXP(-(J107-505)/$O$10)</f>
        <v>0.00349138432587871</v>
      </c>
      <c r="P107" s="0" t="n">
        <f aca="false">ABS(1-O107/L107)</f>
        <v>0.00246162117751036</v>
      </c>
    </row>
    <row r="108" customFormat="false" ht="12.75" hidden="false" customHeight="false" outlineLevel="0" collapsed="false">
      <c r="A108" s="0" t="n">
        <v>21.4</v>
      </c>
      <c r="B108" s="0" t="n">
        <v>0.00376</v>
      </c>
      <c r="C108" s="0" t="n">
        <v>0.000752</v>
      </c>
      <c r="D108" s="129" t="n">
        <f aca="false">$A$10+A108/$B$10+(1/$C$10)*(1-EXP(-A108*$C$10/$D$10))+(1/$E$10)*(1-EXP(-A108*$E$10/$F$10))</f>
        <v>0.000765321574943244</v>
      </c>
      <c r="E108" s="129" t="n">
        <f aca="false">(1-C108/D108)^2</f>
        <v>0.000302986467370223</v>
      </c>
      <c r="F108" s="129" t="n">
        <f aca="false">$A$10</f>
        <v>1.93843663210995E-005</v>
      </c>
      <c r="G108" s="129" t="n">
        <f aca="false">$A$10+A108/$B$10</f>
        <v>9.89613052380191E-005</v>
      </c>
      <c r="H108" s="129" t="n">
        <f aca="false">$A$10+A108/$B$10+(1/$C$10)*(1-EXP(-A108*$C$10/$D$10))</f>
        <v>0.000474323181535107</v>
      </c>
      <c r="J108" s="0" t="n">
        <v>517</v>
      </c>
      <c r="K108" s="0" t="n">
        <v>0.0174</v>
      </c>
      <c r="L108" s="68" t="n">
        <f aca="false">K108/5</f>
        <v>0.00348</v>
      </c>
      <c r="M108" s="0" t="n">
        <f aca="false">300.3/$J$10+$K$10*EXP(-(J108-300.3)/$L$10)</f>
        <v>0.00143208789011443</v>
      </c>
      <c r="N108" s="0" t="n">
        <f aca="false">ABS(1-M108/L108)</f>
        <v>0.588480491346429</v>
      </c>
      <c r="O108" s="68" t="n">
        <f aca="false">505/$J$10+$K$10*EXP(-(J108-505)/$L$10)+ $N$10*EXP(-(J108-505)/$O$10)</f>
        <v>0.00347678865612307</v>
      </c>
      <c r="P108" s="0" t="n">
        <f aca="false">ABS(1-O108/L108)</f>
        <v>0.000922799964634957</v>
      </c>
    </row>
    <row r="109" customFormat="false" ht="12.75" hidden="false" customHeight="false" outlineLevel="0" collapsed="false">
      <c r="A109" s="0" t="n">
        <v>22.6</v>
      </c>
      <c r="B109" s="0" t="n">
        <v>0.00386</v>
      </c>
      <c r="C109" s="0" t="n">
        <v>0.000771</v>
      </c>
      <c r="D109" s="129" t="n">
        <f aca="false">$A$10+A109/$B$10+(1/$C$10)*(1-EXP(-A109*$C$10/$D$10))+(1/$E$10)*(1-EXP(-A109*$E$10/$F$10))</f>
        <v>0.000784440200872719</v>
      </c>
      <c r="E109" s="129" t="n">
        <f aca="false">(1-C109/D109)^2</f>
        <v>0.000293556590337856</v>
      </c>
      <c r="F109" s="129" t="n">
        <f aca="false">$A$10</f>
        <v>1.93843663210995E-005</v>
      </c>
      <c r="G109" s="129" t="n">
        <f aca="false">$A$10+A109/$B$10</f>
        <v>0.000103423563495043</v>
      </c>
      <c r="H109" s="129" t="n">
        <f aca="false">$A$10+A109/$B$10+(1/$C$10)*(1-EXP(-A109*$C$10/$D$10))</f>
        <v>0.000478785610970816</v>
      </c>
      <c r="J109" s="0" t="n">
        <v>517</v>
      </c>
      <c r="K109" s="0" t="n">
        <v>0.0174</v>
      </c>
      <c r="L109" s="68" t="n">
        <f aca="false">K109/5</f>
        <v>0.00348</v>
      </c>
      <c r="M109" s="0" t="n">
        <f aca="false">300.3/$J$10+$K$10*EXP(-(J109-300.3)/$L$10)</f>
        <v>0.00143208789011443</v>
      </c>
      <c r="N109" s="0" t="n">
        <f aca="false">ABS(1-M109/L109)</f>
        <v>0.588480491346429</v>
      </c>
      <c r="O109" s="68" t="n">
        <f aca="false">505/$J$10+$K$10*EXP(-(J109-505)/$L$10)+ $N$10*EXP(-(J109-505)/$O$10)</f>
        <v>0.00347678865612307</v>
      </c>
      <c r="P109" s="0" t="n">
        <f aca="false">ABS(1-O109/L109)</f>
        <v>0.000922799964634957</v>
      </c>
    </row>
    <row r="110" customFormat="false" ht="12.75" hidden="false" customHeight="false" outlineLevel="0" collapsed="false">
      <c r="A110" s="0" t="n">
        <v>23.8</v>
      </c>
      <c r="B110" s="0" t="n">
        <v>0.00397</v>
      </c>
      <c r="C110" s="0" t="n">
        <v>0.000794</v>
      </c>
      <c r="D110" s="129" t="n">
        <f aca="false">$A$10+A110/$B$10+(1/$C$10)*(1-EXP(-A110*$C$10/$D$10))+(1/$E$10)*(1-EXP(-A110*$E$10/$F$10))</f>
        <v>0.000803395109128752</v>
      </c>
      <c r="E110" s="129" t="n">
        <f aca="false">(1-C110/D110)^2</f>
        <v>0.000136755654061733</v>
      </c>
      <c r="F110" s="129" t="n">
        <f aca="false">$A$10</f>
        <v>1.93843663210995E-005</v>
      </c>
      <c r="G110" s="129" t="n">
        <f aca="false">$A$10+A110/$B$10</f>
        <v>0.000107885821752066</v>
      </c>
      <c r="H110" s="129" t="n">
        <f aca="false">$A$10+A110/$B$10+(1/$C$10)*(1-EXP(-A110*$C$10/$D$10))</f>
        <v>0.000483247947340269</v>
      </c>
      <c r="J110" s="0" t="n">
        <v>518</v>
      </c>
      <c r="K110" s="0" t="n">
        <v>0.0174</v>
      </c>
      <c r="L110" s="68" t="n">
        <f aca="false">K110/5</f>
        <v>0.00348</v>
      </c>
      <c r="M110" s="0" t="n">
        <f aca="false">300.3/$J$10+$K$10*EXP(-(J110-300.3)/$L$10)</f>
        <v>0.00143208789006057</v>
      </c>
      <c r="N110" s="0" t="n">
        <f aca="false">ABS(1-M110/L110)</f>
        <v>0.588480491361904</v>
      </c>
      <c r="O110" s="68" t="n">
        <f aca="false">505/$J$10+$K$10*EXP(-(J110-505)/$L$10)+ $N$10*EXP(-(J110-505)/$O$10)</f>
        <v>0.00346307501133513</v>
      </c>
      <c r="P110" s="0" t="n">
        <f aca="false">ABS(1-O110/L110)</f>
        <v>0.00486350248990475</v>
      </c>
    </row>
    <row r="111" customFormat="false" ht="12.75" hidden="false" customHeight="false" outlineLevel="0" collapsed="false">
      <c r="A111" s="0" t="n">
        <v>25</v>
      </c>
      <c r="B111" s="0" t="n">
        <v>0.00409</v>
      </c>
      <c r="C111" s="0" t="n">
        <v>0.000818</v>
      </c>
      <c r="D111" s="129" t="n">
        <f aca="false">$A$10+A111/$B$10+(1/$C$10)*(1-EXP(-A111*$C$10/$D$10))+(1/$E$10)*(1-EXP(-A111*$E$10/$F$10))</f>
        <v>0.000822188177046215</v>
      </c>
      <c r="E111" s="129" t="n">
        <f aca="false">(1-C111/D111)^2</f>
        <v>2.59482222903722E-005</v>
      </c>
      <c r="F111" s="129" t="n">
        <f aca="false">$A$10</f>
        <v>1.93843663210995E-005</v>
      </c>
      <c r="G111" s="129" t="n">
        <f aca="false">$A$10+A111/$B$10</f>
        <v>0.00011234808000909</v>
      </c>
      <c r="H111" s="129" t="n">
        <f aca="false">$A$10+A111/$B$10+(1/$C$10)*(1-EXP(-A111*$C$10/$D$10))</f>
        <v>0.000487710241241636</v>
      </c>
      <c r="J111" s="0" t="n">
        <v>518</v>
      </c>
      <c r="K111" s="0" t="n">
        <v>0.0173</v>
      </c>
      <c r="L111" s="68" t="n">
        <f aca="false">K111/5</f>
        <v>0.00346</v>
      </c>
      <c r="M111" s="0" t="n">
        <f aca="false">300.3/$J$10+$K$10*EXP(-(J111-300.3)/$L$10)</f>
        <v>0.00143208789006057</v>
      </c>
      <c r="N111" s="0" t="n">
        <f aca="false">ABS(1-M111/L111)</f>
        <v>0.586101765878447</v>
      </c>
      <c r="O111" s="68" t="n">
        <f aca="false">505/$J$10+$K$10*EXP(-(J111-505)/$L$10)+ $N$10*EXP(-(J111-505)/$O$10)</f>
        <v>0.00346307501133513</v>
      </c>
      <c r="P111" s="0" t="n">
        <f aca="false">ABS(1-O111/L111)</f>
        <v>0.000888731599748782</v>
      </c>
    </row>
    <row r="112" customFormat="false" ht="12.75" hidden="false" customHeight="false" outlineLevel="0" collapsed="false">
      <c r="A112" s="0" t="n">
        <v>26.3</v>
      </c>
      <c r="B112" s="0" t="n">
        <v>0.00419</v>
      </c>
      <c r="C112" s="0" t="n">
        <v>0.000837</v>
      </c>
      <c r="D112" s="129" t="n">
        <f aca="false">$A$10+A112/$B$10+(1/$C$10)*(1-EXP(-A112*$C$10/$D$10))+(1/$E$10)*(1-EXP(-A112*$E$10/$F$10))</f>
        <v>0.000842366822610574</v>
      </c>
      <c r="E112" s="129" t="n">
        <f aca="false">(1-C112/D112)^2</f>
        <v>4.05912078667015E-005</v>
      </c>
      <c r="F112" s="129" t="n">
        <f aca="false">$A$10</f>
        <v>1.93843663210995E-005</v>
      </c>
      <c r="G112" s="129" t="n">
        <f aca="false">$A$10+A112/$B$10</f>
        <v>0.000117182193120865</v>
      </c>
      <c r="H112" s="129" t="n">
        <f aca="false">$A$10+A112/$B$10+(1/$C$10)*(1-EXP(-A112*$C$10/$D$10))</f>
        <v>0.000492544371482673</v>
      </c>
      <c r="J112" s="0" t="n">
        <v>519</v>
      </c>
      <c r="K112" s="0" t="n">
        <v>0.0173</v>
      </c>
      <c r="L112" s="68" t="n">
        <f aca="false">K112/5</f>
        <v>0.00346</v>
      </c>
      <c r="M112" s="0" t="n">
        <f aca="false">300.3/$J$10+$K$10*EXP(-(J112-300.3)/$L$10)</f>
        <v>0.00143208789001147</v>
      </c>
      <c r="N112" s="0" t="n">
        <f aca="false">ABS(1-M112/L112)</f>
        <v>0.586101765892638</v>
      </c>
      <c r="O112" s="68" t="n">
        <f aca="false">505/$J$10+$K$10*EXP(-(J112-505)/$L$10)+ $N$10*EXP(-(J112-505)/$O$10)</f>
        <v>0.00345016756801622</v>
      </c>
      <c r="P112" s="0" t="n">
        <f aca="false">ABS(1-O112/L112)</f>
        <v>0.0028417433479121</v>
      </c>
    </row>
    <row r="113" customFormat="false" ht="12.75" hidden="false" customHeight="false" outlineLevel="0" collapsed="false">
      <c r="A113" s="0" t="n">
        <v>27.7</v>
      </c>
      <c r="B113" s="0" t="n">
        <v>0.0043</v>
      </c>
      <c r="C113" s="0" t="n">
        <v>0.00086</v>
      </c>
      <c r="D113" s="129" t="n">
        <f aca="false">$A$10+A113/$B$10+(1/$C$10)*(1-EXP(-A113*$C$10/$D$10))+(1/$E$10)*(1-EXP(-A113*$E$10/$F$10))</f>
        <v>0.000863890274660167</v>
      </c>
      <c r="E113" s="129" t="n">
        <f aca="false">(1-C113/D113)^2</f>
        <v>2.02788516842836E-005</v>
      </c>
      <c r="F113" s="129" t="n">
        <f aca="false">$A$10</f>
        <v>1.93843663210995E-005</v>
      </c>
      <c r="G113" s="129" t="n">
        <f aca="false">$A$10+A113/$B$10</f>
        <v>0.000122388161087393</v>
      </c>
      <c r="H113" s="129" t="n">
        <f aca="false">$A$10+A113/$B$10+(1/$C$10)*(1-EXP(-A113*$C$10/$D$10))</f>
        <v>0.000497750347116888</v>
      </c>
      <c r="J113" s="0" t="n">
        <v>520</v>
      </c>
      <c r="K113" s="0" t="n">
        <v>0.0173</v>
      </c>
      <c r="L113" s="68" t="n">
        <f aca="false">K113/5</f>
        <v>0.00346</v>
      </c>
      <c r="M113" s="0" t="n">
        <f aca="false">300.3/$J$10+$K$10*EXP(-(J113-300.3)/$L$10)</f>
        <v>0.00143208788996671</v>
      </c>
      <c r="N113" s="0" t="n">
        <f aca="false">ABS(1-M113/L113)</f>
        <v>0.586101765905575</v>
      </c>
      <c r="O113" s="68" t="n">
        <f aca="false">505/$J$10+$K$10*EXP(-(J113-505)/$L$10)+ $N$10*EXP(-(J113-505)/$O$10)</f>
        <v>0.00343799718590213</v>
      </c>
      <c r="P113" s="0" t="n">
        <f aca="false">ABS(1-O113/L113)</f>
        <v>0.00635919482597425</v>
      </c>
    </row>
    <row r="114" customFormat="false" ht="12.75" hidden="false" customHeight="false" outlineLevel="0" collapsed="false">
      <c r="A114" s="0" t="n">
        <v>29.1</v>
      </c>
      <c r="B114" s="0" t="n">
        <v>0.00442</v>
      </c>
      <c r="C114" s="0" t="n">
        <v>0.000885</v>
      </c>
      <c r="D114" s="129" t="n">
        <f aca="false">$A$10+A114/$B$10+(1/$C$10)*(1-EXP(-A114*$C$10/$D$10))+(1/$E$10)*(1-EXP(-A114*$E$10/$F$10))</f>
        <v>0.000885201387092324</v>
      </c>
      <c r="E114" s="129" t="n">
        <f aca="false">(1-C114/D114)^2</f>
        <v>5.17581913007491E-008</v>
      </c>
      <c r="F114" s="129" t="n">
        <f aca="false">$A$10</f>
        <v>1.93843663210995E-005</v>
      </c>
      <c r="G114" s="129" t="n">
        <f aca="false">$A$10+A114/$B$10</f>
        <v>0.00012759412905392</v>
      </c>
      <c r="H114" s="129" t="n">
        <f aca="false">$A$10+A114/$B$10+(1/$C$10)*(1-EXP(-A114*$C$10/$D$10))</f>
        <v>0.000502956318153474</v>
      </c>
      <c r="J114" s="0" t="n">
        <v>520</v>
      </c>
      <c r="K114" s="0" t="n">
        <v>0.0172</v>
      </c>
      <c r="L114" s="68" t="n">
        <f aca="false">K114/5</f>
        <v>0.00344</v>
      </c>
      <c r="M114" s="0" t="n">
        <f aca="false">300.3/$J$10+$K$10*EXP(-(J114-300.3)/$L$10)</f>
        <v>0.00143208788996671</v>
      </c>
      <c r="N114" s="0" t="n">
        <f aca="false">ABS(1-M114/L114)</f>
        <v>0.583695380823631</v>
      </c>
      <c r="O114" s="68" t="n">
        <f aca="false">505/$J$10+$K$10*EXP(-(J114-505)/$L$10)+ $N$10*EXP(-(J114-505)/$O$10)</f>
        <v>0.00343799718590213</v>
      </c>
      <c r="P114" s="0" t="n">
        <f aca="false">ABS(1-O114/L114)</f>
        <v>0.000582213400543874</v>
      </c>
    </row>
    <row r="115" customFormat="false" ht="12.75" hidden="false" customHeight="false" outlineLevel="0" collapsed="false">
      <c r="A115" s="0" t="n">
        <v>30.7</v>
      </c>
      <c r="B115" s="0" t="n">
        <v>0.00455</v>
      </c>
      <c r="C115" s="0" t="n">
        <v>0.00091</v>
      </c>
      <c r="D115" s="129" t="n">
        <f aca="false">$A$10+A115/$B$10+(1/$C$10)*(1-EXP(-A115*$C$10/$D$10))+(1/$E$10)*(1-EXP(-A115*$E$10/$F$10))</f>
        <v>0.000909300482712521</v>
      </c>
      <c r="E115" s="129" t="n">
        <f aca="false">(1-C115/D115)^2</f>
        <v>5.91809674549381E-007</v>
      </c>
      <c r="F115" s="129" t="n">
        <f aca="false">$A$10</f>
        <v>1.93843663210995E-005</v>
      </c>
      <c r="G115" s="129" t="n">
        <f aca="false">$A$10+A115/$B$10</f>
        <v>0.000133543806729951</v>
      </c>
      <c r="H115" s="129" t="n">
        <f aca="false">$A$10+A115/$B$10+(1/$C$10)*(1-EXP(-A115*$C$10/$D$10))</f>
        <v>0.000508905997159331</v>
      </c>
      <c r="J115" s="0" t="n">
        <v>521</v>
      </c>
      <c r="K115" s="0" t="n">
        <v>0.0172</v>
      </c>
      <c r="L115" s="68" t="n">
        <f aca="false">K115/5</f>
        <v>0.00344</v>
      </c>
      <c r="M115" s="0" t="n">
        <f aca="false">300.3/$J$10+$K$10*EXP(-(J115-300.3)/$L$10)</f>
        <v>0.0014320878899259</v>
      </c>
      <c r="N115" s="0" t="n">
        <f aca="false">ABS(1-M115/L115)</f>
        <v>0.583695380835496</v>
      </c>
      <c r="O115" s="68" t="n">
        <f aca="false">505/$J$10+$K$10*EXP(-(J115-505)/$L$10)+ $N$10*EXP(-(J115-505)/$O$10)</f>
        <v>0.00342650081803922</v>
      </c>
      <c r="P115" s="0" t="n">
        <f aca="false">ABS(1-O115/L115)</f>
        <v>0.00392418080255241</v>
      </c>
    </row>
    <row r="116" customFormat="false" ht="12.75" hidden="false" customHeight="false" outlineLevel="0" collapsed="false">
      <c r="A116" s="0" t="n">
        <v>32.3</v>
      </c>
      <c r="B116" s="0" t="n">
        <v>0.00467</v>
      </c>
      <c r="C116" s="0" t="n">
        <v>0.000935</v>
      </c>
      <c r="D116" s="129" t="n">
        <f aca="false">$A$10+A116/$B$10+(1/$C$10)*(1-EXP(-A116*$C$10/$D$10))+(1/$E$10)*(1-EXP(-A116*$E$10/$F$10))</f>
        <v>0.000933129916630353</v>
      </c>
      <c r="E116" s="129" t="n">
        <f aca="false">(1-C116/D116)^2</f>
        <v>4.01640694651692E-006</v>
      </c>
      <c r="F116" s="129" t="n">
        <f aca="false">$A$10</f>
        <v>1.93843663210995E-005</v>
      </c>
      <c r="G116" s="129" t="n">
        <f aca="false">$A$10+A116/$B$10</f>
        <v>0.000139493484405983</v>
      </c>
      <c r="H116" s="129" t="n">
        <f aca="false">$A$10+A116/$B$10+(1/$C$10)*(1-EXP(-A116*$C$10/$D$10))</f>
        <v>0.000514855675302547</v>
      </c>
      <c r="J116" s="0" t="n">
        <v>522</v>
      </c>
      <c r="K116" s="0" t="n">
        <v>0.0172</v>
      </c>
      <c r="L116" s="68" t="n">
        <f aca="false">K116/5</f>
        <v>0.00344</v>
      </c>
      <c r="M116" s="0" t="n">
        <f aca="false">300.3/$J$10+$K$10*EXP(-(J116-300.3)/$L$10)</f>
        <v>0.00143208788988868</v>
      </c>
      <c r="N116" s="0" t="n">
        <f aca="false">ABS(1-M116/L116)</f>
        <v>0.583695380846313</v>
      </c>
      <c r="O116" s="68" t="n">
        <f aca="false">505/$J$10+$K$10*EXP(-(J116-505)/$L$10)+ $N$10*EXP(-(J116-505)/$O$10)</f>
        <v>0.00341562097293698</v>
      </c>
      <c r="P116" s="0" t="n">
        <f aca="false">ABS(1-O116/L116)</f>
        <v>0.00708692647180875</v>
      </c>
    </row>
    <row r="117" customFormat="false" ht="12.75" hidden="false" customHeight="false" outlineLevel="0" collapsed="false">
      <c r="A117" s="0" t="n">
        <v>34</v>
      </c>
      <c r="B117" s="0" t="n">
        <v>0.00481</v>
      </c>
      <c r="C117" s="0" t="n">
        <v>0.000962</v>
      </c>
      <c r="D117" s="129" t="n">
        <f aca="false">$A$10+A117/$B$10+(1/$C$10)*(1-EXP(-A117*$C$10/$D$10))+(1/$E$10)*(1-EXP(-A117*$E$10/$F$10))</f>
        <v>0.0009581577020469</v>
      </c>
      <c r="E117" s="129" t="n">
        <f aca="false">(1-C117/D117)^2</f>
        <v>1.60808162308763E-005</v>
      </c>
      <c r="F117" s="129" t="n">
        <f aca="false">$A$10</f>
        <v>1.93843663210995E-005</v>
      </c>
      <c r="G117" s="129" t="n">
        <f aca="false">$A$10+A117/$B$10</f>
        <v>0.000145815016936766</v>
      </c>
      <c r="H117" s="129" t="n">
        <f aca="false">$A$10+A117/$B$10+(1/$C$10)*(1-EXP(-A117*$C$10/$D$10))</f>
        <v>0.000521177208003084</v>
      </c>
      <c r="J117" s="0" t="n">
        <v>523</v>
      </c>
      <c r="K117" s="0" t="n">
        <v>0.0171</v>
      </c>
      <c r="L117" s="68" t="n">
        <f aca="false">K117/5</f>
        <v>0.00342</v>
      </c>
      <c r="M117" s="0" t="n">
        <f aca="false">300.3/$J$10+$K$10*EXP(-(J117-300.3)/$L$10)</f>
        <v>0.00143208788985476</v>
      </c>
      <c r="N117" s="0" t="n">
        <f aca="false">ABS(1-M117/L117)</f>
        <v>0.581260850919661</v>
      </c>
      <c r="O117" s="68" t="n">
        <f aca="false">505/$J$10+$K$10*EXP(-(J117-505)/$L$10)+ $N$10*EXP(-(J117-505)/$O$10)</f>
        <v>0.00340530522419977</v>
      </c>
      <c r="P117" s="0" t="n">
        <f aca="false">ABS(1-O117/L117)</f>
        <v>0.00429671807024179</v>
      </c>
    </row>
    <row r="118" customFormat="false" ht="12.75" hidden="false" customHeight="false" outlineLevel="0" collapsed="false">
      <c r="A118" s="0" t="n">
        <v>35.8</v>
      </c>
      <c r="B118" s="0" t="n">
        <v>0.00494</v>
      </c>
      <c r="C118" s="0" t="n">
        <v>0.000988</v>
      </c>
      <c r="D118" s="129" t="n">
        <f aca="false">$A$10+A118/$B$10+(1/$C$10)*(1-EXP(-A118*$C$10/$D$10))+(1/$E$10)*(1-EXP(-A118*$E$10/$F$10))</f>
        <v>0.000984336087728243</v>
      </c>
      <c r="E118" s="129" t="n">
        <f aca="false">(1-C118/D118)^2</f>
        <v>1.38548975217712E-005</v>
      </c>
      <c r="F118" s="129" t="n">
        <f aca="false">$A$10</f>
        <v>1.93843663210995E-005</v>
      </c>
      <c r="G118" s="129" t="n">
        <f aca="false">$A$10+A118/$B$10</f>
        <v>0.000152508404322301</v>
      </c>
      <c r="H118" s="129" t="n">
        <f aca="false">$A$10+A118/$B$10+(1/$C$10)*(1-EXP(-A118*$C$10/$D$10))</f>
        <v>0.000527870595446215</v>
      </c>
      <c r="J118" s="0" t="n">
        <v>523</v>
      </c>
      <c r="K118" s="0" t="n">
        <v>0.0171</v>
      </c>
      <c r="L118" s="68" t="n">
        <f aca="false">K118/5</f>
        <v>0.00342</v>
      </c>
      <c r="M118" s="0" t="n">
        <f aca="false">300.3/$J$10+$K$10*EXP(-(J118-300.3)/$L$10)</f>
        <v>0.00143208788985476</v>
      </c>
      <c r="N118" s="0" t="n">
        <f aca="false">ABS(1-M118/L118)</f>
        <v>0.581260850919661</v>
      </c>
      <c r="O118" s="68" t="n">
        <f aca="false">505/$J$10+$K$10*EXP(-(J118-505)/$L$10)+ $N$10*EXP(-(J118-505)/$O$10)</f>
        <v>0.00340530522419977</v>
      </c>
      <c r="P118" s="0" t="n">
        <f aca="false">ABS(1-O118/L118)</f>
        <v>0.00429671807024179</v>
      </c>
    </row>
    <row r="119" customFormat="false" ht="12.75" hidden="false" customHeight="false" outlineLevel="0" collapsed="false">
      <c r="A119" s="0" t="n">
        <v>37.6</v>
      </c>
      <c r="B119" s="0" t="n">
        <v>0.00508</v>
      </c>
      <c r="C119" s="0" t="n">
        <v>0.00102</v>
      </c>
      <c r="D119" s="129" t="n">
        <f aca="false">$A$10+A119/$B$10+(1/$C$10)*(1-EXP(-A119*$C$10/$D$10))+(1/$E$10)*(1-EXP(-A119*$E$10/$F$10))</f>
        <v>0.00101018908437131</v>
      </c>
      <c r="E119" s="129" t="n">
        <f aca="false">(1-C119/D119)^2</f>
        <v>9.43221602894706E-005</v>
      </c>
      <c r="F119" s="129" t="n">
        <f aca="false">$A$10</f>
        <v>1.93843663210995E-005</v>
      </c>
      <c r="G119" s="129" t="n">
        <f aca="false">$A$10+A119/$B$10</f>
        <v>0.000159201791707837</v>
      </c>
      <c r="H119" s="129" t="n">
        <f aca="false">$A$10+A119/$B$10+(1/$C$10)*(1-EXP(-A119*$C$10/$D$10))</f>
        <v>0.000534563982849505</v>
      </c>
      <c r="J119" s="0" t="n">
        <v>524</v>
      </c>
      <c r="K119" s="0" t="n">
        <v>0.0171</v>
      </c>
      <c r="L119" s="68" t="n">
        <f aca="false">K119/5</f>
        <v>0.00342</v>
      </c>
      <c r="M119" s="0" t="n">
        <f aca="false">300.3/$J$10+$K$10*EXP(-(J119-300.3)/$L$10)</f>
        <v>0.00143208788982383</v>
      </c>
      <c r="N119" s="0" t="n">
        <f aca="false">ABS(1-M119/L119)</f>
        <v>0.581260850928705</v>
      </c>
      <c r="O119" s="68" t="n">
        <f aca="false">505/$J$10+$K$10*EXP(-(J119-505)/$L$10)+ $N$10*EXP(-(J119-505)/$O$10)</f>
        <v>0.00339550576344656</v>
      </c>
      <c r="P119" s="0" t="n">
        <f aca="false">ABS(1-O119/L119)</f>
        <v>0.00716205747176635</v>
      </c>
    </row>
    <row r="120" customFormat="false" ht="12.75" hidden="false" customHeight="false" outlineLevel="0" collapsed="false">
      <c r="A120" s="0" t="n">
        <v>39.6</v>
      </c>
      <c r="B120" s="0" t="n">
        <v>0.00523</v>
      </c>
      <c r="C120" s="0" t="n">
        <v>0.00105</v>
      </c>
      <c r="D120" s="129" t="n">
        <f aca="false">$A$10+A120/$B$10+(1/$C$10)*(1-EXP(-A120*$C$10/$D$10))+(1/$E$10)*(1-EXP(-A120*$E$10/$F$10))</f>
        <v>0.0010385396130733</v>
      </c>
      <c r="E120" s="129" t="n">
        <f aca="false">(1-C120/D120)^2</f>
        <v>0.000121773398910854</v>
      </c>
      <c r="F120" s="129" t="n">
        <f aca="false">$A$10</f>
        <v>1.93843663210995E-005</v>
      </c>
      <c r="G120" s="129" t="n">
        <f aca="false">$A$10+A120/$B$10</f>
        <v>0.000166638888802876</v>
      </c>
      <c r="H120" s="129" t="n">
        <f aca="false">$A$10+A120/$B$10+(1/$C$10)*(1-EXP(-A120*$C$10/$D$10))</f>
        <v>0.000542001079950316</v>
      </c>
      <c r="J120" s="0" t="n">
        <v>525</v>
      </c>
      <c r="K120" s="0" t="n">
        <v>0.017</v>
      </c>
      <c r="L120" s="68" t="n">
        <f aca="false">K120/5</f>
        <v>0.0034</v>
      </c>
      <c r="M120" s="0" t="n">
        <f aca="false">300.3/$J$10+$K$10*EXP(-(J120-300.3)/$L$10)</f>
        <v>0.00143208788979563</v>
      </c>
      <c r="N120" s="0" t="n">
        <f aca="false">ABS(1-M120/L120)</f>
        <v>0.578797679471875</v>
      </c>
      <c r="O120" s="68" t="n">
        <f aca="false">505/$J$10+$K$10*EXP(-(J120-505)/$L$10)+ $N$10*EXP(-(J120-505)/$O$10)</f>
        <v>0.00338617899269718</v>
      </c>
      <c r="P120" s="0" t="n">
        <f aca="false">ABS(1-O120/L120)</f>
        <v>0.00406500214788774</v>
      </c>
    </row>
    <row r="121" customFormat="false" ht="12.75" hidden="false" customHeight="false" outlineLevel="0" collapsed="false">
      <c r="A121" s="0" t="n">
        <v>41.7</v>
      </c>
      <c r="B121" s="0" t="n">
        <v>0.00537</v>
      </c>
      <c r="C121" s="0" t="n">
        <v>0.00107</v>
      </c>
      <c r="D121" s="129" t="n">
        <f aca="false">$A$10+A121/$B$10+(1/$C$10)*(1-EXP(-A121*$C$10/$D$10))+(1/$E$10)*(1-EXP(-A121*$E$10/$F$10))</f>
        <v>0.0010678905505825</v>
      </c>
      <c r="E121" s="129" t="n">
        <f aca="false">(1-C121/D121)^2</f>
        <v>3.90197735447437E-006</v>
      </c>
      <c r="F121" s="129" t="n">
        <f aca="false">$A$10</f>
        <v>1.93843663210995E-005</v>
      </c>
      <c r="G121" s="129" t="n">
        <f aca="false">$A$10+A121/$B$10</f>
        <v>0.000174447840752667</v>
      </c>
      <c r="H121" s="129" t="n">
        <f aca="false">$A$10+A121/$B$10+(1/$C$10)*(1-EXP(-A121*$C$10/$D$10))</f>
        <v>0.000549810031901704</v>
      </c>
      <c r="J121" s="0" t="n">
        <v>526</v>
      </c>
      <c r="K121" s="0" t="n">
        <v>0.017</v>
      </c>
      <c r="L121" s="68" t="n">
        <f aca="false">K121/5</f>
        <v>0.0034</v>
      </c>
      <c r="M121" s="0" t="n">
        <f aca="false">300.3/$J$10+$K$10*EXP(-(J121-300.3)/$L$10)</f>
        <v>0.00143208788976992</v>
      </c>
      <c r="N121" s="0" t="n">
        <f aca="false">ABS(1-M121/L121)</f>
        <v>0.578797679479437</v>
      </c>
      <c r="O121" s="68" t="n">
        <f aca="false">505/$J$10+$K$10*EXP(-(J121-505)/$L$10)+ $N$10*EXP(-(J121-505)/$O$10)</f>
        <v>0.0033772851527413</v>
      </c>
      <c r="P121" s="0" t="n">
        <f aca="false">ABS(1-O121/L121)</f>
        <v>0.00668083742902814</v>
      </c>
    </row>
    <row r="122" customFormat="false" ht="12.75" hidden="false" customHeight="false" outlineLevel="0" collapsed="false">
      <c r="A122" s="0" t="n">
        <v>43.9</v>
      </c>
      <c r="B122" s="0" t="n">
        <v>0.00552</v>
      </c>
      <c r="C122" s="0" t="n">
        <v>0.0011</v>
      </c>
      <c r="D122" s="129" t="n">
        <f aca="false">$A$10+A122/$B$10+(1/$C$10)*(1-EXP(-A122*$C$10/$D$10))+(1/$E$10)*(1-EXP(-A122*$E$10/$F$10))</f>
        <v>0.00109818977029395</v>
      </c>
      <c r="E122" s="129" t="n">
        <f aca="false">(1-C122/D122)^2</f>
        <v>2.71714357321553E-006</v>
      </c>
      <c r="F122" s="129" t="n">
        <f aca="false">$A$10</f>
        <v>1.93843663210995E-005</v>
      </c>
      <c r="G122" s="129" t="n">
        <f aca="false">$A$10+A122/$B$10</f>
        <v>0.00018262864755721</v>
      </c>
      <c r="H122" s="129" t="n">
        <f aca="false">$A$10+A122/$B$10+(1/$C$10)*(1-EXP(-A122*$C$10/$D$10))</f>
        <v>0.000557990838706661</v>
      </c>
      <c r="J122" s="0" t="n">
        <v>527</v>
      </c>
      <c r="K122" s="0" t="n">
        <v>0.0169</v>
      </c>
      <c r="L122" s="68" t="n">
        <f aca="false">K122/5</f>
        <v>0.00338</v>
      </c>
      <c r="M122" s="0" t="n">
        <f aca="false">300.3/$J$10+$K$10*EXP(-(J122-300.3)/$L$10)</f>
        <v>0.00143208788974647</v>
      </c>
      <c r="N122" s="0" t="n">
        <f aca="false">ABS(1-M122/L122)</f>
        <v>0.576305358063173</v>
      </c>
      <c r="O122" s="68" t="n">
        <f aca="false">505/$J$10+$K$10*EXP(-(J122-505)/$L$10)+ $N$10*EXP(-(J122-505)/$O$10)</f>
        <v>0.00336878798431352</v>
      </c>
      <c r="P122" s="0" t="n">
        <f aca="false">ABS(1-O122/L122)</f>
        <v>0.00331716440428398</v>
      </c>
    </row>
    <row r="123" customFormat="false" ht="12.75" hidden="false" customHeight="false" outlineLevel="0" collapsed="false">
      <c r="A123" s="0" t="n">
        <v>46.2</v>
      </c>
      <c r="B123" s="0" t="n">
        <v>0.00567</v>
      </c>
      <c r="C123" s="0" t="n">
        <v>0.00113</v>
      </c>
      <c r="D123" s="129" t="n">
        <f aca="false">$A$10+A123/$B$10+(1/$C$10)*(1-EXP(-A123*$C$10/$D$10))+(1/$E$10)*(1-EXP(-A123*$E$10/$F$10))</f>
        <v>0.00112938458256082</v>
      </c>
      <c r="E123" s="129" t="n">
        <f aca="false">(1-C123/D123)^2</f>
        <v>2.96931237252229E-007</v>
      </c>
      <c r="F123" s="129" t="n">
        <f aca="false">$A$10</f>
        <v>1.93843663210995E-005</v>
      </c>
      <c r="G123" s="129" t="n">
        <f aca="false">$A$10+A123/$B$10</f>
        <v>0.000191181309216505</v>
      </c>
      <c r="H123" s="129" t="n">
        <f aca="false">$A$10+A123/$B$10+(1/$C$10)*(1-EXP(-A123*$C$10/$D$10))</f>
        <v>0.000566543500366056</v>
      </c>
      <c r="J123" s="0" t="n">
        <v>528</v>
      </c>
      <c r="K123" s="0" t="n">
        <v>0.0169</v>
      </c>
      <c r="L123" s="68" t="n">
        <f aca="false">K123/5</f>
        <v>0.00338</v>
      </c>
      <c r="M123" s="0" t="n">
        <f aca="false">300.3/$J$10+$K$10*EXP(-(J123-300.3)/$L$10)</f>
        <v>0.0014320878897251</v>
      </c>
      <c r="N123" s="0" t="n">
        <f aca="false">ABS(1-M123/L123)</f>
        <v>0.576305358069496</v>
      </c>
      <c r="O123" s="68" t="n">
        <f aca="false">505/$J$10+$K$10*EXP(-(J123-505)/$L$10)+ $N$10*EXP(-(J123-505)/$O$10)</f>
        <v>0.00336065441917862</v>
      </c>
      <c r="P123" s="0" t="n">
        <f aca="false">ABS(1-O123/L123)</f>
        <v>0.00572354462170943</v>
      </c>
    </row>
    <row r="124" customFormat="false" ht="12.75" hidden="false" customHeight="false" outlineLevel="0" collapsed="false">
      <c r="A124" s="0" t="n">
        <v>48.6</v>
      </c>
      <c r="B124" s="0" t="n">
        <v>0.00583</v>
      </c>
      <c r="C124" s="0" t="n">
        <v>0.00117</v>
      </c>
      <c r="D124" s="129" t="n">
        <f aca="false">$A$10+A124/$B$10+(1/$C$10)*(1-EXP(-A124*$C$10/$D$10))+(1/$E$10)*(1-EXP(-A124*$E$10/$F$10))</f>
        <v>0.00116142194119298</v>
      </c>
      <c r="E124" s="129" t="n">
        <f aca="false">(1-C124/D124)^2</f>
        <v>5.45504058203682E-005</v>
      </c>
      <c r="F124" s="129" t="n">
        <f aca="false">$A$10</f>
        <v>1.93843663210995E-005</v>
      </c>
      <c r="G124" s="129" t="n">
        <f aca="false">$A$10+A124/$B$10</f>
        <v>0.000200105825730552</v>
      </c>
      <c r="H124" s="129" t="n">
        <f aca="false">$A$10+A124/$B$10+(1/$C$10)*(1-EXP(-A124*$C$10/$D$10))</f>
        <v>0.000575468016880126</v>
      </c>
      <c r="J124" s="0" t="n">
        <v>529</v>
      </c>
      <c r="K124" s="0" t="n">
        <v>0.0169</v>
      </c>
      <c r="L124" s="68" t="n">
        <f aca="false">K124/5</f>
        <v>0.00338</v>
      </c>
      <c r="M124" s="0" t="n">
        <f aca="false">300.3/$J$10+$K$10*EXP(-(J124-300.3)/$L$10)</f>
        <v>0.00143208788970562</v>
      </c>
      <c r="N124" s="0" t="n">
        <f aca="false">ABS(1-M124/L124)</f>
        <v>0.576305358075261</v>
      </c>
      <c r="O124" s="68" t="n">
        <f aca="false">505/$J$10+$K$10*EXP(-(J124-505)/$L$10)+ $N$10*EXP(-(J124-505)/$O$10)</f>
        <v>0.00335285429848666</v>
      </c>
      <c r="P124" s="0" t="n">
        <f aca="false">ABS(1-O124/L124)</f>
        <v>0.00803127263708348</v>
      </c>
    </row>
    <row r="125" customFormat="false" ht="12.75" hidden="false" customHeight="false" outlineLevel="0" collapsed="false">
      <c r="A125" s="0" t="n">
        <v>51.1</v>
      </c>
      <c r="B125" s="0" t="n">
        <v>0.006</v>
      </c>
      <c r="C125" s="0" t="n">
        <v>0.0012</v>
      </c>
      <c r="D125" s="129" t="n">
        <f aca="false">$A$10+A125/$B$10+(1/$C$10)*(1-EXP(-A125*$C$10/$D$10))+(1/$E$10)*(1-EXP(-A125*$E$10/$F$10))</f>
        <v>0.00119424864730393</v>
      </c>
      <c r="E125" s="129" t="n">
        <f aca="false">(1-C125/D125)^2</f>
        <v>2.31926559815131E-005</v>
      </c>
      <c r="F125" s="129" t="n">
        <f aca="false">$A$10</f>
        <v>1.93843663210995E-005</v>
      </c>
      <c r="G125" s="129" t="n">
        <f aca="false">$A$10+A125/$B$10</f>
        <v>0.000209402197099351</v>
      </c>
      <c r="H125" s="129" t="n">
        <f aca="false">$A$10+A125/$B$10+(1/$C$10)*(1-EXP(-A125*$C$10/$D$10))</f>
        <v>0.00058476438824893</v>
      </c>
      <c r="J125" s="0" t="n">
        <v>530</v>
      </c>
      <c r="K125" s="0" t="n">
        <v>0.0168</v>
      </c>
      <c r="L125" s="68" t="n">
        <f aca="false">K125/5</f>
        <v>0.00336</v>
      </c>
      <c r="M125" s="0" t="n">
        <f aca="false">300.3/$J$10+$K$10*EXP(-(J125-300.3)/$L$10)</f>
        <v>0.00143208788968785</v>
      </c>
      <c r="N125" s="0" t="n">
        <f aca="false">ABS(1-M125/L125)</f>
        <v>0.57378336616433</v>
      </c>
      <c r="O125" s="68" t="n">
        <f aca="false">505/$J$10+$K$10*EXP(-(J125-505)/$L$10)+ $N$10*EXP(-(J125-505)/$O$10)</f>
        <v>0.00334536011599048</v>
      </c>
      <c r="P125" s="0" t="n">
        <f aca="false">ABS(1-O125/L125)</f>
        <v>0.0043571083361672</v>
      </c>
    </row>
    <row r="126" customFormat="false" ht="12.75" hidden="false" customHeight="false" outlineLevel="0" collapsed="false">
      <c r="A126" s="0" t="n">
        <v>53.8</v>
      </c>
      <c r="B126" s="0" t="n">
        <v>0.00617</v>
      </c>
      <c r="C126" s="0" t="n">
        <v>0.00123</v>
      </c>
      <c r="D126" s="129" t="n">
        <f aca="false">$A$10+A126/$B$10+(1/$C$10)*(1-EXP(-A126*$C$10/$D$10))+(1/$E$10)*(1-EXP(-A126*$E$10/$F$10))</f>
        <v>0.00122909087331646</v>
      </c>
      <c r="E126" s="129" t="n">
        <f aca="false">(1-C126/D126)^2</f>
        <v>5.47117771801857E-007</v>
      </c>
      <c r="F126" s="129" t="n">
        <f aca="false">$A$10</f>
        <v>1.93843663210995E-005</v>
      </c>
      <c r="G126" s="129" t="n">
        <f aca="false">$A$10+A126/$B$10</f>
        <v>0.000219442278177654</v>
      </c>
      <c r="H126" s="129" t="n">
        <f aca="false">$A$10+A126/$B$10+(1/$C$10)*(1-EXP(-A126*$C$10/$D$10))</f>
        <v>0.000594804469327234</v>
      </c>
      <c r="J126" s="0" t="n">
        <v>531</v>
      </c>
      <c r="K126" s="0" t="n">
        <v>0.0168</v>
      </c>
      <c r="L126" s="68" t="n">
        <f aca="false">K126/5</f>
        <v>0.00336</v>
      </c>
      <c r="M126" s="0" t="n">
        <f aca="false">300.3/$J$10+$K$10*EXP(-(J126-300.3)/$L$10)</f>
        <v>0.00143208788967165</v>
      </c>
      <c r="N126" s="0" t="n">
        <f aca="false">ABS(1-M126/L126)</f>
        <v>0.57378336616915</v>
      </c>
      <c r="O126" s="68" t="n">
        <f aca="false">505/$J$10+$K$10*EXP(-(J126-505)/$L$10)+ $N$10*EXP(-(J126-505)/$O$10)</f>
        <v>0.003338146783931</v>
      </c>
      <c r="P126" s="0" t="n">
        <f aca="false">ABS(1-O126/L126)</f>
        <v>0.00650393335387012</v>
      </c>
    </row>
    <row r="127" customFormat="false" ht="12.75" hidden="false" customHeight="false" outlineLevel="0" collapsed="false">
      <c r="A127" s="0" t="n">
        <v>56.6</v>
      </c>
      <c r="B127" s="0" t="n">
        <v>0.00635</v>
      </c>
      <c r="C127" s="0" t="n">
        <v>0.00127</v>
      </c>
      <c r="D127" s="129" t="n">
        <f aca="false">$A$10+A127/$B$10+(1/$C$10)*(1-EXP(-A127*$C$10/$D$10))+(1/$E$10)*(1-EXP(-A127*$E$10/$F$10))</f>
        <v>0.0012645702868289</v>
      </c>
      <c r="E127" s="129" t="n">
        <f aca="false">(1-C127/D127)^2</f>
        <v>1.84360480020883E-005</v>
      </c>
      <c r="F127" s="129" t="n">
        <f aca="false">$A$10</f>
        <v>1.93843663210995E-005</v>
      </c>
      <c r="G127" s="129" t="n">
        <f aca="false">$A$10+A127/$B$10</f>
        <v>0.000229854214110709</v>
      </c>
      <c r="H127" s="129" t="n">
        <f aca="false">$A$10+A127/$B$10+(1/$C$10)*(1-EXP(-A127*$C$10/$D$10))</f>
        <v>0.000605216405260289</v>
      </c>
      <c r="J127" s="0" t="n">
        <v>532</v>
      </c>
      <c r="K127" s="0" t="n">
        <v>0.0167</v>
      </c>
      <c r="L127" s="68" t="n">
        <f aca="false">K127/5</f>
        <v>0.00334</v>
      </c>
      <c r="M127" s="0" t="n">
        <f aca="false">300.3/$J$10+$K$10*EXP(-(J127-300.3)/$L$10)</f>
        <v>0.00143208788965689</v>
      </c>
      <c r="N127" s="0" t="n">
        <f aca="false">ABS(1-M127/L127)</f>
        <v>0.571231170761411</v>
      </c>
      <c r="O127" s="68" t="n">
        <f aca="false">505/$J$10+$K$10*EXP(-(J127-505)/$L$10)+ $N$10*EXP(-(J127-505)/$O$10)</f>
        <v>0.00333119141958912</v>
      </c>
      <c r="P127" s="0" t="n">
        <f aca="false">ABS(1-O127/L127)</f>
        <v>0.00263729952421421</v>
      </c>
    </row>
    <row r="128" customFormat="false" ht="12.75" hidden="false" customHeight="false" outlineLevel="0" collapsed="false">
      <c r="A128" s="0" t="n">
        <v>59.6</v>
      </c>
      <c r="B128" s="0" t="n">
        <v>0.00652</v>
      </c>
      <c r="C128" s="0" t="n">
        <v>0.0013</v>
      </c>
      <c r="D128" s="129" t="n">
        <f aca="false">$A$10+A128/$B$10+(1/$C$10)*(1-EXP(-A128*$C$10/$D$10))+(1/$E$10)*(1-EXP(-A128*$E$10/$F$10))</f>
        <v>0.00130186514348902</v>
      </c>
      <c r="E128" s="129" t="n">
        <f aca="false">(1-C128/D128)^2</f>
        <v>2.0525441078097E-006</v>
      </c>
      <c r="F128" s="129" t="n">
        <f aca="false">$A$10</f>
        <v>1.93843663210995E-005</v>
      </c>
      <c r="G128" s="129" t="n">
        <f aca="false">$A$10+A128/$B$10</f>
        <v>0.000241009859753268</v>
      </c>
      <c r="H128" s="129" t="n">
        <f aca="false">$A$10+A128/$B$10+(1/$C$10)*(1-EXP(-A128*$C$10/$D$10))</f>
        <v>0.000616372050902848</v>
      </c>
      <c r="J128" s="0" t="n">
        <v>534</v>
      </c>
      <c r="K128" s="0" t="n">
        <v>0.0167</v>
      </c>
      <c r="L128" s="68" t="n">
        <f aca="false">K128/5</f>
        <v>0.00334</v>
      </c>
      <c r="M128" s="0" t="n">
        <f aca="false">300.3/$J$10+$K$10*EXP(-(J128-300.3)/$L$10)</f>
        <v>0.00143208788963115</v>
      </c>
      <c r="N128" s="0" t="n">
        <f aca="false">ABS(1-M128/L128)</f>
        <v>0.571231170769117</v>
      </c>
      <c r="O128" s="68" t="n">
        <f aca="false">505/$J$10+$K$10*EXP(-(J128-505)/$L$10)+ $N$10*EXP(-(J128-505)/$O$10)</f>
        <v>0.00331797293792616</v>
      </c>
      <c r="P128" s="0" t="n">
        <f aca="false">ABS(1-O128/L128)</f>
        <v>0.00659492876462198</v>
      </c>
    </row>
    <row r="129" customFormat="false" ht="12.75" hidden="false" customHeight="false" outlineLevel="0" collapsed="false">
      <c r="A129" s="0" t="n">
        <v>62.7</v>
      </c>
      <c r="B129" s="0" t="n">
        <v>0.00671</v>
      </c>
      <c r="C129" s="0" t="n">
        <v>0.00134</v>
      </c>
      <c r="D129" s="129" t="n">
        <f aca="false">$A$10+A129/$B$10+(1/$C$10)*(1-EXP(-A129*$C$10/$D$10))+(1/$E$10)*(1-EXP(-A129*$E$10/$F$10))</f>
        <v>0.00133964336170811</v>
      </c>
      <c r="E129" s="129" t="n">
        <f aca="false">(1-C129/D129)^2</f>
        <v>7.08724668463507E-008</v>
      </c>
      <c r="F129" s="129" t="n">
        <f aca="false">$A$10</f>
        <v>1.93843663210995E-005</v>
      </c>
      <c r="G129" s="129" t="n">
        <f aca="false">$A$10+A129/$B$10</f>
        <v>0.000252537360250579</v>
      </c>
      <c r="H129" s="129" t="n">
        <f aca="false">$A$10+A129/$B$10+(1/$C$10)*(1-EXP(-A129*$C$10/$D$10))</f>
        <v>0.000627899551400158</v>
      </c>
      <c r="J129" s="0" t="n">
        <v>535</v>
      </c>
      <c r="K129" s="0" t="n">
        <v>0.0166</v>
      </c>
      <c r="L129" s="68" t="n">
        <f aca="false">K129/5</f>
        <v>0.00332</v>
      </c>
      <c r="M129" s="0" t="n">
        <f aca="false">300.3/$J$10+$K$10*EXP(-(J129-300.3)/$L$10)</f>
        <v>0.00143208788961996</v>
      </c>
      <c r="N129" s="0" t="n">
        <f aca="false">ABS(1-M129/L129)</f>
        <v>0.568648226018085</v>
      </c>
      <c r="O129" s="68" t="n">
        <f aca="false">505/$J$10+$K$10*EXP(-(J129-505)/$L$10)+ $N$10*EXP(-(J129-505)/$O$10)</f>
        <v>0.00331167341329317</v>
      </c>
      <c r="P129" s="0" t="n">
        <f aca="false">ABS(1-O129/L129)</f>
        <v>0.00250800804422513</v>
      </c>
    </row>
    <row r="130" customFormat="false" ht="12.75" hidden="false" customHeight="false" outlineLevel="0" collapsed="false">
      <c r="A130" s="0" t="n">
        <v>65.9</v>
      </c>
      <c r="B130" s="0" t="n">
        <v>0.0069</v>
      </c>
      <c r="C130" s="0" t="n">
        <v>0.00138</v>
      </c>
      <c r="D130" s="129" t="n">
        <f aca="false">$A$10+A130/$B$10+(1/$C$10)*(1-EXP(-A130*$C$10/$D$10))+(1/$E$10)*(1-EXP(-A130*$E$10/$F$10))</f>
        <v>0.0013778533592368</v>
      </c>
      <c r="E130" s="129" t="n">
        <f aca="false">(1-C130/D130)^2</f>
        <v>2.42724013873065E-006</v>
      </c>
      <c r="F130" s="129" t="n">
        <f aca="false">$A$10</f>
        <v>1.93843663210995E-005</v>
      </c>
      <c r="G130" s="129" t="n">
        <f aca="false">$A$10+A130/$B$10</f>
        <v>0.000264436715602642</v>
      </c>
      <c r="H130" s="129" t="n">
        <f aca="false">$A$10+A130/$B$10+(1/$C$10)*(1-EXP(-A130*$C$10/$D$10))</f>
        <v>0.000639798906752221</v>
      </c>
      <c r="J130" s="0" t="n">
        <v>536</v>
      </c>
      <c r="K130" s="0" t="n">
        <v>0.0166</v>
      </c>
      <c r="L130" s="68" t="n">
        <f aca="false">K130/5</f>
        <v>0.00332</v>
      </c>
      <c r="M130" s="0" t="n">
        <f aca="false">300.3/$J$10+$K$10*EXP(-(J130-300.3)/$L$10)</f>
        <v>0.00143208788960975</v>
      </c>
      <c r="N130" s="0" t="n">
        <f aca="false">ABS(1-M130/L130)</f>
        <v>0.568648226021158</v>
      </c>
      <c r="O130" s="68" t="n">
        <f aca="false">505/$J$10+$K$10*EXP(-(J130-505)/$L$10)+ $N$10*EXP(-(J130-505)/$O$10)</f>
        <v>0.00330555873250506</v>
      </c>
      <c r="P130" s="0" t="n">
        <f aca="false">ABS(1-O130/L130)</f>
        <v>0.00434977936594583</v>
      </c>
    </row>
    <row r="131" customFormat="false" ht="12.75" hidden="false" customHeight="false" outlineLevel="0" collapsed="false">
      <c r="A131" s="0" t="n">
        <v>69.4</v>
      </c>
      <c r="B131" s="0" t="n">
        <v>0.0071</v>
      </c>
      <c r="C131" s="0" t="n">
        <v>0.00142</v>
      </c>
      <c r="D131" s="129" t="n">
        <f aca="false">$A$10+A131/$B$10+(1/$C$10)*(1-EXP(-A131*$C$10/$D$10))+(1/$E$10)*(1-EXP(-A131*$E$10/$F$10))</f>
        <v>0.00141875779954749</v>
      </c>
      <c r="E131" s="129" t="n">
        <f aca="false">(1-C131/D131)^2</f>
        <v>7.6659651769442E-007</v>
      </c>
      <c r="F131" s="129" t="n">
        <f aca="false">$A$10</f>
        <v>1.93843663210995E-005</v>
      </c>
      <c r="G131" s="129" t="n">
        <f aca="false">$A$10+A131/$B$10</f>
        <v>0.00027745163551896</v>
      </c>
      <c r="H131" s="129" t="n">
        <f aca="false">$A$10+A131/$B$10+(1/$C$10)*(1-EXP(-A131*$C$10/$D$10))</f>
        <v>0.00065281382666854</v>
      </c>
      <c r="J131" s="0" t="n">
        <v>538</v>
      </c>
      <c r="K131" s="0" t="n">
        <v>0.0165</v>
      </c>
      <c r="L131" s="68" t="n">
        <f aca="false">K131/5</f>
        <v>0.0033</v>
      </c>
      <c r="M131" s="0" t="n">
        <f aca="false">300.3/$J$10+$K$10*EXP(-(J131-300.3)/$L$10)</f>
        <v>0.00143208788959197</v>
      </c>
      <c r="N131" s="0" t="n">
        <f aca="false">ABS(1-M131/L131)</f>
        <v>0.566033972850918</v>
      </c>
      <c r="O131" s="68" t="n">
        <f aca="false">505/$J$10+$K$10*EXP(-(J131-505)/$L$10)+ $N$10*EXP(-(J131-505)/$O$10)</f>
        <v>0.00329382734922994</v>
      </c>
      <c r="P131" s="0" t="n">
        <f aca="false">ABS(1-O131/L131)</f>
        <v>0.00187050023335256</v>
      </c>
    </row>
    <row r="132" customFormat="false" ht="12.75" hidden="false" customHeight="false" outlineLevel="0" collapsed="false">
      <c r="A132" s="0" t="n">
        <v>73</v>
      </c>
      <c r="B132" s="0" t="n">
        <v>0.0073</v>
      </c>
      <c r="C132" s="0" t="n">
        <v>0.00146</v>
      </c>
      <c r="D132" s="129" t="n">
        <f aca="false">$A$10+A132/$B$10+(1/$C$10)*(1-EXP(-A132*$C$10/$D$10))+(1/$E$10)*(1-EXP(-A132*$E$10/$F$10))</f>
        <v>0.00145989389392366</v>
      </c>
      <c r="E132" s="129" t="n">
        <f aca="false">(1-C132/D132)^2</f>
        <v>5.28248078783583E-009</v>
      </c>
      <c r="F132" s="129" t="n">
        <f aca="false">$A$10</f>
        <v>1.93843663210995E-005</v>
      </c>
      <c r="G132" s="129" t="n">
        <f aca="false">$A$10+A132/$B$10</f>
        <v>0.000290838410290031</v>
      </c>
      <c r="H132" s="129" t="n">
        <f aca="false">$A$10+A132/$B$10+(1/$C$10)*(1-EXP(-A132*$C$10/$D$10))</f>
        <v>0.00066620060143961</v>
      </c>
      <c r="J132" s="0" t="n">
        <v>539</v>
      </c>
      <c r="K132" s="0" t="n">
        <v>0.0165</v>
      </c>
      <c r="L132" s="68" t="n">
        <f aca="false">K132/5</f>
        <v>0.0033</v>
      </c>
      <c r="M132" s="0" t="n">
        <f aca="false">300.3/$J$10+$K$10*EXP(-(J132-300.3)/$L$10)</f>
        <v>0.00143208788958424</v>
      </c>
      <c r="N132" s="0" t="n">
        <f aca="false">ABS(1-M132/L132)</f>
        <v>0.566033972853262</v>
      </c>
      <c r="O132" s="68" t="n">
        <f aca="false">505/$J$10+$K$10*EXP(-(J132-505)/$L$10)+ $N$10*EXP(-(J132-505)/$O$10)</f>
        <v>0.00328818542509731</v>
      </c>
      <c r="P132" s="0" t="n">
        <f aca="false">ABS(1-O132/L132)</f>
        <v>0.00358017421293499</v>
      </c>
    </row>
    <row r="133" customFormat="false" ht="12.75" hidden="false" customHeight="false" outlineLevel="0" collapsed="false">
      <c r="A133" s="0" t="n">
        <v>76.8</v>
      </c>
      <c r="B133" s="0" t="n">
        <v>0.00751</v>
      </c>
      <c r="C133" s="0" t="n">
        <v>0.0015</v>
      </c>
      <c r="D133" s="129" t="n">
        <f aca="false">$A$10+A133/$B$10+(1/$C$10)*(1-EXP(-A133*$C$10/$D$10))+(1/$E$10)*(1-EXP(-A133*$E$10/$F$10))</f>
        <v>0.00150231887777232</v>
      </c>
      <c r="E133" s="129" t="n">
        <f aca="false">(1-C133/D133)^2</f>
        <v>2.38249208356319E-006</v>
      </c>
      <c r="F133" s="129" t="n">
        <f aca="false">$A$10</f>
        <v>1.93843663210995E-005</v>
      </c>
      <c r="G133" s="129" t="n">
        <f aca="false">$A$10+A133/$B$10</f>
        <v>0.000304968894770605</v>
      </c>
      <c r="H133" s="129" t="n">
        <f aca="false">$A$10+A133/$B$10+(1/$C$10)*(1-EXP(-A133*$C$10/$D$10))</f>
        <v>0.000680331085920185</v>
      </c>
      <c r="J133" s="0" t="n">
        <v>541</v>
      </c>
      <c r="K133" s="0" t="n">
        <v>0.0165</v>
      </c>
      <c r="L133" s="68" t="n">
        <f aca="false">K133/5</f>
        <v>0.0033</v>
      </c>
      <c r="M133" s="0" t="n">
        <f aca="false">300.3/$J$10+$K$10*EXP(-(J133-300.3)/$L$10)</f>
        <v>0.00143208788957076</v>
      </c>
      <c r="N133" s="0" t="n">
        <f aca="false">ABS(1-M133/L133)</f>
        <v>0.566033972857346</v>
      </c>
      <c r="O133" s="68" t="n">
        <f aca="false">505/$J$10+$K$10*EXP(-(J133-505)/$L$10)+ $N$10*EXP(-(J133-505)/$O$10)</f>
        <v>0.00327729411721834</v>
      </c>
      <c r="P133" s="0" t="n">
        <f aca="false">ABS(1-O133/L133)</f>
        <v>0.00688057053989821</v>
      </c>
    </row>
    <row r="134" customFormat="false" ht="12.75" hidden="false" customHeight="false" outlineLevel="0" collapsed="false">
      <c r="A134" s="0" t="n">
        <v>80.8</v>
      </c>
      <c r="B134" s="0" t="n">
        <v>0.00771</v>
      </c>
      <c r="C134" s="0" t="n">
        <v>0.00154</v>
      </c>
      <c r="D134" s="129" t="n">
        <f aca="false">$A$10+A134/$B$10+(1/$C$10)*(1-EXP(-A134*$C$10/$D$10))+(1/$E$10)*(1-EXP(-A134*$E$10/$F$10))</f>
        <v>0.0015459097685025</v>
      </c>
      <c r="E134" s="129" t="n">
        <f aca="false">(1-C134/D134)^2</f>
        <v>1.46141195289423E-005</v>
      </c>
      <c r="F134" s="129" t="n">
        <f aca="false">$A$10</f>
        <v>1.93843663210995E-005</v>
      </c>
      <c r="G134" s="129" t="n">
        <f aca="false">$A$10+A134/$B$10</f>
        <v>0.000319843088960684</v>
      </c>
      <c r="H134" s="129" t="n">
        <f aca="false">$A$10+A134/$B$10+(1/$C$10)*(1-EXP(-A134*$C$10/$D$10))</f>
        <v>0.000695205280110263</v>
      </c>
      <c r="J134" s="0" t="n">
        <v>542</v>
      </c>
      <c r="K134" s="0" t="n">
        <v>0.0164</v>
      </c>
      <c r="L134" s="68" t="n">
        <f aca="false">K134/5</f>
        <v>0.00328</v>
      </c>
      <c r="M134" s="0" t="n">
        <f aca="false">300.3/$J$10+$K$10*EXP(-(J134-300.3)/$L$10)</f>
        <v>0.0014320878895649</v>
      </c>
      <c r="N134" s="0" t="n">
        <f aca="false">ABS(1-M134/L134)</f>
        <v>0.563387838547287</v>
      </c>
      <c r="O134" s="68" t="n">
        <f aca="false">505/$J$10+$K$10*EXP(-(J134-505)/$L$10)+ $N$10*EXP(-(J134-505)/$O$10)</f>
        <v>0.00327202556839942</v>
      </c>
      <c r="P134" s="0" t="n">
        <f aca="false">ABS(1-O134/L134)</f>
        <v>0.00243122914651961</v>
      </c>
    </row>
    <row r="135" customFormat="false" ht="12.75" hidden="false" customHeight="false" outlineLevel="0" collapsed="false">
      <c r="A135" s="0" t="n">
        <v>85.1</v>
      </c>
      <c r="B135" s="0" t="n">
        <v>0.00793</v>
      </c>
      <c r="C135" s="0" t="n">
        <v>0.00159</v>
      </c>
      <c r="D135" s="129" t="n">
        <f aca="false">$A$10+A135/$B$10+(1/$C$10)*(1-EXP(-A135*$C$10/$D$10))+(1/$E$10)*(1-EXP(-A135*$E$10/$F$10))</f>
        <v>0.00159159462035807</v>
      </c>
      <c r="E135" s="129" t="n">
        <f aca="false">(1-C135/D135)^2</f>
        <v>1.00380576026792E-006</v>
      </c>
      <c r="F135" s="129" t="n">
        <f aca="false">$A$10</f>
        <v>1.93843663210995E-005</v>
      </c>
      <c r="G135" s="129" t="n">
        <f aca="false">$A$10+A135/$B$10</f>
        <v>0.000335832847715018</v>
      </c>
      <c r="H135" s="129" t="n">
        <f aca="false">$A$10+A135/$B$10+(1/$C$10)*(1-EXP(-A135*$C$10/$D$10))</f>
        <v>0.000711195038864597</v>
      </c>
      <c r="J135" s="0" t="n">
        <v>544</v>
      </c>
      <c r="K135" s="0" t="n">
        <v>0.0163</v>
      </c>
      <c r="L135" s="68" t="n">
        <f aca="false">K135/5</f>
        <v>0.00326</v>
      </c>
      <c r="M135" s="0" t="n">
        <f aca="false">300.3/$J$10+$K$10*EXP(-(J135-300.3)/$L$10)</f>
        <v>0.00143208788955468</v>
      </c>
      <c r="N135" s="0" t="n">
        <f aca="false">ABS(1-M135/L135)</f>
        <v>0.560709236332919</v>
      </c>
      <c r="O135" s="68" t="n">
        <f aca="false">505/$J$10+$K$10*EXP(-(J135-505)/$L$10)+ $N$10*EXP(-(J135-505)/$O$10)</f>
        <v>0.00326180087723577</v>
      </c>
      <c r="P135" s="0" t="n">
        <f aca="false">ABS(1-O135/L135)</f>
        <v>0.000552416329990813</v>
      </c>
    </row>
    <row r="136" customFormat="false" ht="12.75" hidden="false" customHeight="false" outlineLevel="0" collapsed="false">
      <c r="A136" s="0" t="n">
        <v>89.5</v>
      </c>
      <c r="B136" s="0" t="n">
        <v>0.00817</v>
      </c>
      <c r="C136" s="0" t="n">
        <v>0.00163</v>
      </c>
      <c r="D136" s="129" t="n">
        <f aca="false">$A$10+A136/$B$10+(1/$C$10)*(1-EXP(-A136*$C$10/$D$10))+(1/$E$10)*(1-EXP(-A136*$E$10/$F$10))</f>
        <v>0.00163713019902235</v>
      </c>
      <c r="E136" s="129" t="n">
        <f aca="false">(1-C136/D136)^2</f>
        <v>1.89686693038668E-005</v>
      </c>
      <c r="F136" s="129" t="n">
        <f aca="false">$A$10</f>
        <v>1.93843663210995E-005</v>
      </c>
      <c r="G136" s="129" t="n">
        <f aca="false">$A$10+A136/$B$10</f>
        <v>0.000352194461324104</v>
      </c>
      <c r="H136" s="129" t="n">
        <f aca="false">$A$10+A136/$B$10+(1/$C$10)*(1-EXP(-A136*$C$10/$D$10))</f>
        <v>0.000727556652473684</v>
      </c>
      <c r="J136" s="0" t="n">
        <v>545</v>
      </c>
      <c r="K136" s="0" t="n">
        <v>0.0163</v>
      </c>
      <c r="L136" s="68" t="n">
        <f aca="false">K136/5</f>
        <v>0.00326</v>
      </c>
      <c r="M136" s="0" t="n">
        <f aca="false">300.3/$J$10+$K$10*EXP(-(J136-300.3)/$L$10)</f>
        <v>0.00143208788955024</v>
      </c>
      <c r="N136" s="0" t="n">
        <f aca="false">ABS(1-M136/L136)</f>
        <v>0.560709236334281</v>
      </c>
      <c r="O136" s="68" t="n">
        <f aca="false">505/$J$10+$K$10*EXP(-(J136-505)/$L$10)+ $N$10*EXP(-(J136-505)/$O$10)</f>
        <v>0.00325683016060958</v>
      </c>
      <c r="P136" s="0" t="n">
        <f aca="false">ABS(1-O136/L136)</f>
        <v>0.000972343371295148</v>
      </c>
    </row>
    <row r="137" customFormat="false" ht="12.75" hidden="false" customHeight="false" outlineLevel="0" collapsed="false">
      <c r="A137" s="0" t="n">
        <v>94.2</v>
      </c>
      <c r="B137" s="0" t="n">
        <v>0.0084</v>
      </c>
      <c r="C137" s="0" t="n">
        <v>0.00168</v>
      </c>
      <c r="D137" s="129" t="n">
        <f aca="false">$A$10+A137/$B$10+(1/$C$10)*(1-EXP(-A137*$C$10/$D$10))+(1/$E$10)*(1-EXP(-A137*$E$10/$F$10))</f>
        <v>0.00168447203179239</v>
      </c>
      <c r="E137" s="129" t="n">
        <f aca="false">(1-C137/D137)^2</f>
        <v>7.04826388578351E-006</v>
      </c>
      <c r="F137" s="129" t="n">
        <f aca="false">$A$10</f>
        <v>1.93843663210995E-005</v>
      </c>
      <c r="G137" s="129" t="n">
        <f aca="false">$A$10+A137/$B$10</f>
        <v>0.000369671639497447</v>
      </c>
      <c r="H137" s="129" t="n">
        <f aca="false">$A$10+A137/$B$10+(1/$C$10)*(1-EXP(-A137*$C$10/$D$10))</f>
        <v>0.000745033830647026</v>
      </c>
      <c r="J137" s="0" t="n">
        <v>547</v>
      </c>
      <c r="K137" s="0" t="n">
        <v>0.0162</v>
      </c>
      <c r="L137" s="68" t="n">
        <f aca="false">K137/5</f>
        <v>0.00324</v>
      </c>
      <c r="M137" s="0" t="n">
        <f aca="false">300.3/$J$10+$K$10*EXP(-(J137-300.3)/$L$10)</f>
        <v>0.0014320878895425</v>
      </c>
      <c r="N137" s="0" t="n">
        <f aca="false">ABS(1-M137/L137)</f>
        <v>0.557997564956018</v>
      </c>
      <c r="O137" s="68" t="n">
        <f aca="false">505/$J$10+$K$10*EXP(-(J137-505)/$L$10)+ $N$10*EXP(-(J137-505)/$O$10)</f>
        <v>0.00324714018020188</v>
      </c>
      <c r="P137" s="0" t="n">
        <f aca="false">ABS(1-O137/L137)</f>
        <v>0.00220375932156647</v>
      </c>
    </row>
    <row r="138" customFormat="false" ht="12.75" hidden="false" customHeight="false" outlineLevel="0" collapsed="false">
      <c r="A138" s="0" t="n">
        <v>99.1</v>
      </c>
      <c r="B138" s="0" t="n">
        <v>0.00864</v>
      </c>
      <c r="C138" s="0" t="n">
        <v>0.00173</v>
      </c>
      <c r="D138" s="129" t="n">
        <f aca="false">$A$10+A138/$B$10+(1/$C$10)*(1-EXP(-A138*$C$10/$D$10))+(1/$E$10)*(1-EXP(-A138*$E$10/$F$10))</f>
        <v>0.00173246131995623</v>
      </c>
      <c r="E138" s="129" t="n">
        <f aca="false">(1-C138/D138)^2</f>
        <v>2.01840843190017E-006</v>
      </c>
      <c r="F138" s="129" t="n">
        <f aca="false">$A$10</f>
        <v>1.93843663210995E-005</v>
      </c>
      <c r="G138" s="129" t="n">
        <f aca="false">$A$10+A138/$B$10</f>
        <v>0.000387892527380293</v>
      </c>
      <c r="H138" s="129" t="n">
        <f aca="false">$A$10+A138/$B$10+(1/$C$10)*(1-EXP(-A138*$C$10/$D$10))</f>
        <v>0.000763254718529872</v>
      </c>
      <c r="J138" s="0" t="n">
        <v>549</v>
      </c>
      <c r="K138" s="0" t="n">
        <v>0.0162</v>
      </c>
      <c r="L138" s="68" t="n">
        <f aca="false">K138/5</f>
        <v>0.00324</v>
      </c>
      <c r="M138" s="0" t="n">
        <f aca="false">300.3/$J$10+$K$10*EXP(-(J138-300.3)/$L$10)</f>
        <v>0.00143208788953607</v>
      </c>
      <c r="N138" s="0" t="n">
        <f aca="false">ABS(1-M138/L138)</f>
        <v>0.557997564958004</v>
      </c>
      <c r="O138" s="68" t="n">
        <f aca="false">505/$J$10+$K$10*EXP(-(J138-505)/$L$10)+ $N$10*EXP(-(J138-505)/$O$10)</f>
        <v>0.00323774928303921</v>
      </c>
      <c r="P138" s="0" t="n">
        <f aca="false">ABS(1-O138/L138)</f>
        <v>0.0006946657286383</v>
      </c>
    </row>
    <row r="139" customFormat="false" ht="12.75" hidden="false" customHeight="false" outlineLevel="0" collapsed="false">
      <c r="A139" s="0" t="n">
        <v>104</v>
      </c>
      <c r="B139" s="0" t="n">
        <v>0.00888</v>
      </c>
      <c r="C139" s="0" t="n">
        <v>0.00178</v>
      </c>
      <c r="D139" s="129" t="n">
        <f aca="false">$A$10+A139/$B$10+(1/$C$10)*(1-EXP(-A139*$C$10/$D$10))+(1/$E$10)*(1-EXP(-A139*$E$10/$F$10))</f>
        <v>0.00177911672881355</v>
      </c>
      <c r="E139" s="129" t="n">
        <f aca="false">(1-C139/D139)^2</f>
        <v>2.46478612255667E-007</v>
      </c>
      <c r="F139" s="129" t="n">
        <f aca="false">$A$10</f>
        <v>1.93843663210995E-005</v>
      </c>
      <c r="G139" s="129" t="n">
        <f aca="false">$A$10+A139/$B$10</f>
        <v>0.000406113415263139</v>
      </c>
      <c r="H139" s="129" t="n">
        <f aca="false">$A$10+A139/$B$10+(1/$C$10)*(1-EXP(-A139*$C$10/$D$10))</f>
        <v>0.000781475606412718</v>
      </c>
      <c r="J139" s="0" t="n">
        <v>551</v>
      </c>
      <c r="K139" s="0" t="n">
        <v>0.0161</v>
      </c>
      <c r="L139" s="68" t="n">
        <f aca="false">K139/5</f>
        <v>0.00322</v>
      </c>
      <c r="M139" s="0" t="n">
        <f aca="false">300.3/$J$10+$K$10*EXP(-(J139-300.3)/$L$10)</f>
        <v>0.00143208788953072</v>
      </c>
      <c r="N139" s="0" t="n">
        <f aca="false">ABS(1-M139/L139)</f>
        <v>0.555252208220274</v>
      </c>
      <c r="O139" s="68" t="n">
        <f aca="false">505/$J$10+$K$10*EXP(-(J139-505)/$L$10)+ $N$10*EXP(-(J139-505)/$O$10)</f>
        <v>0.0032286203683604</v>
      </c>
      <c r="P139" s="0" t="n">
        <f aca="false">ABS(1-O139/L139)</f>
        <v>0.00267713303118189</v>
      </c>
    </row>
    <row r="140" customFormat="false" ht="12.75" hidden="false" customHeight="false" outlineLevel="0" collapsed="false">
      <c r="A140" s="0" t="n">
        <v>110</v>
      </c>
      <c r="B140" s="0" t="n">
        <v>0.00913</v>
      </c>
      <c r="C140" s="0" t="n">
        <v>0.00183</v>
      </c>
      <c r="D140" s="129" t="n">
        <f aca="false">$A$10+A140/$B$10+(1/$C$10)*(1-EXP(-A140*$C$10/$D$10))+(1/$E$10)*(1-EXP(-A140*$E$10/$F$10))</f>
        <v>0.001834516418615</v>
      </c>
      <c r="E140" s="129" t="n">
        <f aca="false">(1-C140/D140)^2</f>
        <v>6.06101238614843E-006</v>
      </c>
      <c r="F140" s="129" t="n">
        <f aca="false">$A$10</f>
        <v>1.93843663210995E-005</v>
      </c>
      <c r="G140" s="129" t="n">
        <f aca="false">$A$10+A140/$B$10</f>
        <v>0.000428424706548256</v>
      </c>
      <c r="H140" s="129" t="n">
        <f aca="false">$A$10+A140/$B$10+(1/$C$10)*(1-EXP(-A140*$C$10/$D$10))</f>
        <v>0.000803786897697836</v>
      </c>
      <c r="J140" s="0" t="n">
        <v>553</v>
      </c>
      <c r="K140" s="0" t="n">
        <v>0.0161</v>
      </c>
      <c r="L140" s="68" t="n">
        <f aca="false">K140/5</f>
        <v>0.00322</v>
      </c>
      <c r="M140" s="0" t="n">
        <f aca="false">300.3/$J$10+$K$10*EXP(-(J140-300.3)/$L$10)</f>
        <v>0.00143208788952627</v>
      </c>
      <c r="N140" s="0" t="n">
        <f aca="false">ABS(1-M140/L140)</f>
        <v>0.555252208221655</v>
      </c>
      <c r="O140" s="68" t="n">
        <f aca="false">505/$J$10+$K$10*EXP(-(J140-505)/$L$10)+ $N$10*EXP(-(J140-505)/$O$10)</f>
        <v>0.00321972246272926</v>
      </c>
      <c r="P140" s="0" t="n">
        <f aca="false">ABS(1-O140/L140)</f>
        <v>8.61916989879363E-005</v>
      </c>
    </row>
    <row r="141" customFormat="false" ht="12.75" hidden="false" customHeight="false" outlineLevel="0" collapsed="false">
      <c r="A141" s="0" t="n">
        <v>115</v>
      </c>
      <c r="B141" s="0" t="n">
        <v>0.00937</v>
      </c>
      <c r="C141" s="0" t="n">
        <v>0.00187</v>
      </c>
      <c r="D141" s="129" t="n">
        <f aca="false">$A$10+A141/$B$10+(1/$C$10)*(1-EXP(-A141*$C$10/$D$10))+(1/$E$10)*(1-EXP(-A141*$E$10/$F$10))</f>
        <v>0.00187929880510122</v>
      </c>
      <c r="E141" s="129" t="n">
        <f aca="false">(1-C141/D141)^2</f>
        <v>2.44828862683343E-005</v>
      </c>
      <c r="F141" s="129" t="n">
        <f aca="false">$A$10</f>
        <v>1.93843663210995E-005</v>
      </c>
      <c r="G141" s="129" t="n">
        <f aca="false">$A$10+A141/$B$10</f>
        <v>0.000447017449285854</v>
      </c>
      <c r="H141" s="129" t="n">
        <f aca="false">$A$10+A141/$B$10+(1/$C$10)*(1-EXP(-A141*$C$10/$D$10))</f>
        <v>0.000822379640435434</v>
      </c>
      <c r="J141" s="0" t="n">
        <v>555</v>
      </c>
      <c r="K141" s="0" t="n">
        <v>0.016</v>
      </c>
      <c r="L141" s="68" t="n">
        <f aca="false">K141/5</f>
        <v>0.0032</v>
      </c>
      <c r="M141" s="0" t="n">
        <f aca="false">300.3/$J$10+$K$10*EXP(-(J141-300.3)/$L$10)</f>
        <v>0.00143208788952258</v>
      </c>
      <c r="N141" s="0" t="n">
        <f aca="false">ABS(1-M141/L141)</f>
        <v>0.552472534524195</v>
      </c>
      <c r="O141" s="68" t="n">
        <f aca="false">505/$J$10+$K$10*EXP(-(J141-505)/$L$10)+ $N$10*EXP(-(J141-505)/$O$10)</f>
        <v>0.00321102968732063</v>
      </c>
      <c r="P141" s="0" t="n">
        <f aca="false">ABS(1-O141/L141)</f>
        <v>0.00344677728769671</v>
      </c>
    </row>
    <row r="142" customFormat="false" ht="12.75" hidden="false" customHeight="false" outlineLevel="0" collapsed="false">
      <c r="A142" s="0" t="n">
        <v>121</v>
      </c>
      <c r="B142" s="0" t="n">
        <v>0.00963</v>
      </c>
      <c r="C142" s="0" t="n">
        <v>0.00193</v>
      </c>
      <c r="D142" s="129" t="n">
        <f aca="false">$A$10+A142/$B$10+(1/$C$10)*(1-EXP(-A142*$C$10/$D$10))+(1/$E$10)*(1-EXP(-A142*$E$10/$F$10))</f>
        <v>0.0019314626007863</v>
      </c>
      <c r="E142" s="129" t="n">
        <f aca="false">(1-C142/D142)^2</f>
        <v>5.73428136360938E-007</v>
      </c>
      <c r="F142" s="129" t="n">
        <f aca="false">$A$10</f>
        <v>1.93843663210995E-005</v>
      </c>
      <c r="G142" s="129" t="n">
        <f aca="false">$A$10+A142/$B$10</f>
        <v>0.000469328740570972</v>
      </c>
      <c r="H142" s="129" t="n">
        <f aca="false">$A$10+A142/$B$10+(1/$C$10)*(1-EXP(-A142*$C$10/$D$10))</f>
        <v>0.000844690931720552</v>
      </c>
      <c r="J142" s="0" t="n">
        <v>557</v>
      </c>
      <c r="K142" s="0" t="n">
        <v>0.016</v>
      </c>
      <c r="L142" s="68" t="n">
        <f aca="false">K142/5</f>
        <v>0.0032</v>
      </c>
      <c r="M142" s="0" t="n">
        <f aca="false">300.3/$J$10+$K$10*EXP(-(J142-300.3)/$L$10)</f>
        <v>0.0014320878895195</v>
      </c>
      <c r="N142" s="0" t="n">
        <f aca="false">ABS(1-M142/L142)</f>
        <v>0.552472534525155</v>
      </c>
      <c r="O142" s="68" t="n">
        <f aca="false">505/$J$10+$K$10*EXP(-(J142-505)/$L$10)+ $N$10*EXP(-(J142-505)/$O$10)</f>
        <v>0.00320252039947492</v>
      </c>
      <c r="P142" s="0" t="n">
        <f aca="false">ABS(1-O142/L142)</f>
        <v>0.000787624835913991</v>
      </c>
    </row>
    <row r="143" customFormat="false" ht="12.75" hidden="false" customHeight="false" outlineLevel="0" collapsed="false">
      <c r="A143" s="0" t="n">
        <v>128</v>
      </c>
      <c r="B143" s="0" t="n">
        <v>0.0099</v>
      </c>
      <c r="C143" s="0" t="n">
        <v>0.00198</v>
      </c>
      <c r="D143" s="129" t="n">
        <f aca="false">$A$10+A143/$B$10+(1/$C$10)*(1-EXP(-A143*$C$10/$D$10))+(1/$E$10)*(1-EXP(-A143*$E$10/$F$10))</f>
        <v>0.00199026704683848</v>
      </c>
      <c r="E143" s="129" t="n">
        <f aca="false">(1-C143/D143)^2</f>
        <v>2.66114403706478E-005</v>
      </c>
      <c r="F143" s="129" t="n">
        <f aca="false">$A$10</f>
        <v>1.93843663210995E-005</v>
      </c>
      <c r="G143" s="129" t="n">
        <f aca="false">$A$10+A143/$B$10</f>
        <v>0.000495358580403609</v>
      </c>
      <c r="H143" s="129" t="n">
        <f aca="false">$A$10+A143/$B$10+(1/$C$10)*(1-EXP(-A143*$C$10/$D$10))</f>
        <v>0.000870720771553189</v>
      </c>
      <c r="J143" s="0" t="n">
        <v>560</v>
      </c>
      <c r="K143" s="0" t="n">
        <v>0.0159</v>
      </c>
      <c r="L143" s="68" t="n">
        <f aca="false">K143/5</f>
        <v>0.00318</v>
      </c>
      <c r="M143" s="0" t="n">
        <f aca="false">300.3/$J$10+$K$10*EXP(-(J143-300.3)/$L$10)</f>
        <v>0.00143208788951584</v>
      </c>
      <c r="N143" s="0" t="n">
        <f aca="false">ABS(1-M143/L143)</f>
        <v>0.549657896378667</v>
      </c>
      <c r="O143" s="68" t="n">
        <f aca="false">505/$J$10+$K$10*EXP(-(J143-505)/$L$10)+ $N$10*EXP(-(J143-505)/$O$10)</f>
        <v>0.00319006168430786</v>
      </c>
      <c r="P143" s="0" t="n">
        <f aca="false">ABS(1-O143/L143)</f>
        <v>0.00316405166913691</v>
      </c>
    </row>
    <row r="144" customFormat="false" ht="12.75" hidden="false" customHeight="false" outlineLevel="0" collapsed="false">
      <c r="A144" s="0" t="n">
        <v>134</v>
      </c>
      <c r="B144" s="0" t="n">
        <v>0.0102</v>
      </c>
      <c r="C144" s="0" t="n">
        <v>0.00204</v>
      </c>
      <c r="D144" s="129" t="n">
        <f aca="false">$A$10+A144/$B$10+(1/$C$10)*(1-EXP(-A144*$C$10/$D$10))+(1/$E$10)*(1-EXP(-A144*$E$10/$F$10))</f>
        <v>0.0020390121280884</v>
      </c>
      <c r="E144" s="129" t="n">
        <f aca="false">(1-C144/D144)^2</f>
        <v>2.34726247812319E-007</v>
      </c>
      <c r="F144" s="129" t="n">
        <f aca="false">$A$10</f>
        <v>1.93843663210995E-005</v>
      </c>
      <c r="G144" s="129" t="n">
        <f aca="false">$A$10+A144/$B$10</f>
        <v>0.000517669871688727</v>
      </c>
      <c r="H144" s="129" t="n">
        <f aca="false">$A$10+A144/$B$10+(1/$C$10)*(1-EXP(-A144*$C$10/$D$10))</f>
        <v>0.000893032062838306</v>
      </c>
      <c r="J144" s="0" t="n">
        <v>562</v>
      </c>
      <c r="K144" s="0" t="n">
        <v>0.0159</v>
      </c>
      <c r="L144" s="68" t="n">
        <f aca="false">K144/5</f>
        <v>0.00318</v>
      </c>
      <c r="M144" s="0" t="n">
        <f aca="false">300.3/$J$10+$K$10*EXP(-(J144-300.3)/$L$10)</f>
        <v>0.0014320878895139</v>
      </c>
      <c r="N144" s="0" t="n">
        <f aca="false">ABS(1-M144/L144)</f>
        <v>0.549657896379275</v>
      </c>
      <c r="O144" s="68" t="n">
        <f aca="false">505/$J$10+$K$10*EXP(-(J144-505)/$L$10)+ $N$10*EXP(-(J144-505)/$O$10)</f>
        <v>0.00318193811088439</v>
      </c>
      <c r="P144" s="0" t="n">
        <f aca="false">ABS(1-O144/L144)</f>
        <v>0.000609468831569204</v>
      </c>
    </row>
    <row r="145" customFormat="false" ht="12.75" hidden="false" customHeight="false" outlineLevel="0" collapsed="false">
      <c r="A145" s="0" t="n">
        <v>142</v>
      </c>
      <c r="B145" s="0" t="n">
        <v>0.0105</v>
      </c>
      <c r="C145" s="0" t="n">
        <v>0.00209</v>
      </c>
      <c r="D145" s="129" t="n">
        <f aca="false">$A$10+A145/$B$10+(1/$C$10)*(1-EXP(-A145*$C$10/$D$10))+(1/$E$10)*(1-EXP(-A145*$E$10/$F$10))</f>
        <v>0.00210177467713209</v>
      </c>
      <c r="E145" s="129" t="n">
        <f aca="false">(1-C145/D145)^2</f>
        <v>3.13852580903859E-005</v>
      </c>
      <c r="F145" s="129" t="n">
        <f aca="false">$A$10</f>
        <v>1.93843663210995E-005</v>
      </c>
      <c r="G145" s="129" t="n">
        <f aca="false">$A$10+A145/$B$10</f>
        <v>0.000547418260068884</v>
      </c>
      <c r="H145" s="129" t="n">
        <f aca="false">$A$10+A145/$B$10+(1/$C$10)*(1-EXP(-A145*$C$10/$D$10))</f>
        <v>0.000922780451218463</v>
      </c>
      <c r="J145" s="0" t="n">
        <v>565</v>
      </c>
      <c r="K145" s="0" t="n">
        <v>0.0158</v>
      </c>
      <c r="L145" s="68" t="n">
        <f aca="false">K145/5</f>
        <v>0.00316</v>
      </c>
      <c r="M145" s="0" t="n">
        <f aca="false">300.3/$J$10+$K$10*EXP(-(J145-300.3)/$L$10)</f>
        <v>0.0014320878895116</v>
      </c>
      <c r="N145" s="0" t="n">
        <f aca="false">ABS(1-M145/L145)</f>
        <v>0.546807629901394</v>
      </c>
      <c r="O145" s="68" t="n">
        <f aca="false">505/$J$10+$K$10*EXP(-(J145-505)/$L$10)+ $N$10*EXP(-(J145-505)/$O$10)</f>
        <v>0.00316999678788097</v>
      </c>
      <c r="P145" s="0" t="n">
        <f aca="false">ABS(1-O145/L145)</f>
        <v>0.00316354046866185</v>
      </c>
    </row>
    <row r="146" customFormat="false" ht="12.75" hidden="false" customHeight="false" outlineLevel="0" collapsed="false">
      <c r="A146" s="0" t="n">
        <v>149</v>
      </c>
      <c r="B146" s="0" t="n">
        <v>0.0107</v>
      </c>
      <c r="C146" s="0" t="n">
        <v>0.00215</v>
      </c>
      <c r="D146" s="129" t="n">
        <f aca="false">$A$10+A146/$B$10+(1/$C$10)*(1-EXP(-A146*$C$10/$D$10))+(1/$E$10)*(1-EXP(-A146*$E$10/$F$10))</f>
        <v>0.00215473292681783</v>
      </c>
      <c r="E146" s="129" t="n">
        <f aca="false">(1-C146/D146)^2</f>
        <v>4.82472630764999E-006</v>
      </c>
      <c r="F146" s="129" t="n">
        <f aca="false">$A$10</f>
        <v>1.93843663210995E-005</v>
      </c>
      <c r="G146" s="129" t="n">
        <f aca="false">$A$10+A146/$B$10</f>
        <v>0.000573448099901521</v>
      </c>
      <c r="H146" s="129" t="n">
        <f aca="false">$A$10+A146/$B$10+(1/$C$10)*(1-EXP(-A146*$C$10/$D$10))</f>
        <v>0.000948810291051101</v>
      </c>
      <c r="J146" s="0" t="n">
        <v>567</v>
      </c>
      <c r="K146" s="0" t="n">
        <v>0.0158</v>
      </c>
      <c r="L146" s="68" t="n">
        <f aca="false">K146/5</f>
        <v>0.00316</v>
      </c>
      <c r="M146" s="0" t="n">
        <f aca="false">300.3/$J$10+$K$10*EXP(-(J146-300.3)/$L$10)</f>
        <v>0.00143208788951038</v>
      </c>
      <c r="N146" s="0" t="n">
        <f aca="false">ABS(1-M146/L146)</f>
        <v>0.54680762990178</v>
      </c>
      <c r="O146" s="68" t="n">
        <f aca="false">505/$J$10+$K$10*EXP(-(J146-505)/$L$10)+ $N$10*EXP(-(J146-505)/$O$10)</f>
        <v>0.00316218481365342</v>
      </c>
      <c r="P146" s="0" t="n">
        <f aca="false">ABS(1-O146/L146)</f>
        <v>0.000691396725765348</v>
      </c>
    </row>
    <row r="147" customFormat="false" ht="12.75" hidden="false" customHeight="false" outlineLevel="0" collapsed="false">
      <c r="A147" s="0" t="n">
        <v>157</v>
      </c>
      <c r="B147" s="0" t="n">
        <v>0.011</v>
      </c>
      <c r="C147" s="0" t="n">
        <v>0.0022</v>
      </c>
      <c r="D147" s="129" t="n">
        <f aca="false">$A$10+A147/$B$10+(1/$C$10)*(1-EXP(-A147*$C$10/$D$10))+(1/$E$10)*(1-EXP(-A147*$E$10/$F$10))</f>
        <v>0.00221317276968205</v>
      </c>
      <c r="E147" s="129" t="n">
        <f aca="false">(1-C147/D147)^2</f>
        <v>3.5426117665287E-005</v>
      </c>
      <c r="F147" s="129" t="n">
        <f aca="false">$A$10</f>
        <v>1.93843663210995E-005</v>
      </c>
      <c r="G147" s="129" t="n">
        <f aca="false">$A$10+A147/$B$10</f>
        <v>0.000603196488281678</v>
      </c>
      <c r="H147" s="129" t="n">
        <f aca="false">$A$10+A147/$B$10+(1/$C$10)*(1-EXP(-A147*$C$10/$D$10))</f>
        <v>0.000978558679431257</v>
      </c>
      <c r="J147" s="0" t="n">
        <v>570</v>
      </c>
      <c r="K147" s="0" t="n">
        <v>0.0157</v>
      </c>
      <c r="L147" s="68" t="n">
        <f aca="false">K147/5</f>
        <v>0.00314</v>
      </c>
      <c r="M147" s="0" t="n">
        <f aca="false">300.3/$J$10+$K$10*EXP(-(J147-300.3)/$L$10)</f>
        <v>0.00143208788950892</v>
      </c>
      <c r="N147" s="0" t="n">
        <f aca="false">ABS(1-M147/L147)</f>
        <v>0.543921054296521</v>
      </c>
      <c r="O147" s="68" t="n">
        <f aca="false">505/$J$10+$K$10*EXP(-(J147-505)/$L$10)+ $N$10*EXP(-(J147-505)/$O$10)</f>
        <v>0.00315067106327475</v>
      </c>
      <c r="P147" s="0" t="n">
        <f aca="false">ABS(1-O147/L147)</f>
        <v>0.00339842779450739</v>
      </c>
    </row>
    <row r="148" customFormat="false" ht="12.75" hidden="false" customHeight="false" outlineLevel="0" collapsed="false">
      <c r="A148" s="0" t="n">
        <v>165</v>
      </c>
      <c r="B148" s="0" t="n">
        <v>0.0113</v>
      </c>
      <c r="C148" s="0" t="n">
        <v>0.00226</v>
      </c>
      <c r="D148" s="129" t="n">
        <f aca="false">$A$10+A148/$B$10+(1/$C$10)*(1-EXP(-A148*$C$10/$D$10))+(1/$E$10)*(1-EXP(-A148*$E$10/$F$10))</f>
        <v>0.0022695435533363</v>
      </c>
      <c r="E148" s="129" t="n">
        <f aca="false">(1-C148/D148)^2</f>
        <v>1.76824796586265E-005</v>
      </c>
      <c r="F148" s="129" t="n">
        <f aca="false">$A$10</f>
        <v>1.93843663210995E-005</v>
      </c>
      <c r="G148" s="129" t="n">
        <f aca="false">$A$10+A148/$B$10</f>
        <v>0.000632944876661835</v>
      </c>
      <c r="H148" s="129" t="n">
        <f aca="false">$A$10+A148/$B$10+(1/$C$10)*(1-EXP(-A148*$C$10/$D$10))</f>
        <v>0.00100830706781141</v>
      </c>
      <c r="J148" s="0" t="n">
        <v>573</v>
      </c>
      <c r="K148" s="0" t="n">
        <v>0.0156</v>
      </c>
      <c r="L148" s="68" t="n">
        <f aca="false">K148/5</f>
        <v>0.00312</v>
      </c>
      <c r="M148" s="0" t="n">
        <f aca="false">300.3/$J$10+$K$10*EXP(-(J148-300.3)/$L$10)</f>
        <v>0.00143208788950782</v>
      </c>
      <c r="N148" s="0" t="n">
        <f aca="false">ABS(1-M148/L148)</f>
        <v>0.540997471311596</v>
      </c>
      <c r="O148" s="68" t="n">
        <f aca="false">505/$J$10+$K$10*EXP(-(J148-505)/$L$10)+ $N$10*EXP(-(J148-505)/$O$10)</f>
        <v>0.00313938404729606</v>
      </c>
      <c r="P148" s="0" t="n">
        <f aca="false">ABS(1-O148/L148)</f>
        <v>0.00621283567181519</v>
      </c>
    </row>
    <row r="149" customFormat="false" ht="12.75" hidden="false" customHeight="false" outlineLevel="0" collapsed="false">
      <c r="A149" s="0" t="n">
        <v>173</v>
      </c>
      <c r="B149" s="0" t="n">
        <v>0.0116</v>
      </c>
      <c r="C149" s="0" t="n">
        <v>0.00232</v>
      </c>
      <c r="D149" s="129" t="n">
        <f aca="false">$A$10+A149/$B$10+(1/$C$10)*(1-EXP(-A149*$C$10/$D$10))+(1/$E$10)*(1-EXP(-A149*$E$10/$F$10))</f>
        <v>0.00232399448618048</v>
      </c>
      <c r="E149" s="129" t="n">
        <f aca="false">(1-C149/D149)^2</f>
        <v>2.95428003364031E-006</v>
      </c>
      <c r="F149" s="129" t="n">
        <f aca="false">$A$10</f>
        <v>1.93843663210995E-005</v>
      </c>
      <c r="G149" s="129" t="n">
        <f aca="false">$A$10+A149/$B$10</f>
        <v>0.000662693265041992</v>
      </c>
      <c r="H149" s="129" t="n">
        <f aca="false">$A$10+A149/$B$10+(1/$C$10)*(1-EXP(-A149*$C$10/$D$10))</f>
        <v>0.00103805545619157</v>
      </c>
      <c r="J149" s="0" t="n">
        <v>576</v>
      </c>
      <c r="K149" s="0" t="n">
        <v>0.0156</v>
      </c>
      <c r="L149" s="68" t="n">
        <f aca="false">K149/5</f>
        <v>0.00312</v>
      </c>
      <c r="M149" s="0" t="n">
        <f aca="false">300.3/$J$10+$K$10*EXP(-(J149-300.3)/$L$10)</f>
        <v>0.00143208788950699</v>
      </c>
      <c r="N149" s="0" t="n">
        <f aca="false">ABS(1-M149/L149)</f>
        <v>0.540997471311863</v>
      </c>
      <c r="O149" s="68" t="n">
        <f aca="false">505/$J$10+$K$10*EXP(-(J149-505)/$L$10)+ $N$10*EXP(-(J149-505)/$O$10)</f>
        <v>0.00312830721685376</v>
      </c>
      <c r="P149" s="0" t="n">
        <f aca="false">ABS(1-O149/L149)</f>
        <v>0.00266256950441091</v>
      </c>
    </row>
    <row r="150" customFormat="false" ht="12.75" hidden="false" customHeight="false" outlineLevel="0" collapsed="false">
      <c r="A150" s="0" t="n">
        <v>183</v>
      </c>
      <c r="B150" s="0" t="n">
        <v>0.0119</v>
      </c>
      <c r="C150" s="0" t="n">
        <v>0.00238</v>
      </c>
      <c r="D150" s="129" t="n">
        <f aca="false">$A$10+A150/$B$10+(1/$C$10)*(1-EXP(-A150*$C$10/$D$10))+(1/$E$10)*(1-EXP(-A150*$E$10/$F$10))</f>
        <v>0.00238956831832845</v>
      </c>
      <c r="E150" s="129" t="n">
        <f aca="false">(1-C150/D150)^2</f>
        <v>1.60336473608939E-005</v>
      </c>
      <c r="F150" s="129" t="n">
        <f aca="false">$A$10</f>
        <v>1.93843663210995E-005</v>
      </c>
      <c r="G150" s="129" t="n">
        <f aca="false">$A$10+A150/$B$10</f>
        <v>0.000699878750517188</v>
      </c>
      <c r="H150" s="129" t="n">
        <f aca="false">$A$10+A150/$B$10+(1/$C$10)*(1-EXP(-A150*$C$10/$D$10))</f>
        <v>0.00107524094166677</v>
      </c>
      <c r="J150" s="0" t="n">
        <v>579</v>
      </c>
      <c r="K150" s="0" t="n">
        <v>0.0155</v>
      </c>
      <c r="L150" s="68" t="n">
        <f aca="false">K150/5</f>
        <v>0.0031</v>
      </c>
      <c r="M150" s="0" t="n">
        <f aca="false">300.3/$J$10+$K$10*EXP(-(J150-300.3)/$L$10)</f>
        <v>0.00143208788950635</v>
      </c>
      <c r="N150" s="0" t="n">
        <f aca="false">ABS(1-M150/L150)</f>
        <v>0.53803616467537</v>
      </c>
      <c r="O150" s="68" t="n">
        <f aca="false">505/$J$10+$K$10*EXP(-(J150-505)/$L$10)+ $N$10*EXP(-(J150-505)/$O$10)</f>
        <v>0.00311742745591963</v>
      </c>
      <c r="P150" s="0" t="n">
        <f aca="false">ABS(1-O150/L150)</f>
        <v>0.0056217599740731</v>
      </c>
    </row>
    <row r="151" customFormat="false" ht="12.75" hidden="false" customHeight="false" outlineLevel="0" collapsed="false">
      <c r="A151" s="0" t="n">
        <v>192</v>
      </c>
      <c r="B151" s="0" t="n">
        <v>0.0122</v>
      </c>
      <c r="C151" s="0" t="n">
        <v>0.00245</v>
      </c>
      <c r="D151" s="129" t="n">
        <f aca="false">$A$10+A151/$B$10+(1/$C$10)*(1-EXP(-A151*$C$10/$D$10))+(1/$E$10)*(1-EXP(-A151*$E$10/$F$10))</f>
        <v>0.00244641029250687</v>
      </c>
      <c r="E151" s="129" t="n">
        <f aca="false">(1-C151/D151)^2</f>
        <v>2.1530768564264E-006</v>
      </c>
      <c r="F151" s="129" t="n">
        <f aca="false">$A$10</f>
        <v>1.93843663210995E-005</v>
      </c>
      <c r="G151" s="129" t="n">
        <f aca="false">$A$10+A151/$B$10</f>
        <v>0.000733345687444864</v>
      </c>
      <c r="H151" s="129" t="n">
        <f aca="false">$A$10+A151/$B$10+(1/$C$10)*(1-EXP(-A151*$C$10/$D$10))</f>
        <v>0.00110870787859444</v>
      </c>
      <c r="J151" s="0" t="n">
        <v>582</v>
      </c>
      <c r="K151" s="0" t="n">
        <v>0.0155</v>
      </c>
      <c r="L151" s="68" t="n">
        <f aca="false">K151/5</f>
        <v>0.0031</v>
      </c>
      <c r="M151" s="0" t="n">
        <f aca="false">300.3/$J$10+$K$10*EXP(-(J151-300.3)/$L$10)</f>
        <v>0.00143208788950587</v>
      </c>
      <c r="N151" s="0" t="n">
        <f aca="false">ABS(1-M151/L151)</f>
        <v>0.538036164675525</v>
      </c>
      <c r="O151" s="68" t="n">
        <f aca="false">505/$J$10+$K$10*EXP(-(J151-505)/$L$10)+ $N$10*EXP(-(J151-505)/$O$10)</f>
        <v>0.0031067342586734</v>
      </c>
      <c r="P151" s="0" t="n">
        <f aca="false">ABS(1-O151/L151)</f>
        <v>0.00217234150754764</v>
      </c>
    </row>
    <row r="152" customFormat="false" ht="12.75" hidden="false" customHeight="false" outlineLevel="0" collapsed="false">
      <c r="A152" s="0" t="n">
        <v>202</v>
      </c>
      <c r="B152" s="0" t="n">
        <v>0.0125</v>
      </c>
      <c r="C152" s="0" t="n">
        <v>0.00251</v>
      </c>
      <c r="D152" s="129" t="n">
        <f aca="false">$A$10+A152/$B$10+(1/$C$10)*(1-EXP(-A152*$C$10/$D$10))+(1/$E$10)*(1-EXP(-A152*$E$10/$F$10))</f>
        <v>0.00250736088015373</v>
      </c>
      <c r="E152" s="129" t="n">
        <f aca="false">(1-C152/D152)^2</f>
        <v>1.10785911130184E-006</v>
      </c>
      <c r="F152" s="129" t="n">
        <f aca="false">$A$10</f>
        <v>1.93843663210995E-005</v>
      </c>
      <c r="G152" s="129" t="n">
        <f aca="false">$A$10+A152/$B$10</f>
        <v>0.00077053117292006</v>
      </c>
      <c r="H152" s="129" t="n">
        <f aca="false">$A$10+A152/$B$10+(1/$C$10)*(1-EXP(-A152*$C$10/$D$10))</f>
        <v>0.00114589336406964</v>
      </c>
      <c r="J152" s="0" t="n">
        <v>586</v>
      </c>
      <c r="K152" s="0" t="n">
        <v>0.0154</v>
      </c>
      <c r="L152" s="68" t="n">
        <f aca="false">K152/5</f>
        <v>0.00308</v>
      </c>
      <c r="M152" s="0" t="n">
        <f aca="false">300.3/$J$10+$K$10*EXP(-(J152-300.3)/$L$10)</f>
        <v>0.00143208788950541</v>
      </c>
      <c r="N152" s="0" t="n">
        <f aca="false">ABS(1-M152/L152)</f>
        <v>0.535036399511231</v>
      </c>
      <c r="O152" s="68" t="n">
        <f aca="false">505/$J$10+$K$10*EXP(-(J152-505)/$L$10)+ $N$10*EXP(-(J152-505)/$O$10)</f>
        <v>0.00309275237347215</v>
      </c>
      <c r="P152" s="0" t="n">
        <f aca="false">ABS(1-O152/L152)</f>
        <v>0.00414038099745029</v>
      </c>
    </row>
    <row r="153" customFormat="false" ht="12.75" hidden="false" customHeight="false" outlineLevel="0" collapsed="false">
      <c r="A153" s="0" t="n">
        <v>213</v>
      </c>
      <c r="B153" s="0" t="n">
        <v>0.0129</v>
      </c>
      <c r="C153" s="0" t="n">
        <v>0.00257</v>
      </c>
      <c r="D153" s="129" t="n">
        <f aca="false">$A$10+A153/$B$10+(1/$C$10)*(1-EXP(-A153*$C$10/$D$10))+(1/$E$10)*(1-EXP(-A153*$E$10/$F$10))</f>
        <v>0.00257196239831553</v>
      </c>
      <c r="E153" s="129" t="n">
        <f aca="false">(1-C153/D153)^2</f>
        <v>5.82163663454934E-007</v>
      </c>
      <c r="F153" s="129" t="n">
        <f aca="false">$A$10</f>
        <v>1.93843663210995E-005</v>
      </c>
      <c r="G153" s="129" t="n">
        <f aca="false">$A$10+A153/$B$10</f>
        <v>0.000811435206942776</v>
      </c>
      <c r="H153" s="129" t="n">
        <f aca="false">$A$10+A153/$B$10+(1/$C$10)*(1-EXP(-A153*$C$10/$D$10))</f>
        <v>0.00118679739809236</v>
      </c>
      <c r="J153" s="0" t="n">
        <v>589</v>
      </c>
      <c r="K153" s="0" t="n">
        <v>0.0153</v>
      </c>
      <c r="L153" s="68" t="n">
        <f aca="false">K153/5</f>
        <v>0.00306</v>
      </c>
      <c r="M153" s="0" t="n">
        <f aca="false">300.3/$J$10+$K$10*EXP(-(J153-300.3)/$L$10)</f>
        <v>0.00143208788950516</v>
      </c>
      <c r="N153" s="0" t="n">
        <f aca="false">ABS(1-M153/L153)</f>
        <v>0.531997421730341</v>
      </c>
      <c r="O153" s="68" t="n">
        <f aca="false">505/$J$10+$K$10*EXP(-(J153-505)/$L$10)+ $N$10*EXP(-(J153-505)/$O$10)</f>
        <v>0.00308246392464788</v>
      </c>
      <c r="P153" s="0" t="n">
        <f aca="false">ABS(1-O153/L153)</f>
        <v>0.00734115184571227</v>
      </c>
    </row>
    <row r="154" customFormat="false" ht="12.75" hidden="false" customHeight="false" outlineLevel="0" collapsed="false">
      <c r="A154" s="0" t="n">
        <v>224</v>
      </c>
      <c r="B154" s="0" t="n">
        <v>0.0132</v>
      </c>
      <c r="C154" s="0" t="n">
        <v>0.00264</v>
      </c>
      <c r="D154" s="129" t="n">
        <f aca="false">$A$10+A154/$B$10+(1/$C$10)*(1-EXP(-A154*$C$10/$D$10))+(1/$E$10)*(1-EXP(-A154*$E$10/$F$10))</f>
        <v>0.00263424641085794</v>
      </c>
      <c r="E154" s="129" t="n">
        <f aca="false">(1-C154/D154)^2</f>
        <v>4.77051096345127E-006</v>
      </c>
      <c r="F154" s="129" t="n">
        <f aca="false">$A$10</f>
        <v>1.93843663210995E-005</v>
      </c>
      <c r="G154" s="129" t="n">
        <f aca="false">$A$10+A154/$B$10</f>
        <v>0.000852339240965492</v>
      </c>
      <c r="H154" s="129" t="n">
        <f aca="false">$A$10+A154/$B$10+(1/$C$10)*(1-EXP(-A154*$C$10/$D$10))</f>
        <v>0.00122770143211507</v>
      </c>
      <c r="J154" s="0" t="n">
        <v>593</v>
      </c>
      <c r="K154" s="0" t="n">
        <v>0.0153</v>
      </c>
      <c r="L154" s="68" t="n">
        <f aca="false">K154/5</f>
        <v>0.00306</v>
      </c>
      <c r="M154" s="0" t="n">
        <f aca="false">300.3/$J$10+$K$10*EXP(-(J154-300.3)/$L$10)</f>
        <v>0.00143208788950492</v>
      </c>
      <c r="N154" s="0" t="n">
        <f aca="false">ABS(1-M154/L154)</f>
        <v>0.53199742173042</v>
      </c>
      <c r="O154" s="68" t="n">
        <f aca="false">505/$J$10+$K$10*EXP(-(J154-505)/$L$10)+ $N$10*EXP(-(J154-505)/$O$10)</f>
        <v>0.00306899940936439</v>
      </c>
      <c r="P154" s="0" t="n">
        <f aca="false">ABS(1-O154/L154)</f>
        <v>0.00294098345241522</v>
      </c>
    </row>
    <row r="155" customFormat="false" ht="12.75" hidden="false" customHeight="false" outlineLevel="0" collapsed="false">
      <c r="A155" s="0" t="n">
        <v>235</v>
      </c>
      <c r="B155" s="0" t="n">
        <v>0.0135</v>
      </c>
      <c r="C155" s="0" t="n">
        <v>0.0027</v>
      </c>
      <c r="D155" s="129" t="n">
        <f aca="false">$A$10+A155/$B$10+(1/$C$10)*(1-EXP(-A155*$C$10/$D$10))+(1/$E$10)*(1-EXP(-A155*$E$10/$F$10))</f>
        <v>0.0026944395592364</v>
      </c>
      <c r="E155" s="129" t="n">
        <f aca="false">(1-C155/D155)^2</f>
        <v>4.25874409885619E-006</v>
      </c>
      <c r="F155" s="129" t="n">
        <f aca="false">$A$10</f>
        <v>1.93843663210995E-005</v>
      </c>
      <c r="G155" s="129" t="n">
        <f aca="false">$A$10+A155/$B$10</f>
        <v>0.000893243274988207</v>
      </c>
      <c r="H155" s="129" t="n">
        <f aca="false">$A$10+A155/$B$10+(1/$C$10)*(1-EXP(-A155*$C$10/$D$10))</f>
        <v>0.00126860546613779</v>
      </c>
      <c r="J155" s="0" t="n">
        <v>597</v>
      </c>
      <c r="K155" s="0" t="n">
        <v>0.0152</v>
      </c>
      <c r="L155" s="68" t="n">
        <f aca="false">K155/5</f>
        <v>0.00304</v>
      </c>
      <c r="M155" s="0" t="n">
        <f aca="false">300.3/$J$10+$K$10*EXP(-(J155-300.3)/$L$10)</f>
        <v>0.00143208788950475</v>
      </c>
      <c r="N155" s="0" t="n">
        <f aca="false">ABS(1-M155/L155)</f>
        <v>0.528918457399754</v>
      </c>
      <c r="O155" s="68" t="n">
        <f aca="false">505/$J$10+$K$10*EXP(-(J155-505)/$L$10)+ $N$10*EXP(-(J155-505)/$O$10)</f>
        <v>0.0030558146043803</v>
      </c>
      <c r="P155" s="0" t="n">
        <f aca="false">ABS(1-O155/L155)</f>
        <v>0.00520217249352029</v>
      </c>
    </row>
    <row r="156" customFormat="false" ht="12.75" hidden="false" customHeight="false" outlineLevel="0" collapsed="false">
      <c r="A156" s="0" t="n">
        <v>248</v>
      </c>
      <c r="B156" s="0" t="n">
        <v>0.0139</v>
      </c>
      <c r="C156" s="0" t="n">
        <v>0.00277</v>
      </c>
      <c r="D156" s="129" t="n">
        <f aca="false">$A$10+A156/$B$10+(1/$C$10)*(1-EXP(-A156*$C$10/$D$10))+(1/$E$10)*(1-EXP(-A156*$E$10/$F$10))</f>
        <v>0.00276315959377863</v>
      </c>
      <c r="E156" s="129" t="n">
        <f aca="false">(1-C156/D156)^2</f>
        <v>6.12846693975381E-006</v>
      </c>
      <c r="F156" s="129" t="n">
        <f aca="false">$A$10</f>
        <v>1.93843663210995E-005</v>
      </c>
      <c r="G156" s="129" t="n">
        <f aca="false">$A$10+A156/$B$10</f>
        <v>0.000941584406105962</v>
      </c>
      <c r="H156" s="129" t="n">
        <f aca="false">$A$10+A156/$B$10+(1/$C$10)*(1-EXP(-A156*$C$10/$D$10))</f>
        <v>0.00131694659725554</v>
      </c>
      <c r="J156" s="0" t="n">
        <v>601</v>
      </c>
      <c r="K156" s="0" t="n">
        <v>0.0152</v>
      </c>
      <c r="L156" s="68" t="n">
        <f aca="false">K156/5</f>
        <v>0.00304</v>
      </c>
      <c r="M156" s="0" t="n">
        <f aca="false">300.3/$J$10+$K$10*EXP(-(J156-300.3)/$L$10)</f>
        <v>0.00143208788950463</v>
      </c>
      <c r="N156" s="0" t="n">
        <f aca="false">ABS(1-M156/L156)</f>
        <v>0.528918457399792</v>
      </c>
      <c r="O156" s="68" t="n">
        <f aca="false">505/$J$10+$K$10*EXP(-(J156-505)/$L$10)+ $N$10*EXP(-(J156-505)/$O$10)</f>
        <v>0.00304290036894595</v>
      </c>
      <c r="P156" s="0" t="n">
        <f aca="false">ABS(1-O156/L156)</f>
        <v>0.000954068732218705</v>
      </c>
    </row>
    <row r="157" customFormat="false" ht="12.75" hidden="false" customHeight="false" outlineLevel="0" collapsed="false">
      <c r="A157" s="0" t="n">
        <v>261</v>
      </c>
      <c r="B157" s="0" t="n">
        <v>0.0142</v>
      </c>
      <c r="C157" s="0" t="n">
        <v>0.00283</v>
      </c>
      <c r="D157" s="129" t="n">
        <f aca="false">$A$10+A157/$B$10+(1/$C$10)*(1-EXP(-A157*$C$10/$D$10))+(1/$E$10)*(1-EXP(-A157*$E$10/$F$10))</f>
        <v>0.00282954583245648</v>
      </c>
      <c r="E157" s="129" t="n">
        <f aca="false">(1-C157/D157)^2</f>
        <v>2.57631358476102E-008</v>
      </c>
      <c r="F157" s="129" t="n">
        <f aca="false">$A$10</f>
        <v>1.93843663210995E-005</v>
      </c>
      <c r="G157" s="129" t="n">
        <f aca="false">$A$10+A157/$B$10</f>
        <v>0.000989925537223717</v>
      </c>
      <c r="H157" s="129" t="n">
        <f aca="false">$A$10+A157/$B$10+(1/$C$10)*(1-EXP(-A157*$C$10/$D$10))</f>
        <v>0.0013652877283733</v>
      </c>
      <c r="J157" s="0" t="n">
        <v>605</v>
      </c>
      <c r="K157" s="0" t="n">
        <v>0.0151</v>
      </c>
      <c r="L157" s="68" t="n">
        <f aca="false">K157/5</f>
        <v>0.00302</v>
      </c>
      <c r="M157" s="0" t="n">
        <f aca="false">300.3/$J$10+$K$10*EXP(-(J157-300.3)/$L$10)</f>
        <v>0.00143208788950455</v>
      </c>
      <c r="N157" s="0" t="n">
        <f aca="false">ABS(1-M157/L157)</f>
        <v>0.525798712084586</v>
      </c>
      <c r="O157" s="68" t="n">
        <f aca="false">505/$J$10+$K$10*EXP(-(J157-505)/$L$10)+ $N$10*EXP(-(J157-505)/$O$10)</f>
        <v>0.00303024884765567</v>
      </c>
      <c r="P157" s="0" t="n">
        <f aca="false">ABS(1-O157/L157)</f>
        <v>0.00339365816413051</v>
      </c>
    </row>
    <row r="158" customFormat="false" ht="12.75" hidden="false" customHeight="false" outlineLevel="0" collapsed="false">
      <c r="A158" s="0" t="n">
        <v>274</v>
      </c>
      <c r="B158" s="0" t="n">
        <v>0.0145</v>
      </c>
      <c r="C158" s="0" t="n">
        <v>0.0029</v>
      </c>
      <c r="D158" s="129" t="n">
        <f aca="false">$A$10+A158/$B$10+(1/$C$10)*(1-EXP(-A158*$C$10/$D$10))+(1/$E$10)*(1-EXP(-A158*$E$10/$F$10))</f>
        <v>0.00289386554201257</v>
      </c>
      <c r="E158" s="129" t="n">
        <f aca="false">(1-C158/D158)^2</f>
        <v>4.49361329526523E-006</v>
      </c>
      <c r="F158" s="129" t="n">
        <f aca="false">$A$10</f>
        <v>1.93843663210995E-005</v>
      </c>
      <c r="G158" s="129" t="n">
        <f aca="false">$A$10+A158/$B$10</f>
        <v>0.00103826666834147</v>
      </c>
      <c r="H158" s="129" t="n">
        <f aca="false">$A$10+A158/$B$10+(1/$C$10)*(1-EXP(-A158*$C$10/$D$10))</f>
        <v>0.00141362885949105</v>
      </c>
      <c r="J158" s="0" t="n">
        <v>609</v>
      </c>
      <c r="K158" s="0" t="n">
        <v>0.015</v>
      </c>
      <c r="L158" s="68" t="n">
        <f aca="false">K158/5</f>
        <v>0.003</v>
      </c>
      <c r="M158" s="0" t="n">
        <f aca="false">300.3/$J$10+$K$10*EXP(-(J158-300.3)/$L$10)</f>
        <v>0.0014320878895045</v>
      </c>
      <c r="N158" s="0" t="n">
        <f aca="false">ABS(1-M158/L158)</f>
        <v>0.522637370165168</v>
      </c>
      <c r="O158" s="68" t="n">
        <f aca="false">505/$J$10+$K$10*EXP(-(J158-505)/$L$10)+ $N$10*EXP(-(J158-505)/$O$10)</f>
        <v>0.00301785310388412</v>
      </c>
      <c r="P158" s="0" t="n">
        <f aca="false">ABS(1-O158/L158)</f>
        <v>0.00595103462804025</v>
      </c>
    </row>
    <row r="159" customFormat="false" ht="12.75" hidden="false" customHeight="false" outlineLevel="0" collapsed="false">
      <c r="A159" s="0" t="n">
        <v>288</v>
      </c>
      <c r="B159" s="0" t="n">
        <v>0.0149</v>
      </c>
      <c r="C159" s="0" t="n">
        <v>0.00297</v>
      </c>
      <c r="D159" s="129" t="n">
        <f aca="false">$A$10+A159/$B$10+(1/$C$10)*(1-EXP(-A159*$C$10/$D$10))+(1/$E$10)*(1-EXP(-A159*$E$10/$F$10))</f>
        <v>0.00296109267444259</v>
      </c>
      <c r="E159" s="129" t="n">
        <f aca="false">(1-C159/D159)^2</f>
        <v>9.04879296748785E-006</v>
      </c>
      <c r="F159" s="129" t="n">
        <f aca="false">$A$10</f>
        <v>1.93843663210995E-005</v>
      </c>
      <c r="G159" s="129" t="n">
        <f aca="false">$A$10+A159/$B$10</f>
        <v>0.00109032634800675</v>
      </c>
      <c r="H159" s="129" t="n">
        <f aca="false">$A$10+A159/$B$10+(1/$C$10)*(1-EXP(-A159*$C$10/$D$10))</f>
        <v>0.00146568853915633</v>
      </c>
      <c r="J159" s="0" t="n">
        <v>614</v>
      </c>
      <c r="K159" s="0" t="n">
        <v>0.015</v>
      </c>
      <c r="L159" s="68" t="n">
        <f aca="false">K159/5</f>
        <v>0.003</v>
      </c>
      <c r="M159" s="0" t="n">
        <f aca="false">300.3/$J$10+$K$10*EXP(-(J159-300.3)/$L$10)</f>
        <v>0.00143208788950445</v>
      </c>
      <c r="N159" s="0" t="n">
        <f aca="false">ABS(1-M159/L159)</f>
        <v>0.522637370165183</v>
      </c>
      <c r="O159" s="68" t="n">
        <f aca="false">505/$J$10+$K$10*EXP(-(J159-505)/$L$10)+ $N$10*EXP(-(J159-505)/$O$10)</f>
        <v>0.00300270860517702</v>
      </c>
      <c r="P159" s="0" t="n">
        <f aca="false">ABS(1-O159/L159)</f>
        <v>0.000902868392341105</v>
      </c>
    </row>
    <row r="160" customFormat="false" ht="12.75" hidden="false" customHeight="false" outlineLevel="0" collapsed="false">
      <c r="A160" s="0" t="n">
        <v>303</v>
      </c>
      <c r="B160" s="0" t="n">
        <v>0.0152</v>
      </c>
      <c r="C160" s="0" t="n">
        <v>0.00305</v>
      </c>
      <c r="D160" s="129" t="n">
        <f aca="false">$A$10+A160/$B$10+(1/$C$10)*(1-EXP(-A160*$C$10/$D$10))+(1/$E$10)*(1-EXP(-A160*$E$10/$F$10))</f>
        <v>0.00303106166375309</v>
      </c>
      <c r="E160" s="129" t="n">
        <f aca="false">(1-C160/D160)^2</f>
        <v>3.90385881475779E-005</v>
      </c>
      <c r="F160" s="129" t="n">
        <f aca="false">$A$10</f>
        <v>1.93843663210995E-005</v>
      </c>
      <c r="G160" s="129" t="n">
        <f aca="false">$A$10+A160/$B$10</f>
        <v>0.00114610457621954</v>
      </c>
      <c r="H160" s="129" t="n">
        <f aca="false">$A$10+A160/$B$10+(1/$C$10)*(1-EXP(-A160*$C$10/$D$10))</f>
        <v>0.00152146676736912</v>
      </c>
      <c r="J160" s="0" t="n">
        <v>619</v>
      </c>
      <c r="K160" s="0" t="n">
        <v>0.0149</v>
      </c>
      <c r="L160" s="68" t="n">
        <f aca="false">K160/5</f>
        <v>0.00298</v>
      </c>
      <c r="M160" s="0" t="n">
        <f aca="false">300.3/$J$10+$K$10*EXP(-(J160-300.3)/$L$10)</f>
        <v>0.00143208788950442</v>
      </c>
      <c r="N160" s="0" t="n">
        <f aca="false">ABS(1-M160/L160)</f>
        <v>0.519433594126033</v>
      </c>
      <c r="O160" s="68" t="n">
        <f aca="false">505/$J$10+$K$10*EXP(-(J160-505)/$L$10)+ $N$10*EXP(-(J160-505)/$O$10)</f>
        <v>0.00298794278499818</v>
      </c>
      <c r="P160" s="0" t="n">
        <f aca="false">ABS(1-O160/L160)</f>
        <v>0.00266536409334783</v>
      </c>
    </row>
    <row r="161" customFormat="false" ht="12.75" hidden="false" customHeight="false" outlineLevel="0" collapsed="false">
      <c r="A161" s="0" t="n">
        <v>319</v>
      </c>
      <c r="B161" s="0" t="n">
        <v>0.0156</v>
      </c>
      <c r="C161" s="0" t="n">
        <v>0.00312</v>
      </c>
      <c r="D161" s="129" t="n">
        <f aca="false">$A$10+A161/$B$10+(1/$C$10)*(1-EXP(-A161*$C$10/$D$10))+(1/$E$10)*(1-EXP(-A161*$E$10/$F$10))</f>
        <v>0.00310365340158276</v>
      </c>
      <c r="E161" s="129" t="n">
        <f aca="false">(1-C161/D161)^2</f>
        <v>2.77401212881151E-005</v>
      </c>
      <c r="F161" s="129" t="n">
        <f aca="false">$A$10</f>
        <v>1.93843663210995E-005</v>
      </c>
      <c r="G161" s="129" t="n">
        <f aca="false">$A$10+A161/$B$10</f>
        <v>0.00120560135297985</v>
      </c>
      <c r="H161" s="129" t="n">
        <f aca="false">$A$10+A161/$B$10+(1/$C$10)*(1-EXP(-A161*$C$10/$D$10))</f>
        <v>0.00158096354412943</v>
      </c>
      <c r="J161" s="0" t="n">
        <v>624</v>
      </c>
      <c r="K161" s="0" t="n">
        <v>0.0148</v>
      </c>
      <c r="L161" s="68" t="n">
        <f aca="false">K161/5</f>
        <v>0.00296</v>
      </c>
      <c r="M161" s="0" t="n">
        <f aca="false">300.3/$J$10+$K$10*EXP(-(J161-300.3)/$L$10)</f>
        <v>0.0014320878895044</v>
      </c>
      <c r="N161" s="0" t="n">
        <f aca="false">ABS(1-M161/L161)</f>
        <v>0.51618652381608</v>
      </c>
      <c r="O161" s="68" t="n">
        <f aca="false">505/$J$10+$K$10*EXP(-(J161-505)/$L$10)+ $N$10*EXP(-(J161-505)/$O$10)</f>
        <v>0.00297354527731043</v>
      </c>
      <c r="P161" s="0" t="n">
        <f aca="false">ABS(1-O161/L161)</f>
        <v>0.00457610719947077</v>
      </c>
    </row>
    <row r="162" customFormat="false" ht="12.75" hidden="false" customHeight="false" outlineLevel="0" collapsed="false">
      <c r="A162" s="0" t="n">
        <v>336</v>
      </c>
      <c r="B162" s="0" t="n">
        <v>0.016</v>
      </c>
      <c r="C162" s="0" t="n">
        <v>0.00319</v>
      </c>
      <c r="D162" s="129" t="n">
        <f aca="false">$A$10+A162/$B$10+(1/$C$10)*(1-EXP(-A162*$C$10/$D$10))+(1/$E$10)*(1-EXP(-A162*$E$10/$F$10))</f>
        <v>0.00317879330257199</v>
      </c>
      <c r="E162" s="129" t="n">
        <f aca="false">(1-C162/D162)^2</f>
        <v>1.24288433499663E-005</v>
      </c>
      <c r="F162" s="129" t="n">
        <f aca="false">$A$10</f>
        <v>1.93843663210995E-005</v>
      </c>
      <c r="G162" s="129" t="n">
        <f aca="false">$A$10+A162/$B$10</f>
        <v>0.00126881667828769</v>
      </c>
      <c r="H162" s="129" t="n">
        <f aca="false">$A$10+A162/$B$10+(1/$C$10)*(1-EXP(-A162*$C$10/$D$10))</f>
        <v>0.00164417886943727</v>
      </c>
      <c r="J162" s="0" t="n">
        <v>629</v>
      </c>
      <c r="K162" s="0" t="n">
        <v>0.0147</v>
      </c>
      <c r="L162" s="68" t="n">
        <f aca="false">K162/5</f>
        <v>0.00294</v>
      </c>
      <c r="M162" s="0" t="n">
        <f aca="false">300.3/$J$10+$K$10*EXP(-(J162-300.3)/$L$10)</f>
        <v>0.00143208788950439</v>
      </c>
      <c r="N162" s="0" t="n">
        <f aca="false">ABS(1-M162/L162)</f>
        <v>0.512895275678778</v>
      </c>
      <c r="O162" s="68" t="n">
        <f aca="false">505/$J$10+$K$10*EXP(-(J162-505)/$L$10)+ $N$10*EXP(-(J162-505)/$O$10)</f>
        <v>0.00295950632963783</v>
      </c>
      <c r="P162" s="0" t="n">
        <f aca="false">ABS(1-O162/L162)</f>
        <v>0.00663480599926358</v>
      </c>
    </row>
    <row r="163" customFormat="false" ht="12.75" hidden="false" customHeight="false" outlineLevel="0" collapsed="false">
      <c r="A163" s="0" t="n">
        <v>353</v>
      </c>
      <c r="B163" s="0" t="n">
        <v>0.0163</v>
      </c>
      <c r="C163" s="0" t="n">
        <v>0.00327</v>
      </c>
      <c r="D163" s="129" t="n">
        <f aca="false">$A$10+A163/$B$10+(1/$C$10)*(1-EXP(-A163*$C$10/$D$10))+(1/$E$10)*(1-EXP(-A163*$E$10/$F$10))</f>
        <v>0.00325217975024805</v>
      </c>
      <c r="E163" s="129" t="n">
        <f aca="false">(1-C163/D163)^2</f>
        <v>3.00246870997216E-005</v>
      </c>
      <c r="F163" s="129" t="n">
        <f aca="false">$A$10</f>
        <v>1.93843663210995E-005</v>
      </c>
      <c r="G163" s="129" t="n">
        <f aca="false">$A$10+A163/$B$10</f>
        <v>0.00133203200359552</v>
      </c>
      <c r="H163" s="129" t="n">
        <f aca="false">$A$10+A163/$B$10+(1/$C$10)*(1-EXP(-A163*$C$10/$D$10))</f>
        <v>0.0017073941947451</v>
      </c>
      <c r="J163" s="0" t="n">
        <v>634</v>
      </c>
      <c r="K163" s="0" t="n">
        <v>0.0147</v>
      </c>
      <c r="L163" s="68" t="n">
        <f aca="false">K163/5</f>
        <v>0.00294</v>
      </c>
      <c r="M163" s="0" t="n">
        <f aca="false">300.3/$J$10+$K$10*EXP(-(J163-300.3)/$L$10)</f>
        <v>0.00143208788950438</v>
      </c>
      <c r="N163" s="0" t="n">
        <f aca="false">ABS(1-M163/L163)</f>
        <v>0.512895275678781</v>
      </c>
      <c r="O163" s="68" t="n">
        <f aca="false">505/$J$10+$K$10*EXP(-(J163-505)/$L$10)+ $N$10*EXP(-(J163-505)/$O$10)</f>
        <v>0.0029458166560422</v>
      </c>
      <c r="P163" s="0" t="n">
        <f aca="false">ABS(1-O163/L163)</f>
        <v>0.0019784544361241</v>
      </c>
    </row>
    <row r="164" customFormat="false" ht="12.75" hidden="false" customHeight="false" outlineLevel="0" collapsed="false">
      <c r="A164" s="0" t="n">
        <v>372</v>
      </c>
      <c r="B164" s="0" t="n">
        <v>0.0167</v>
      </c>
      <c r="C164" s="0" t="n">
        <v>0.00334</v>
      </c>
      <c r="D164" s="129" t="n">
        <f aca="false">$A$10+A164/$B$10+(1/$C$10)*(1-EXP(-A164*$C$10/$D$10))+(1/$E$10)*(1-EXP(-A164*$E$10/$F$10))</f>
        <v>0.00333244055580922</v>
      </c>
      <c r="E164" s="129" t="n">
        <f aca="false">(1-C164/D164)^2</f>
        <v>5.14582375896684E-006</v>
      </c>
      <c r="F164" s="129" t="n">
        <f aca="false">$A$10</f>
        <v>1.93843663210995E-005</v>
      </c>
      <c r="G164" s="129" t="n">
        <f aca="false">$A$10+A164/$B$10</f>
        <v>0.00140268442599839</v>
      </c>
      <c r="H164" s="129" t="n">
        <f aca="false">$A$10+A164/$B$10+(1/$C$10)*(1-EXP(-A164*$C$10/$D$10))</f>
        <v>0.00177804661714797</v>
      </c>
      <c r="J164" s="0" t="n">
        <v>640</v>
      </c>
      <c r="K164" s="0" t="n">
        <v>0.0146</v>
      </c>
      <c r="L164" s="68" t="n">
        <f aca="false">K164/5</f>
        <v>0.00292</v>
      </c>
      <c r="M164" s="0" t="n">
        <f aca="false">300.3/$J$10+$K$10*EXP(-(J164-300.3)/$L$10)</f>
        <v>0.00143208788950438</v>
      </c>
      <c r="N164" s="0" t="n">
        <f aca="false">ABS(1-M164/L164)</f>
        <v>0.509558941950555</v>
      </c>
      <c r="O164" s="68" t="n">
        <f aca="false">505/$J$10+$K$10*EXP(-(J164-505)/$L$10)+ $N$10*EXP(-(J164-505)/$O$10)</f>
        <v>0.00292983756094999</v>
      </c>
      <c r="P164" s="0" t="n">
        <f aca="false">ABS(1-O164/L164)</f>
        <v>0.00336902772259906</v>
      </c>
    </row>
    <row r="165" customFormat="false" ht="12.75" hidden="false" customHeight="false" outlineLevel="0" collapsed="false">
      <c r="A165" s="0" t="n">
        <v>391</v>
      </c>
      <c r="B165" s="0" t="n">
        <v>0.0171</v>
      </c>
      <c r="C165" s="0" t="n">
        <v>0.00342</v>
      </c>
      <c r="D165" s="129" t="n">
        <f aca="false">$A$10+A165/$B$10+(1/$C$10)*(1-EXP(-A165*$C$10/$D$10))+(1/$E$10)*(1-EXP(-A165*$E$10/$F$10))</f>
        <v>0.00341113656772061</v>
      </c>
      <c r="E165" s="129" t="n">
        <f aca="false">(1-C165/D165)^2</f>
        <v>6.75158356738257E-006</v>
      </c>
      <c r="F165" s="129" t="n">
        <f aca="false">$A$10</f>
        <v>1.93843663210995E-005</v>
      </c>
      <c r="G165" s="129" t="n">
        <f aca="false">$A$10+A165/$B$10</f>
        <v>0.00147333684840127</v>
      </c>
      <c r="H165" s="129" t="n">
        <f aca="false">$A$10+A165/$B$10+(1/$C$10)*(1-EXP(-A165*$C$10/$D$10))</f>
        <v>0.00184869903955085</v>
      </c>
      <c r="J165" s="0" t="n">
        <v>646</v>
      </c>
      <c r="K165" s="0" t="n">
        <v>0.0145</v>
      </c>
      <c r="L165" s="68" t="n">
        <f aca="false">K165/5</f>
        <v>0.0029</v>
      </c>
      <c r="M165" s="0" t="n">
        <f aca="false">300.3/$J$10+$K$10*EXP(-(J165-300.3)/$L$10)</f>
        <v>0.00143208788950438</v>
      </c>
      <c r="N165" s="0" t="n">
        <f aca="false">ABS(1-M165/L165)</f>
        <v>0.506176589826077</v>
      </c>
      <c r="O165" s="68" t="n">
        <f aca="false">505/$J$10+$K$10*EXP(-(J165-505)/$L$10)+ $N$10*EXP(-(J165-505)/$O$10)</f>
        <v>0.00291433377926857</v>
      </c>
      <c r="P165" s="0" t="n">
        <f aca="false">ABS(1-O165/L165)</f>
        <v>0.00494268250640206</v>
      </c>
    </row>
    <row r="166" customFormat="false" ht="12.75" hidden="false" customHeight="false" outlineLevel="0" collapsed="false">
      <c r="A166" s="0" t="n">
        <v>412</v>
      </c>
      <c r="B166" s="0" t="n">
        <v>0.0175</v>
      </c>
      <c r="C166" s="0" t="n">
        <v>0.0035</v>
      </c>
      <c r="D166" s="129" t="n">
        <f aca="false">$A$10+A166/$B$10+(1/$C$10)*(1-EXP(-A166*$C$10/$D$10))+(1/$E$10)*(1-EXP(-A166*$E$10/$F$10))</f>
        <v>0.00349660136936508</v>
      </c>
      <c r="E166" s="129" t="n">
        <f aca="false">(1-C166/D166)^2</f>
        <v>9.44747364203589E-007</v>
      </c>
      <c r="F166" s="129" t="n">
        <f aca="false">$A$10</f>
        <v>1.93843663210995E-005</v>
      </c>
      <c r="G166" s="129" t="n">
        <f aca="false">$A$10+A166/$B$10</f>
        <v>0.00155142636789918</v>
      </c>
      <c r="H166" s="129" t="n">
        <f aca="false">$A$10+A166/$B$10+(1/$C$10)*(1-EXP(-A166*$C$10/$D$10))</f>
        <v>0.00192678855904876</v>
      </c>
      <c r="J166" s="0" t="n">
        <v>652</v>
      </c>
      <c r="K166" s="0" t="n">
        <v>0.0145</v>
      </c>
      <c r="L166" s="68" t="n">
        <f aca="false">K166/5</f>
        <v>0.0029</v>
      </c>
      <c r="M166" s="0" t="n">
        <f aca="false">300.3/$J$10+$K$10*EXP(-(J166-300.3)/$L$10)</f>
        <v>0.00143208788950437</v>
      </c>
      <c r="N166" s="0" t="n">
        <f aca="false">ABS(1-M166/L166)</f>
        <v>0.506176589826078</v>
      </c>
      <c r="O166" s="68" t="n">
        <f aca="false">505/$J$10+$K$10*EXP(-(J166-505)/$L$10)+ $N$10*EXP(-(J166-505)/$O$10)</f>
        <v>0.00289929103756339</v>
      </c>
      <c r="P166" s="0" t="n">
        <f aca="false">ABS(1-O166/L166)</f>
        <v>0.000244469805727232</v>
      </c>
    </row>
    <row r="167" customFormat="false" ht="12.75" hidden="false" customHeight="false" outlineLevel="0" collapsed="false">
      <c r="A167" s="0" t="n">
        <v>433</v>
      </c>
      <c r="B167" s="0" t="n">
        <v>0.0179</v>
      </c>
      <c r="C167" s="0" t="n">
        <v>0.00358</v>
      </c>
      <c r="D167" s="129" t="n">
        <f aca="false">$A$10+A167/$B$10+(1/$C$10)*(1-EXP(-A167*$C$10/$D$10))+(1/$E$10)*(1-EXP(-A167*$E$10/$F$10))</f>
        <v>0.00358075059920991</v>
      </c>
      <c r="E167" s="129" t="n">
        <f aca="false">(1-C167/D167)^2</f>
        <v>4.39408100935499E-008</v>
      </c>
      <c r="F167" s="129" t="n">
        <f aca="false">$A$10</f>
        <v>1.93843663210995E-005</v>
      </c>
      <c r="G167" s="129" t="n">
        <f aca="false">$A$10+A167/$B$10</f>
        <v>0.00162951588739709</v>
      </c>
      <c r="H167" s="129" t="n">
        <f aca="false">$A$10+A167/$B$10+(1/$C$10)*(1-EXP(-A167*$C$10/$D$10))</f>
        <v>0.00200487807854667</v>
      </c>
      <c r="J167" s="0" t="n">
        <v>658</v>
      </c>
      <c r="K167" s="0" t="n">
        <v>0.0144</v>
      </c>
      <c r="L167" s="68" t="n">
        <f aca="false">K167/5</f>
        <v>0.00288</v>
      </c>
      <c r="M167" s="0" t="n">
        <f aca="false">300.3/$J$10+$K$10*EXP(-(J167-300.3)/$L$10)</f>
        <v>0.00143208788950437</v>
      </c>
      <c r="N167" s="0" t="n">
        <f aca="false">ABS(1-M167/L167)</f>
        <v>0.502747260588759</v>
      </c>
      <c r="O167" s="68" t="n">
        <f aca="false">505/$J$10+$K$10*EXP(-(J167-505)/$L$10)+ $N$10*EXP(-(J167-505)/$O$10)</f>
        <v>0.00288469554835393</v>
      </c>
      <c r="P167" s="0" t="n">
        <f aca="false">ABS(1-O167/L167)</f>
        <v>0.00163039873400406</v>
      </c>
    </row>
    <row r="168" customFormat="false" ht="12.75" hidden="false" customHeight="false" outlineLevel="0" collapsed="false">
      <c r="A168" s="0" t="n">
        <v>456</v>
      </c>
      <c r="B168" s="0" t="n">
        <v>0.0183</v>
      </c>
      <c r="C168" s="0" t="n">
        <v>0.00366</v>
      </c>
      <c r="D168" s="129" t="n">
        <f aca="false">$A$10+A168/$B$10+(1/$C$10)*(1-EXP(-A168*$C$10/$D$10))+(1/$E$10)*(1-EXP(-A168*$E$10/$F$10))</f>
        <v>0.003671681146127</v>
      </c>
      <c r="E168" s="129" t="n">
        <f aca="false">(1-C168/D168)^2</f>
        <v>1.01214094664836E-005</v>
      </c>
      <c r="F168" s="129" t="n">
        <f aca="false">$A$10</f>
        <v>1.93843663210995E-005</v>
      </c>
      <c r="G168" s="129" t="n">
        <f aca="false">$A$10+A168/$B$10</f>
        <v>0.00171504250399004</v>
      </c>
      <c r="H168" s="129" t="n">
        <f aca="false">$A$10+A168/$B$10+(1/$C$10)*(1-EXP(-A168*$C$10/$D$10))</f>
        <v>0.00209040469513962</v>
      </c>
      <c r="J168" s="0" t="n">
        <v>665</v>
      </c>
      <c r="K168" s="0" t="n">
        <v>0.0143</v>
      </c>
      <c r="L168" s="68" t="n">
        <f aca="false">K168/5</f>
        <v>0.00286</v>
      </c>
      <c r="M168" s="0" t="n">
        <f aca="false">300.3/$J$10+$K$10*EXP(-(J168-300.3)/$L$10)</f>
        <v>0.00143208788950437</v>
      </c>
      <c r="N168" s="0" t="n">
        <f aca="false">ABS(1-M168/L168)</f>
        <v>0.499269968704765</v>
      </c>
      <c r="O168" s="68" t="n">
        <f aca="false">505/$J$10+$K$10*EXP(-(J168-505)/$L$10)+ $N$10*EXP(-(J168-505)/$O$10)</f>
        <v>0.00286821497852652</v>
      </c>
      <c r="P168" s="0" t="n">
        <f aca="false">ABS(1-O168/L168)</f>
        <v>0.00287237011416752</v>
      </c>
    </row>
    <row r="169" customFormat="false" ht="12.75" hidden="false" customHeight="false" outlineLevel="0" collapsed="false">
      <c r="A169" s="0" t="n">
        <v>479</v>
      </c>
      <c r="B169" s="0" t="n">
        <v>0.0187</v>
      </c>
      <c r="C169" s="0" t="n">
        <v>0.00374</v>
      </c>
      <c r="D169" s="129" t="n">
        <f aca="false">$A$10+A169/$B$10+(1/$C$10)*(1-EXP(-A169*$C$10/$D$10))+(1/$E$10)*(1-EXP(-A169*$E$10/$F$10))</f>
        <v>0.00376156545548667</v>
      </c>
      <c r="E169" s="129" t="n">
        <f aca="false">(1-C169/D169)^2</f>
        <v>3.28685105172476E-005</v>
      </c>
      <c r="F169" s="129" t="n">
        <f aca="false">$A$10</f>
        <v>1.93843663210995E-005</v>
      </c>
      <c r="G169" s="129" t="n">
        <f aca="false">$A$10+A169/$B$10</f>
        <v>0.00180056912058299</v>
      </c>
      <c r="H169" s="129" t="n">
        <f aca="false">$A$10+A169/$B$10+(1/$C$10)*(1-EXP(-A169*$C$10/$D$10))</f>
        <v>0.00217593131173257</v>
      </c>
      <c r="J169" s="0" t="n">
        <v>672</v>
      </c>
      <c r="K169" s="0" t="n">
        <v>0.0143</v>
      </c>
      <c r="L169" s="68" t="n">
        <f aca="false">K169/5</f>
        <v>0.00286</v>
      </c>
      <c r="M169" s="0" t="n">
        <f aca="false">300.3/$J$10+$K$10*EXP(-(J169-300.3)/$L$10)</f>
        <v>0.00143208788950437</v>
      </c>
      <c r="N169" s="0" t="n">
        <f aca="false">ABS(1-M169/L169)</f>
        <v>0.499269968704765</v>
      </c>
      <c r="O169" s="68" t="n">
        <f aca="false">505/$J$10+$K$10*EXP(-(J169-505)/$L$10)+ $N$10*EXP(-(J169-505)/$O$10)</f>
        <v>0.00285230455305139</v>
      </c>
      <c r="P169" s="0" t="n">
        <f aca="false">ABS(1-O169/L169)</f>
        <v>0.00269071571629576</v>
      </c>
    </row>
    <row r="170" customFormat="false" ht="12.75" hidden="false" customHeight="false" outlineLevel="0" collapsed="false">
      <c r="A170" s="0" t="n">
        <v>504</v>
      </c>
      <c r="B170" s="0" t="n">
        <v>0.0191</v>
      </c>
      <c r="C170" s="0" t="n">
        <v>0.00383</v>
      </c>
      <c r="D170" s="129" t="n">
        <f aca="false">$A$10+A170/$B$10+(1/$C$10)*(1-EXP(-A170*$C$10/$D$10))+(1/$E$10)*(1-EXP(-A170*$E$10/$F$10))</f>
        <v>0.00385831450484331</v>
      </c>
      <c r="E170" s="129" t="n">
        <f aca="false">(1-C170/D170)^2</f>
        <v>5.38545859363144E-005</v>
      </c>
      <c r="F170" s="129" t="n">
        <f aca="false">$A$10</f>
        <v>1.93843663210995E-005</v>
      </c>
      <c r="G170" s="129" t="n">
        <f aca="false">$A$10+A170/$B$10</f>
        <v>0.00189353283427098</v>
      </c>
      <c r="H170" s="129" t="n">
        <f aca="false">$A$10+A170/$B$10+(1/$C$10)*(1-EXP(-A170*$C$10/$D$10))</f>
        <v>0.00226889502542056</v>
      </c>
      <c r="J170" s="0" t="n">
        <v>679</v>
      </c>
      <c r="K170" s="0" t="n">
        <v>0.0142</v>
      </c>
      <c r="L170" s="68" t="n">
        <f aca="false">K170/5</f>
        <v>0.00284</v>
      </c>
      <c r="M170" s="0" t="n">
        <f aca="false">300.3/$J$10+$K$10*EXP(-(J170-300.3)/$L$10)</f>
        <v>0.00143208788950437</v>
      </c>
      <c r="N170" s="0" t="n">
        <f aca="false">ABS(1-M170/L170)</f>
        <v>0.495743700878742</v>
      </c>
      <c r="O170" s="68" t="n">
        <f aca="false">505/$J$10+$K$10*EXP(-(J170-505)/$L$10)+ $N$10*EXP(-(J170-505)/$O$10)</f>
        <v>0.0028369445273821</v>
      </c>
      <c r="P170" s="0" t="n">
        <f aca="false">ABS(1-O170/L170)</f>
        <v>0.00107587064010584</v>
      </c>
    </row>
    <row r="171" customFormat="false" ht="12.75" hidden="false" customHeight="false" outlineLevel="0" collapsed="false">
      <c r="J171" s="0" t="n">
        <v>687</v>
      </c>
      <c r="K171" s="0" t="n">
        <v>0.0141</v>
      </c>
      <c r="L171" s="68" t="n">
        <f aca="false">K171/5</f>
        <v>0.00282</v>
      </c>
      <c r="M171" s="0" t="n">
        <f aca="false">300.3/$J$10+$K$10*EXP(-(J171-300.3)/$L$10)</f>
        <v>0.00143208788950437</v>
      </c>
      <c r="N171" s="0" t="n">
        <f aca="false">ABS(1-M171/L171)</f>
        <v>0.492167415069372</v>
      </c>
      <c r="O171" s="68" t="n">
        <f aca="false">505/$J$10+$K$10*EXP(-(J171-505)/$L$10)+ $N$10*EXP(-(J171-505)/$O$10)</f>
        <v>0.00282003976327233</v>
      </c>
      <c r="P171" s="0" t="n">
        <f aca="false">ABS(1-O171/L171)</f>
        <v>1.41004511824416E-005</v>
      </c>
    </row>
    <row r="172" customFormat="false" ht="15.75" hidden="false" customHeight="false" outlineLevel="0" collapsed="false">
      <c r="E172" s="89" t="n">
        <f aca="false">SUM(E16:E170)</f>
        <v>3.76226386166833</v>
      </c>
      <c r="J172" s="0" t="n">
        <v>695</v>
      </c>
      <c r="K172" s="0" t="n">
        <v>0.014</v>
      </c>
      <c r="L172" s="68" t="n">
        <f aca="false">K172/5</f>
        <v>0.0028</v>
      </c>
      <c r="M172" s="0" t="n">
        <f aca="false">300.3/$J$10+$K$10*EXP(-(J172-300.3)/$L$10)</f>
        <v>0.00143208788950437</v>
      </c>
      <c r="N172" s="0" t="n">
        <f aca="false">ABS(1-M172/L172)</f>
        <v>0.488540039462724</v>
      </c>
      <c r="O172" s="68" t="n">
        <f aca="false">505/$J$10+$K$10*EXP(-(J172-505)/$L$10)+ $N$10*EXP(-(J172-505)/$O$10)</f>
        <v>0.00280380164995474</v>
      </c>
      <c r="P172" s="0" t="n">
        <f aca="false">ABS(1-O172/L172)</f>
        <v>0.00135773212669243</v>
      </c>
    </row>
    <row r="173" customFormat="false" ht="12.75" hidden="false" customHeight="false" outlineLevel="0" collapsed="false">
      <c r="J173" s="0" t="n">
        <v>703</v>
      </c>
      <c r="K173" s="0" t="n">
        <v>0.014</v>
      </c>
      <c r="L173" s="68" t="n">
        <f aca="false">K173/5</f>
        <v>0.0028</v>
      </c>
      <c r="M173" s="0" t="n">
        <f aca="false">300.3/$J$10+$K$10*EXP(-(J173-300.3)/$L$10)</f>
        <v>0.00143208788950437</v>
      </c>
      <c r="N173" s="0" t="n">
        <f aca="false">ABS(1-M173/L173)</f>
        <v>0.488540039462724</v>
      </c>
      <c r="O173" s="68" t="n">
        <f aca="false">505/$J$10+$K$10*EXP(-(J173-505)/$L$10)+ $N$10*EXP(-(J173-505)/$O$10)</f>
        <v>0.00278820389375447</v>
      </c>
      <c r="P173" s="0" t="n">
        <f aca="false">ABS(1-O173/L173)</f>
        <v>0.00421289508768996</v>
      </c>
    </row>
    <row r="174" customFormat="false" ht="12.75" hidden="false" customHeight="false" outlineLevel="0" collapsed="false">
      <c r="J174" s="0" t="n">
        <v>712</v>
      </c>
      <c r="K174" s="0" t="n">
        <v>0.0139</v>
      </c>
      <c r="L174" s="68" t="n">
        <f aca="false">K174/5</f>
        <v>0.00278</v>
      </c>
      <c r="M174" s="0" t="n">
        <f aca="false">300.3/$J$10+$K$10*EXP(-(J174-300.3)/$L$10)</f>
        <v>0.00143208788950437</v>
      </c>
      <c r="N174" s="0" t="n">
        <f aca="false">ABS(1-M174/L174)</f>
        <v>0.484860471401305</v>
      </c>
      <c r="O174" s="68" t="n">
        <f aca="false">505/$J$10+$K$10*EXP(-(J174-505)/$L$10)+ $N$10*EXP(-(J174-505)/$O$10)</f>
        <v>0.00277139043902418</v>
      </c>
      <c r="P174" s="0" t="n">
        <f aca="false">ABS(1-O174/L174)</f>
        <v>0.00309696437979023</v>
      </c>
    </row>
    <row r="175" customFormat="false" ht="12.75" hidden="false" customHeight="false" outlineLevel="0" collapsed="false">
      <c r="J175" s="0" t="n">
        <v>721</v>
      </c>
      <c r="K175" s="0" t="n">
        <v>0.0138</v>
      </c>
      <c r="L175" s="68" t="n">
        <f aca="false">K175/5</f>
        <v>0.00276</v>
      </c>
      <c r="M175" s="0" t="n">
        <f aca="false">300.3/$J$10+$K$10*EXP(-(J175-300.3)/$L$10)</f>
        <v>0.00143208788950437</v>
      </c>
      <c r="N175" s="0" t="n">
        <f aca="false">ABS(1-M175/L175)</f>
        <v>0.481127576266532</v>
      </c>
      <c r="O175" s="68" t="n">
        <f aca="false">505/$J$10+$K$10*EXP(-(J175-505)/$L$10)+ $N$10*EXP(-(J175-505)/$O$10)</f>
        <v>0.00275532104755341</v>
      </c>
      <c r="P175" s="0" t="n">
        <f aca="false">ABS(1-O175/L175)</f>
        <v>0.00169527262557756</v>
      </c>
    </row>
    <row r="176" customFormat="false" ht="12.75" hidden="false" customHeight="false" outlineLevel="0" collapsed="false">
      <c r="J176" s="0" t="n">
        <v>730</v>
      </c>
      <c r="K176" s="0" t="n">
        <v>0.0137</v>
      </c>
      <c r="L176" s="68" t="n">
        <f aca="false">K176/5</f>
        <v>0.00274</v>
      </c>
      <c r="M176" s="0" t="n">
        <f aca="false">300.3/$J$10+$K$10*EXP(-(J176-300.3)/$L$10)</f>
        <v>0.00143208788950437</v>
      </c>
      <c r="N176" s="0" t="n">
        <f aca="false">ABS(1-M176/L176)</f>
        <v>0.477340186312273</v>
      </c>
      <c r="O176" s="68" t="n">
        <f aca="false">505/$J$10+$K$10*EXP(-(J176-505)/$L$10)+ $N$10*EXP(-(J176-505)/$O$10)</f>
        <v>0.00273996279101312</v>
      </c>
      <c r="P176" s="0" t="n">
        <f aca="false">ABS(1-O176/L176)</f>
        <v>1.35799222190647E-005</v>
      </c>
    </row>
    <row r="177" customFormat="false" ht="12.75" hidden="false" customHeight="false" outlineLevel="0" collapsed="false">
      <c r="J177" s="0" t="n">
        <v>740</v>
      </c>
      <c r="K177" s="0" t="n">
        <v>0.0137</v>
      </c>
      <c r="L177" s="68" t="n">
        <f aca="false">K177/5</f>
        <v>0.00274</v>
      </c>
      <c r="M177" s="0" t="n">
        <f aca="false">300.3/$J$10+$K$10*EXP(-(J177-300.3)/$L$10)</f>
        <v>0.00143208788950437</v>
      </c>
      <c r="N177" s="0" t="n">
        <f aca="false">ABS(1-M177/L177)</f>
        <v>0.477340186312273</v>
      </c>
      <c r="O177" s="68" t="n">
        <f aca="false">505/$J$10+$K$10*EXP(-(J177-505)/$L$10)+ $N$10*EXP(-(J177-505)/$O$10)</f>
        <v>0.00272369387885991</v>
      </c>
      <c r="P177" s="0" t="n">
        <f aca="false">ABS(1-O177/L177)</f>
        <v>0.005951139102221</v>
      </c>
    </row>
    <row r="178" customFormat="false" ht="12.75" hidden="false" customHeight="false" outlineLevel="0" collapsed="false">
      <c r="J178" s="0" t="n">
        <v>750</v>
      </c>
      <c r="K178" s="0" t="n">
        <v>0.0136</v>
      </c>
      <c r="L178" s="68" t="n">
        <f aca="false">K178/5</f>
        <v>0.00272</v>
      </c>
      <c r="M178" s="0" t="n">
        <f aca="false">300.3/$J$10+$K$10*EXP(-(J178-300.3)/$L$10)</f>
        <v>0.00143208788950437</v>
      </c>
      <c r="N178" s="0" t="n">
        <f aca="false">ABS(1-M178/L178)</f>
        <v>0.473497099446922</v>
      </c>
      <c r="O178" s="68" t="n">
        <f aca="false">505/$J$10+$K$10*EXP(-(J178-505)/$L$10)+ $N$10*EXP(-(J178-505)/$O$10)</f>
        <v>0.00270822293379759</v>
      </c>
      <c r="P178" s="0" t="n">
        <f aca="false">ABS(1-O178/L178)</f>
        <v>0.00432980375088654</v>
      </c>
    </row>
    <row r="179" customFormat="false" ht="12.75" hidden="false" customHeight="false" outlineLevel="0" collapsed="false">
      <c r="J179" s="0" t="n">
        <v>761</v>
      </c>
      <c r="K179" s="0" t="n">
        <v>0.0135</v>
      </c>
      <c r="L179" s="68" t="n">
        <f aca="false">K179/5</f>
        <v>0.0027</v>
      </c>
      <c r="M179" s="0" t="n">
        <f aca="false">300.3/$J$10+$K$10*EXP(-(J179-300.3)/$L$10)</f>
        <v>0.00143208788950437</v>
      </c>
      <c r="N179" s="0" t="n">
        <f aca="false">ABS(1-M179/L179)</f>
        <v>0.469597077961344</v>
      </c>
      <c r="O179" s="68" t="n">
        <f aca="false">505/$J$10+$K$10*EXP(-(J179-505)/$L$10)+ $N$10*EXP(-(J179-505)/$O$10)</f>
        <v>0.00269207989136925</v>
      </c>
      <c r="P179" s="0" t="n">
        <f aca="false">ABS(1-O179/L179)</f>
        <v>0.0029333735669459</v>
      </c>
    </row>
    <row r="180" customFormat="false" ht="12.75" hidden="false" customHeight="false" outlineLevel="0" collapsed="false">
      <c r="J180" s="0" t="n">
        <v>772</v>
      </c>
      <c r="K180" s="0" t="n">
        <v>0.0135</v>
      </c>
      <c r="L180" s="68" t="n">
        <f aca="false">K180/5</f>
        <v>0.0027</v>
      </c>
      <c r="M180" s="0" t="n">
        <f aca="false">300.3/$J$10+$K$10*EXP(-(J180-300.3)/$L$10)</f>
        <v>0.00143208788950437</v>
      </c>
      <c r="N180" s="0" t="n">
        <f aca="false">ABS(1-M180/L180)</f>
        <v>0.469597077961344</v>
      </c>
      <c r="O180" s="68" t="n">
        <f aca="false">505/$J$10+$K$10*EXP(-(J180-505)/$L$10)+ $N$10*EXP(-(J180-505)/$O$10)</f>
        <v>0.00267680565336692</v>
      </c>
      <c r="P180" s="0" t="n">
        <f aca="false">ABS(1-O180/L180)</f>
        <v>0.00859049875299267</v>
      </c>
    </row>
    <row r="181" customFormat="false" ht="12.75" hidden="false" customHeight="false" outlineLevel="0" collapsed="false">
      <c r="J181" s="0" t="n">
        <v>784</v>
      </c>
      <c r="K181" s="0" t="n">
        <v>0.0134</v>
      </c>
      <c r="L181" s="68" t="n">
        <f aca="false">K181/5</f>
        <v>0.00268</v>
      </c>
      <c r="M181" s="0" t="n">
        <f aca="false">300.3/$J$10+$K$10*EXP(-(J181-300.3)/$L$10)</f>
        <v>0.00143208788950437</v>
      </c>
      <c r="N181" s="0" t="n">
        <f aca="false">ABS(1-M181/L181)</f>
        <v>0.465638847199861</v>
      </c>
      <c r="O181" s="68" t="n">
        <f aca="false">505/$J$10+$K$10*EXP(-(J181-505)/$L$10)+ $N$10*EXP(-(J181-505)/$O$10)</f>
        <v>0.00266107884036343</v>
      </c>
      <c r="P181" s="0" t="n">
        <f aca="false">ABS(1-O181/L181)</f>
        <v>0.00706013419274865</v>
      </c>
    </row>
    <row r="182" customFormat="false" ht="12.75" hidden="false" customHeight="false" outlineLevel="0" collapsed="false">
      <c r="J182" s="0" t="n">
        <v>796</v>
      </c>
      <c r="K182" s="0" t="n">
        <v>0.0133</v>
      </c>
      <c r="L182" s="68" t="n">
        <f aca="false">K182/5</f>
        <v>0.00266</v>
      </c>
      <c r="M182" s="0" t="n">
        <f aca="false">300.3/$J$10+$K$10*EXP(-(J182-300.3)/$L$10)</f>
        <v>0.00143208788950437</v>
      </c>
      <c r="N182" s="0" t="n">
        <f aca="false">ABS(1-M182/L182)</f>
        <v>0.461621094171289</v>
      </c>
      <c r="O182" s="68" t="n">
        <f aca="false">505/$J$10+$K$10*EXP(-(J182-505)/$L$10)+ $N$10*EXP(-(J182-505)/$O$10)</f>
        <v>0.00264627307979728</v>
      </c>
      <c r="P182" s="0" t="n">
        <f aca="false">ABS(1-O182/L182)</f>
        <v>0.0051604963168127</v>
      </c>
    </row>
    <row r="183" customFormat="false" ht="12.75" hidden="false" customHeight="false" outlineLevel="0" collapsed="false">
      <c r="J183" s="0" t="n">
        <v>808</v>
      </c>
      <c r="K183" s="0" t="n">
        <v>0.0132</v>
      </c>
      <c r="L183" s="68" t="n">
        <f aca="false">K183/5</f>
        <v>0.00264</v>
      </c>
      <c r="M183" s="0" t="n">
        <f aca="false">300.3/$J$10+$K$10*EXP(-(J183-300.3)/$L$10)</f>
        <v>0.00143208788950437</v>
      </c>
      <c r="N183" s="0" t="n">
        <f aca="false">ABS(1-M183/L183)</f>
        <v>0.457542466096829</v>
      </c>
      <c r="O183" s="68" t="n">
        <f aca="false">505/$J$10+$K$10*EXP(-(J183-505)/$L$10)+ $N$10*EXP(-(J183-505)/$O$10)</f>
        <v>0.00263233442954966</v>
      </c>
      <c r="P183" s="0" t="n">
        <f aca="false">ABS(1-O183/L183)</f>
        <v>0.00290362517058451</v>
      </c>
    </row>
    <row r="184" customFormat="false" ht="12.75" hidden="false" customHeight="false" outlineLevel="0" collapsed="false">
      <c r="J184" s="0" t="n">
        <v>822</v>
      </c>
      <c r="K184" s="0" t="n">
        <v>0.0132</v>
      </c>
      <c r="L184" s="68" t="n">
        <f aca="false">K184/5</f>
        <v>0.00264</v>
      </c>
      <c r="M184" s="0" t="n">
        <f aca="false">300.3/$J$10+$K$10*EXP(-(J184-300.3)/$L$10)</f>
        <v>0.00143208788950437</v>
      </c>
      <c r="N184" s="0" t="n">
        <f aca="false">ABS(1-M184/L184)</f>
        <v>0.457542466096829</v>
      </c>
      <c r="O184" s="68" t="n">
        <f aca="false">505/$J$10+$K$10*EXP(-(J184-505)/$L$10)+ $N$10*EXP(-(J184-505)/$O$10)</f>
        <v>0.00261710101919895</v>
      </c>
      <c r="P184" s="0" t="n">
        <f aca="false">ABS(1-O184/L184)</f>
        <v>0.00867385636403595</v>
      </c>
    </row>
    <row r="185" customFormat="false" ht="12.75" hidden="false" customHeight="false" outlineLevel="0" collapsed="false">
      <c r="J185" s="0" t="n">
        <v>835</v>
      </c>
      <c r="K185" s="0" t="n">
        <v>0.0131</v>
      </c>
      <c r="L185" s="68" t="n">
        <f aca="false">K185/5</f>
        <v>0.00262</v>
      </c>
      <c r="M185" s="0" t="n">
        <f aca="false">300.3/$J$10+$K$10*EXP(-(J185-300.3)/$L$10)</f>
        <v>0.00143208788950437</v>
      </c>
      <c r="N185" s="0" t="n">
        <f aca="false">ABS(1-M185/L185)</f>
        <v>0.453401568891461</v>
      </c>
      <c r="O185" s="68" t="n">
        <f aca="false">505/$J$10+$K$10*EXP(-(J185-505)/$L$10)+ $N$10*EXP(-(J185-505)/$O$10)</f>
        <v>0.00260388459864355</v>
      </c>
      <c r="P185" s="0" t="n">
        <f aca="false">ABS(1-O185/L185)</f>
        <v>0.0061509165482615</v>
      </c>
    </row>
    <row r="186" customFormat="false" ht="12.75" hidden="false" customHeight="false" outlineLevel="0" collapsed="false">
      <c r="J186" s="0" t="n">
        <v>850</v>
      </c>
      <c r="K186" s="0" t="n">
        <v>0.013</v>
      </c>
      <c r="L186" s="68" t="n">
        <f aca="false">K186/5</f>
        <v>0.0026</v>
      </c>
      <c r="M186" s="0" t="n">
        <f aca="false">300.3/$J$10+$K$10*EXP(-(J186-300.3)/$L$10)</f>
        <v>0.00143208788950437</v>
      </c>
      <c r="N186" s="0" t="n">
        <f aca="false">ABS(1-M186/L186)</f>
        <v>0.449196965575241</v>
      </c>
      <c r="O186" s="68" t="n">
        <f aca="false">505/$J$10+$K$10*EXP(-(J186-505)/$L$10)+ $N$10*EXP(-(J186-505)/$O$10)</f>
        <v>0.00258967083626545</v>
      </c>
      <c r="P186" s="0" t="n">
        <f aca="false">ABS(1-O186/L186)</f>
        <v>0.00397275528251839</v>
      </c>
    </row>
    <row r="187" customFormat="false" ht="12.75" hidden="false" customHeight="false" outlineLevel="0" collapsed="false">
      <c r="J187" s="0" t="n">
        <v>865</v>
      </c>
      <c r="K187" s="0" t="n">
        <v>0.0129</v>
      </c>
      <c r="L187" s="68" t="n">
        <f aca="false">K187/5</f>
        <v>0.00258</v>
      </c>
      <c r="M187" s="0" t="n">
        <f aca="false">300.3/$J$10+$K$10*EXP(-(J187-300.3)/$L$10)</f>
        <v>0.00143208788950437</v>
      </c>
      <c r="N187" s="0" t="n">
        <f aca="false">ABS(1-M187/L187)</f>
        <v>0.444927174610709</v>
      </c>
      <c r="O187" s="68" t="n">
        <f aca="false">505/$J$10+$K$10*EXP(-(J187-505)/$L$10)+ $N$10*EXP(-(J187-505)/$O$10)</f>
        <v>0.00257648989121645</v>
      </c>
      <c r="P187" s="0" t="n">
        <f aca="false">ABS(1-O187/L187)</f>
        <v>0.00136050728044634</v>
      </c>
    </row>
    <row r="188" customFormat="false" ht="12.75" hidden="false" customHeight="false" outlineLevel="0" collapsed="false">
      <c r="J188" s="0" t="n">
        <v>880</v>
      </c>
      <c r="K188" s="0" t="n">
        <v>0.0129</v>
      </c>
      <c r="L188" s="68" t="n">
        <f aca="false">K188/5</f>
        <v>0.00258</v>
      </c>
      <c r="M188" s="0" t="n">
        <f aca="false">300.3/$J$10+$K$10*EXP(-(J188-300.3)/$L$10)</f>
        <v>0.00143208788950437</v>
      </c>
      <c r="N188" s="0" t="n">
        <f aca="false">ABS(1-M188/L188)</f>
        <v>0.444927174610709</v>
      </c>
      <c r="O188" s="68" t="n">
        <f aca="false">505/$J$10+$K$10*EXP(-(J188-505)/$L$10)+ $N$10*EXP(-(J188-505)/$O$10)</f>
        <v>0.00256426671569379</v>
      </c>
      <c r="P188" s="0" t="n">
        <f aca="false">ABS(1-O188/L188)</f>
        <v>0.00609817221170916</v>
      </c>
    </row>
    <row r="189" customFormat="false" ht="12.75" hidden="false" customHeight="false" outlineLevel="0" collapsed="false">
      <c r="J189" s="0" t="n">
        <v>897</v>
      </c>
      <c r="K189" s="0" t="n">
        <v>0.0128</v>
      </c>
      <c r="L189" s="68" t="n">
        <f aca="false">K189/5</f>
        <v>0.00256</v>
      </c>
      <c r="M189" s="0" t="n">
        <f aca="false">300.3/$J$10+$K$10*EXP(-(J189-300.3)/$L$10)</f>
        <v>0.00143208788950437</v>
      </c>
      <c r="N189" s="0" t="n">
        <f aca="false">ABS(1-M189/L189)</f>
        <v>0.440590668162355</v>
      </c>
      <c r="O189" s="68" t="n">
        <f aca="false">505/$J$10+$K$10*EXP(-(J189-505)/$L$10)+ $N$10*EXP(-(J189-505)/$O$10)</f>
        <v>0.00255148396461798</v>
      </c>
      <c r="P189" s="0" t="n">
        <f aca="false">ABS(1-O189/L189)</f>
        <v>0.00332657632110012</v>
      </c>
    </row>
    <row r="190" customFormat="false" ht="12.75" hidden="false" customHeight="false" outlineLevel="0" collapsed="false">
      <c r="J190" s="0" t="n">
        <v>914</v>
      </c>
      <c r="K190" s="0" t="n">
        <v>0.0127</v>
      </c>
      <c r="L190" s="68" t="n">
        <f aca="false">K190/5</f>
        <v>0.00254</v>
      </c>
      <c r="M190" s="0" t="n">
        <f aca="false">300.3/$J$10+$K$10*EXP(-(J190-300.3)/$L$10)</f>
        <v>0.00143208788950437</v>
      </c>
      <c r="N190" s="0" t="n">
        <f aca="false">ABS(1-M190/L190)</f>
        <v>0.436185870273869</v>
      </c>
      <c r="O190" s="68" t="n">
        <f aca="false">505/$J$10+$K$10*EXP(-(J190-505)/$L$10)+ $N$10*EXP(-(J190-505)/$O$10)</f>
        <v>0.00253974868351467</v>
      </c>
      <c r="P190" s="0" t="n">
        <f aca="false">ABS(1-O190/L190)</f>
        <v>9.89434981593096E-005</v>
      </c>
    </row>
    <row r="191" customFormat="false" ht="12.75" hidden="false" customHeight="false" outlineLevel="0" collapsed="false">
      <c r="J191" s="0" t="n">
        <v>932</v>
      </c>
      <c r="K191" s="0" t="n">
        <v>0.0127</v>
      </c>
      <c r="L191" s="68" t="n">
        <f aca="false">K191/5</f>
        <v>0.00254</v>
      </c>
      <c r="M191" s="0" t="n">
        <f aca="false">300.3/$J$10+$K$10*EXP(-(J191-300.3)/$L$10)</f>
        <v>0.00143208788950437</v>
      </c>
      <c r="N191" s="0" t="n">
        <f aca="false">ABS(1-M191/L191)</f>
        <v>0.436185870273869</v>
      </c>
      <c r="O191" s="68" t="n">
        <f aca="false">505/$J$10+$K$10*EXP(-(J191-505)/$L$10)+ $N$10*EXP(-(J191-505)/$O$10)</f>
        <v>0.00252836952414749</v>
      </c>
      <c r="P191" s="0" t="n">
        <f aca="false">ABS(1-O191/L191)</f>
        <v>0.00457892750098654</v>
      </c>
    </row>
    <row r="192" customFormat="false" ht="12.75" hidden="false" customHeight="false" outlineLevel="0" collapsed="false">
      <c r="J192" s="0" t="n">
        <v>950</v>
      </c>
      <c r="K192" s="0" t="n">
        <v>0.0126</v>
      </c>
      <c r="L192" s="68" t="n">
        <f aca="false">K192/5</f>
        <v>0.00252</v>
      </c>
      <c r="M192" s="0" t="n">
        <f aca="false">300.3/$J$10+$K$10*EXP(-(J192-300.3)/$L$10)</f>
        <v>0.00143208788950437</v>
      </c>
      <c r="N192" s="0" t="n">
        <f aca="false">ABS(1-M192/L192)</f>
        <v>0.431711154958583</v>
      </c>
      <c r="O192" s="68" t="n">
        <f aca="false">505/$J$10+$K$10*EXP(-(J192-505)/$L$10)+ $N$10*EXP(-(J192-505)/$O$10)</f>
        <v>0.00251797522579784</v>
      </c>
      <c r="P192" s="0" t="n">
        <f aca="false">ABS(1-O192/L192)</f>
        <v>0.000803481826255559</v>
      </c>
    </row>
    <row r="193" customFormat="false" ht="12.75" hidden="false" customHeight="false" outlineLevel="0" collapsed="false">
      <c r="J193" s="0" t="n">
        <v>970</v>
      </c>
      <c r="K193" s="0" t="n">
        <v>0.0125</v>
      </c>
      <c r="L193" s="68" t="n">
        <f aca="false">K193/5</f>
        <v>0.0025</v>
      </c>
      <c r="M193" s="0" t="n">
        <f aca="false">300.3/$J$10+$K$10*EXP(-(J193-300.3)/$L$10)</f>
        <v>0.00143208788950437</v>
      </c>
      <c r="N193" s="0" t="n">
        <f aca="false">ABS(1-M193/L193)</f>
        <v>0.427164844198251</v>
      </c>
      <c r="O193" s="68" t="n">
        <f aca="false">505/$J$10+$K$10*EXP(-(J193-505)/$L$10)+ $N$10*EXP(-(J193-505)/$O$10)</f>
        <v>0.00250747766786417</v>
      </c>
      <c r="P193" s="0" t="n">
        <f aca="false">ABS(1-O193/L193)</f>
        <v>0.0029910671456681</v>
      </c>
    </row>
    <row r="194" customFormat="false" ht="12.75" hidden="false" customHeight="false" outlineLevel="0" collapsed="false">
      <c r="J194" s="0" t="n">
        <v>990</v>
      </c>
      <c r="K194" s="0" t="n">
        <v>0.0124</v>
      </c>
      <c r="L194" s="68" t="n">
        <f aca="false">K194/5</f>
        <v>0.00248</v>
      </c>
      <c r="M194" s="0" t="n">
        <f aca="false">300.3/$J$10+$K$10*EXP(-(J194-300.3)/$L$10)</f>
        <v>0.00143208788950437</v>
      </c>
      <c r="N194" s="0" t="n">
        <f aca="false">ABS(1-M194/L194)</f>
        <v>0.422545205845011</v>
      </c>
      <c r="O194" s="68" t="n">
        <f aca="false">505/$J$10+$K$10*EXP(-(J194-505)/$L$10)+ $N$10*EXP(-(J194-505)/$O$10)</f>
        <v>0.00249798463585933</v>
      </c>
      <c r="P194" s="0" t="n">
        <f aca="false">ABS(1-O194/L194)</f>
        <v>0.00725186929811539</v>
      </c>
    </row>
    <row r="195" customFormat="false" ht="12.75" hidden="false" customHeight="false" outlineLevel="0" collapsed="false">
      <c r="J195" s="130" t="n">
        <v>1010</v>
      </c>
      <c r="K195" s="0" t="n">
        <v>0.0124</v>
      </c>
      <c r="L195" s="68" t="n">
        <f aca="false">K195/5</f>
        <v>0.00248</v>
      </c>
      <c r="M195" s="0" t="n">
        <f aca="false">300.3/$J$10+$K$10*EXP(-(J195-300.3)/$L$10)</f>
        <v>0.00143208788950437</v>
      </c>
      <c r="N195" s="0" t="n">
        <f aca="false">ABS(1-M195/L195)</f>
        <v>0.422545205845011</v>
      </c>
      <c r="O195" s="68" t="n">
        <f aca="false">505/$J$10+$K$10*EXP(-(J195-505)/$L$10)+ $N$10*EXP(-(J195-505)/$O$10)</f>
        <v>0.00248940000529911</v>
      </c>
      <c r="P195" s="0" t="n">
        <f aca="false">ABS(1-O195/L195)</f>
        <v>0.00379032471738272</v>
      </c>
    </row>
    <row r="196" customFormat="false" ht="12.75" hidden="false" customHeight="false" outlineLevel="0" collapsed="false">
      <c r="J196" s="130" t="n">
        <v>1030</v>
      </c>
      <c r="K196" s="0" t="n">
        <v>0.0123</v>
      </c>
      <c r="L196" s="68" t="n">
        <f aca="false">K196/5</f>
        <v>0.00246</v>
      </c>
      <c r="M196" s="0" t="n">
        <f aca="false">300.3/$J$10+$K$10*EXP(-(J196-300.3)/$L$10)</f>
        <v>0.00143208788950437</v>
      </c>
      <c r="N196" s="0" t="n">
        <f aca="false">ABS(1-M196/L196)</f>
        <v>0.417850451420987</v>
      </c>
      <c r="O196" s="68" t="n">
        <f aca="false">505/$J$10+$K$10*EXP(-(J196-505)/$L$10)+ $N$10*EXP(-(J196-505)/$O$10)</f>
        <v>0.002481636849985</v>
      </c>
      <c r="P196" s="0" t="n">
        <f aca="false">ABS(1-O196/L196)</f>
        <v>0.00879546747357707</v>
      </c>
    </row>
    <row r="197" customFormat="false" ht="12.75" hidden="false" customHeight="false" outlineLevel="0" collapsed="false">
      <c r="J197" s="130" t="n">
        <v>1060</v>
      </c>
      <c r="K197" s="0" t="n">
        <v>0.0122</v>
      </c>
      <c r="L197" s="68" t="n">
        <f aca="false">K197/5</f>
        <v>0.00244</v>
      </c>
      <c r="M197" s="0" t="n">
        <f aca="false">300.3/$J$10+$K$10*EXP(-(J197-300.3)/$L$10)</f>
        <v>0.00143208788950437</v>
      </c>
      <c r="N197" s="0" t="n">
        <f aca="false">ABS(1-M197/L197)</f>
        <v>0.413078733809684</v>
      </c>
      <c r="O197" s="68" t="n">
        <f aca="false">505/$J$10+$K$10*EXP(-(J197-505)/$L$10)+ $N$10*EXP(-(J197-505)/$O$10)</f>
        <v>0.0024713625048598</v>
      </c>
      <c r="P197" s="0" t="n">
        <f aca="false">ABS(1-O197/L197)</f>
        <v>0.0128534855982787</v>
      </c>
    </row>
    <row r="198" customFormat="false" ht="12.75" hidden="false" customHeight="false" outlineLevel="0" collapsed="false">
      <c r="J198" s="130" t="n">
        <v>1080</v>
      </c>
      <c r="K198" s="0" t="n">
        <v>0.0122</v>
      </c>
      <c r="L198" s="68" t="n">
        <f aca="false">K198/5</f>
        <v>0.00244</v>
      </c>
      <c r="M198" s="0" t="n">
        <f aca="false">300.3/$J$10+$K$10*EXP(-(J198-300.3)/$L$10)</f>
        <v>0.00143208788950437</v>
      </c>
      <c r="N198" s="0" t="n">
        <f aca="false">ABS(1-M198/L198)</f>
        <v>0.413078733809684</v>
      </c>
      <c r="O198" s="68" t="n">
        <f aca="false">505/$J$10+$K$10*EXP(-(J198-505)/$L$10)+ $N$10*EXP(-(J198-505)/$O$10)</f>
        <v>0.00246532538306672</v>
      </c>
      <c r="P198" s="0" t="n">
        <f aca="false">ABS(1-O198/L198)</f>
        <v>0.0103792553552116</v>
      </c>
    </row>
    <row r="199" customFormat="false" ht="12.75" hidden="false" customHeight="false" outlineLevel="0" collapsed="false">
      <c r="J199" s="130" t="n">
        <v>1100</v>
      </c>
      <c r="K199" s="0" t="n">
        <v>0.0121</v>
      </c>
      <c r="L199" s="68" t="n">
        <f aca="false">K199/5</f>
        <v>0.00242</v>
      </c>
      <c r="M199" s="0" t="n">
        <f aca="false">300.3/$J$10+$K$10*EXP(-(J199-300.3)/$L$10)</f>
        <v>0.00143208788950437</v>
      </c>
      <c r="N199" s="0" t="n">
        <f aca="false">ABS(1-M199/L199)</f>
        <v>0.408228144832904</v>
      </c>
      <c r="O199" s="68" t="n">
        <f aca="false">505/$J$10+$K$10*EXP(-(J199-505)/$L$10)+ $N$10*EXP(-(J199-505)/$O$10)</f>
        <v>0.00245986596186028</v>
      </c>
      <c r="P199" s="0" t="n">
        <f aca="false">ABS(1-O199/L199)</f>
        <v>0.0164735379587924</v>
      </c>
    </row>
    <row r="200" customFormat="false" ht="12.75" hidden="false" customHeight="false" outlineLevel="0" collapsed="false">
      <c r="N200" s="0" t="n">
        <f aca="false">SUM(N16:N107)</f>
        <v>56.1875575739733</v>
      </c>
    </row>
  </sheetData>
  <printOptions headings="false" gridLines="tru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75"/>
  <cols>
    <col collapsed="false" hidden="false" max="1" min="1" style="131" width="16.7142857142857"/>
    <col collapsed="false" hidden="false" max="2" min="2" style="131" width="11.4183673469388"/>
    <col collapsed="false" hidden="false" max="3" min="3" style="131" width="16.7142857142857"/>
    <col collapsed="false" hidden="false" max="4" min="4" style="131" width="12.4183673469388"/>
    <col collapsed="false" hidden="false" max="5" min="5" style="131" width="11.1428571428571"/>
    <col collapsed="false" hidden="false" max="8" min="6" style="131" width="12.2857142857143"/>
    <col collapsed="false" hidden="false" max="1025" min="9" style="131" width="8.85714285714286"/>
  </cols>
  <sheetData>
    <row r="1" customFormat="false" ht="18" hidden="false" customHeight="false" outlineLevel="0" collapsed="false">
      <c r="A1" s="132" t="s">
        <v>110</v>
      </c>
      <c r="B1" s="132"/>
      <c r="C1" s="0"/>
      <c r="D1" s="0"/>
      <c r="E1" s="133" t="s">
        <v>67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8" hidden="false" customHeight="false" outlineLevel="0" collapsed="false">
      <c r="A2" s="132"/>
      <c r="B2" s="132"/>
      <c r="C2" s="0"/>
      <c r="D2" s="0"/>
      <c r="E2" s="133" t="s">
        <v>9</v>
      </c>
      <c r="F2" s="0"/>
      <c r="G2" s="0"/>
      <c r="H2" s="0"/>
      <c r="I2" s="0"/>
      <c r="J2" s="134"/>
      <c r="K2" s="134"/>
      <c r="L2" s="135"/>
      <c r="M2" s="135"/>
      <c r="N2" s="135"/>
      <c r="O2" s="135"/>
      <c r="P2" s="135"/>
      <c r="Q2" s="0"/>
      <c r="R2" s="0"/>
      <c r="S2" s="0"/>
      <c r="T2" s="0"/>
    </row>
    <row r="3" customFormat="false" ht="18" hidden="false" customHeight="false" outlineLevel="0" collapsed="false">
      <c r="A3" s="0"/>
      <c r="B3" s="0"/>
      <c r="C3" s="0"/>
      <c r="D3" s="0"/>
      <c r="E3" s="133" t="n">
        <v>5</v>
      </c>
      <c r="F3" s="0"/>
      <c r="G3" s="136" t="n">
        <f aca="false">SUM(E110:E170)</f>
        <v>68.5921738167209</v>
      </c>
      <c r="H3" s="131" t="s">
        <v>68</v>
      </c>
      <c r="I3" s="0"/>
      <c r="J3" s="137"/>
      <c r="K3" s="137"/>
      <c r="L3" s="137"/>
      <c r="M3" s="137"/>
      <c r="N3" s="135"/>
      <c r="O3" s="135"/>
      <c r="P3" s="138" t="n">
        <f aca="false">SUM(N160:N200)</f>
        <v>26.5917193063889</v>
      </c>
      <c r="Q3" s="131" t="s">
        <v>68</v>
      </c>
      <c r="R3" s="0"/>
      <c r="S3" s="0"/>
      <c r="T3" s="0"/>
    </row>
    <row r="4" customFormat="false" ht="15.75" hidden="false" customHeight="false" outlineLevel="0" collapsed="false">
      <c r="A4" s="135"/>
      <c r="B4" s="139"/>
      <c r="C4" s="140"/>
      <c r="D4" s="140"/>
      <c r="E4" s="140"/>
      <c r="F4" s="140"/>
      <c r="G4" s="140"/>
      <c r="H4" s="140"/>
      <c r="I4" s="0"/>
      <c r="J4" s="141"/>
      <c r="K4" s="142"/>
      <c r="L4" s="142"/>
      <c r="M4" s="143"/>
      <c r="N4" s="135"/>
      <c r="O4" s="135"/>
      <c r="P4" s="135"/>
      <c r="Q4" s="140"/>
      <c r="R4" s="0"/>
      <c r="S4" s="0"/>
      <c r="T4" s="0"/>
    </row>
    <row r="5" customFormat="false" ht="15.75" hidden="false" customHeight="false" outlineLevel="0" collapsed="false">
      <c r="A5" s="144"/>
      <c r="B5" s="145"/>
      <c r="C5" s="146" t="n">
        <f aca="false">1/C10</f>
        <v>0.000375362191149579</v>
      </c>
      <c r="D5" s="141"/>
      <c r="E5" s="146"/>
      <c r="F5" s="141"/>
      <c r="G5" s="147" t="n">
        <f aca="false">$E$172</f>
        <v>73.6729077008313</v>
      </c>
      <c r="H5" s="135" t="s">
        <v>69</v>
      </c>
      <c r="I5" s="0"/>
      <c r="J5" s="135"/>
      <c r="K5" s="148"/>
      <c r="L5" s="135"/>
      <c r="M5" s="135"/>
      <c r="N5" s="135"/>
      <c r="O5" s="135"/>
      <c r="P5" s="138" t="n">
        <f aca="false">SUM(N16:N200)</f>
        <v>59.2398818788667</v>
      </c>
      <c r="Q5" s="135" t="s">
        <v>69</v>
      </c>
      <c r="R5" s="0"/>
      <c r="S5" s="0"/>
      <c r="T5" s="0"/>
    </row>
    <row r="6" customFormat="false" ht="15.75" hidden="false" customHeight="false" outlineLevel="0" collapsed="false">
      <c r="A6" s="144"/>
      <c r="B6" s="145"/>
      <c r="C6" s="146"/>
      <c r="D6" s="141"/>
      <c r="E6" s="141"/>
      <c r="F6" s="141"/>
      <c r="G6" s="141"/>
      <c r="H6" s="141"/>
      <c r="I6" s="0"/>
      <c r="J6" s="135"/>
      <c r="K6" s="148"/>
      <c r="L6" s="135"/>
      <c r="M6" s="135"/>
      <c r="N6" s="135"/>
      <c r="O6" s="135"/>
      <c r="P6" s="135"/>
      <c r="Q6" s="0"/>
      <c r="R6" s="0"/>
      <c r="S6" s="0"/>
      <c r="T6" s="0"/>
    </row>
    <row r="7" customFormat="false" ht="15.75" hidden="false" customHeight="false" outlineLevel="0" collapsed="false">
      <c r="A7" s="149"/>
      <c r="B7" s="145"/>
      <c r="C7" s="141"/>
      <c r="D7" s="141"/>
      <c r="E7" s="141"/>
      <c r="F7" s="141"/>
      <c r="G7" s="141"/>
      <c r="H7" s="150"/>
      <c r="I7" s="0"/>
      <c r="J7" s="0"/>
      <c r="K7" s="0"/>
      <c r="L7" s="0"/>
      <c r="M7" s="0"/>
      <c r="N7" s="131" t="s">
        <v>70</v>
      </c>
      <c r="O7" s="0"/>
      <c r="P7" s="131" t="n">
        <f aca="false">$N$200/100</f>
        <v>0.258220504454769</v>
      </c>
      <c r="Q7" s="0"/>
      <c r="R7" s="0"/>
      <c r="S7" s="0"/>
      <c r="T7" s="0"/>
    </row>
    <row r="8" customFormat="false" ht="15.75" hidden="false" customHeight="false" outlineLevel="0" collapsed="false">
      <c r="A8" s="151" t="s">
        <v>71</v>
      </c>
      <c r="B8" s="152" t="s">
        <v>72</v>
      </c>
      <c r="C8" s="152" t="s">
        <v>73</v>
      </c>
      <c r="D8" s="152" t="s">
        <v>74</v>
      </c>
      <c r="E8" s="141"/>
      <c r="F8" s="150"/>
      <c r="G8" s="0"/>
      <c r="H8" s="0"/>
      <c r="I8" s="0"/>
      <c r="J8" s="153"/>
      <c r="K8" s="0"/>
      <c r="L8" s="0"/>
      <c r="M8" s="0"/>
      <c r="N8" s="0"/>
      <c r="O8" s="0"/>
      <c r="P8" s="0"/>
      <c r="Q8" s="0"/>
      <c r="R8" s="0"/>
      <c r="S8" s="0"/>
      <c r="T8" s="0"/>
    </row>
    <row r="9" customFormat="false" ht="15.75" hidden="false" customHeight="false" outlineLevel="0" collapsed="false">
      <c r="A9" s="154" t="s">
        <v>79</v>
      </c>
      <c r="B9" s="154" t="s">
        <v>80</v>
      </c>
      <c r="C9" s="154" t="s">
        <v>81</v>
      </c>
      <c r="D9" s="155" t="s">
        <v>80</v>
      </c>
      <c r="E9" s="156"/>
      <c r="F9" s="156"/>
      <c r="G9" s="0"/>
      <c r="H9" s="0"/>
      <c r="I9" s="0"/>
      <c r="J9" s="157" t="s">
        <v>82</v>
      </c>
      <c r="K9" s="157" t="s">
        <v>83</v>
      </c>
      <c r="L9" s="157" t="s">
        <v>84</v>
      </c>
      <c r="M9" s="157" t="s">
        <v>85</v>
      </c>
      <c r="N9" s="158"/>
      <c r="O9" s="158"/>
      <c r="P9" s="158"/>
      <c r="Q9" s="159"/>
      <c r="R9" s="0"/>
      <c r="S9" s="0"/>
      <c r="T9" s="0"/>
    </row>
    <row r="10" customFormat="false" ht="15.75" hidden="false" customHeight="false" outlineLevel="0" collapsed="false">
      <c r="A10" s="160" t="n">
        <v>1.93843663210995E-005</v>
      </c>
      <c r="B10" s="161" t="n">
        <v>268922.131100596</v>
      </c>
      <c r="C10" s="161" t="n">
        <v>2664.09357036576</v>
      </c>
      <c r="D10" s="161" t="n">
        <v>4074.79017130913</v>
      </c>
      <c r="E10" s="141"/>
      <c r="F10" s="141"/>
      <c r="G10" s="162" t="s">
        <v>89</v>
      </c>
      <c r="H10" s="163" t="n">
        <f aca="false">$E$172/107</f>
        <v>0.68853184767132</v>
      </c>
      <c r="I10" s="0"/>
      <c r="J10" s="161" t="n">
        <v>209693.833877703</v>
      </c>
      <c r="K10" s="164" t="n">
        <v>0.000304134647354527</v>
      </c>
      <c r="L10" s="164" t="n">
        <v>10.8202921214245</v>
      </c>
      <c r="M10" s="165" t="n">
        <v>16.4148889326435</v>
      </c>
      <c r="N10" s="158"/>
      <c r="O10" s="158"/>
      <c r="P10" s="166"/>
      <c r="Q10" s="159"/>
      <c r="R10" s="0"/>
      <c r="S10" s="0"/>
      <c r="T10" s="0"/>
    </row>
    <row r="11" customFormat="false" ht="15.75" hidden="false" customHeight="false" outlineLevel="0" collapsed="false">
      <c r="A11" s="167" t="n">
        <f aca="false">1/A10</f>
        <v>51587.9644160212</v>
      </c>
      <c r="B11" s="168"/>
      <c r="C11" s="169" t="s">
        <v>90</v>
      </c>
      <c r="D11" s="170" t="n">
        <f aca="false">D10/C10</f>
        <v>1.52952216717737</v>
      </c>
      <c r="E11" s="171"/>
      <c r="F11" s="150"/>
      <c r="G11" s="0"/>
      <c r="H11" s="0"/>
      <c r="I11" s="0"/>
      <c r="J11" s="172" t="s">
        <v>92</v>
      </c>
      <c r="K11" s="173" t="n">
        <f aca="false">1/K10</f>
        <v>3288.01735908211</v>
      </c>
      <c r="L11" s="0"/>
      <c r="M11" s="174"/>
      <c r="N11" s="158"/>
      <c r="O11" s="158"/>
      <c r="P11" s="159"/>
      <c r="Q11" s="159"/>
      <c r="R11" s="0"/>
      <c r="S11" s="0"/>
      <c r="T11" s="0"/>
    </row>
    <row r="12" customFormat="false" ht="15.75" hidden="false" customHeight="false" outlineLevel="0" collapsed="false">
      <c r="A12" s="0"/>
      <c r="B12" s="0"/>
      <c r="C12" s="0"/>
      <c r="D12" s="0"/>
      <c r="E12" s="0"/>
      <c r="F12" s="141"/>
      <c r="G12" s="141"/>
      <c r="H12" s="175"/>
      <c r="I12" s="143"/>
      <c r="J12" s="0"/>
      <c r="K12" s="0"/>
      <c r="L12" s="0"/>
      <c r="M12" s="0"/>
      <c r="N12" s="141"/>
      <c r="O12" s="142"/>
      <c r="P12" s="142"/>
      <c r="Q12" s="143"/>
      <c r="R12" s="158"/>
      <c r="S12" s="158"/>
      <c r="T12" s="166"/>
    </row>
    <row r="13" customFormat="false" ht="15" hidden="false" customHeight="false" outlineLevel="0" collapsed="false">
      <c r="A13" s="131" t="s">
        <v>94</v>
      </c>
      <c r="B13" s="131" t="s">
        <v>95</v>
      </c>
      <c r="C13" s="131" t="s">
        <v>96</v>
      </c>
      <c r="D13" s="176" t="s">
        <v>97</v>
      </c>
      <c r="E13" s="177" t="s">
        <v>98</v>
      </c>
      <c r="F13" s="0"/>
      <c r="G13" s="178" t="s">
        <v>99</v>
      </c>
      <c r="H13" s="0"/>
      <c r="J13" s="0"/>
      <c r="K13" s="0"/>
      <c r="L13" s="131" t="n">
        <v>0.46675</v>
      </c>
      <c r="M13" s="131" t="n">
        <f aca="false">L13-L16</f>
        <v>0.46293</v>
      </c>
      <c r="N13" s="0"/>
      <c r="O13" s="0"/>
      <c r="P13" s="0"/>
    </row>
    <row r="14" customFormat="false" ht="15" hidden="false" customHeight="false" outlineLevel="0" collapsed="false">
      <c r="A14" s="131" t="s">
        <v>100</v>
      </c>
      <c r="B14" s="0"/>
      <c r="C14" s="131" t="s">
        <v>101</v>
      </c>
      <c r="D14" s="179" t="s">
        <v>102</v>
      </c>
      <c r="E14" s="180" t="s">
        <v>103</v>
      </c>
      <c r="F14" s="178" t="s">
        <v>104</v>
      </c>
      <c r="G14" s="178" t="s">
        <v>105</v>
      </c>
      <c r="H14" s="178"/>
      <c r="J14" s="181" t="s">
        <v>94</v>
      </c>
      <c r="K14" s="181" t="s">
        <v>95</v>
      </c>
      <c r="L14" s="181" t="s">
        <v>96</v>
      </c>
      <c r="M14" s="181" t="s">
        <v>107</v>
      </c>
      <c r="N14" s="181" t="s">
        <v>108</v>
      </c>
      <c r="O14" s="159"/>
      <c r="P14" s="159"/>
    </row>
    <row r="15" customFormat="false" ht="12.75" hidden="false" customHeight="false" outlineLevel="0" collapsed="false">
      <c r="A15" s="0"/>
      <c r="B15" s="0"/>
      <c r="C15" s="182"/>
      <c r="D15" s="0"/>
      <c r="E15" s="0"/>
      <c r="F15" s="0"/>
      <c r="G15" s="0"/>
      <c r="H15" s="0"/>
      <c r="J15" s="181" t="s">
        <v>100</v>
      </c>
      <c r="K15" s="181"/>
      <c r="L15" s="181" t="s">
        <v>101</v>
      </c>
      <c r="M15" s="183" t="s">
        <v>106</v>
      </c>
      <c r="N15" s="181"/>
      <c r="O15" s="184"/>
      <c r="P15" s="159"/>
    </row>
    <row r="16" customFormat="false" ht="12.75" hidden="false" customHeight="false" outlineLevel="0" collapsed="false">
      <c r="A16" s="131" t="n">
        <v>0.011</v>
      </c>
      <c r="B16" s="131" t="n">
        <v>7.03E-005</v>
      </c>
      <c r="C16" s="131" t="n">
        <v>1.41E-005</v>
      </c>
      <c r="D16" s="185" t="n">
        <f aca="false">$A$10+$A16/$B$10+(1/$C$10)*(1-EXP(-$A16*$C$10/$D$10))</f>
        <v>2.21151118820012E-005</v>
      </c>
      <c r="E16" s="185" t="n">
        <f aca="false">(1-C16/D16)^2</f>
        <v>0.131353272247343</v>
      </c>
      <c r="F16" s="185" t="n">
        <f aca="false">$A$10</f>
        <v>1.93843663210995E-005</v>
      </c>
      <c r="G16" s="185" t="n">
        <f aca="false">$A$10+A16/$B$10</f>
        <v>1.94252703551222E-005</v>
      </c>
      <c r="H16" s="185"/>
      <c r="J16" s="131" t="n">
        <v>505</v>
      </c>
      <c r="K16" s="131" t="n">
        <v>0.0191</v>
      </c>
      <c r="L16" s="186" t="n">
        <f aca="false">K16/$E$3</f>
        <v>0.00382</v>
      </c>
      <c r="M16" s="131" t="n">
        <f aca="false">505/$J$10+$K$10*EXP(-(J16-300.3)/$L$10)</f>
        <v>0.00240827300950736</v>
      </c>
      <c r="N16" s="131" t="n">
        <f aca="false">(1-L16/M16)^2</f>
        <v>0.343629151052364</v>
      </c>
      <c r="O16" s="187"/>
      <c r="P16" s="159"/>
    </row>
    <row r="17" customFormat="false" ht="12.75" hidden="false" customHeight="false" outlineLevel="0" collapsed="false">
      <c r="A17" s="131" t="n">
        <v>0.021</v>
      </c>
      <c r="B17" s="131" t="n">
        <v>0.000131</v>
      </c>
      <c r="C17" s="131" t="n">
        <v>2.61E-005</v>
      </c>
      <c r="D17" s="185" t="n">
        <f aca="false">$A$10+$A17/$B$10+(1/$C$10)*(1-EXP(-$A17*$C$10/$D$10))</f>
        <v>2.45808776410332E-005</v>
      </c>
      <c r="E17" s="185" t="n">
        <f aca="false">(1-C17/D17)^2</f>
        <v>0.00381936128730814</v>
      </c>
      <c r="F17" s="185" t="n">
        <f aca="false">$A$10</f>
        <v>1.93843663210995E-005</v>
      </c>
      <c r="G17" s="185" t="n">
        <f aca="false">$A$10+A17/$B$10</f>
        <v>1.94624558405974E-005</v>
      </c>
      <c r="H17" s="185"/>
      <c r="J17" s="131" t="n">
        <v>505</v>
      </c>
      <c r="K17" s="131" t="n">
        <v>0.0191</v>
      </c>
      <c r="L17" s="186" t="n">
        <f aca="false">K17/$E$3</f>
        <v>0.00382</v>
      </c>
      <c r="M17" s="131" t="n">
        <f aca="false">505/$J$10+$K$10*EXP(-(J17-300.3)/$L$10)</f>
        <v>0.00240827300950736</v>
      </c>
      <c r="N17" s="131" t="n">
        <f aca="false">(1-L17/M17)^2</f>
        <v>0.343629151052364</v>
      </c>
      <c r="O17" s="187"/>
      <c r="P17" s="159"/>
    </row>
    <row r="18" customFormat="false" ht="12.75" hidden="false" customHeight="false" outlineLevel="0" collapsed="false">
      <c r="A18" s="131" t="n">
        <v>0.032</v>
      </c>
      <c r="B18" s="131" t="n">
        <v>0.000158</v>
      </c>
      <c r="C18" s="131" t="n">
        <v>3.17E-005</v>
      </c>
      <c r="D18" s="185" t="n">
        <f aca="false">$A$10+$A18/$B$10+(1/$C$10)*(1-EXP(-$A18*$C$10/$D$10))</f>
        <v>2.72749446449691E-005</v>
      </c>
      <c r="E18" s="185" t="n">
        <f aca="false">(1-C18/D18)^2</f>
        <v>0.0263214409043582</v>
      </c>
      <c r="F18" s="185" t="n">
        <f aca="false">$A$10</f>
        <v>1.93843663210995E-005</v>
      </c>
      <c r="G18" s="185" t="n">
        <f aca="false">$A$10+A18/$B$10</f>
        <v>1.95033598746201E-005</v>
      </c>
      <c r="H18" s="185"/>
      <c r="J18" s="131" t="n">
        <v>505</v>
      </c>
      <c r="K18" s="131" t="n">
        <v>0.019</v>
      </c>
      <c r="L18" s="186" t="n">
        <f aca="false">K18/$E$3</f>
        <v>0.0038</v>
      </c>
      <c r="M18" s="131" t="n">
        <f aca="false">505/$J$10+$K$10*EXP(-(J18-300.3)/$L$10)</f>
        <v>0.00240827300950736</v>
      </c>
      <c r="N18" s="131" t="n">
        <f aca="false">(1-L18/M18)^2</f>
        <v>0.333961699809938</v>
      </c>
      <c r="O18" s="187"/>
      <c r="P18" s="159"/>
    </row>
    <row r="19" customFormat="false" ht="12.75" hidden="false" customHeight="false" outlineLevel="0" collapsed="false">
      <c r="A19" s="131" t="n">
        <v>0.044</v>
      </c>
      <c r="B19" s="131" t="n">
        <v>0.000182</v>
      </c>
      <c r="C19" s="131" t="n">
        <v>3.63E-005</v>
      </c>
      <c r="D19" s="185" t="n">
        <f aca="false">$A$10+$A19/$B$10+(1/$C$10)*(1-EXP(-$A19*$C$10/$D$10))</f>
        <v>3.01922478263583E-005</v>
      </c>
      <c r="E19" s="185" t="n">
        <f aca="false">(1-C19/D19)^2</f>
        <v>0.040923419785137</v>
      </c>
      <c r="F19" s="185" t="n">
        <f aca="false">$A$10</f>
        <v>1.93843663210995E-005</v>
      </c>
      <c r="G19" s="185" t="n">
        <f aca="false">$A$10+A19/$B$10</f>
        <v>1.95479824571904E-005</v>
      </c>
      <c r="H19" s="185"/>
      <c r="J19" s="131" t="n">
        <v>505</v>
      </c>
      <c r="K19" s="131" t="n">
        <v>0.019</v>
      </c>
      <c r="L19" s="186" t="n">
        <f aca="false">K19/$E$3</f>
        <v>0.0038</v>
      </c>
      <c r="M19" s="131" t="n">
        <f aca="false">505/$J$10+$K$10*EXP(-(J19-300.3)/$L$10)</f>
        <v>0.00240827300950736</v>
      </c>
      <c r="N19" s="131" t="n">
        <f aca="false">(1-L19/M19)^2</f>
        <v>0.333961699809938</v>
      </c>
      <c r="O19" s="187"/>
      <c r="P19" s="159"/>
    </row>
    <row r="20" customFormat="false" ht="12.75" hidden="false" customHeight="false" outlineLevel="0" collapsed="false">
      <c r="A20" s="131" t="n">
        <v>0.056</v>
      </c>
      <c r="B20" s="131" t="n">
        <v>0.00021</v>
      </c>
      <c r="C20" s="131" t="n">
        <v>4.19E-005</v>
      </c>
      <c r="D20" s="185" t="n">
        <f aca="false">$A$10+$A20/$B$10+(1/$C$10)*(1-EXP(-$A20*$C$10/$D$10))</f>
        <v>3.30871013213855E-005</v>
      </c>
      <c r="E20" s="185" t="n">
        <f aca="false">(1-C20/D20)^2</f>
        <v>0.0709447253006108</v>
      </c>
      <c r="F20" s="185" t="n">
        <f aca="false">$A$10</f>
        <v>1.93843663210995E-005</v>
      </c>
      <c r="G20" s="185" t="n">
        <f aca="false">$A$10+A20/$B$10</f>
        <v>1.95926050397606E-005</v>
      </c>
      <c r="H20" s="185"/>
      <c r="J20" s="131" t="n">
        <v>505</v>
      </c>
      <c r="K20" s="131" t="n">
        <v>0.019</v>
      </c>
      <c r="L20" s="186" t="n">
        <f aca="false">K20/$E$3</f>
        <v>0.0038</v>
      </c>
      <c r="M20" s="131" t="n">
        <f aca="false">505/$J$10+$K$10*EXP(-(J20-300.3)/$L$10)</f>
        <v>0.00240827300950736</v>
      </c>
      <c r="N20" s="131" t="n">
        <f aca="false">(1-L20/M20)^2</f>
        <v>0.333961699809938</v>
      </c>
      <c r="O20" s="187"/>
      <c r="P20" s="159"/>
    </row>
    <row r="21" customFormat="false" ht="12.75" hidden="false" customHeight="false" outlineLevel="0" collapsed="false">
      <c r="A21" s="131" t="n">
        <v>0.069</v>
      </c>
      <c r="B21" s="131" t="n">
        <v>0.000222</v>
      </c>
      <c r="C21" s="131" t="n">
        <v>4.45E-005</v>
      </c>
      <c r="D21" s="185" t="n">
        <f aca="false">$A$10+$A21/$B$10+(1/$C$10)*(1-EXP(-$A21*$C$10/$D$10))</f>
        <v>3.61980622077729E-005</v>
      </c>
      <c r="E21" s="185" t="n">
        <f aca="false">(1-C21/D21)^2</f>
        <v>0.0526003102239604</v>
      </c>
      <c r="F21" s="185" t="n">
        <f aca="false">$A$10</f>
        <v>1.93843663210995E-005</v>
      </c>
      <c r="G21" s="185" t="n">
        <f aca="false">$A$10+A21/$B$10</f>
        <v>1.96409461708784E-005</v>
      </c>
      <c r="H21" s="185"/>
      <c r="J21" s="131" t="n">
        <v>505</v>
      </c>
      <c r="K21" s="131" t="n">
        <v>0.019</v>
      </c>
      <c r="L21" s="186" t="n">
        <f aca="false">K21/$E$3</f>
        <v>0.0038</v>
      </c>
      <c r="M21" s="131" t="n">
        <f aca="false">505/$J$10+$K$10*EXP(-(J21-300.3)/$L$10)</f>
        <v>0.00240827300950736</v>
      </c>
      <c r="N21" s="131" t="n">
        <f aca="false">(1-L21/M21)^2</f>
        <v>0.333961699809938</v>
      </c>
      <c r="O21" s="187"/>
      <c r="P21" s="159"/>
    </row>
    <row r="22" customFormat="false" ht="12.75" hidden="false" customHeight="false" outlineLevel="0" collapsed="false">
      <c r="A22" s="131" t="n">
        <v>0.082</v>
      </c>
      <c r="B22" s="131" t="n">
        <v>0.000253</v>
      </c>
      <c r="C22" s="131" t="n">
        <v>5.07E-005</v>
      </c>
      <c r="D22" s="185" t="n">
        <f aca="false">$A$10+$A22/$B$10+(1/$C$10)*(1-EXP(-$A22*$C$10/$D$10))</f>
        <v>3.92831030137043E-005</v>
      </c>
      <c r="E22" s="185" t="n">
        <f aca="false">(1-C22/D22)^2</f>
        <v>0.0844665183501378</v>
      </c>
      <c r="F22" s="185" t="n">
        <f aca="false">$A$10</f>
        <v>1.93843663210995E-005</v>
      </c>
      <c r="G22" s="185" t="n">
        <f aca="false">$A$10+A22/$B$10</f>
        <v>1.96892873019961E-005</v>
      </c>
      <c r="H22" s="185"/>
      <c r="J22" s="131" t="n">
        <v>505</v>
      </c>
      <c r="K22" s="131" t="n">
        <v>0.019</v>
      </c>
      <c r="L22" s="186" t="n">
        <f aca="false">K22/$E$3</f>
        <v>0.0038</v>
      </c>
      <c r="M22" s="131" t="n">
        <f aca="false">505/$J$10+$K$10*EXP(-(J22-300.3)/$L$10)</f>
        <v>0.00240827300950736</v>
      </c>
      <c r="N22" s="131" t="n">
        <f aca="false">(1-L22/M22)^2</f>
        <v>0.333961699809938</v>
      </c>
      <c r="O22" s="187"/>
      <c r="P22" s="159"/>
    </row>
    <row r="23" customFormat="false" ht="12.75" hidden="false" customHeight="false" outlineLevel="0" collapsed="false">
      <c r="A23" s="131" t="n">
        <v>0.097</v>
      </c>
      <c r="B23" s="131" t="n">
        <v>0.00027</v>
      </c>
      <c r="C23" s="131" t="n">
        <v>5.39E-005</v>
      </c>
      <c r="D23" s="185" t="n">
        <f aca="false">$A$10+$A23/$B$10+(1/$C$10)*(1-EXP(-$A23*$C$10/$D$10))</f>
        <v>4.28108435751514E-005</v>
      </c>
      <c r="E23" s="185" t="n">
        <f aca="false">(1-C23/D23)^2</f>
        <v>0.06709489047899</v>
      </c>
      <c r="F23" s="185" t="n">
        <f aca="false">$A$10</f>
        <v>1.93843663210995E-005</v>
      </c>
      <c r="G23" s="185" t="n">
        <f aca="false">$A$10+A23/$B$10</f>
        <v>1.97450655302089E-005</v>
      </c>
      <c r="H23" s="185"/>
      <c r="J23" s="131" t="n">
        <v>505</v>
      </c>
      <c r="K23" s="131" t="n">
        <v>0.019</v>
      </c>
      <c r="L23" s="186" t="n">
        <f aca="false">K23/$E$3</f>
        <v>0.0038</v>
      </c>
      <c r="M23" s="131" t="n">
        <f aca="false">505/$J$10+$K$10*EXP(-(J23-300.3)/$L$10)</f>
        <v>0.00240827300950736</v>
      </c>
      <c r="N23" s="131" t="n">
        <f aca="false">(1-L23/M23)^2</f>
        <v>0.333961699809938</v>
      </c>
      <c r="O23" s="187"/>
      <c r="P23" s="159"/>
    </row>
    <row r="24" customFormat="false" ht="12.75" hidden="false" customHeight="false" outlineLevel="0" collapsed="false">
      <c r="A24" s="131" t="n">
        <v>0.112</v>
      </c>
      <c r="B24" s="131" t="n">
        <v>0.000285</v>
      </c>
      <c r="C24" s="131" t="n">
        <v>5.7E-005</v>
      </c>
      <c r="D24" s="185" t="n">
        <f aca="false">$A$10+$A24/$B$10+(1/$C$10)*(1-EXP(-$A24*$C$10/$D$10))</f>
        <v>4.63047010731345E-005</v>
      </c>
      <c r="E24" s="185" t="n">
        <f aca="false">(1-C24/D24)^2</f>
        <v>0.0533501549197965</v>
      </c>
      <c r="F24" s="185" t="n">
        <f aca="false">$A$10</f>
        <v>1.93843663210995E-005</v>
      </c>
      <c r="G24" s="185" t="n">
        <f aca="false">$A$10+A24/$B$10</f>
        <v>1.98008437584217E-005</v>
      </c>
      <c r="H24" s="185"/>
      <c r="J24" s="131" t="n">
        <v>505</v>
      </c>
      <c r="K24" s="131" t="n">
        <v>0.0189</v>
      </c>
      <c r="L24" s="186" t="n">
        <f aca="false">K24/$E$3</f>
        <v>0.00378</v>
      </c>
      <c r="M24" s="131" t="n">
        <f aca="false">505/$J$10+$K$10*EXP(-(J24-300.3)/$L$10)</f>
        <v>0.00240827300950736</v>
      </c>
      <c r="N24" s="131" t="n">
        <f aca="false">(1-L24/M24)^2</f>
        <v>0.324432184860498</v>
      </c>
      <c r="O24" s="187"/>
      <c r="P24" s="159"/>
    </row>
    <row r="25" customFormat="false" ht="12.75" hidden="false" customHeight="false" outlineLevel="0" collapsed="false">
      <c r="A25" s="131" t="n">
        <v>0.128</v>
      </c>
      <c r="B25" s="131" t="n">
        <v>0.000314</v>
      </c>
      <c r="C25" s="131" t="n">
        <v>6.28E-005</v>
      </c>
      <c r="D25" s="185" t="n">
        <f aca="false">$A$10+$A25/$B$10+(1/$C$10)*(1-EXP(-$A25*$C$10/$D$10))</f>
        <v>4.99945082454689E-005</v>
      </c>
      <c r="E25" s="185" t="n">
        <f aca="false">(1-C25/D25)^2</f>
        <v>0.0656066586652838</v>
      </c>
      <c r="F25" s="185" t="n">
        <f aca="false">$A$10</f>
        <v>1.93843663210995E-005</v>
      </c>
      <c r="G25" s="185" t="n">
        <f aca="false">$A$10+A25/$B$10</f>
        <v>1.9860340535182E-005</v>
      </c>
      <c r="H25" s="185"/>
      <c r="J25" s="131" t="n">
        <v>505</v>
      </c>
      <c r="K25" s="131" t="n">
        <v>0.0189</v>
      </c>
      <c r="L25" s="186" t="n">
        <f aca="false">K25/$E$3</f>
        <v>0.00378</v>
      </c>
      <c r="M25" s="131" t="n">
        <f aca="false">505/$J$10+$K$10*EXP(-(J25-300.3)/$L$10)</f>
        <v>0.00240827300950736</v>
      </c>
      <c r="N25" s="131" t="n">
        <f aca="false">(1-L25/M25)^2</f>
        <v>0.324432184860498</v>
      </c>
      <c r="O25" s="187"/>
      <c r="P25" s="159"/>
    </row>
    <row r="26" customFormat="false" ht="12.75" hidden="false" customHeight="false" outlineLevel="0" collapsed="false">
      <c r="A26" s="131" t="n">
        <v>0.144</v>
      </c>
      <c r="B26" s="131" t="n">
        <v>0.000331</v>
      </c>
      <c r="C26" s="131" t="n">
        <v>6.61E-005</v>
      </c>
      <c r="D26" s="185" t="n">
        <f aca="false">$A$10+$A26/$B$10+(1/$C$10)*(1-EXP(-$A26*$C$10/$D$10))</f>
        <v>5.36465374652936E-005</v>
      </c>
      <c r="E26" s="185" t="n">
        <f aca="false">(1-C26/D26)^2</f>
        <v>0.0538885929859523</v>
      </c>
      <c r="F26" s="185" t="n">
        <f aca="false">$A$10</f>
        <v>1.93843663210995E-005</v>
      </c>
      <c r="G26" s="185" t="n">
        <f aca="false">$A$10+A26/$B$10</f>
        <v>1.99198373119423E-005</v>
      </c>
      <c r="H26" s="185"/>
      <c r="J26" s="131" t="n">
        <v>505</v>
      </c>
      <c r="K26" s="131" t="n">
        <v>0.0189</v>
      </c>
      <c r="L26" s="186" t="n">
        <f aca="false">K26/$E$3</f>
        <v>0.00378</v>
      </c>
      <c r="M26" s="131" t="n">
        <f aca="false">505/$J$10+$K$10*EXP(-(J26-300.3)/$L$10)</f>
        <v>0.00240827300950736</v>
      </c>
      <c r="N26" s="131" t="n">
        <f aca="false">(1-L26/M26)^2</f>
        <v>0.324432184860498</v>
      </c>
      <c r="O26" s="187"/>
      <c r="P26" s="159"/>
    </row>
    <row r="27" customFormat="false" ht="12.75" hidden="false" customHeight="false" outlineLevel="0" collapsed="false">
      <c r="A27" s="131" t="n">
        <v>0.162</v>
      </c>
      <c r="B27" s="131" t="n">
        <v>0.000355</v>
      </c>
      <c r="C27" s="131" t="n">
        <v>7.09E-005</v>
      </c>
      <c r="D27" s="185" t="n">
        <f aca="false">$A$10+$A27/$B$10+(1/$C$10)*(1-EXP(-$A27*$C$10/$D$10))</f>
        <v>5.77104032086778E-005</v>
      </c>
      <c r="E27" s="185" t="n">
        <f aca="false">(1-C27/D27)^2</f>
        <v>0.0522341848093533</v>
      </c>
      <c r="F27" s="185" t="n">
        <f aca="false">$A$10</f>
        <v>1.93843663210995E-005</v>
      </c>
      <c r="G27" s="185" t="n">
        <f aca="false">$A$10+A27/$B$10</f>
        <v>1.99867711857977E-005</v>
      </c>
      <c r="H27" s="185"/>
      <c r="J27" s="131" t="n">
        <v>505</v>
      </c>
      <c r="K27" s="131" t="n">
        <v>0.0189</v>
      </c>
      <c r="L27" s="186" t="n">
        <f aca="false">K27/$E$3</f>
        <v>0.00378</v>
      </c>
      <c r="M27" s="131" t="n">
        <f aca="false">505/$J$10+$K$10*EXP(-(J27-300.3)/$L$10)</f>
        <v>0.00240827300950736</v>
      </c>
      <c r="N27" s="131" t="n">
        <f aca="false">(1-L27/M27)^2</f>
        <v>0.324432184860498</v>
      </c>
      <c r="O27" s="187"/>
      <c r="P27" s="159"/>
    </row>
    <row r="28" customFormat="false" ht="12.75" hidden="false" customHeight="false" outlineLevel="0" collapsed="false">
      <c r="A28" s="131" t="n">
        <v>0.18</v>
      </c>
      <c r="B28" s="131" t="n">
        <v>0.000366</v>
      </c>
      <c r="C28" s="131" t="n">
        <v>7.33E-005</v>
      </c>
      <c r="D28" s="185" t="n">
        <f aca="false">$A$10+$A28/$B$10+(1/$C$10)*(1-EXP(-$A28*$C$10/$D$10))</f>
        <v>6.17275072285564E-005</v>
      </c>
      <c r="E28" s="185" t="n">
        <f aca="false">(1-C28/D28)^2</f>
        <v>0.0351476552857233</v>
      </c>
      <c r="F28" s="185" t="n">
        <f aca="false">$A$10</f>
        <v>1.93843663210995E-005</v>
      </c>
      <c r="G28" s="185" t="n">
        <f aca="false">$A$10+A28/$B$10</f>
        <v>2.0053705059653E-005</v>
      </c>
      <c r="H28" s="185"/>
      <c r="J28" s="131" t="n">
        <v>505</v>
      </c>
      <c r="K28" s="131" t="n">
        <v>0.0189</v>
      </c>
      <c r="L28" s="186" t="n">
        <f aca="false">K28/$E$3</f>
        <v>0.00378</v>
      </c>
      <c r="M28" s="131" t="n">
        <f aca="false">505/$J$10+$K$10*EXP(-(J28-300.3)/$L$10)</f>
        <v>0.00240827300950736</v>
      </c>
      <c r="N28" s="131" t="n">
        <f aca="false">(1-L28/M28)^2</f>
        <v>0.324432184860498</v>
      </c>
      <c r="O28" s="187"/>
      <c r="P28" s="159"/>
    </row>
    <row r="29" customFormat="false" ht="12.75" hidden="false" customHeight="false" outlineLevel="0" collapsed="false">
      <c r="A29" s="131" t="n">
        <v>0.199</v>
      </c>
      <c r="B29" s="131" t="n">
        <v>0.000384</v>
      </c>
      <c r="C29" s="131" t="n">
        <v>7.69E-005</v>
      </c>
      <c r="D29" s="185" t="n">
        <f aca="false">$A$10+$A29/$B$10+(1/$C$10)*(1-EXP(-$A29*$C$10/$D$10))</f>
        <v>6.5917657408633E-005</v>
      </c>
      <c r="E29" s="185" t="n">
        <f aca="false">(1-C29/D29)^2</f>
        <v>0.0277578896358241</v>
      </c>
      <c r="F29" s="185" t="n">
        <f aca="false">$A$10</f>
        <v>1.93843663210995E-005</v>
      </c>
      <c r="G29" s="185" t="n">
        <f aca="false">$A$10+A29/$B$10</f>
        <v>2.01243574820559E-005</v>
      </c>
      <c r="H29" s="185"/>
      <c r="J29" s="131" t="n">
        <v>505</v>
      </c>
      <c r="K29" s="131" t="n">
        <v>0.0189</v>
      </c>
      <c r="L29" s="186" t="n">
        <f aca="false">K29/$E$3</f>
        <v>0.00378</v>
      </c>
      <c r="M29" s="131" t="n">
        <f aca="false">505/$J$10+$K$10*EXP(-(J29-300.3)/$L$10)</f>
        <v>0.00240827300950736</v>
      </c>
      <c r="N29" s="131" t="n">
        <f aca="false">(1-L29/M29)^2</f>
        <v>0.324432184860498</v>
      </c>
      <c r="O29" s="187"/>
      <c r="P29" s="159"/>
    </row>
    <row r="30" customFormat="false" ht="12.75" hidden="false" customHeight="false" outlineLevel="0" collapsed="false">
      <c r="A30" s="131" t="n">
        <v>0.22</v>
      </c>
      <c r="B30" s="131" t="n">
        <v>0.000408</v>
      </c>
      <c r="C30" s="131" t="n">
        <v>8.16E-005</v>
      </c>
      <c r="D30" s="185" t="n">
        <f aca="false">$A$10+$A30/$B$10+(1/$C$10)*(1-EXP(-$A30*$C$10/$D$10))</f>
        <v>7.04897333693734E-005</v>
      </c>
      <c r="E30" s="185" t="n">
        <f aca="false">(1-C30/D30)^2</f>
        <v>0.0248426103358165</v>
      </c>
      <c r="F30" s="185" t="n">
        <f aca="false">$A$10</f>
        <v>1.93843663210995E-005</v>
      </c>
      <c r="G30" s="185" t="n">
        <f aca="false">$A$10+A30/$B$10</f>
        <v>2.02024470015538E-005</v>
      </c>
      <c r="H30" s="185"/>
      <c r="J30" s="131" t="n">
        <v>505</v>
      </c>
      <c r="K30" s="131" t="n">
        <v>0.0189</v>
      </c>
      <c r="L30" s="186" t="n">
        <f aca="false">K30/$E$3</f>
        <v>0.00378</v>
      </c>
      <c r="M30" s="131" t="n">
        <f aca="false">505/$J$10+$K$10*EXP(-(J30-300.3)/$L$10)</f>
        <v>0.00240827300950736</v>
      </c>
      <c r="N30" s="131" t="n">
        <f aca="false">(1-L30/M30)^2</f>
        <v>0.324432184860498</v>
      </c>
      <c r="O30" s="187"/>
      <c r="P30" s="159"/>
    </row>
    <row r="31" customFormat="false" ht="12.75" hidden="false" customHeight="false" outlineLevel="0" collapsed="false">
      <c r="A31" s="131" t="n">
        <v>0.241</v>
      </c>
      <c r="B31" s="131" t="n">
        <v>0.000423</v>
      </c>
      <c r="C31" s="131" t="n">
        <v>8.46E-005</v>
      </c>
      <c r="D31" s="185" t="n">
        <f aca="false">$A$10+$A31/$B$10+(1/$C$10)*(1-EXP(-$A31*$C$10/$D$10))</f>
        <v>7.50005295349878E-005</v>
      </c>
      <c r="E31" s="185" t="n">
        <f aca="false">(1-C31/D31)^2</f>
        <v>0.0163819612410314</v>
      </c>
      <c r="F31" s="185" t="n">
        <f aca="false">$A$10</f>
        <v>1.93843663210995E-005</v>
      </c>
      <c r="G31" s="185" t="n">
        <f aca="false">$A$10+A31/$B$10</f>
        <v>2.02805365210517E-005</v>
      </c>
      <c r="H31" s="185"/>
      <c r="J31" s="131" t="n">
        <v>505</v>
      </c>
      <c r="K31" s="131" t="n">
        <v>0.0189</v>
      </c>
      <c r="L31" s="186" t="n">
        <f aca="false">K31/$E$3</f>
        <v>0.00378</v>
      </c>
      <c r="M31" s="131" t="n">
        <f aca="false">505/$J$10+$K$10*EXP(-(J31-300.3)/$L$10)</f>
        <v>0.00240827300950736</v>
      </c>
      <c r="N31" s="131" t="n">
        <f aca="false">(1-L31/M31)^2</f>
        <v>0.324432184860498</v>
      </c>
      <c r="O31" s="187"/>
      <c r="P31" s="159"/>
    </row>
    <row r="32" customFormat="false" ht="12.75" hidden="false" customHeight="false" outlineLevel="0" collapsed="false">
      <c r="A32" s="131" t="n">
        <v>0.264</v>
      </c>
      <c r="B32" s="131" t="n">
        <v>0.000442</v>
      </c>
      <c r="C32" s="131" t="n">
        <v>8.85E-005</v>
      </c>
      <c r="D32" s="185" t="n">
        <f aca="false">$A$10+$A32/$B$10+(1/$C$10)*(1-EXP(-$A32*$C$10/$D$10))</f>
        <v>7.9871602256912E-005</v>
      </c>
      <c r="E32" s="185" t="n">
        <f aca="false">(1-C32/D32)^2</f>
        <v>0.0116701253218639</v>
      </c>
      <c r="F32" s="185" t="n">
        <f aca="false">$A$10</f>
        <v>1.93843663210995E-005</v>
      </c>
      <c r="G32" s="185" t="n">
        <f aca="false">$A$10+A32/$B$10</f>
        <v>2.03660631376447E-005</v>
      </c>
      <c r="H32" s="185"/>
      <c r="J32" s="131" t="n">
        <v>505</v>
      </c>
      <c r="K32" s="131" t="n">
        <v>0.0189</v>
      </c>
      <c r="L32" s="186" t="n">
        <f aca="false">K32/$E$3</f>
        <v>0.00378</v>
      </c>
      <c r="M32" s="131" t="n">
        <f aca="false">505/$J$10+$K$10*EXP(-(J32-300.3)/$L$10)</f>
        <v>0.00240827300950736</v>
      </c>
      <c r="N32" s="131" t="n">
        <f aca="false">(1-L32/M32)^2</f>
        <v>0.324432184860498</v>
      </c>
      <c r="O32" s="187"/>
      <c r="P32" s="159"/>
    </row>
    <row r="33" customFormat="false" ht="12.75" hidden="false" customHeight="false" outlineLevel="0" collapsed="false">
      <c r="A33" s="131" t="n">
        <v>0.287</v>
      </c>
      <c r="B33" s="131" t="n">
        <v>0.000454</v>
      </c>
      <c r="C33" s="131" t="n">
        <v>9.08E-005</v>
      </c>
      <c r="D33" s="185" t="n">
        <f aca="false">$A$10+$A33/$B$10+(1/$C$10)*(1-EXP(-$A33*$C$10/$D$10))</f>
        <v>8.46712512808346E-005</v>
      </c>
      <c r="E33" s="185" t="n">
        <f aca="false">(1-C33/D33)^2</f>
        <v>0.005239280801189</v>
      </c>
      <c r="F33" s="185" t="n">
        <f aca="false">$A$10</f>
        <v>1.93843663210995E-005</v>
      </c>
      <c r="G33" s="185" t="n">
        <f aca="false">$A$10+A33/$B$10</f>
        <v>2.04515897542376E-005</v>
      </c>
      <c r="H33" s="185"/>
      <c r="J33" s="131" t="n">
        <v>505</v>
      </c>
      <c r="K33" s="131" t="n">
        <v>0.0188</v>
      </c>
      <c r="L33" s="186" t="n">
        <f aca="false">K33/$E$3</f>
        <v>0.00376</v>
      </c>
      <c r="M33" s="131" t="n">
        <f aca="false">505/$J$10+$K$10*EXP(-(J33-300.3)/$L$10)</f>
        <v>0.00240827300950736</v>
      </c>
      <c r="N33" s="131" t="n">
        <f aca="false">(1-L33/M33)^2</f>
        <v>0.315040606204046</v>
      </c>
      <c r="O33" s="187"/>
      <c r="P33" s="159"/>
    </row>
    <row r="34" customFormat="false" ht="12.75" hidden="false" customHeight="false" outlineLevel="0" collapsed="false">
      <c r="A34" s="131" t="n">
        <v>0.312</v>
      </c>
      <c r="B34" s="131" t="n">
        <v>0.000473</v>
      </c>
      <c r="C34" s="131" t="n">
        <v>9.46E-005</v>
      </c>
      <c r="D34" s="185" t="n">
        <f aca="false">$A$10+$A34/$B$10+(1/$C$10)*(1-EXP(-$A34*$C$10/$D$10))</f>
        <v>8.98084949270287E-005</v>
      </c>
      <c r="E34" s="185" t="n">
        <f aca="false">(1-C34/D34)^2</f>
        <v>0.00284648610456534</v>
      </c>
      <c r="F34" s="185" t="n">
        <f aca="false">$A$10</f>
        <v>1.93843663210995E-005</v>
      </c>
      <c r="G34" s="185" t="n">
        <f aca="false">$A$10+A34/$B$10</f>
        <v>2.05445534679256E-005</v>
      </c>
      <c r="H34" s="185"/>
      <c r="J34" s="131" t="n">
        <v>505</v>
      </c>
      <c r="K34" s="131" t="n">
        <v>0.0188</v>
      </c>
      <c r="L34" s="186" t="n">
        <f aca="false">K34/$E$3</f>
        <v>0.00376</v>
      </c>
      <c r="M34" s="131" t="n">
        <f aca="false">505/$J$10+$K$10*EXP(-(J34-300.3)/$L$10)</f>
        <v>0.00240827300950736</v>
      </c>
      <c r="N34" s="131" t="n">
        <f aca="false">(1-L34/M34)^2</f>
        <v>0.315040606204046</v>
      </c>
      <c r="O34" s="187"/>
      <c r="P34" s="159"/>
    </row>
    <row r="35" customFormat="false" ht="12.75" hidden="false" customHeight="false" outlineLevel="0" collapsed="false">
      <c r="A35" s="131" t="n">
        <v>0.339</v>
      </c>
      <c r="B35" s="131" t="n">
        <v>0.000494</v>
      </c>
      <c r="C35" s="131" t="n">
        <v>9.87E-005</v>
      </c>
      <c r="D35" s="185" t="n">
        <f aca="false">$A$10+$A35/$B$10+(1/$C$10)*(1-EXP(-$A35*$C$10/$D$10))</f>
        <v>9.52649043468002E-005</v>
      </c>
      <c r="E35" s="185" t="n">
        <f aca="false">(1-C35/D35)^2</f>
        <v>0.00130020489961387</v>
      </c>
      <c r="F35" s="185" t="n">
        <f aca="false">$A$10</f>
        <v>1.93843663210995E-005</v>
      </c>
      <c r="G35" s="185" t="n">
        <f aca="false">$A$10+A35/$B$10</f>
        <v>2.06449542787086E-005</v>
      </c>
      <c r="H35" s="185"/>
      <c r="J35" s="131" t="n">
        <v>505</v>
      </c>
      <c r="K35" s="131" t="n">
        <v>0.0188</v>
      </c>
      <c r="L35" s="186" t="n">
        <f aca="false">K35/$E$3</f>
        <v>0.00376</v>
      </c>
      <c r="M35" s="131" t="n">
        <f aca="false">505/$J$10+$K$10*EXP(-(J35-300.3)/$L$10)</f>
        <v>0.00240827300950736</v>
      </c>
      <c r="N35" s="131" t="n">
        <f aca="false">(1-L35/M35)^2</f>
        <v>0.315040606204046</v>
      </c>
      <c r="O35" s="187"/>
      <c r="P35" s="159"/>
    </row>
    <row r="36" customFormat="false" ht="12.75" hidden="false" customHeight="false" outlineLevel="0" collapsed="false">
      <c r="A36" s="131" t="n">
        <v>0.366</v>
      </c>
      <c r="B36" s="131" t="n">
        <v>0.000521</v>
      </c>
      <c r="C36" s="131" t="n">
        <v>0.000104</v>
      </c>
      <c r="D36" s="185" t="n">
        <f aca="false">$A$10+$A36/$B$10+(1/$C$10)*(1-EXP(-$A36*$C$10/$D$10))</f>
        <v>0.000100627596052574</v>
      </c>
      <c r="E36" s="185" t="n">
        <f aca="false">(1-C36/D36)^2</f>
        <v>0.00112316867491716</v>
      </c>
      <c r="F36" s="185" t="n">
        <f aca="false">$A$10</f>
        <v>1.93843663210995E-005</v>
      </c>
      <c r="G36" s="185" t="n">
        <f aca="false">$A$10+A36/$B$10</f>
        <v>2.07453550894917E-005</v>
      </c>
      <c r="H36" s="185"/>
      <c r="J36" s="131" t="n">
        <v>505</v>
      </c>
      <c r="K36" s="131" t="n">
        <v>0.0188</v>
      </c>
      <c r="L36" s="186" t="n">
        <f aca="false">K36/$E$3</f>
        <v>0.00376</v>
      </c>
      <c r="M36" s="131" t="n">
        <f aca="false">505/$J$10+$K$10*EXP(-(J36-300.3)/$L$10)</f>
        <v>0.00240827300950736</v>
      </c>
      <c r="N36" s="131" t="n">
        <f aca="false">(1-L36/M36)^2</f>
        <v>0.315040606204046</v>
      </c>
      <c r="O36" s="187"/>
      <c r="P36" s="159"/>
    </row>
    <row r="37" customFormat="false" ht="12.75" hidden="false" customHeight="false" outlineLevel="0" collapsed="false">
      <c r="A37" s="131" t="n">
        <v>0.395</v>
      </c>
      <c r="B37" s="131" t="n">
        <v>0.000534</v>
      </c>
      <c r="C37" s="131" t="n">
        <v>0.000107</v>
      </c>
      <c r="D37" s="185" t="n">
        <f aca="false">$A$10+$A37/$B$10+(1/$C$10)*(1-EXP(-$A37*$C$10/$D$10))</f>
        <v>0.000106285007312024</v>
      </c>
      <c r="E37" s="185" t="n">
        <f aca="false">(1-C37/D37)^2</f>
        <v>4.52542307867821E-005</v>
      </c>
      <c r="F37" s="185" t="n">
        <f aca="false">$A$10</f>
        <v>1.93843663210995E-005</v>
      </c>
      <c r="G37" s="185" t="n">
        <f aca="false">$A$10+A37/$B$10</f>
        <v>2.08531929973697E-005</v>
      </c>
      <c r="H37" s="185"/>
      <c r="J37" s="131" t="n">
        <v>505</v>
      </c>
      <c r="K37" s="131" t="n">
        <v>0.0188</v>
      </c>
      <c r="L37" s="186" t="n">
        <f aca="false">K37/$E$3</f>
        <v>0.00376</v>
      </c>
      <c r="M37" s="131" t="n">
        <f aca="false">505/$J$10+$K$10*EXP(-(J37-300.3)/$L$10)</f>
        <v>0.00240827300950736</v>
      </c>
      <c r="N37" s="131" t="n">
        <f aca="false">(1-L37/M37)^2</f>
        <v>0.315040606204046</v>
      </c>
      <c r="O37" s="187"/>
      <c r="P37" s="159"/>
    </row>
    <row r="38" customFormat="false" ht="12.75" hidden="false" customHeight="false" outlineLevel="0" collapsed="false">
      <c r="A38" s="131" t="n">
        <v>0.426</v>
      </c>
      <c r="B38" s="131" t="n">
        <v>0.000551</v>
      </c>
      <c r="C38" s="131" t="n">
        <v>0.00011</v>
      </c>
      <c r="D38" s="185" t="n">
        <f aca="false">$A$10+$A38/$B$10+(1/$C$10)*(1-EXP(-$A38*$C$10/$D$10))</f>
        <v>0.000112217374978343</v>
      </c>
      <c r="E38" s="185" t="n">
        <f aca="false">(1-C38/D38)^2</f>
        <v>0.000390443389490628</v>
      </c>
      <c r="F38" s="185" t="n">
        <f aca="false">$A$10</f>
        <v>1.93843663210995E-005</v>
      </c>
      <c r="G38" s="185" t="n">
        <f aca="false">$A$10+A38/$B$10</f>
        <v>2.09684680023429E-005</v>
      </c>
      <c r="H38" s="185"/>
      <c r="J38" s="131" t="n">
        <v>505</v>
      </c>
      <c r="K38" s="131" t="n">
        <v>0.0188</v>
      </c>
      <c r="L38" s="186" t="n">
        <f aca="false">K38/$E$3</f>
        <v>0.00376</v>
      </c>
      <c r="M38" s="131" t="n">
        <f aca="false">505/$J$10+$K$10*EXP(-(J38-300.3)/$L$10)</f>
        <v>0.00240827300950736</v>
      </c>
      <c r="N38" s="131" t="n">
        <f aca="false">(1-L38/M38)^2</f>
        <v>0.315040606204046</v>
      </c>
      <c r="O38" s="187"/>
      <c r="P38" s="159"/>
    </row>
    <row r="39" customFormat="false" ht="12.75" hidden="false" customHeight="false" outlineLevel="0" collapsed="false">
      <c r="A39" s="131" t="n">
        <v>0.458</v>
      </c>
      <c r="B39" s="131" t="n">
        <v>0.000576</v>
      </c>
      <c r="C39" s="131" t="n">
        <v>0.000115</v>
      </c>
      <c r="D39" s="185" t="n">
        <f aca="false">$A$10+$A39/$B$10+(1/$C$10)*(1-EXP(-$A39*$C$10/$D$10))</f>
        <v>0.000118218715034518</v>
      </c>
      <c r="E39" s="185" t="n">
        <f aca="false">(1-C39/D39)^2</f>
        <v>0.000741297589882403</v>
      </c>
      <c r="F39" s="185" t="n">
        <f aca="false">$A$10</f>
        <v>1.93843663210995E-005</v>
      </c>
      <c r="G39" s="185" t="n">
        <f aca="false">$A$10+A39/$B$10</f>
        <v>2.10874615558635E-005</v>
      </c>
      <c r="H39" s="185"/>
      <c r="J39" s="131" t="n">
        <v>505</v>
      </c>
      <c r="K39" s="131" t="n">
        <v>0.0188</v>
      </c>
      <c r="L39" s="186" t="n">
        <f aca="false">K39/$E$3</f>
        <v>0.00376</v>
      </c>
      <c r="M39" s="131" t="n">
        <f aca="false">505/$J$10+$K$10*EXP(-(J39-300.3)/$L$10)</f>
        <v>0.00240827300950736</v>
      </c>
      <c r="N39" s="131" t="n">
        <f aca="false">(1-L39/M39)^2</f>
        <v>0.315040606204046</v>
      </c>
      <c r="O39" s="187"/>
      <c r="P39" s="159"/>
    </row>
    <row r="40" customFormat="false" ht="12.75" hidden="false" customHeight="false" outlineLevel="0" collapsed="false">
      <c r="A40" s="131" t="n">
        <v>0.492</v>
      </c>
      <c r="B40" s="131" t="n">
        <v>0.000596</v>
      </c>
      <c r="C40" s="131" t="n">
        <v>0.000119</v>
      </c>
      <c r="D40" s="185" t="n">
        <f aca="false">$A$10+$A40/$B$10+(1/$C$10)*(1-EXP(-$A40*$C$10/$D$10))</f>
        <v>0.000124461751605696</v>
      </c>
      <c r="E40" s="185" t="n">
        <f aca="false">(1-C40/D40)^2</f>
        <v>0.00192571526322312</v>
      </c>
      <c r="F40" s="185" t="n">
        <f aca="false">$A$10</f>
        <v>1.93843663210995E-005</v>
      </c>
      <c r="G40" s="185" t="n">
        <f aca="false">$A$10+A40/$B$10</f>
        <v>2.12138922064791E-005</v>
      </c>
      <c r="H40" s="185"/>
      <c r="J40" s="131" t="n">
        <v>505</v>
      </c>
      <c r="K40" s="131" t="n">
        <v>0.0188</v>
      </c>
      <c r="L40" s="186" t="n">
        <f aca="false">K40/$E$3</f>
        <v>0.00376</v>
      </c>
      <c r="M40" s="131" t="n">
        <f aca="false">505/$J$10+$K$10*EXP(-(J40-300.3)/$L$10)</f>
        <v>0.00240827300950736</v>
      </c>
      <c r="N40" s="131" t="n">
        <f aca="false">(1-L40/M40)^2</f>
        <v>0.315040606204046</v>
      </c>
      <c r="O40" s="187"/>
      <c r="P40" s="159"/>
    </row>
    <row r="41" customFormat="false" ht="12.75" hidden="false" customHeight="false" outlineLevel="0" collapsed="false">
      <c r="A41" s="131" t="n">
        <v>0.528</v>
      </c>
      <c r="B41" s="131" t="n">
        <v>0.000618</v>
      </c>
      <c r="C41" s="131" t="n">
        <v>0.000124</v>
      </c>
      <c r="D41" s="185" t="n">
        <f aca="false">$A$10+$A41/$B$10+(1/$C$10)*(1-EXP(-$A41*$C$10/$D$10))</f>
        <v>0.000130925524797387</v>
      </c>
      <c r="E41" s="185" t="n">
        <f aca="false">(1-C41/D41)^2</f>
        <v>0.00279805811533364</v>
      </c>
      <c r="F41" s="185" t="n">
        <f aca="false">$A$10</f>
        <v>1.93843663210995E-005</v>
      </c>
      <c r="G41" s="185" t="n">
        <f aca="false">$A$10+A41/$B$10</f>
        <v>2.13477599541898E-005</v>
      </c>
      <c r="H41" s="185"/>
      <c r="J41" s="131" t="n">
        <v>505</v>
      </c>
      <c r="K41" s="131" t="n">
        <v>0.0187</v>
      </c>
      <c r="L41" s="186" t="n">
        <f aca="false">K41/$E$3</f>
        <v>0.00374</v>
      </c>
      <c r="M41" s="131" t="n">
        <f aca="false">505/$J$10+$K$10*EXP(-(J41-300.3)/$L$10)</f>
        <v>0.00240827300950736</v>
      </c>
      <c r="N41" s="131" t="n">
        <f aca="false">(1-L41/M41)^2</f>
        <v>0.305786963840581</v>
      </c>
      <c r="O41" s="187"/>
      <c r="P41" s="159"/>
    </row>
    <row r="42" customFormat="false" ht="12.75" hidden="false" customHeight="false" outlineLevel="0" collapsed="false">
      <c r="A42" s="131" t="n">
        <v>0.565</v>
      </c>
      <c r="B42" s="131" t="n">
        <v>0.00064</v>
      </c>
      <c r="C42" s="131" t="n">
        <v>0.000128</v>
      </c>
      <c r="D42" s="185" t="n">
        <f aca="false">$A$10+$A42/$B$10+(1/$C$10)*(1-EXP(-$A42*$C$10/$D$10))</f>
        <v>0.0001374154425922</v>
      </c>
      <c r="E42" s="185" t="n">
        <f aca="false">(1-C42/D42)^2</f>
        <v>0.00469472758948083</v>
      </c>
      <c r="F42" s="185" t="n">
        <f aca="false">$A$10</f>
        <v>1.93843663210995E-005</v>
      </c>
      <c r="G42" s="185" t="n">
        <f aca="false">$A$10+A42/$B$10</f>
        <v>2.14853462504481E-005</v>
      </c>
      <c r="H42" s="185"/>
      <c r="J42" s="131" t="n">
        <v>505</v>
      </c>
      <c r="K42" s="131" t="n">
        <v>0.0187</v>
      </c>
      <c r="L42" s="186" t="n">
        <f aca="false">K42/$E$3</f>
        <v>0.00374</v>
      </c>
      <c r="M42" s="131" t="n">
        <f aca="false">505/$J$10+$K$10*EXP(-(J42-300.3)/$L$10)</f>
        <v>0.00240827300950736</v>
      </c>
      <c r="N42" s="131" t="n">
        <f aca="false">(1-L42/M42)^2</f>
        <v>0.305786963840581</v>
      </c>
      <c r="O42" s="187"/>
      <c r="P42" s="159"/>
    </row>
    <row r="43" customFormat="false" ht="12.75" hidden="false" customHeight="false" outlineLevel="0" collapsed="false">
      <c r="A43" s="131" t="n">
        <v>0.604</v>
      </c>
      <c r="B43" s="131" t="n">
        <v>0.000645</v>
      </c>
      <c r="C43" s="131" t="n">
        <v>0.000129</v>
      </c>
      <c r="D43" s="185" t="n">
        <f aca="false">$A$10+$A43/$B$10+(1/$C$10)*(1-EXP(-$A43*$C$10/$D$10))</f>
        <v>0.000144091883460135</v>
      </c>
      <c r="E43" s="185" t="n">
        <f aca="false">(1-C43/D43)^2</f>
        <v>0.0109700308648574</v>
      </c>
      <c r="F43" s="185" t="n">
        <f aca="false">$A$10</f>
        <v>1.93843663210995E-005</v>
      </c>
      <c r="G43" s="185" t="n">
        <f aca="false">$A$10+A43/$B$10</f>
        <v>2.16303696438013E-005</v>
      </c>
      <c r="H43" s="185"/>
      <c r="J43" s="131" t="n">
        <v>505</v>
      </c>
      <c r="K43" s="131" t="n">
        <v>0.0187</v>
      </c>
      <c r="L43" s="186" t="n">
        <f aca="false">K43/$E$3</f>
        <v>0.00374</v>
      </c>
      <c r="M43" s="131" t="n">
        <f aca="false">505/$J$10+$K$10*EXP(-(J43-300.3)/$L$10)</f>
        <v>0.00240827300950736</v>
      </c>
      <c r="N43" s="131" t="n">
        <f aca="false">(1-L43/M43)^2</f>
        <v>0.305786963840581</v>
      </c>
      <c r="O43" s="187"/>
      <c r="P43" s="159"/>
    </row>
    <row r="44" customFormat="false" ht="12.75" hidden="false" customHeight="false" outlineLevel="0" collapsed="false">
      <c r="A44" s="131" t="n">
        <v>0.646</v>
      </c>
      <c r="B44" s="131" t="n">
        <v>0.000676</v>
      </c>
      <c r="C44" s="131" t="n">
        <v>0.000135</v>
      </c>
      <c r="D44" s="185" t="n">
        <f aca="false">$A$10+$A44/$B$10+(1/$C$10)*(1-EXP(-$A44*$C$10/$D$10))</f>
        <v>0.000151098122648199</v>
      </c>
      <c r="E44" s="185" t="n">
        <f aca="false">(1-C44/D44)^2</f>
        <v>0.011350953040049</v>
      </c>
      <c r="F44" s="185" t="n">
        <f aca="false">$A$10</f>
        <v>1.93843663210995E-005</v>
      </c>
      <c r="G44" s="185" t="n">
        <f aca="false">$A$10+A44/$B$10</f>
        <v>2.17865486827972E-005</v>
      </c>
      <c r="H44" s="185"/>
      <c r="J44" s="131" t="n">
        <v>505</v>
      </c>
      <c r="K44" s="131" t="n">
        <v>0.0187</v>
      </c>
      <c r="L44" s="186" t="n">
        <f aca="false">K44/$E$3</f>
        <v>0.00374</v>
      </c>
      <c r="M44" s="131" t="n">
        <f aca="false">505/$J$10+$K$10*EXP(-(J44-300.3)/$L$10)</f>
        <v>0.00240827300950736</v>
      </c>
      <c r="N44" s="131" t="n">
        <f aca="false">(1-L44/M44)^2</f>
        <v>0.305786963840581</v>
      </c>
      <c r="O44" s="187"/>
      <c r="P44" s="159"/>
    </row>
    <row r="45" customFormat="false" ht="12.75" hidden="false" customHeight="false" outlineLevel="0" collapsed="false">
      <c r="A45" s="131" t="n">
        <v>0.69</v>
      </c>
      <c r="B45" s="131" t="n">
        <v>0.000693</v>
      </c>
      <c r="C45" s="131" t="n">
        <v>0.000139</v>
      </c>
      <c r="D45" s="185" t="n">
        <f aca="false">$A$10+$A45/$B$10+(1/$C$10)*(1-EXP(-$A45*$C$10/$D$10))</f>
        <v>0.000158239074609017</v>
      </c>
      <c r="E45" s="185" t="n">
        <f aca="false">(1-C45/D45)^2</f>
        <v>0.0147822617711593</v>
      </c>
      <c r="F45" s="185" t="n">
        <f aca="false">$A$10</f>
        <v>1.93843663210995E-005</v>
      </c>
      <c r="G45" s="185" t="n">
        <f aca="false">$A$10+A45/$B$10</f>
        <v>2.1950164818888E-005</v>
      </c>
      <c r="H45" s="185"/>
      <c r="J45" s="131" t="n">
        <v>505</v>
      </c>
      <c r="K45" s="131" t="n">
        <v>0.0187</v>
      </c>
      <c r="L45" s="186" t="n">
        <f aca="false">K45/$E$3</f>
        <v>0.00374</v>
      </c>
      <c r="M45" s="131" t="n">
        <f aca="false">505/$J$10+$K$10*EXP(-(J45-300.3)/$L$10)</f>
        <v>0.00240827300950736</v>
      </c>
      <c r="N45" s="131" t="n">
        <f aca="false">(1-L45/M45)^2</f>
        <v>0.305786963840581</v>
      </c>
      <c r="O45" s="187"/>
      <c r="P45" s="159"/>
    </row>
    <row r="46" customFormat="false" ht="12.75" hidden="false" customHeight="false" outlineLevel="0" collapsed="false">
      <c r="A46" s="131" t="n">
        <v>0.735</v>
      </c>
      <c r="B46" s="131" t="n">
        <v>0.000716</v>
      </c>
      <c r="C46" s="131" t="n">
        <v>0.000143</v>
      </c>
      <c r="D46" s="185" t="n">
        <f aca="false">$A$10+$A46/$B$10+(1/$C$10)*(1-EXP(-$A46*$C$10/$D$10))</f>
        <v>0.00016533771039176</v>
      </c>
      <c r="E46" s="185" t="n">
        <f aca="false">(1-C46/D46)^2</f>
        <v>0.0182529672107479</v>
      </c>
      <c r="F46" s="185" t="n">
        <f aca="false">$A$10</f>
        <v>1.93843663210995E-005</v>
      </c>
      <c r="G46" s="185" t="n">
        <f aca="false">$A$10+A46/$B$10</f>
        <v>2.21174995035264E-005</v>
      </c>
      <c r="H46" s="185"/>
      <c r="J46" s="131" t="n">
        <v>505</v>
      </c>
      <c r="K46" s="131" t="n">
        <v>0.0187</v>
      </c>
      <c r="L46" s="186" t="n">
        <f aca="false">K46/$E$3</f>
        <v>0.00374</v>
      </c>
      <c r="M46" s="131" t="n">
        <f aca="false">505/$J$10+$K$10*EXP(-(J46-300.3)/$L$10)</f>
        <v>0.00240827300950736</v>
      </c>
      <c r="N46" s="131" t="n">
        <f aca="false">(1-L46/M46)^2</f>
        <v>0.305786963840581</v>
      </c>
      <c r="O46" s="187"/>
      <c r="P46" s="159"/>
    </row>
    <row r="47" customFormat="false" ht="12.75" hidden="false" customHeight="false" outlineLevel="0" collapsed="false">
      <c r="A47" s="131" t="n">
        <v>0.784</v>
      </c>
      <c r="B47" s="131" t="n">
        <v>0.000741</v>
      </c>
      <c r="C47" s="131" t="n">
        <v>0.000148</v>
      </c>
      <c r="D47" s="185" t="n">
        <f aca="false">$A$10+$A47/$B$10+(1/$C$10)*(1-EXP(-$A47*$C$10/$D$10))</f>
        <v>0.000172838990935305</v>
      </c>
      <c r="E47" s="185" t="n">
        <f aca="false">(1-C47/D47)^2</f>
        <v>0.0206530622318315</v>
      </c>
      <c r="F47" s="185" t="n">
        <f aca="false">$A$10</f>
        <v>1.93843663210995E-005</v>
      </c>
      <c r="G47" s="185" t="n">
        <f aca="false">$A$10+A47/$B$10</f>
        <v>2.22997083823549E-005</v>
      </c>
      <c r="H47" s="185"/>
      <c r="J47" s="131" t="n">
        <v>505</v>
      </c>
      <c r="K47" s="131" t="n">
        <v>0.0187</v>
      </c>
      <c r="L47" s="186" t="n">
        <f aca="false">K47/$E$3</f>
        <v>0.00374</v>
      </c>
      <c r="M47" s="131" t="n">
        <f aca="false">505/$J$10+$K$10*EXP(-(J47-300.3)/$L$10)</f>
        <v>0.00240827300950736</v>
      </c>
      <c r="N47" s="131" t="n">
        <f aca="false">(1-L47/M47)^2</f>
        <v>0.305786963840581</v>
      </c>
      <c r="O47" s="187"/>
      <c r="P47" s="159"/>
    </row>
    <row r="48" customFormat="false" ht="12.75" hidden="false" customHeight="false" outlineLevel="0" collapsed="false">
      <c r="A48" s="131" t="n">
        <v>0.835</v>
      </c>
      <c r="B48" s="131" t="n">
        <v>0.000767</v>
      </c>
      <c r="C48" s="131" t="n">
        <v>0.000153</v>
      </c>
      <c r="D48" s="185" t="n">
        <f aca="false">$A$10+$A48/$B$10+(1/$C$10)*(1-EXP(-$A48*$C$10/$D$10))</f>
        <v>0.000180401472995734</v>
      </c>
      <c r="E48" s="185" t="n">
        <f aca="false">(1-C48/D48)^2</f>
        <v>0.0230710659304044</v>
      </c>
      <c r="F48" s="185" t="n">
        <f aca="false">$A$10</f>
        <v>1.93843663210995E-005</v>
      </c>
      <c r="G48" s="185" t="n">
        <f aca="false">$A$10+A48/$B$10</f>
        <v>2.24893543582784E-005</v>
      </c>
      <c r="H48" s="185"/>
      <c r="J48" s="131" t="n">
        <v>505</v>
      </c>
      <c r="K48" s="131" t="n">
        <v>0.0187</v>
      </c>
      <c r="L48" s="186" t="n">
        <f aca="false">K48/$E$3</f>
        <v>0.00374</v>
      </c>
      <c r="M48" s="131" t="n">
        <f aca="false">505/$J$10+$K$10*EXP(-(J48-300.3)/$L$10)</f>
        <v>0.00240827300950736</v>
      </c>
      <c r="N48" s="131" t="n">
        <f aca="false">(1-L48/M48)^2</f>
        <v>0.305786963840581</v>
      </c>
      <c r="O48" s="187"/>
      <c r="P48" s="159"/>
    </row>
    <row r="49" customFormat="false" ht="12.75" hidden="false" customHeight="false" outlineLevel="0" collapsed="false">
      <c r="A49" s="131" t="n">
        <v>0.888</v>
      </c>
      <c r="B49" s="131" t="n">
        <v>0.000789</v>
      </c>
      <c r="C49" s="131" t="n">
        <v>0.000158</v>
      </c>
      <c r="D49" s="185" t="n">
        <f aca="false">$A$10+$A49/$B$10+(1/$C$10)*(1-EXP(-$A49*$C$10/$D$10))</f>
        <v>0.000188004440565046</v>
      </c>
      <c r="E49" s="185" t="n">
        <f aca="false">(1-C49/D49)^2</f>
        <v>0.0254703464942436</v>
      </c>
      <c r="F49" s="185" t="n">
        <f aca="false">$A$10</f>
        <v>1.93843663210995E-005</v>
      </c>
      <c r="G49" s="185" t="n">
        <f aca="false">$A$10+A49/$B$10</f>
        <v>2.26864374312969E-005</v>
      </c>
      <c r="H49" s="185"/>
      <c r="J49" s="131" t="n">
        <v>505</v>
      </c>
      <c r="K49" s="131" t="n">
        <v>0.0187</v>
      </c>
      <c r="L49" s="186" t="n">
        <f aca="false">K49/$E$3</f>
        <v>0.00374</v>
      </c>
      <c r="M49" s="131" t="n">
        <f aca="false">505/$J$10+$K$10*EXP(-(J49-300.3)/$L$10)</f>
        <v>0.00240827300950736</v>
      </c>
      <c r="N49" s="131" t="n">
        <f aca="false">(1-L49/M49)^2</f>
        <v>0.305786963840581</v>
      </c>
      <c r="O49" s="187"/>
      <c r="P49" s="159"/>
    </row>
    <row r="50" customFormat="false" ht="12.75" hidden="false" customHeight="false" outlineLevel="0" collapsed="false">
      <c r="A50" s="131" t="n">
        <v>0.944</v>
      </c>
      <c r="B50" s="131" t="n">
        <v>0.00081</v>
      </c>
      <c r="C50" s="131" t="n">
        <v>0.000162</v>
      </c>
      <c r="D50" s="185" t="n">
        <f aca="false">$A$10+$A50/$B$10+(1/$C$10)*(1-EXP(-$A50*$C$10/$D$10))</f>
        <v>0.000195763894033056</v>
      </c>
      <c r="E50" s="185" t="n">
        <f aca="false">(1-C50/D50)^2</f>
        <v>0.0297467735103721</v>
      </c>
      <c r="F50" s="185" t="n">
        <f aca="false">$A$10</f>
        <v>1.93843663210995E-005</v>
      </c>
      <c r="G50" s="185" t="n">
        <f aca="false">$A$10+A50/$B$10</f>
        <v>2.2894676149958E-005</v>
      </c>
      <c r="H50" s="185"/>
      <c r="J50" s="131" t="n">
        <v>505</v>
      </c>
      <c r="K50" s="131" t="n">
        <v>0.0186</v>
      </c>
      <c r="L50" s="186" t="n">
        <f aca="false">K50/$E$3</f>
        <v>0.00372</v>
      </c>
      <c r="M50" s="131" t="n">
        <f aca="false">505/$J$10+$K$10*EXP(-(J50-300.3)/$L$10)</f>
        <v>0.00240827300950736</v>
      </c>
      <c r="N50" s="131" t="n">
        <f aca="false">(1-L50/M50)^2</f>
        <v>0.296671257770102</v>
      </c>
      <c r="O50" s="187"/>
      <c r="P50" s="159"/>
    </row>
    <row r="51" customFormat="false" ht="12.75" hidden="false" customHeight="false" outlineLevel="0" collapsed="false">
      <c r="A51" s="131" t="n">
        <v>1</v>
      </c>
      <c r="B51" s="131" t="n">
        <v>0.000837</v>
      </c>
      <c r="C51" s="131" t="n">
        <v>0.000167</v>
      </c>
      <c r="D51" s="185" t="n">
        <f aca="false">$A$10+$A51/$B$10+(1/$C$10)*(1-EXP(-$A51*$C$10/$D$10))</f>
        <v>0.000203251876794214</v>
      </c>
      <c r="E51" s="185" t="n">
        <f aca="false">(1-C51/D51)^2</f>
        <v>0.0318120650385828</v>
      </c>
      <c r="F51" s="185" t="n">
        <f aca="false">$A$10</f>
        <v>1.93843663210995E-005</v>
      </c>
      <c r="G51" s="185" t="n">
        <f aca="false">$A$10+A51/$B$10</f>
        <v>2.31029148686191E-005</v>
      </c>
      <c r="H51" s="185"/>
      <c r="J51" s="131" t="n">
        <v>505</v>
      </c>
      <c r="K51" s="131" t="n">
        <v>0.0186</v>
      </c>
      <c r="L51" s="186" t="n">
        <f aca="false">K51/$E$3</f>
        <v>0.00372</v>
      </c>
      <c r="M51" s="131" t="n">
        <f aca="false">505/$J$10+$K$10*EXP(-(J51-300.3)/$L$10)</f>
        <v>0.00240827300950736</v>
      </c>
      <c r="N51" s="131" t="n">
        <f aca="false">(1-L51/M51)^2</f>
        <v>0.296671257770102</v>
      </c>
      <c r="O51" s="187"/>
      <c r="P51" s="159"/>
    </row>
    <row r="52" customFormat="false" ht="12.75" hidden="false" customHeight="false" outlineLevel="0" collapsed="false">
      <c r="A52" s="131" t="n">
        <v>1.07</v>
      </c>
      <c r="B52" s="131" t="n">
        <v>0.00086</v>
      </c>
      <c r="C52" s="131" t="n">
        <v>0.000172</v>
      </c>
      <c r="D52" s="185" t="n">
        <f aca="false">$A$10+$A52/$B$10+(1/$C$10)*(1-EXP(-$A52*$C$10/$D$10))</f>
        <v>0.000212244934016504</v>
      </c>
      <c r="E52" s="185" t="n">
        <f aca="false">(1-C52/D52)^2</f>
        <v>0.0359540462925198</v>
      </c>
      <c r="F52" s="185" t="n">
        <f aca="false">$A$10</f>
        <v>1.93843663210995E-005</v>
      </c>
      <c r="G52" s="185" t="n">
        <f aca="false">$A$10+A52/$B$10</f>
        <v>2.33632132669455E-005</v>
      </c>
      <c r="H52" s="185"/>
      <c r="J52" s="131" t="n">
        <v>505</v>
      </c>
      <c r="K52" s="131" t="n">
        <v>0.0186</v>
      </c>
      <c r="L52" s="186" t="n">
        <f aca="false">K52/$E$3</f>
        <v>0.00372</v>
      </c>
      <c r="M52" s="131" t="n">
        <f aca="false">505/$J$10+$K$10*EXP(-(J52-300.3)/$L$10)</f>
        <v>0.00240827300950736</v>
      </c>
      <c r="N52" s="131" t="n">
        <f aca="false">(1-L52/M52)^2</f>
        <v>0.296671257770102</v>
      </c>
      <c r="O52" s="187"/>
      <c r="P52" s="159"/>
    </row>
    <row r="53" customFormat="false" ht="12.75" hidden="false" customHeight="false" outlineLevel="0" collapsed="false">
      <c r="A53" s="131" t="n">
        <v>1.13</v>
      </c>
      <c r="B53" s="131" t="n">
        <v>0.000884</v>
      </c>
      <c r="C53" s="131" t="n">
        <v>0.000177</v>
      </c>
      <c r="D53" s="185" t="n">
        <f aca="false">$A$10+$A53/$B$10+(1/$C$10)*(1-EXP(-$A53*$C$10/$D$10))</f>
        <v>0.000219641668095972</v>
      </c>
      <c r="E53" s="185" t="n">
        <f aca="false">(1-C53/D53)^2</f>
        <v>0.0376911079763757</v>
      </c>
      <c r="F53" s="185" t="n">
        <f aca="false">$A$10</f>
        <v>1.93843663210995E-005</v>
      </c>
      <c r="G53" s="185" t="n">
        <f aca="false">$A$10+A53/$B$10</f>
        <v>2.35863261797967E-005</v>
      </c>
      <c r="H53" s="185"/>
      <c r="J53" s="131" t="n">
        <v>505</v>
      </c>
      <c r="K53" s="131" t="n">
        <v>0.0186</v>
      </c>
      <c r="L53" s="186" t="n">
        <f aca="false">K53/$E$3</f>
        <v>0.00372</v>
      </c>
      <c r="M53" s="131" t="n">
        <f aca="false">505/$J$10+$K$10*EXP(-(J53-300.3)/$L$10)</f>
        <v>0.00240827300950736</v>
      </c>
      <c r="N53" s="131" t="n">
        <f aca="false">(1-L53/M53)^2</f>
        <v>0.296671257770102</v>
      </c>
      <c r="O53" s="187"/>
      <c r="P53" s="159"/>
    </row>
    <row r="54" customFormat="false" ht="12.75" hidden="false" customHeight="false" outlineLevel="0" collapsed="false">
      <c r="A54" s="131" t="n">
        <v>1.2</v>
      </c>
      <c r="B54" s="131" t="n">
        <v>0.00091</v>
      </c>
      <c r="C54" s="131" t="n">
        <v>0.000182</v>
      </c>
      <c r="D54" s="185" t="n">
        <f aca="false">$A$10+$A54/$B$10+(1/$C$10)*(1-EXP(-$A54*$C$10/$D$10))</f>
        <v>0.00022792316196381</v>
      </c>
      <c r="E54" s="185" t="n">
        <f aca="false">(1-C54/D54)^2</f>
        <v>0.0405963178039349</v>
      </c>
      <c r="F54" s="185" t="n">
        <f aca="false">$A$10</f>
        <v>1.93843663210995E-005</v>
      </c>
      <c r="G54" s="185" t="n">
        <f aca="false">$A$10+A54/$B$10</f>
        <v>2.3846624578123E-005</v>
      </c>
      <c r="H54" s="185"/>
      <c r="J54" s="131" t="n">
        <v>506</v>
      </c>
      <c r="K54" s="131" t="n">
        <v>0.0186</v>
      </c>
      <c r="L54" s="186" t="n">
        <f aca="false">K54/$E$3</f>
        <v>0.00372</v>
      </c>
      <c r="M54" s="131" t="n">
        <f aca="false">505/$J$10+$K$10*EXP(-(J54-300.3)/$L$10)</f>
        <v>0.00240827300934411</v>
      </c>
      <c r="N54" s="131" t="n">
        <f aca="false">(1-L54/M54)^2</f>
        <v>0.296671257884169</v>
      </c>
      <c r="O54" s="187"/>
      <c r="P54" s="159"/>
    </row>
    <row r="55" customFormat="false" ht="12.75" hidden="false" customHeight="false" outlineLevel="0" collapsed="false">
      <c r="A55" s="131" t="n">
        <v>1.27</v>
      </c>
      <c r="B55" s="131" t="n">
        <v>0.000934</v>
      </c>
      <c r="C55" s="131" t="n">
        <v>0.000187</v>
      </c>
      <c r="D55" s="185" t="n">
        <f aca="false">$A$10+$A55/$B$10+(1/$C$10)*(1-EXP(-$A55*$C$10/$D$10))</f>
        <v>0.000235845831966106</v>
      </c>
      <c r="E55" s="185" t="n">
        <f aca="false">(1-C55/D55)^2</f>
        <v>0.0428942038364405</v>
      </c>
      <c r="F55" s="185" t="n">
        <f aca="false">$A$10</f>
        <v>1.93843663210995E-005</v>
      </c>
      <c r="G55" s="185" t="n">
        <f aca="false">$A$10+A55/$B$10</f>
        <v>2.41069229764494E-005</v>
      </c>
      <c r="H55" s="185"/>
      <c r="J55" s="131" t="n">
        <v>506</v>
      </c>
      <c r="K55" s="131" t="n">
        <v>0.0186</v>
      </c>
      <c r="L55" s="186" t="n">
        <f aca="false">K55/$E$3</f>
        <v>0.00372</v>
      </c>
      <c r="M55" s="131" t="n">
        <f aca="false">505/$J$10+$K$10*EXP(-(J55-300.3)/$L$10)</f>
        <v>0.00240827300934411</v>
      </c>
      <c r="N55" s="131" t="n">
        <f aca="false">(1-L55/M55)^2</f>
        <v>0.296671257884169</v>
      </c>
      <c r="O55" s="187"/>
      <c r="P55" s="159"/>
    </row>
    <row r="56" customFormat="false" ht="12.75" hidden="false" customHeight="false" outlineLevel="0" collapsed="false">
      <c r="A56" s="131" t="n">
        <v>1.35</v>
      </c>
      <c r="B56" s="131" t="n">
        <v>0.000955</v>
      </c>
      <c r="C56" s="131" t="n">
        <v>0.000191</v>
      </c>
      <c r="D56" s="185" t="n">
        <f aca="false">$A$10+$A56/$B$10+(1/$C$10)*(1-EXP(-$A56*$C$10/$D$10))</f>
        <v>0.000244481493874133</v>
      </c>
      <c r="E56" s="185" t="n">
        <f aca="false">(1-C56/D56)^2</f>
        <v>0.0478536510306019</v>
      </c>
      <c r="F56" s="185" t="n">
        <f aca="false">$A$10</f>
        <v>1.93843663210995E-005</v>
      </c>
      <c r="G56" s="185" t="n">
        <f aca="false">$A$10+A56/$B$10</f>
        <v>2.4404406860251E-005</v>
      </c>
      <c r="H56" s="185"/>
      <c r="J56" s="131" t="n">
        <v>506</v>
      </c>
      <c r="K56" s="131" t="n">
        <v>0.0186</v>
      </c>
      <c r="L56" s="186" t="n">
        <f aca="false">K56/$E$3</f>
        <v>0.00372</v>
      </c>
      <c r="M56" s="131" t="n">
        <f aca="false">505/$J$10+$K$10*EXP(-(J56-300.3)/$L$10)</f>
        <v>0.00240827300934411</v>
      </c>
      <c r="N56" s="131" t="n">
        <f aca="false">(1-L56/M56)^2</f>
        <v>0.296671257884169</v>
      </c>
      <c r="O56" s="187"/>
      <c r="P56" s="159"/>
    </row>
    <row r="57" customFormat="false" ht="12.75" hidden="false" customHeight="false" outlineLevel="0" collapsed="false">
      <c r="A57" s="131" t="n">
        <v>1.43</v>
      </c>
      <c r="B57" s="131" t="n">
        <v>0.000988</v>
      </c>
      <c r="C57" s="131" t="n">
        <v>0.000198</v>
      </c>
      <c r="D57" s="185" t="n">
        <f aca="false">$A$10+$A57/$B$10+(1/$C$10)*(1-EXP(-$A57*$C$10/$D$10))</f>
        <v>0.000252692245513609</v>
      </c>
      <c r="E57" s="185" t="n">
        <f aca="false">(1-C57/D57)^2</f>
        <v>0.0468454785575013</v>
      </c>
      <c r="F57" s="185" t="n">
        <f aca="false">$A$10</f>
        <v>1.93843663210995E-005</v>
      </c>
      <c r="G57" s="185" t="n">
        <f aca="false">$A$10+A57/$B$10</f>
        <v>2.47018907440525E-005</v>
      </c>
      <c r="H57" s="185"/>
      <c r="J57" s="131" t="n">
        <v>506</v>
      </c>
      <c r="K57" s="131" t="n">
        <v>0.0185</v>
      </c>
      <c r="L57" s="186" t="n">
        <f aca="false">K57/$E$3</f>
        <v>0.0037</v>
      </c>
      <c r="M57" s="131" t="n">
        <f aca="false">505/$J$10+$K$10*EXP(-(J57-300.3)/$L$10)</f>
        <v>0.00240827300934411</v>
      </c>
      <c r="N57" s="131" t="n">
        <f aca="false">(1-L57/M57)^2</f>
        <v>0.287693488104335</v>
      </c>
      <c r="O57" s="187"/>
      <c r="P57" s="159"/>
    </row>
    <row r="58" customFormat="false" ht="12.75" hidden="false" customHeight="false" outlineLevel="0" collapsed="false">
      <c r="A58" s="131" t="n">
        <v>1.51</v>
      </c>
      <c r="B58" s="131" t="n">
        <v>0.00102</v>
      </c>
      <c r="C58" s="131" t="n">
        <v>0.000204</v>
      </c>
      <c r="D58" s="185" t="n">
        <f aca="false">$A$10+$A58/$B$10+(1/$C$10)*(1-EXP(-$A58*$C$10/$D$10))</f>
        <v>0.000260499740144492</v>
      </c>
      <c r="E58" s="185" t="n">
        <f aca="false">(1-C58/D58)^2</f>
        <v>0.0470411913461918</v>
      </c>
      <c r="F58" s="185" t="n">
        <f aca="false">$A$10</f>
        <v>1.93843663210995E-005</v>
      </c>
      <c r="G58" s="185" t="n">
        <f aca="false">$A$10+A58/$B$10</f>
        <v>2.49993746278541E-005</v>
      </c>
      <c r="H58" s="185"/>
      <c r="J58" s="131" t="n">
        <v>506</v>
      </c>
      <c r="K58" s="131" t="n">
        <v>0.0185</v>
      </c>
      <c r="L58" s="186" t="n">
        <f aca="false">K58/$E$3</f>
        <v>0.0037</v>
      </c>
      <c r="M58" s="131" t="n">
        <f aca="false">505/$J$10+$K$10*EXP(-(J58-300.3)/$L$10)</f>
        <v>0.00240827300934411</v>
      </c>
      <c r="N58" s="131" t="n">
        <f aca="false">(1-L58/M58)^2</f>
        <v>0.287693488104335</v>
      </c>
      <c r="O58" s="187"/>
      <c r="P58" s="159"/>
    </row>
    <row r="59" customFormat="false" ht="12.75" hidden="false" customHeight="false" outlineLevel="0" collapsed="false">
      <c r="A59" s="131" t="n">
        <v>1.6</v>
      </c>
      <c r="B59" s="131" t="n">
        <v>0.00104</v>
      </c>
      <c r="C59" s="131" t="n">
        <v>0.000208</v>
      </c>
      <c r="D59" s="185" t="n">
        <f aca="false">$A$10+$A59/$B$10+(1/$C$10)*(1-EXP(-$A59*$C$10/$D$10))</f>
        <v>0.000268826699277021</v>
      </c>
      <c r="E59" s="185" t="n">
        <f aca="false">(1-C59/D59)^2</f>
        <v>0.0511969042867972</v>
      </c>
      <c r="F59" s="185" t="n">
        <f aca="false">$A$10</f>
        <v>1.93843663210995E-005</v>
      </c>
      <c r="G59" s="185" t="n">
        <f aca="false">$A$10+A59/$B$10</f>
        <v>2.53340439971309E-005</v>
      </c>
      <c r="H59" s="185"/>
      <c r="J59" s="131" t="n">
        <v>506</v>
      </c>
      <c r="K59" s="131" t="n">
        <v>0.0185</v>
      </c>
      <c r="L59" s="186" t="n">
        <f aca="false">K59/$E$3</f>
        <v>0.0037</v>
      </c>
      <c r="M59" s="131" t="n">
        <f aca="false">505/$J$10+$K$10*EXP(-(J59-300.3)/$L$10)</f>
        <v>0.00240827300934411</v>
      </c>
      <c r="N59" s="131" t="n">
        <f aca="false">(1-L59/M59)^2</f>
        <v>0.287693488104335</v>
      </c>
      <c r="O59" s="187"/>
      <c r="P59" s="159"/>
    </row>
    <row r="60" customFormat="false" ht="12.75" hidden="false" customHeight="false" outlineLevel="0" collapsed="false">
      <c r="A60" s="131" t="n">
        <v>1.7</v>
      </c>
      <c r="B60" s="131" t="n">
        <v>0.00107</v>
      </c>
      <c r="C60" s="131" t="n">
        <v>0.000214</v>
      </c>
      <c r="D60" s="185" t="n">
        <f aca="false">$A$10+$A60/$B$10+(1/$C$10)*(1-EXP(-$A60*$C$10/$D$10))</f>
        <v>0.000277544373589973</v>
      </c>
      <c r="E60" s="185" t="n">
        <f aca="false">(1-C60/D60)^2</f>
        <v>0.0524190746754443</v>
      </c>
      <c r="F60" s="185" t="n">
        <f aca="false">$A$10</f>
        <v>1.93843663210995E-005</v>
      </c>
      <c r="G60" s="185" t="n">
        <f aca="false">$A$10+A60/$B$10</f>
        <v>2.57058988518828E-005</v>
      </c>
      <c r="H60" s="185"/>
      <c r="J60" s="131" t="n">
        <v>506</v>
      </c>
      <c r="K60" s="131" t="n">
        <v>0.0185</v>
      </c>
      <c r="L60" s="186" t="n">
        <f aca="false">K60/$E$3</f>
        <v>0.0037</v>
      </c>
      <c r="M60" s="131" t="n">
        <f aca="false">505/$J$10+$K$10*EXP(-(J60-300.3)/$L$10)</f>
        <v>0.00240827300934411</v>
      </c>
      <c r="N60" s="131" t="n">
        <f aca="false">(1-L60/M60)^2</f>
        <v>0.287693488104335</v>
      </c>
      <c r="O60" s="187"/>
      <c r="P60" s="159"/>
    </row>
    <row r="61" customFormat="false" ht="12.75" hidden="false" customHeight="false" outlineLevel="0" collapsed="false">
      <c r="A61" s="131" t="n">
        <v>1.79</v>
      </c>
      <c r="B61" s="131" t="n">
        <v>0.0011</v>
      </c>
      <c r="C61" s="131" t="n">
        <v>0.000221</v>
      </c>
      <c r="D61" s="185" t="n">
        <f aca="false">$A$10+$A61/$B$10+(1/$C$10)*(1-EXP(-$A61*$C$10/$D$10))</f>
        <v>0.000284937704818744</v>
      </c>
      <c r="E61" s="185" t="n">
        <f aca="false">(1-C61/D61)^2</f>
        <v>0.0503517119536151</v>
      </c>
      <c r="F61" s="185" t="n">
        <f aca="false">$A$10</f>
        <v>1.93843663210995E-005</v>
      </c>
      <c r="G61" s="185" t="n">
        <f aca="false">$A$10+A61/$B$10</f>
        <v>2.60405682211596E-005</v>
      </c>
      <c r="H61" s="185"/>
      <c r="J61" s="131" t="n">
        <v>506</v>
      </c>
      <c r="K61" s="131" t="n">
        <v>0.0185</v>
      </c>
      <c r="L61" s="186" t="n">
        <f aca="false">K61/$E$3</f>
        <v>0.0037</v>
      </c>
      <c r="M61" s="131" t="n">
        <f aca="false">505/$J$10+$K$10*EXP(-(J61-300.3)/$L$10)</f>
        <v>0.00240827300934411</v>
      </c>
      <c r="N61" s="131" t="n">
        <f aca="false">(1-L61/M61)^2</f>
        <v>0.287693488104335</v>
      </c>
      <c r="O61" s="187"/>
      <c r="P61" s="159"/>
    </row>
    <row r="62" customFormat="false" ht="12.75" hidden="false" customHeight="false" outlineLevel="0" collapsed="false">
      <c r="A62" s="131" t="n">
        <v>1.9</v>
      </c>
      <c r="B62" s="131" t="n">
        <v>0.00113</v>
      </c>
      <c r="C62" s="131" t="n">
        <v>0.000226</v>
      </c>
      <c r="D62" s="185" t="n">
        <f aca="false">$A$10+$A62/$B$10+(1/$C$10)*(1-EXP(-$A62*$C$10/$D$10))</f>
        <v>0.000293428568692276</v>
      </c>
      <c r="E62" s="185" t="n">
        <f aca="false">(1-C62/D62)^2</f>
        <v>0.0528059781407345</v>
      </c>
      <c r="F62" s="185" t="n">
        <f aca="false">$A$10</f>
        <v>1.93843663210995E-005</v>
      </c>
      <c r="G62" s="185" t="n">
        <f aca="false">$A$10+A62/$B$10</f>
        <v>2.64496085613868E-005</v>
      </c>
      <c r="H62" s="185"/>
      <c r="J62" s="131" t="n">
        <v>506</v>
      </c>
      <c r="K62" s="131" t="n">
        <v>0.0185</v>
      </c>
      <c r="L62" s="186" t="n">
        <f aca="false">K62/$E$3</f>
        <v>0.0037</v>
      </c>
      <c r="M62" s="131" t="n">
        <f aca="false">505/$J$10+$K$10*EXP(-(J62-300.3)/$L$10)</f>
        <v>0.00240827300934411</v>
      </c>
      <c r="N62" s="131" t="n">
        <f aca="false">(1-L62/M62)^2</f>
        <v>0.287693488104335</v>
      </c>
      <c r="O62" s="187"/>
      <c r="P62" s="159"/>
    </row>
    <row r="63" customFormat="false" ht="12.75" hidden="false" customHeight="false" outlineLevel="0" collapsed="false">
      <c r="A63" s="131" t="n">
        <v>2.01</v>
      </c>
      <c r="B63" s="131" t="n">
        <v>0.00116</v>
      </c>
      <c r="C63" s="131" t="n">
        <v>0.000233</v>
      </c>
      <c r="D63" s="185" t="n">
        <f aca="false">$A$10+$A63/$B$10+(1/$C$10)*(1-EXP(-$A63*$C$10/$D$10))</f>
        <v>0.000301358613083306</v>
      </c>
      <c r="E63" s="185" t="n">
        <f aca="false">(1-C63/D63)^2</f>
        <v>0.0514540149840698</v>
      </c>
      <c r="F63" s="185" t="n">
        <f aca="false">$A$10</f>
        <v>1.93843663210995E-005</v>
      </c>
      <c r="G63" s="185" t="n">
        <f aca="false">$A$10+A63/$B$10</f>
        <v>2.68586489016139E-005</v>
      </c>
      <c r="H63" s="185"/>
      <c r="J63" s="131" t="n">
        <v>506</v>
      </c>
      <c r="K63" s="131" t="n">
        <v>0.0185</v>
      </c>
      <c r="L63" s="186" t="n">
        <f aca="false">K63/$E$3</f>
        <v>0.0037</v>
      </c>
      <c r="M63" s="131" t="n">
        <f aca="false">505/$J$10+$K$10*EXP(-(J63-300.3)/$L$10)</f>
        <v>0.00240827300934411</v>
      </c>
      <c r="N63" s="131" t="n">
        <f aca="false">(1-L63/M63)^2</f>
        <v>0.287693488104335</v>
      </c>
      <c r="O63" s="187"/>
      <c r="P63" s="159"/>
    </row>
    <row r="64" customFormat="false" ht="12.75" hidden="false" customHeight="false" outlineLevel="0" collapsed="false">
      <c r="A64" s="131" t="n">
        <v>2.12</v>
      </c>
      <c r="B64" s="131" t="n">
        <v>0.00119</v>
      </c>
      <c r="C64" s="131" t="n">
        <v>0.000237</v>
      </c>
      <c r="D64" s="185" t="n">
        <f aca="false">$A$10+$A64/$B$10+(1/$C$10)*(1-EXP(-$A64*$C$10/$D$10))</f>
        <v>0.000308766754764844</v>
      </c>
      <c r="E64" s="185" t="n">
        <f aca="false">(1-C64/D64)^2</f>
        <v>0.054023852374825</v>
      </c>
      <c r="F64" s="185" t="n">
        <f aca="false">$A$10</f>
        <v>1.93843663210995E-005</v>
      </c>
      <c r="G64" s="185" t="n">
        <f aca="false">$A$10+A64/$B$10</f>
        <v>2.72676892418411E-005</v>
      </c>
      <c r="H64" s="185"/>
      <c r="J64" s="131" t="n">
        <v>506</v>
      </c>
      <c r="K64" s="131" t="n">
        <v>0.0184</v>
      </c>
      <c r="L64" s="186" t="n">
        <f aca="false">K64/$E$3</f>
        <v>0.00368</v>
      </c>
      <c r="M64" s="131" t="n">
        <f aca="false">505/$J$10+$K$10*EXP(-(J64-300.3)/$L$10)</f>
        <v>0.00240827300934411</v>
      </c>
      <c r="N64" s="131" t="n">
        <f aca="false">(1-L64/M64)^2</f>
        <v>0.278853654617507</v>
      </c>
      <c r="O64" s="187"/>
      <c r="P64" s="159"/>
    </row>
    <row r="65" customFormat="false" ht="12.75" hidden="false" customHeight="false" outlineLevel="0" collapsed="false">
      <c r="A65" s="131" t="n">
        <v>2.24</v>
      </c>
      <c r="B65" s="131" t="n">
        <v>0.00122</v>
      </c>
      <c r="C65" s="131" t="n">
        <v>0.000244</v>
      </c>
      <c r="D65" s="185" t="n">
        <f aca="false">$A$10+$A65/$B$10+(1/$C$10)*(1-EXP(-$A65*$C$10/$D$10))</f>
        <v>0.000316295624121841</v>
      </c>
      <c r="E65" s="185" t="n">
        <f aca="false">(1-C65/D65)^2</f>
        <v>0.052244148522545</v>
      </c>
      <c r="F65" s="185" t="n">
        <f aca="false">$A$10</f>
        <v>1.93843663210995E-005</v>
      </c>
      <c r="G65" s="185" t="n">
        <f aca="false">$A$10+A65/$B$10</f>
        <v>2.77139150675434E-005</v>
      </c>
      <c r="H65" s="185"/>
      <c r="J65" s="131" t="n">
        <v>506</v>
      </c>
      <c r="K65" s="131" t="n">
        <v>0.0184</v>
      </c>
      <c r="L65" s="186" t="n">
        <f aca="false">K65/$E$3</f>
        <v>0.00368</v>
      </c>
      <c r="M65" s="131" t="n">
        <f aca="false">505/$J$10+$K$10*EXP(-(J65-300.3)/$L$10)</f>
        <v>0.00240827300934411</v>
      </c>
      <c r="N65" s="131" t="n">
        <f aca="false">(1-L65/M65)^2</f>
        <v>0.278853654617507</v>
      </c>
      <c r="O65" s="187"/>
      <c r="P65" s="159"/>
    </row>
    <row r="66" customFormat="false" ht="12.75" hidden="false" customHeight="false" outlineLevel="0" collapsed="false">
      <c r="A66" s="131" t="n">
        <v>2.37</v>
      </c>
      <c r="B66" s="131" t="n">
        <v>0.00125</v>
      </c>
      <c r="C66" s="131" t="n">
        <v>0.000249</v>
      </c>
      <c r="D66" s="185" t="n">
        <f aca="false">$A$10+$A66/$B$10+(1/$C$10)*(1-EXP(-$A66*$C$10/$D$10))</f>
        <v>0.000323850089630833</v>
      </c>
      <c r="E66" s="185" t="n">
        <f aca="false">(1-C66/D66)^2</f>
        <v>0.0534191048584331</v>
      </c>
      <c r="F66" s="185" t="n">
        <f aca="false">$A$10</f>
        <v>1.93843663210995E-005</v>
      </c>
      <c r="G66" s="185" t="n">
        <f aca="false">$A$10+A66/$B$10</f>
        <v>2.8197326378721E-005</v>
      </c>
      <c r="H66" s="185"/>
      <c r="J66" s="131" t="n">
        <v>506</v>
      </c>
      <c r="K66" s="131" t="n">
        <v>0.0184</v>
      </c>
      <c r="L66" s="186" t="n">
        <f aca="false">K66/$E$3</f>
        <v>0.00368</v>
      </c>
      <c r="M66" s="131" t="n">
        <f aca="false">505/$J$10+$K$10*EXP(-(J66-300.3)/$L$10)</f>
        <v>0.00240827300934411</v>
      </c>
      <c r="N66" s="131" t="n">
        <f aca="false">(1-L66/M66)^2</f>
        <v>0.278853654617507</v>
      </c>
      <c r="O66" s="187"/>
      <c r="P66" s="159"/>
    </row>
    <row r="67" customFormat="false" ht="12.75" hidden="false" customHeight="false" outlineLevel="0" collapsed="false">
      <c r="A67" s="131" t="n">
        <v>2.5</v>
      </c>
      <c r="B67" s="131" t="n">
        <v>0.00129</v>
      </c>
      <c r="C67" s="131" t="n">
        <v>0.000257</v>
      </c>
      <c r="D67" s="185" t="n">
        <f aca="false">$A$10+$A67/$B$10+(1/$C$10)*(1-EXP(-$A67*$C$10/$D$10))</f>
        <v>0.000330828390934913</v>
      </c>
      <c r="E67" s="185" t="n">
        <f aca="false">(1-C67/D67)^2</f>
        <v>0.0498013666877943</v>
      </c>
      <c r="F67" s="185" t="n">
        <f aca="false">$A$10</f>
        <v>1.93843663210995E-005</v>
      </c>
      <c r="G67" s="185" t="n">
        <f aca="false">$A$10+A67/$B$10</f>
        <v>2.86807376898985E-005</v>
      </c>
      <c r="H67" s="185"/>
      <c r="J67" s="131" t="n">
        <v>506</v>
      </c>
      <c r="K67" s="131" t="n">
        <v>0.0184</v>
      </c>
      <c r="L67" s="186" t="n">
        <f aca="false">K67/$E$3</f>
        <v>0.00368</v>
      </c>
      <c r="M67" s="131" t="n">
        <f aca="false">505/$J$10+$K$10*EXP(-(J67-300.3)/$L$10)</f>
        <v>0.00240827300934411</v>
      </c>
      <c r="N67" s="131" t="n">
        <f aca="false">(1-L67/M67)^2</f>
        <v>0.278853654617507</v>
      </c>
      <c r="O67" s="187"/>
      <c r="P67" s="159"/>
    </row>
    <row r="68" customFormat="false" ht="12.75" hidden="false" customHeight="false" outlineLevel="0" collapsed="false">
      <c r="A68" s="131" t="n">
        <v>2.64</v>
      </c>
      <c r="B68" s="131" t="n">
        <v>0.00132</v>
      </c>
      <c r="C68" s="131" t="n">
        <v>0.000265</v>
      </c>
      <c r="D68" s="185" t="n">
        <f aca="false">$A$10+$A68/$B$10+(1/$C$10)*(1-EXP(-$A68*$C$10/$D$10))</f>
        <v>0.000337752898797369</v>
      </c>
      <c r="E68" s="185" t="n">
        <f aca="false">(1-C68/D68)^2</f>
        <v>0.0463983390646572</v>
      </c>
      <c r="F68" s="185" t="n">
        <f aca="false">$A$10</f>
        <v>1.93843663210995E-005</v>
      </c>
      <c r="G68" s="185" t="n">
        <f aca="false">$A$10+A68/$B$10</f>
        <v>2.92013344865513E-005</v>
      </c>
      <c r="H68" s="185"/>
      <c r="J68" s="131" t="n">
        <v>507</v>
      </c>
      <c r="K68" s="131" t="n">
        <v>0.0184</v>
      </c>
      <c r="L68" s="186" t="n">
        <f aca="false">K68/$E$3</f>
        <v>0.00368</v>
      </c>
      <c r="M68" s="131" t="n">
        <f aca="false">505/$J$10+$K$10*EXP(-(J68-300.3)/$L$10)</f>
        <v>0.00240827300919527</v>
      </c>
      <c r="N68" s="131" t="n">
        <f aca="false">(1-L68/M68)^2</f>
        <v>0.278853654717249</v>
      </c>
      <c r="O68" s="187"/>
      <c r="P68" s="159"/>
    </row>
    <row r="69" customFormat="false" ht="12.75" hidden="false" customHeight="false" outlineLevel="0" collapsed="false">
      <c r="A69" s="131" t="n">
        <v>2.79</v>
      </c>
      <c r="B69" s="131" t="n">
        <v>0.00135</v>
      </c>
      <c r="C69" s="131" t="n">
        <v>0.00027</v>
      </c>
      <c r="D69" s="185" t="n">
        <f aca="false">$A$10+$A69/$B$10+(1/$C$10)*(1-EXP(-$A69*$C$10/$D$10))</f>
        <v>0.000344551756890189</v>
      </c>
      <c r="E69" s="185" t="n">
        <f aca="false">(1-C69/D69)^2</f>
        <v>0.0468173499804407</v>
      </c>
      <c r="F69" s="185" t="n">
        <f aca="false">$A$10</f>
        <v>1.93843663210995E-005</v>
      </c>
      <c r="G69" s="185" t="n">
        <f aca="false">$A$10+A69/$B$10</f>
        <v>2.97591167686792E-005</v>
      </c>
      <c r="H69" s="185"/>
      <c r="J69" s="131" t="n">
        <v>507</v>
      </c>
      <c r="K69" s="131" t="n">
        <v>0.0184</v>
      </c>
      <c r="L69" s="186" t="n">
        <f aca="false">K69/$E$3</f>
        <v>0.00368</v>
      </c>
      <c r="M69" s="131" t="n">
        <f aca="false">505/$J$10+$K$10*EXP(-(J69-300.3)/$L$10)</f>
        <v>0.00240827300919527</v>
      </c>
      <c r="N69" s="131" t="n">
        <f aca="false">(1-L69/M69)^2</f>
        <v>0.278853654717249</v>
      </c>
      <c r="O69" s="187"/>
      <c r="P69" s="159"/>
    </row>
    <row r="70" customFormat="false" ht="12.75" hidden="false" customHeight="false" outlineLevel="0" collapsed="false">
      <c r="A70" s="131" t="n">
        <v>2.95</v>
      </c>
      <c r="B70" s="131" t="n">
        <v>0.0014</v>
      </c>
      <c r="C70" s="131" t="n">
        <v>0.000279</v>
      </c>
      <c r="D70" s="185" t="n">
        <f aca="false">$A$10+$A70/$B$10+(1/$C$10)*(1-EXP(-$A70*$C$10/$D$10))</f>
        <v>0.000351162633649787</v>
      </c>
      <c r="E70" s="185" t="n">
        <f aca="false">(1-C70/D70)^2</f>
        <v>0.0422287430498187</v>
      </c>
      <c r="F70" s="185" t="n">
        <f aca="false">$A$10</f>
        <v>1.93843663210995E-005</v>
      </c>
      <c r="G70" s="185" t="n">
        <f aca="false">$A$10+A70/$B$10</f>
        <v>3.03540845362823E-005</v>
      </c>
      <c r="H70" s="185"/>
      <c r="J70" s="131" t="n">
        <v>507</v>
      </c>
      <c r="K70" s="131" t="n">
        <v>0.0183</v>
      </c>
      <c r="L70" s="186" t="n">
        <f aca="false">K70/$E$3</f>
        <v>0.00366</v>
      </c>
      <c r="M70" s="131" t="n">
        <f aca="false">505/$J$10+$K$10*EXP(-(J70-300.3)/$L$10)</f>
        <v>0.00240827300919527</v>
      </c>
      <c r="N70" s="131" t="n">
        <f aca="false">(1-L70/M70)^2</f>
        <v>0.270151757521324</v>
      </c>
      <c r="O70" s="187"/>
      <c r="P70" s="159"/>
    </row>
    <row r="71" customFormat="false" ht="12.75" hidden="false" customHeight="false" outlineLevel="0" collapsed="false">
      <c r="A71" s="131" t="n">
        <v>3.11</v>
      </c>
      <c r="B71" s="131" t="n">
        <v>0.00142</v>
      </c>
      <c r="C71" s="131" t="n">
        <v>0.000285</v>
      </c>
      <c r="D71" s="185" t="n">
        <f aca="false">$A$10+$A71/$B$10+(1/$C$10)*(1-EXP(-$A71*$C$10/$D$10))</f>
        <v>0.000357175996305587</v>
      </c>
      <c r="E71" s="185" t="n">
        <f aca="false">(1-C71/D71)^2</f>
        <v>0.0408339173489648</v>
      </c>
      <c r="F71" s="185" t="n">
        <f aca="false">$A$10</f>
        <v>1.93843663210995E-005</v>
      </c>
      <c r="G71" s="185" t="n">
        <f aca="false">$A$10+A71/$B$10</f>
        <v>3.09490523038855E-005</v>
      </c>
      <c r="H71" s="185"/>
      <c r="J71" s="131" t="n">
        <v>507</v>
      </c>
      <c r="K71" s="131" t="n">
        <v>0.0183</v>
      </c>
      <c r="L71" s="186" t="n">
        <f aca="false">K71/$E$3</f>
        <v>0.00366</v>
      </c>
      <c r="M71" s="131" t="n">
        <f aca="false">505/$J$10+$K$10*EXP(-(J71-300.3)/$L$10)</f>
        <v>0.00240827300919527</v>
      </c>
      <c r="N71" s="131" t="n">
        <f aca="false">(1-L71/M71)^2</f>
        <v>0.270151757521324</v>
      </c>
      <c r="O71" s="187"/>
      <c r="P71" s="159"/>
    </row>
    <row r="72" customFormat="false" ht="12.75" hidden="false" customHeight="false" outlineLevel="0" collapsed="false">
      <c r="A72" s="131" t="n">
        <v>3.28</v>
      </c>
      <c r="B72" s="131" t="n">
        <v>0.00146</v>
      </c>
      <c r="C72" s="131" t="n">
        <v>0.000292</v>
      </c>
      <c r="D72" s="185" t="n">
        <f aca="false">$A$10+$A72/$B$10+(1/$C$10)*(1-EXP(-$A72*$C$10/$D$10))</f>
        <v>0.000362976771906369</v>
      </c>
      <c r="E72" s="185" t="n">
        <f aca="false">(1-C72/D72)^2</f>
        <v>0.0382362082856119</v>
      </c>
      <c r="F72" s="185" t="n">
        <f aca="false">$A$10</f>
        <v>1.93843663210995E-005</v>
      </c>
      <c r="G72" s="185" t="n">
        <f aca="false">$A$10+A72/$B$10</f>
        <v>3.15812055569638E-005</v>
      </c>
      <c r="H72" s="185"/>
      <c r="J72" s="131" t="n">
        <v>507</v>
      </c>
      <c r="K72" s="131" t="n">
        <v>0.0183</v>
      </c>
      <c r="L72" s="186" t="n">
        <f aca="false">K72/$E$3</f>
        <v>0.00366</v>
      </c>
      <c r="M72" s="131" t="n">
        <f aca="false">505/$J$10+$K$10*EXP(-(J72-300.3)/$L$10)</f>
        <v>0.00240827300919527</v>
      </c>
      <c r="N72" s="131" t="n">
        <f aca="false">(1-L72/M72)^2</f>
        <v>0.270151757521324</v>
      </c>
      <c r="O72" s="187"/>
      <c r="P72" s="159"/>
    </row>
    <row r="73" customFormat="false" ht="12.75" hidden="false" customHeight="false" outlineLevel="0" collapsed="false">
      <c r="A73" s="131" t="n">
        <v>3.46</v>
      </c>
      <c r="B73" s="131" t="n">
        <v>0.00149</v>
      </c>
      <c r="C73" s="131" t="n">
        <v>0.000299</v>
      </c>
      <c r="D73" s="185" t="n">
        <f aca="false">$A$10+$A73/$B$10+(1/$C$10)*(1-EXP(-$A73*$C$10/$D$10))</f>
        <v>0.000368527413203247</v>
      </c>
      <c r="E73" s="185" t="n">
        <f aca="false">(1-C73/D73)^2</f>
        <v>0.0355936516446999</v>
      </c>
      <c r="F73" s="185" t="n">
        <f aca="false">$A$10</f>
        <v>1.93843663210995E-005</v>
      </c>
      <c r="G73" s="185" t="n">
        <f aca="false">$A$10+A73/$B$10</f>
        <v>3.22505442955173E-005</v>
      </c>
      <c r="H73" s="185"/>
      <c r="J73" s="131" t="n">
        <v>507</v>
      </c>
      <c r="K73" s="131" t="n">
        <v>0.0183</v>
      </c>
      <c r="L73" s="186" t="n">
        <f aca="false">K73/$E$3</f>
        <v>0.00366</v>
      </c>
      <c r="M73" s="131" t="n">
        <f aca="false">505/$J$10+$K$10*EXP(-(J73-300.3)/$L$10)</f>
        <v>0.00240827300919527</v>
      </c>
      <c r="N73" s="131" t="n">
        <f aca="false">(1-L73/M73)^2</f>
        <v>0.270151757521324</v>
      </c>
      <c r="O73" s="187"/>
      <c r="P73" s="159"/>
    </row>
    <row r="74" customFormat="false" ht="12.75" hidden="false" customHeight="false" outlineLevel="0" collapsed="false">
      <c r="A74" s="131" t="n">
        <v>3.65</v>
      </c>
      <c r="B74" s="131" t="n">
        <v>0.00154</v>
      </c>
      <c r="C74" s="131" t="n">
        <v>0.000308</v>
      </c>
      <c r="D74" s="185" t="n">
        <f aca="false">$A$10+$A74/$B$10+(1/$C$10)*(1-EXP(-$A74*$C$10/$D$10))</f>
        <v>0.000373799731280267</v>
      </c>
      <c r="E74" s="185" t="n">
        <f aca="false">(1-C74/D74)^2</f>
        <v>0.0309863391749607</v>
      </c>
      <c r="F74" s="185" t="n">
        <f aca="false">$A$10</f>
        <v>1.93843663210995E-005</v>
      </c>
      <c r="G74" s="185" t="n">
        <f aca="false">$A$10+A74/$B$10</f>
        <v>3.29570685195461E-005</v>
      </c>
      <c r="H74" s="185"/>
      <c r="J74" s="131" t="n">
        <v>507</v>
      </c>
      <c r="K74" s="131" t="n">
        <v>0.0183</v>
      </c>
      <c r="L74" s="186" t="n">
        <f aca="false">K74/$E$3</f>
        <v>0.00366</v>
      </c>
      <c r="M74" s="131" t="n">
        <f aca="false">505/$J$10+$K$10*EXP(-(J74-300.3)/$L$10)</f>
        <v>0.00240827300919527</v>
      </c>
      <c r="N74" s="131" t="n">
        <f aca="false">(1-L74/M74)^2</f>
        <v>0.270151757521324</v>
      </c>
      <c r="O74" s="187"/>
      <c r="P74" s="159"/>
    </row>
    <row r="75" customFormat="false" ht="12.75" hidden="false" customHeight="false" outlineLevel="0" collapsed="false">
      <c r="A75" s="131" t="n">
        <v>3.85</v>
      </c>
      <c r="B75" s="131" t="n">
        <v>0.00158</v>
      </c>
      <c r="C75" s="131" t="n">
        <v>0.000316</v>
      </c>
      <c r="D75" s="185" t="n">
        <f aca="false">$A$10+$A75/$B$10+(1/$C$10)*(1-EXP(-$A75*$C$10/$D$10))</f>
        <v>0.000378774550856939</v>
      </c>
      <c r="E75" s="185" t="n">
        <f aca="false">(1-C75/D75)^2</f>
        <v>0.0274666468967405</v>
      </c>
      <c r="F75" s="185" t="n">
        <f aca="false">$A$10</f>
        <v>1.93843663210995E-005</v>
      </c>
      <c r="G75" s="185" t="n">
        <f aca="false">$A$10+A75/$B$10</f>
        <v>3.370077822905E-005</v>
      </c>
      <c r="H75" s="185"/>
      <c r="J75" s="131" t="n">
        <v>507</v>
      </c>
      <c r="K75" s="131" t="n">
        <v>0.0183</v>
      </c>
      <c r="L75" s="186" t="n">
        <f aca="false">K75/$E$3</f>
        <v>0.00366</v>
      </c>
      <c r="M75" s="131" t="n">
        <f aca="false">505/$J$10+$K$10*EXP(-(J75-300.3)/$L$10)</f>
        <v>0.00240827300919527</v>
      </c>
      <c r="N75" s="131" t="n">
        <f aca="false">(1-L75/M75)^2</f>
        <v>0.270151757521324</v>
      </c>
      <c r="O75" s="187"/>
      <c r="P75" s="159"/>
    </row>
    <row r="76" customFormat="false" ht="12.75" hidden="false" customHeight="false" outlineLevel="0" collapsed="false">
      <c r="A76" s="131" t="n">
        <v>4.06</v>
      </c>
      <c r="B76" s="131" t="n">
        <v>0.00162</v>
      </c>
      <c r="C76" s="131" t="n">
        <v>0.000324</v>
      </c>
      <c r="D76" s="185" t="n">
        <f aca="false">$A$10+$A76/$B$10+(1/$C$10)*(1-EXP(-$A76*$C$10/$D$10))</f>
        <v>0.000383441128837722</v>
      </c>
      <c r="E76" s="185" t="n">
        <f aca="false">(1-C76/D76)^2</f>
        <v>0.0240312691653492</v>
      </c>
      <c r="F76" s="185" t="n">
        <f aca="false">$A$10</f>
        <v>1.93843663210995E-005</v>
      </c>
      <c r="G76" s="185" t="n">
        <f aca="false">$A$10+A76/$B$10</f>
        <v>3.44816734240291E-005</v>
      </c>
      <c r="H76" s="185"/>
      <c r="J76" s="131" t="n">
        <v>507</v>
      </c>
      <c r="K76" s="131" t="n">
        <v>0.0182</v>
      </c>
      <c r="L76" s="186" t="n">
        <f aca="false">K76/$E$3</f>
        <v>0.00364</v>
      </c>
      <c r="M76" s="131" t="n">
        <f aca="false">505/$J$10+$K$10*EXP(-(J76-300.3)/$L$10)</f>
        <v>0.00240827300919527</v>
      </c>
      <c r="N76" s="131" t="n">
        <f aca="false">(1-L76/M76)^2</f>
        <v>0.261587796618422</v>
      </c>
      <c r="O76" s="187"/>
      <c r="P76" s="159"/>
    </row>
    <row r="77" customFormat="false" ht="12.75" hidden="false" customHeight="false" outlineLevel="0" collapsed="false">
      <c r="A77" s="131" t="n">
        <v>4.29</v>
      </c>
      <c r="B77" s="131" t="n">
        <v>0.00167</v>
      </c>
      <c r="C77" s="131" t="n">
        <v>0.000333</v>
      </c>
      <c r="D77" s="185" t="n">
        <f aca="false">$A$10+$A77/$B$10+(1/$C$10)*(1-EXP(-$A77*$C$10/$D$10))</f>
        <v>0.000387982577628688</v>
      </c>
      <c r="E77" s="185" t="n">
        <f aca="false">(1-C77/D77)^2</f>
        <v>0.0200828684780763</v>
      </c>
      <c r="F77" s="185" t="n">
        <f aca="false">$A$10</f>
        <v>1.93843663210995E-005</v>
      </c>
      <c r="G77" s="185" t="n">
        <f aca="false">$A$10+A77/$B$10</f>
        <v>3.53369395899586E-005</v>
      </c>
      <c r="H77" s="185"/>
      <c r="J77" s="131" t="n">
        <v>508</v>
      </c>
      <c r="K77" s="131" t="n">
        <v>0.0182</v>
      </c>
      <c r="L77" s="186" t="n">
        <f aca="false">K77/$E$3</f>
        <v>0.00364</v>
      </c>
      <c r="M77" s="131" t="n">
        <f aca="false">505/$J$10+$K$10*EXP(-(J77-300.3)/$L$10)</f>
        <v>0.00240827300905957</v>
      </c>
      <c r="N77" s="131" t="n">
        <f aca="false">(1-L77/M77)^2</f>
        <v>0.261587796705541</v>
      </c>
      <c r="O77" s="187"/>
      <c r="P77" s="159"/>
    </row>
    <row r="78" customFormat="false" ht="12.75" hidden="false" customHeight="false" outlineLevel="0" collapsed="false">
      <c r="A78" s="131" t="n">
        <v>4.52</v>
      </c>
      <c r="B78" s="131" t="n">
        <v>0.00171</v>
      </c>
      <c r="C78" s="131" t="n">
        <v>0.000342</v>
      </c>
      <c r="D78" s="185" t="n">
        <f aca="false">$A$10+$A78/$B$10+(1/$C$10)*(1-EXP(-$A78*$C$10/$D$10))</f>
        <v>0.000392009384964275</v>
      </c>
      <c r="E78" s="185" t="n">
        <f aca="false">(1-C78/D78)^2</f>
        <v>0.0162745915613721</v>
      </c>
      <c r="F78" s="185" t="n">
        <f aca="false">$A$10</f>
        <v>1.93843663210995E-005</v>
      </c>
      <c r="G78" s="185" t="n">
        <f aca="false">$A$10+A78/$B$10</f>
        <v>3.61922057558881E-005</v>
      </c>
      <c r="H78" s="185"/>
      <c r="J78" s="131" t="n">
        <v>508</v>
      </c>
      <c r="K78" s="131" t="n">
        <v>0.0182</v>
      </c>
      <c r="L78" s="186" t="n">
        <f aca="false">K78/$E$3</f>
        <v>0.00364</v>
      </c>
      <c r="M78" s="131" t="n">
        <f aca="false">505/$J$10+$K$10*EXP(-(J78-300.3)/$L$10)</f>
        <v>0.00240827300905957</v>
      </c>
      <c r="N78" s="131" t="n">
        <f aca="false">(1-L78/M78)^2</f>
        <v>0.261587796705541</v>
      </c>
      <c r="O78" s="187"/>
      <c r="P78" s="159"/>
    </row>
    <row r="79" customFormat="false" ht="12.75" hidden="false" customHeight="false" outlineLevel="0" collapsed="false">
      <c r="A79" s="131" t="n">
        <v>4.77</v>
      </c>
      <c r="B79" s="131" t="n">
        <v>0.00175</v>
      </c>
      <c r="C79" s="131" t="n">
        <v>0.000351</v>
      </c>
      <c r="D79" s="185" t="n">
        <f aca="false">$A$10+$A79/$B$10+(1/$C$10)*(1-EXP(-$A79*$C$10/$D$10))</f>
        <v>0.000395886230488696</v>
      </c>
      <c r="E79" s="185" t="n">
        <f aca="false">(1-C79/D79)^2</f>
        <v>0.01285539653108</v>
      </c>
      <c r="F79" s="185" t="n">
        <f aca="false">$A$10</f>
        <v>1.93843663210995E-005</v>
      </c>
      <c r="G79" s="185" t="n">
        <f aca="false">$A$10+A79/$B$10</f>
        <v>3.7121842892768E-005</v>
      </c>
      <c r="H79" s="185"/>
      <c r="J79" s="131" t="n">
        <v>508</v>
      </c>
      <c r="K79" s="131" t="n">
        <v>0.0182</v>
      </c>
      <c r="L79" s="186" t="n">
        <f aca="false">K79/$E$3</f>
        <v>0.00364</v>
      </c>
      <c r="M79" s="131" t="n">
        <f aca="false">505/$J$10+$K$10*EXP(-(J79-300.3)/$L$10)</f>
        <v>0.00240827300905957</v>
      </c>
      <c r="N79" s="131" t="n">
        <f aca="false">(1-L79/M79)^2</f>
        <v>0.261587796705541</v>
      </c>
      <c r="O79" s="187"/>
      <c r="P79" s="159"/>
    </row>
    <row r="80" customFormat="false" ht="12.75" hidden="false" customHeight="false" outlineLevel="0" collapsed="false">
      <c r="A80" s="131" t="n">
        <v>5.02</v>
      </c>
      <c r="B80" s="131" t="n">
        <v>0.0018</v>
      </c>
      <c r="C80" s="131" t="n">
        <v>0.000359</v>
      </c>
      <c r="D80" s="185" t="n">
        <f aca="false">$A$10+$A80/$B$10+(1/$C$10)*(1-EXP(-$A80*$C$10/$D$10))</f>
        <v>0.000399318664042138</v>
      </c>
      <c r="E80" s="185" t="n">
        <f aca="false">(1-C80/D80)^2</f>
        <v>0.0101946670762113</v>
      </c>
      <c r="F80" s="185" t="n">
        <f aca="false">$A$10</f>
        <v>1.93843663210995E-005</v>
      </c>
      <c r="G80" s="185" t="n">
        <f aca="false">$A$10+A80/$B$10</f>
        <v>3.80514800296479E-005</v>
      </c>
      <c r="H80" s="185"/>
      <c r="J80" s="131" t="n">
        <v>508</v>
      </c>
      <c r="K80" s="131" t="n">
        <v>0.0182</v>
      </c>
      <c r="L80" s="186" t="n">
        <f aca="false">K80/$E$3</f>
        <v>0.00364</v>
      </c>
      <c r="M80" s="131" t="n">
        <f aca="false">505/$J$10+$K$10*EXP(-(J80-300.3)/$L$10)</f>
        <v>0.00240827300905957</v>
      </c>
      <c r="N80" s="131" t="n">
        <f aca="false">(1-L80/M80)^2</f>
        <v>0.261587796705541</v>
      </c>
      <c r="O80" s="187"/>
      <c r="P80" s="159"/>
    </row>
    <row r="81" customFormat="false" ht="12.75" hidden="false" customHeight="false" outlineLevel="0" collapsed="false">
      <c r="A81" s="131" t="n">
        <v>5.29</v>
      </c>
      <c r="B81" s="131" t="n">
        <v>0.00185</v>
      </c>
      <c r="C81" s="131" t="n">
        <v>0.000369</v>
      </c>
      <c r="D81" s="185" t="n">
        <f aca="false">$A$10+$A81/$B$10+(1/$C$10)*(1-EXP(-$A81*$C$10/$D$10))</f>
        <v>0.000402603565361449</v>
      </c>
      <c r="E81" s="185" t="n">
        <f aca="false">(1-C81/D81)^2</f>
        <v>0.00696651352179113</v>
      </c>
      <c r="F81" s="185" t="n">
        <f aca="false">$A$10</f>
        <v>1.93843663210995E-005</v>
      </c>
      <c r="G81" s="185" t="n">
        <f aca="false">$A$10+A81/$B$10</f>
        <v>3.90554881374782E-005</v>
      </c>
      <c r="H81" s="185"/>
      <c r="J81" s="131" t="n">
        <v>508</v>
      </c>
      <c r="K81" s="131" t="n">
        <v>0.0181</v>
      </c>
      <c r="L81" s="186" t="n">
        <f aca="false">K81/$E$3</f>
        <v>0.00362</v>
      </c>
      <c r="M81" s="131" t="n">
        <f aca="false">505/$J$10+$K$10*EXP(-(J81-300.3)/$L$10)</f>
        <v>0.00240827300905957</v>
      </c>
      <c r="N81" s="131" t="n">
        <f aca="false">(1-L81/M81)^2</f>
        <v>0.253161772093777</v>
      </c>
      <c r="O81" s="187"/>
      <c r="P81" s="159"/>
    </row>
    <row r="82" customFormat="false" ht="12.75" hidden="false" customHeight="false" outlineLevel="0" collapsed="false">
      <c r="A82" s="131" t="n">
        <v>5.58</v>
      </c>
      <c r="B82" s="131" t="n">
        <v>0.00189</v>
      </c>
      <c r="C82" s="131" t="n">
        <v>0.000379</v>
      </c>
      <c r="D82" s="185" t="n">
        <f aca="false">$A$10+$A82/$B$10+(1/$C$10)*(1-EXP(-$A82*$C$10/$D$10))</f>
        <v>0.000405722376843716</v>
      </c>
      <c r="E82" s="185" t="n">
        <f aca="false">(1-C82/D82)^2</f>
        <v>0.00433802695561047</v>
      </c>
      <c r="F82" s="185" t="n">
        <f aca="false">$A$10</f>
        <v>1.93843663210995E-005</v>
      </c>
      <c r="G82" s="185" t="n">
        <f aca="false">$A$10+A82/$B$10</f>
        <v>4.01338672162589E-005</v>
      </c>
      <c r="H82" s="185"/>
      <c r="J82" s="131" t="n">
        <v>508</v>
      </c>
      <c r="K82" s="131" t="n">
        <v>0.0181</v>
      </c>
      <c r="L82" s="186" t="n">
        <f aca="false">K82/$E$3</f>
        <v>0.00362</v>
      </c>
      <c r="M82" s="131" t="n">
        <f aca="false">505/$J$10+$K$10*EXP(-(J82-300.3)/$L$10)</f>
        <v>0.00240827300905957</v>
      </c>
      <c r="N82" s="131" t="n">
        <f aca="false">(1-L82/M82)^2</f>
        <v>0.253161772093777</v>
      </c>
      <c r="O82" s="187"/>
      <c r="P82" s="159"/>
    </row>
    <row r="83" customFormat="false" ht="12.75" hidden="false" customHeight="false" outlineLevel="0" collapsed="false">
      <c r="A83" s="131" t="n">
        <v>5.88</v>
      </c>
      <c r="B83" s="131" t="n">
        <v>0.00195</v>
      </c>
      <c r="C83" s="131" t="n">
        <v>0.00039</v>
      </c>
      <c r="D83" s="185" t="n">
        <f aca="false">$A$10+$A83/$B$10+(1/$C$10)*(1-EXP(-$A83*$C$10/$D$10))</f>
        <v>0.000408578659324595</v>
      </c>
      <c r="E83" s="185" t="n">
        <f aca="false">(1-C83/D83)^2</f>
        <v>0.00206765170695139</v>
      </c>
      <c r="F83" s="185" t="n">
        <f aca="false">$A$10</f>
        <v>1.93843663210995E-005</v>
      </c>
      <c r="G83" s="185" t="n">
        <f aca="false">$A$10+A83/$B$10</f>
        <v>4.12494317805148E-005</v>
      </c>
      <c r="H83" s="185"/>
      <c r="J83" s="131" t="n">
        <v>509</v>
      </c>
      <c r="K83" s="131" t="n">
        <v>0.0181</v>
      </c>
      <c r="L83" s="186" t="n">
        <f aca="false">K83/$E$3</f>
        <v>0.00362</v>
      </c>
      <c r="M83" s="131" t="n">
        <f aca="false">505/$J$10+$K$10*EXP(-(J83-300.3)/$L$10)</f>
        <v>0.00240827300893584</v>
      </c>
      <c r="N83" s="131" t="n">
        <f aca="false">(1-L83/M83)^2</f>
        <v>0.253161772171487</v>
      </c>
      <c r="O83" s="187"/>
      <c r="P83" s="159"/>
    </row>
    <row r="84" customFormat="false" ht="12.75" hidden="false" customHeight="false" outlineLevel="0" collapsed="false">
      <c r="A84" s="131" t="n">
        <v>6.2</v>
      </c>
      <c r="B84" s="131" t="n">
        <v>0.00201</v>
      </c>
      <c r="C84" s="131" t="n">
        <v>0.000402</v>
      </c>
      <c r="D84" s="185" t="n">
        <f aca="false">$A$10+$A84/$B$10+(1/$C$10)*(1-EXP(-$A84*$C$10/$D$10))</f>
        <v>0.000411285055612189</v>
      </c>
      <c r="E84" s="185" t="n">
        <f aca="false">(1-C84/D84)^2</f>
        <v>0.000509663062874488</v>
      </c>
      <c r="F84" s="185" t="n">
        <f aca="false">$A$10</f>
        <v>1.93843663210995E-005</v>
      </c>
      <c r="G84" s="185" t="n">
        <f aca="false">$A$10+A84/$B$10</f>
        <v>4.24393673157211E-005</v>
      </c>
      <c r="H84" s="185"/>
      <c r="J84" s="131" t="n">
        <v>509</v>
      </c>
      <c r="K84" s="131" t="n">
        <v>0.0181</v>
      </c>
      <c r="L84" s="186" t="n">
        <f aca="false">K84/$E$3</f>
        <v>0.00362</v>
      </c>
      <c r="M84" s="131" t="n">
        <f aca="false">505/$J$10+$K$10*EXP(-(J84-300.3)/$L$10)</f>
        <v>0.00240827300893584</v>
      </c>
      <c r="N84" s="131" t="n">
        <f aca="false">(1-L84/M84)^2</f>
        <v>0.253161772171487</v>
      </c>
      <c r="O84" s="187"/>
      <c r="P84" s="159"/>
    </row>
    <row r="85" customFormat="false" ht="12.75" hidden="false" customHeight="false" outlineLevel="0" collapsed="false">
      <c r="A85" s="131" t="n">
        <v>6.53</v>
      </c>
      <c r="B85" s="131" t="n">
        <v>0.00206</v>
      </c>
      <c r="C85" s="131" t="n">
        <v>0.000412</v>
      </c>
      <c r="D85" s="185" t="n">
        <f aca="false">$A$10+$A85/$B$10+(1/$C$10)*(1-EXP(-$A85*$C$10/$D$10))</f>
        <v>0.000413776809486861</v>
      </c>
      <c r="E85" s="185" t="n">
        <f aca="false">(1-C85/D85)^2</f>
        <v>1.84395125215504E-005</v>
      </c>
      <c r="F85" s="185" t="n">
        <f aca="false">$A$10</f>
        <v>1.93843663210995E-005</v>
      </c>
      <c r="G85" s="185" t="n">
        <f aca="false">$A$10+A85/$B$10</f>
        <v>4.36664883364025E-005</v>
      </c>
      <c r="H85" s="185"/>
      <c r="J85" s="131" t="n">
        <v>509</v>
      </c>
      <c r="K85" s="131" t="n">
        <v>0.0181</v>
      </c>
      <c r="L85" s="186" t="n">
        <f aca="false">K85/$E$3</f>
        <v>0.00362</v>
      </c>
      <c r="M85" s="131" t="n">
        <f aca="false">505/$J$10+$K$10*EXP(-(J85-300.3)/$L$10)</f>
        <v>0.00240827300893584</v>
      </c>
      <c r="N85" s="131" t="n">
        <f aca="false">(1-L85/M85)^2</f>
        <v>0.253161772171487</v>
      </c>
      <c r="O85" s="187"/>
      <c r="P85" s="159"/>
    </row>
    <row r="86" customFormat="false" ht="12.75" hidden="false" customHeight="false" outlineLevel="0" collapsed="false">
      <c r="A86" s="131" t="n">
        <v>6.88</v>
      </c>
      <c r="B86" s="131" t="n">
        <v>0.00211</v>
      </c>
      <c r="C86" s="131" t="n">
        <v>0.000421</v>
      </c>
      <c r="D86" s="185" t="n">
        <f aca="false">$A$10+$A86/$B$10+(1/$C$10)*(1-EXP(-$A86*$C$10/$D$10))</f>
        <v>0.000416152497746369</v>
      </c>
      <c r="E86" s="185" t="n">
        <f aca="false">(1-C86/D86)^2</f>
        <v>0.000135684746655951</v>
      </c>
      <c r="F86" s="185" t="n">
        <f aca="false">$A$10</f>
        <v>1.93843663210995E-005</v>
      </c>
      <c r="G86" s="185" t="n">
        <f aca="false">$A$10+A86/$B$10</f>
        <v>4.49679803280344E-005</v>
      </c>
      <c r="H86" s="185"/>
      <c r="J86" s="131" t="n">
        <v>509</v>
      </c>
      <c r="K86" s="131" t="n">
        <v>0.018</v>
      </c>
      <c r="L86" s="186" t="n">
        <f aca="false">K86/$E$3</f>
        <v>0.0036</v>
      </c>
      <c r="M86" s="131" t="n">
        <f aca="false">505/$J$10+$K$10*EXP(-(J86-300.3)/$L$10)</f>
        <v>0.00240827300893584</v>
      </c>
      <c r="N86" s="131" t="n">
        <f aca="false">(1-L86/M86)^2</f>
        <v>0.244873683851056</v>
      </c>
      <c r="O86" s="187"/>
      <c r="P86" s="159"/>
    </row>
    <row r="87" customFormat="false" ht="12.75" hidden="false" customHeight="false" outlineLevel="0" collapsed="false">
      <c r="A87" s="131" t="n">
        <v>7.25</v>
      </c>
      <c r="B87" s="131" t="n">
        <v>0.00217</v>
      </c>
      <c r="C87" s="131" t="n">
        <v>0.000433</v>
      </c>
      <c r="D87" s="185" t="n">
        <f aca="false">$A$10+$A87/$B$10+(1/$C$10)*(1-EXP(-$A87*$C$10/$D$10))</f>
        <v>0.000418426016298696</v>
      </c>
      <c r="E87" s="185" t="n">
        <f aca="false">(1-C87/D87)^2</f>
        <v>0.00121316312102266</v>
      </c>
      <c r="F87" s="185" t="n">
        <f aca="false">$A$10</f>
        <v>1.93843663210995E-005</v>
      </c>
      <c r="G87" s="185" t="n">
        <f aca="false">$A$10+A87/$B$10</f>
        <v>4.63438432906167E-005</v>
      </c>
      <c r="H87" s="185"/>
      <c r="J87" s="131" t="n">
        <v>509</v>
      </c>
      <c r="K87" s="131" t="n">
        <v>0.018</v>
      </c>
      <c r="L87" s="186" t="n">
        <f aca="false">K87/$E$3</f>
        <v>0.0036</v>
      </c>
      <c r="M87" s="131" t="n">
        <f aca="false">505/$J$10+$K$10*EXP(-(J87-300.3)/$L$10)</f>
        <v>0.00240827300893584</v>
      </c>
      <c r="N87" s="131" t="n">
        <f aca="false">(1-L87/M87)^2</f>
        <v>0.244873683851056</v>
      </c>
      <c r="O87" s="187"/>
      <c r="P87" s="159"/>
    </row>
    <row r="88" customFormat="false" ht="12.75" hidden="false" customHeight="false" outlineLevel="0" collapsed="false">
      <c r="A88" s="131" t="n">
        <v>7.64</v>
      </c>
      <c r="B88" s="131" t="n">
        <v>0.00222</v>
      </c>
      <c r="C88" s="131" t="n">
        <v>0.000443</v>
      </c>
      <c r="D88" s="185" t="n">
        <f aca="false">$A$10+$A88/$B$10+(1/$C$10)*(1-EXP(-$A88*$C$10/$D$10))</f>
        <v>0.000420614481418161</v>
      </c>
      <c r="E88" s="185" t="n">
        <f aca="false">(1-C88/D88)^2</f>
        <v>0.00283247364307111</v>
      </c>
      <c r="F88" s="185" t="n">
        <f aca="false">$A$10</f>
        <v>1.93843663210995E-005</v>
      </c>
      <c r="G88" s="185" t="n">
        <f aca="false">$A$10+A88/$B$10</f>
        <v>4.77940772241493E-005</v>
      </c>
      <c r="H88" s="185"/>
      <c r="J88" s="131" t="n">
        <v>510</v>
      </c>
      <c r="K88" s="131" t="n">
        <v>0.018</v>
      </c>
      <c r="L88" s="186" t="n">
        <f aca="false">K88/$E$3</f>
        <v>0.0036</v>
      </c>
      <c r="M88" s="131" t="n">
        <f aca="false">505/$J$10+$K$10*EXP(-(J88-300.3)/$L$10)</f>
        <v>0.00240827300882304</v>
      </c>
      <c r="N88" s="131" t="n">
        <f aca="false">(1-L88/M88)^2</f>
        <v>0.244873683920351</v>
      </c>
      <c r="O88" s="187"/>
      <c r="P88" s="159"/>
    </row>
    <row r="89" customFormat="false" ht="12.75" hidden="false" customHeight="false" outlineLevel="0" collapsed="false">
      <c r="A89" s="131" t="n">
        <v>8.05</v>
      </c>
      <c r="B89" s="131" t="n">
        <v>0.00227</v>
      </c>
      <c r="C89" s="131" t="n">
        <v>0.000455</v>
      </c>
      <c r="D89" s="185" t="n">
        <f aca="false">$A$10+$A89/$B$10+(1/$C$10)*(1-EXP(-$A89*$C$10/$D$10))</f>
        <v>0.000422736752590096</v>
      </c>
      <c r="E89" s="185" t="n">
        <f aca="false">(1-C89/D89)^2</f>
        <v>0.00582473461962411</v>
      </c>
      <c r="F89" s="185" t="n">
        <f aca="false">$A$10</f>
        <v>1.93843663210995E-005</v>
      </c>
      <c r="G89" s="185" t="n">
        <f aca="false">$A$10+A89/$B$10</f>
        <v>4.93186821286323E-005</v>
      </c>
      <c r="H89" s="185"/>
      <c r="J89" s="131" t="n">
        <v>510</v>
      </c>
      <c r="K89" s="131" t="n">
        <v>0.018</v>
      </c>
      <c r="L89" s="186" t="n">
        <f aca="false">K89/$E$3</f>
        <v>0.0036</v>
      </c>
      <c r="M89" s="131" t="n">
        <f aca="false">505/$J$10+$K$10*EXP(-(J89-300.3)/$L$10)</f>
        <v>0.00240827300882304</v>
      </c>
      <c r="N89" s="131" t="n">
        <f aca="false">(1-L89/M89)^2</f>
        <v>0.244873683920351</v>
      </c>
      <c r="O89" s="187"/>
      <c r="P89" s="159"/>
    </row>
    <row r="90" customFormat="false" ht="12.75" hidden="false" customHeight="false" outlineLevel="0" collapsed="false">
      <c r="A90" s="131" t="n">
        <v>8.48</v>
      </c>
      <c r="B90" s="131" t="n">
        <v>0.00233</v>
      </c>
      <c r="C90" s="131" t="n">
        <v>0.000466</v>
      </c>
      <c r="D90" s="185" t="n">
        <f aca="false">$A$10+$A90/$B$10+(1/$C$10)*(1-EXP(-$A90*$C$10/$D$10))</f>
        <v>0.00042481217897017</v>
      </c>
      <c r="E90" s="185" t="n">
        <f aca="false">(1-C90/D90)^2</f>
        <v>0.0094003433323876</v>
      </c>
      <c r="F90" s="185" t="n">
        <f aca="false">$A$10</f>
        <v>1.93843663210995E-005</v>
      </c>
      <c r="G90" s="185" t="n">
        <f aca="false">$A$10+A90/$B$10</f>
        <v>5.09176580040658E-005</v>
      </c>
      <c r="H90" s="185"/>
      <c r="J90" s="131" t="n">
        <v>510</v>
      </c>
      <c r="K90" s="131" t="n">
        <v>0.0179</v>
      </c>
      <c r="L90" s="186" t="n">
        <f aca="false">K90/$E$3</f>
        <v>0.00358</v>
      </c>
      <c r="M90" s="131" t="n">
        <f aca="false">505/$J$10+$K$10*EXP(-(J90-300.3)/$L$10)</f>
        <v>0.00240827300882304</v>
      </c>
      <c r="N90" s="131" t="n">
        <f aca="false">(1-L90/M90)^2</f>
        <v>0.236723531891431</v>
      </c>
      <c r="O90" s="187"/>
      <c r="P90" s="159"/>
    </row>
    <row r="91" customFormat="false" ht="12.75" hidden="false" customHeight="false" outlineLevel="0" collapsed="false">
      <c r="A91" s="131" t="n">
        <v>8.93</v>
      </c>
      <c r="B91" s="131" t="n">
        <v>0.0024</v>
      </c>
      <c r="C91" s="131" t="n">
        <v>0.00048</v>
      </c>
      <c r="D91" s="185" t="n">
        <f aca="false">$A$10+$A91/$B$10+(1/$C$10)*(1-EXP(-$A91*$C$10/$D$10))</f>
        <v>0.000426859605080686</v>
      </c>
      <c r="E91" s="185" t="n">
        <f aca="false">(1-C91/D91)^2</f>
        <v>0.0154981349683037</v>
      </c>
      <c r="F91" s="185" t="n">
        <f aca="false">$A$10</f>
        <v>1.93843663210995E-005</v>
      </c>
      <c r="G91" s="185" t="n">
        <f aca="false">$A$10+A91/$B$10</f>
        <v>5.25910048504496E-005</v>
      </c>
      <c r="H91" s="185"/>
      <c r="J91" s="131" t="n">
        <v>510</v>
      </c>
      <c r="K91" s="131" t="n">
        <v>0.0179</v>
      </c>
      <c r="L91" s="186" t="n">
        <f aca="false">K91/$E$3</f>
        <v>0.00358</v>
      </c>
      <c r="M91" s="131" t="n">
        <f aca="false">505/$J$10+$K$10*EXP(-(J91-300.3)/$L$10)</f>
        <v>0.00240827300882304</v>
      </c>
      <c r="N91" s="131" t="n">
        <f aca="false">(1-L91/M91)^2</f>
        <v>0.236723531891431</v>
      </c>
      <c r="O91" s="187"/>
      <c r="P91" s="159"/>
    </row>
    <row r="92" customFormat="false" ht="12.75" hidden="false" customHeight="false" outlineLevel="0" collapsed="false">
      <c r="A92" s="131" t="n">
        <v>9.4</v>
      </c>
      <c r="B92" s="131" t="n">
        <v>0.00245</v>
      </c>
      <c r="C92" s="131" t="n">
        <v>0.000491</v>
      </c>
      <c r="D92" s="185" t="n">
        <f aca="false">$A$10+$A92/$B$10+(1/$C$10)*(1-EXP(-$A92*$C$10/$D$10))</f>
        <v>0.000428896642661065</v>
      </c>
      <c r="E92" s="185" t="n">
        <f aca="false">(1-C92/D92)^2</f>
        <v>0.0209664481605952</v>
      </c>
      <c r="F92" s="185" t="n">
        <f aca="false">$A$10</f>
        <v>1.93843663210995E-005</v>
      </c>
      <c r="G92" s="185" t="n">
        <f aca="false">$A$10+A92/$B$10</f>
        <v>5.43387226677838E-005</v>
      </c>
      <c r="H92" s="185"/>
      <c r="J92" s="131" t="n">
        <v>511</v>
      </c>
      <c r="K92" s="131" t="n">
        <v>0.0179</v>
      </c>
      <c r="L92" s="186" t="n">
        <f aca="false">K92/$E$3</f>
        <v>0.00358</v>
      </c>
      <c r="M92" s="131" t="n">
        <f aca="false">505/$J$10+$K$10*EXP(-(J92-300.3)/$L$10)</f>
        <v>0.0024082730087202</v>
      </c>
      <c r="N92" s="131" t="n">
        <f aca="false">(1-L92/M92)^2</f>
        <v>0.236723531953204</v>
      </c>
      <c r="O92" s="187"/>
      <c r="P92" s="159"/>
    </row>
    <row r="93" customFormat="false" ht="12.75" hidden="false" customHeight="false" outlineLevel="0" collapsed="false">
      <c r="A93" s="131" t="n">
        <v>9.9</v>
      </c>
      <c r="B93" s="131" t="n">
        <v>0.00251</v>
      </c>
      <c r="C93" s="131" t="n">
        <v>0.000502</v>
      </c>
      <c r="D93" s="185" t="n">
        <f aca="false">$A$10+$A93/$B$10+(1/$C$10)*(1-EXP(-$A93*$C$10/$D$10))</f>
        <v>0.000430980182935727</v>
      </c>
      <c r="E93" s="185" t="n">
        <f aca="false">(1-C93/D93)^2</f>
        <v>0.0271546679314717</v>
      </c>
      <c r="F93" s="185" t="n">
        <f aca="false">$A$10</f>
        <v>1.93843663210995E-005</v>
      </c>
      <c r="G93" s="185" t="n">
        <f aca="false">$A$10+A93/$B$10</f>
        <v>5.61979969415436E-005</v>
      </c>
      <c r="H93" s="185"/>
      <c r="J93" s="131" t="n">
        <v>511</v>
      </c>
      <c r="K93" s="131" t="n">
        <v>0.0179</v>
      </c>
      <c r="L93" s="186" t="n">
        <f aca="false">K93/$E$3</f>
        <v>0.00358</v>
      </c>
      <c r="M93" s="131" t="n">
        <f aca="false">505/$J$10+$K$10*EXP(-(J93-300.3)/$L$10)</f>
        <v>0.0024082730087202</v>
      </c>
      <c r="N93" s="131" t="n">
        <f aca="false">(1-L93/M93)^2</f>
        <v>0.236723531953204</v>
      </c>
      <c r="O93" s="187"/>
      <c r="P93" s="159"/>
    </row>
    <row r="94" customFormat="false" ht="12.75" hidden="false" customHeight="false" outlineLevel="0" collapsed="false">
      <c r="A94" s="131" t="n">
        <v>10.4</v>
      </c>
      <c r="B94" s="131" t="n">
        <v>0.00259</v>
      </c>
      <c r="C94" s="131" t="n">
        <v>0.000517</v>
      </c>
      <c r="D94" s="185" t="n">
        <f aca="false">$A$10+$A94/$B$10+(1/$C$10)*(1-EXP(-$A94*$C$10/$D$10))</f>
        <v>0.000433001188033332</v>
      </c>
      <c r="E94" s="185" t="n">
        <f aca="false">(1-C94/D94)^2</f>
        <v>0.0376329368315251</v>
      </c>
      <c r="F94" s="185" t="n">
        <f aca="false">$A$10</f>
        <v>1.93843663210995E-005</v>
      </c>
      <c r="G94" s="185" t="n">
        <f aca="false">$A$10+A94/$B$10</f>
        <v>5.80572712153034E-005</v>
      </c>
      <c r="H94" s="185"/>
      <c r="J94" s="131" t="n">
        <v>511</v>
      </c>
      <c r="K94" s="131" t="n">
        <v>0.0178</v>
      </c>
      <c r="L94" s="186" t="n">
        <f aca="false">K94/$E$3</f>
        <v>0.00356</v>
      </c>
      <c r="M94" s="131" t="n">
        <f aca="false">505/$J$10+$K$10*EXP(-(J94-300.3)/$L$10)</f>
        <v>0.0024082730087202</v>
      </c>
      <c r="N94" s="131" t="n">
        <f aca="false">(1-L94/M94)^2</f>
        <v>0.228711316215956</v>
      </c>
      <c r="O94" s="187"/>
      <c r="P94" s="159"/>
    </row>
    <row r="95" customFormat="false" ht="12.75" hidden="false" customHeight="false" outlineLevel="0" collapsed="false">
      <c r="A95" s="131" t="n">
        <v>11</v>
      </c>
      <c r="B95" s="131" t="n">
        <v>0.00265</v>
      </c>
      <c r="C95" s="131" t="n">
        <v>0.00053</v>
      </c>
      <c r="D95" s="185" t="n">
        <f aca="false">$A$10+$A95/$B$10+(1/$C$10)*(1-EXP(-$A95*$C$10/$D$10))</f>
        <v>0.000435368040755481</v>
      </c>
      <c r="E95" s="185" t="n">
        <f aca="false">(1-C95/D95)^2</f>
        <v>0.0472457309679062</v>
      </c>
      <c r="F95" s="185" t="n">
        <f aca="false">$A$10</f>
        <v>1.93843663210995E-005</v>
      </c>
      <c r="G95" s="185" t="n">
        <f aca="false">$A$10+A95/$B$10</f>
        <v>6.02884003438152E-005</v>
      </c>
      <c r="H95" s="185"/>
      <c r="J95" s="131" t="n">
        <v>511</v>
      </c>
      <c r="K95" s="131" t="n">
        <v>0.0178</v>
      </c>
      <c r="L95" s="186" t="n">
        <f aca="false">K95/$E$3</f>
        <v>0.00356</v>
      </c>
      <c r="M95" s="131" t="n">
        <f aca="false">505/$J$10+$K$10*EXP(-(J95-300.3)/$L$10)</f>
        <v>0.0024082730087202</v>
      </c>
      <c r="N95" s="131" t="n">
        <f aca="false">(1-L95/M95)^2</f>
        <v>0.228711316215956</v>
      </c>
      <c r="O95" s="187"/>
      <c r="P95" s="159"/>
    </row>
    <row r="96" customFormat="false" ht="12.75" hidden="false" customHeight="false" outlineLevel="0" collapsed="false">
      <c r="A96" s="131" t="n">
        <v>11.6</v>
      </c>
      <c r="B96" s="131" t="n">
        <v>0.00273</v>
      </c>
      <c r="C96" s="131" t="n">
        <v>0.000546</v>
      </c>
      <c r="D96" s="185" t="n">
        <f aca="false">$A$10+$A96/$B$10+(1/$C$10)*(1-EXP(-$A96*$C$10/$D$10))</f>
        <v>0.000437690853256941</v>
      </c>
      <c r="E96" s="185" t="n">
        <f aca="false">(1-C96/D96)^2</f>
        <v>0.0612343803007832</v>
      </c>
      <c r="F96" s="185" t="n">
        <f aca="false">$A$10</f>
        <v>1.93843663210995E-005</v>
      </c>
      <c r="G96" s="185" t="n">
        <f aca="false">$A$10+A96/$B$10</f>
        <v>6.25195294723269E-005</v>
      </c>
      <c r="H96" s="185"/>
      <c r="J96" s="131" t="n">
        <v>512</v>
      </c>
      <c r="K96" s="131" t="n">
        <v>0.0178</v>
      </c>
      <c r="L96" s="186" t="n">
        <f aca="false">K96/$E$3</f>
        <v>0.00356</v>
      </c>
      <c r="M96" s="131" t="n">
        <f aca="false">505/$J$10+$K$10*EXP(-(J96-300.3)/$L$10)</f>
        <v>0.00240827300862643</v>
      </c>
      <c r="N96" s="131" t="n">
        <f aca="false">(1-L96/M96)^2</f>
        <v>0.228711316271005</v>
      </c>
      <c r="O96" s="187"/>
      <c r="P96" s="159"/>
    </row>
    <row r="97" customFormat="false" ht="12.75" hidden="false" customHeight="false" outlineLevel="0" collapsed="false">
      <c r="A97" s="131" t="n">
        <v>12.2</v>
      </c>
      <c r="B97" s="131" t="n">
        <v>0.00279</v>
      </c>
      <c r="C97" s="131" t="n">
        <v>0.000559</v>
      </c>
      <c r="D97" s="185" t="n">
        <f aca="false">$A$10+$A97/$B$10+(1/$C$10)*(1-EXP(-$A97*$C$10/$D$10))</f>
        <v>0.000439983915912631</v>
      </c>
      <c r="E97" s="185" t="n">
        <f aca="false">(1-C97/D97)^2</f>
        <v>0.0731707846674629</v>
      </c>
      <c r="F97" s="185" t="n">
        <f aca="false">$A$10</f>
        <v>1.93843663210995E-005</v>
      </c>
      <c r="G97" s="185" t="n">
        <f aca="false">$A$10+A97/$B$10</f>
        <v>6.47506586008387E-005</v>
      </c>
      <c r="H97" s="185"/>
      <c r="J97" s="131" t="n">
        <v>512</v>
      </c>
      <c r="K97" s="131" t="n">
        <v>0.0178</v>
      </c>
      <c r="L97" s="186" t="n">
        <f aca="false">K97/$E$3</f>
        <v>0.00356</v>
      </c>
      <c r="M97" s="131" t="n">
        <f aca="false">505/$J$10+$K$10*EXP(-(J97-300.3)/$L$10)</f>
        <v>0.00240827300862643</v>
      </c>
      <c r="N97" s="131" t="n">
        <f aca="false">(1-L97/M97)^2</f>
        <v>0.228711316271005</v>
      </c>
      <c r="O97" s="187"/>
      <c r="P97" s="159"/>
    </row>
    <row r="98" customFormat="false" ht="12.75" hidden="false" customHeight="false" outlineLevel="0" collapsed="false">
      <c r="A98" s="131" t="n">
        <v>12.8</v>
      </c>
      <c r="B98" s="131" t="n">
        <v>0.00289</v>
      </c>
      <c r="C98" s="131" t="n">
        <v>0.000578</v>
      </c>
      <c r="D98" s="185" t="n">
        <f aca="false">$A$10+$A98/$B$10+(1/$C$10)*(1-EXP(-$A98*$C$10/$D$10))</f>
        <v>0.000442256882090385</v>
      </c>
      <c r="E98" s="185" t="n">
        <f aca="false">(1-C98/D98)^2</f>
        <v>0.0942077086963353</v>
      </c>
      <c r="F98" s="185" t="n">
        <f aca="false">$A$10</f>
        <v>1.93843663210995E-005</v>
      </c>
      <c r="G98" s="185" t="n">
        <f aca="false">$A$10+A98/$B$10</f>
        <v>6.69817877293505E-005</v>
      </c>
      <c r="H98" s="185"/>
      <c r="J98" s="131" t="n">
        <v>512</v>
      </c>
      <c r="K98" s="131" t="n">
        <v>0.0177</v>
      </c>
      <c r="L98" s="186" t="n">
        <f aca="false">K98/$E$3</f>
        <v>0.00354</v>
      </c>
      <c r="M98" s="131" t="n">
        <f aca="false">505/$J$10+$K$10*EXP(-(J98-300.3)/$L$10)</f>
        <v>0.00240827300862643</v>
      </c>
      <c r="N98" s="131" t="n">
        <f aca="false">(1-L98/M98)^2</f>
        <v>0.220837036825575</v>
      </c>
      <c r="O98" s="187"/>
      <c r="P98" s="159"/>
    </row>
    <row r="99" customFormat="false" ht="12.75" hidden="false" customHeight="false" outlineLevel="0" collapsed="false">
      <c r="A99" s="131" t="n">
        <v>13.5</v>
      </c>
      <c r="B99" s="131" t="n">
        <v>0.00295</v>
      </c>
      <c r="C99" s="131" t="n">
        <v>0.000589</v>
      </c>
      <c r="D99" s="185" t="n">
        <f aca="false">$A$10+$A99/$B$10+(1/$C$10)*(1-EXP(-$A99*$C$10/$D$10))</f>
        <v>0.000444891851233482</v>
      </c>
      <c r="E99" s="185" t="n">
        <f aca="false">(1-C99/D99)^2</f>
        <v>0.104922390333738</v>
      </c>
      <c r="F99" s="185" t="n">
        <f aca="false">$A$10</f>
        <v>1.93843663210995E-005</v>
      </c>
      <c r="G99" s="185" t="n">
        <f aca="false">$A$10+A99/$B$10</f>
        <v>6.95847717126142E-005</v>
      </c>
      <c r="H99" s="185"/>
      <c r="J99" s="131" t="n">
        <v>513</v>
      </c>
      <c r="K99" s="131" t="n">
        <v>0.0177</v>
      </c>
      <c r="L99" s="186" t="n">
        <f aca="false">K99/$E$3</f>
        <v>0.00354</v>
      </c>
      <c r="M99" s="131" t="n">
        <f aca="false">505/$J$10+$K$10*EXP(-(J99-300.3)/$L$10)</f>
        <v>0.00240827300854095</v>
      </c>
      <c r="N99" s="131" t="n">
        <f aca="false">(1-L99/M99)^2</f>
        <v>0.220837036874616</v>
      </c>
      <c r="O99" s="187"/>
      <c r="P99" s="159"/>
    </row>
    <row r="100" customFormat="false" ht="12.75" hidden="false" customHeight="false" outlineLevel="0" collapsed="false">
      <c r="A100" s="131" t="n">
        <v>14.2</v>
      </c>
      <c r="B100" s="131" t="n">
        <v>0.00303</v>
      </c>
      <c r="C100" s="131" t="n">
        <v>0.000606</v>
      </c>
      <c r="D100" s="185" t="n">
        <f aca="false">$A$10+$A100/$B$10+(1/$C$10)*(1-EXP(-$A100*$C$10/$D$10))</f>
        <v>0.000447515074243723</v>
      </c>
      <c r="E100" s="185" t="n">
        <f aca="false">(1-C100/D100)^2</f>
        <v>0.125418205874992</v>
      </c>
      <c r="F100" s="185" t="n">
        <f aca="false">$A$10</f>
        <v>1.93843663210995E-005</v>
      </c>
      <c r="G100" s="185" t="n">
        <f aca="false">$A$10+A100/$B$10</f>
        <v>7.21877556958779E-005</v>
      </c>
      <c r="H100" s="185"/>
      <c r="J100" s="131" t="n">
        <v>513</v>
      </c>
      <c r="K100" s="131" t="n">
        <v>0.0177</v>
      </c>
      <c r="L100" s="186" t="n">
        <f aca="false">K100/$E$3</f>
        <v>0.00354</v>
      </c>
      <c r="M100" s="131" t="n">
        <f aca="false">505/$J$10+$K$10*EXP(-(J100-300.3)/$L$10)</f>
        <v>0.00240827300854095</v>
      </c>
      <c r="N100" s="131" t="n">
        <f aca="false">(1-L100/M100)^2</f>
        <v>0.220837036874616</v>
      </c>
      <c r="O100" s="187"/>
      <c r="P100" s="159"/>
    </row>
    <row r="101" customFormat="false" ht="12.75" hidden="false" customHeight="false" outlineLevel="0" collapsed="false">
      <c r="A101" s="131" t="n">
        <v>15</v>
      </c>
      <c r="B101" s="131" t="n">
        <v>0.00312</v>
      </c>
      <c r="C101" s="131" t="n">
        <v>0.000624</v>
      </c>
      <c r="D101" s="185" t="n">
        <f aca="false">$A$10+$A101/$B$10+(1/$C$10)*(1-EXP(-$A101*$C$10/$D$10))</f>
        <v>0.000450504116118991</v>
      </c>
      <c r="E101" s="185" t="n">
        <f aca="false">(1-C101/D101)^2</f>
        <v>0.148313548182733</v>
      </c>
      <c r="F101" s="185" t="n">
        <f aca="false">$A$10</f>
        <v>1.93843663210995E-005</v>
      </c>
      <c r="G101" s="185" t="n">
        <f aca="false">$A$10+A101/$B$10</f>
        <v>7.51625945338936E-005</v>
      </c>
      <c r="H101" s="185"/>
      <c r="J101" s="131" t="n">
        <v>514</v>
      </c>
      <c r="K101" s="131" t="n">
        <v>0.0177</v>
      </c>
      <c r="L101" s="186" t="n">
        <f aca="false">K101/$E$3</f>
        <v>0.00354</v>
      </c>
      <c r="M101" s="131" t="n">
        <f aca="false">505/$J$10+$K$10*EXP(-(J101-300.3)/$L$10)</f>
        <v>0.00240827300846301</v>
      </c>
      <c r="N101" s="131" t="n">
        <f aca="false">(1-L101/M101)^2</f>
        <v>0.220837036919328</v>
      </c>
      <c r="O101" s="187"/>
      <c r="P101" s="159"/>
    </row>
    <row r="102" customFormat="false" ht="12.75" hidden="false" customHeight="false" outlineLevel="0" collapsed="false">
      <c r="A102" s="131" t="n">
        <v>15.8</v>
      </c>
      <c r="B102" s="131" t="n">
        <v>0.00319</v>
      </c>
      <c r="C102" s="131" t="n">
        <v>0.000638</v>
      </c>
      <c r="D102" s="185" t="n">
        <f aca="false">$A$10+$A102/$B$10+(1/$C$10)*(1-EXP(-$A102*$C$10/$D$10))</f>
        <v>0.000453487373330736</v>
      </c>
      <c r="E102" s="185" t="n">
        <f aca="false">(1-C102/D102)^2</f>
        <v>0.165547178856068</v>
      </c>
      <c r="F102" s="185" t="n">
        <f aca="false">$A$10</f>
        <v>1.93843663210995E-005</v>
      </c>
      <c r="G102" s="185" t="n">
        <f aca="false">$A$10+A102/$B$10</f>
        <v>7.81374333719093E-005</v>
      </c>
      <c r="H102" s="185"/>
      <c r="J102" s="131" t="n">
        <v>514</v>
      </c>
      <c r="K102" s="131" t="n">
        <v>0.0176</v>
      </c>
      <c r="L102" s="186" t="n">
        <f aca="false">K102/$E$3</f>
        <v>0.00352</v>
      </c>
      <c r="M102" s="131" t="n">
        <f aca="false">505/$J$10+$K$10*EXP(-(J102-300.3)/$L$10)</f>
        <v>0.00240827300846301</v>
      </c>
      <c r="N102" s="131" t="n">
        <f aca="false">(1-L102/M102)^2</f>
        <v>0.213100693764808</v>
      </c>
      <c r="O102" s="187"/>
      <c r="P102" s="159"/>
    </row>
    <row r="103" customFormat="false" ht="12.75" hidden="false" customHeight="false" outlineLevel="0" collapsed="false">
      <c r="A103" s="131" t="n">
        <v>16.6</v>
      </c>
      <c r="B103" s="131" t="n">
        <v>0.00328</v>
      </c>
      <c r="C103" s="131" t="n">
        <v>0.000656</v>
      </c>
      <c r="D103" s="185" t="n">
        <f aca="false">$A$10+$A103/$B$10+(1/$C$10)*(1-EXP(-$A103*$C$10/$D$10))</f>
        <v>0.00045646720187729</v>
      </c>
      <c r="E103" s="185" t="n">
        <f aca="false">(1-C103/D103)^2</f>
        <v>0.191077446859407</v>
      </c>
      <c r="F103" s="185" t="n">
        <f aca="false">$A$10</f>
        <v>1.93843663210995E-005</v>
      </c>
      <c r="G103" s="185" t="n">
        <f aca="false">$A$10+A103/$B$10</f>
        <v>8.1112272209925E-005</v>
      </c>
      <c r="H103" s="185"/>
      <c r="J103" s="131" t="n">
        <v>514</v>
      </c>
      <c r="K103" s="131" t="n">
        <v>0.0176</v>
      </c>
      <c r="L103" s="186" t="n">
        <f aca="false">K103/$E$3</f>
        <v>0.00352</v>
      </c>
      <c r="M103" s="131" t="n">
        <f aca="false">505/$J$10+$K$10*EXP(-(J103-300.3)/$L$10)</f>
        <v>0.00240827300846301</v>
      </c>
      <c r="N103" s="131" t="n">
        <f aca="false">(1-L103/M103)^2</f>
        <v>0.213100693764808</v>
      </c>
      <c r="O103" s="187"/>
      <c r="P103" s="159"/>
    </row>
    <row r="104" customFormat="false" ht="12.75" hidden="false" customHeight="false" outlineLevel="0" collapsed="false">
      <c r="A104" s="131" t="n">
        <v>17.5</v>
      </c>
      <c r="B104" s="131" t="n">
        <v>0.00332</v>
      </c>
      <c r="C104" s="131" t="n">
        <v>0.000664</v>
      </c>
      <c r="D104" s="185" t="n">
        <f aca="false">$A$10+$A104/$B$10+(1/$C$10)*(1-EXP(-$A104*$C$10/$D$10))</f>
        <v>0.000459817125445872</v>
      </c>
      <c r="E104" s="185" t="n">
        <f aca="false">(1-C104/D104)^2</f>
        <v>0.19718248843892</v>
      </c>
      <c r="F104" s="185" t="n">
        <f aca="false">$A$10</f>
        <v>1.93843663210995E-005</v>
      </c>
      <c r="G104" s="185" t="n">
        <f aca="false">$A$10+A104/$B$10</f>
        <v>8.44589659026926E-005</v>
      </c>
      <c r="H104" s="185"/>
      <c r="J104" s="131" t="n">
        <v>515</v>
      </c>
      <c r="K104" s="131" t="n">
        <v>0.0176</v>
      </c>
      <c r="L104" s="186" t="n">
        <f aca="false">K104/$E$3</f>
        <v>0.00352</v>
      </c>
      <c r="M104" s="131" t="n">
        <f aca="false">505/$J$10+$K$10*EXP(-(J104-300.3)/$L$10)</f>
        <v>0.00240827300839195</v>
      </c>
      <c r="N104" s="131" t="n">
        <f aca="false">(1-L104/M104)^2</f>
        <v>0.213100693804626</v>
      </c>
      <c r="O104" s="187"/>
      <c r="P104" s="159"/>
    </row>
    <row r="105" customFormat="false" ht="12.75" hidden="false" customHeight="false" outlineLevel="0" collapsed="false">
      <c r="A105" s="131" t="n">
        <v>18.4</v>
      </c>
      <c r="B105" s="131" t="n">
        <v>0.00347</v>
      </c>
      <c r="C105" s="131" t="n">
        <v>0.000694</v>
      </c>
      <c r="D105" s="185" t="n">
        <f aca="false">$A$10+$A105/$B$10+(1/$C$10)*(1-EXP(-$A105*$C$10/$D$10))</f>
        <v>0.000463165612379691</v>
      </c>
      <c r="E105" s="185" t="n">
        <f aca="false">(1-C105/D105)^2</f>
        <v>0.248386734253669</v>
      </c>
      <c r="F105" s="185" t="n">
        <f aca="false">$A$10</f>
        <v>1.93843663210995E-005</v>
      </c>
      <c r="G105" s="185" t="n">
        <f aca="false">$A$10+A105/$B$10</f>
        <v>8.78056595954603E-005</v>
      </c>
      <c r="H105" s="185"/>
      <c r="J105" s="131" t="n">
        <v>515</v>
      </c>
      <c r="K105" s="131" t="n">
        <v>0.0175</v>
      </c>
      <c r="L105" s="186" t="n">
        <f aca="false">K105/$E$3</f>
        <v>0.0035</v>
      </c>
      <c r="M105" s="131" t="n">
        <f aca="false">505/$J$10+$K$10*EXP(-(J105-300.3)/$L$10)</f>
        <v>0.00240827300839195</v>
      </c>
      <c r="N105" s="131" t="n">
        <f aca="false">(1-L105/M105)^2</f>
        <v>0.205502286942275</v>
      </c>
      <c r="O105" s="187"/>
      <c r="P105" s="159"/>
    </row>
    <row r="106" customFormat="false" ht="12.75" hidden="false" customHeight="false" outlineLevel="0" collapsed="false">
      <c r="A106" s="131" t="n">
        <v>19.3</v>
      </c>
      <c r="B106" s="131" t="n">
        <v>0.00356</v>
      </c>
      <c r="C106" s="131" t="n">
        <v>0.000713</v>
      </c>
      <c r="D106" s="185" t="n">
        <f aca="false">$A$10+$A106/$B$10+(1/$C$10)*(1-EXP(-$A106*$C$10/$D$10))</f>
        <v>0.000466513301687664</v>
      </c>
      <c r="E106" s="185" t="n">
        <f aca="false">(1-C106/D106)^2</f>
        <v>0.279163678538311</v>
      </c>
      <c r="F106" s="185" t="n">
        <f aca="false">$A$10</f>
        <v>1.93843663210995E-005</v>
      </c>
      <c r="G106" s="185" t="n">
        <f aca="false">$A$10+A106/$B$10</f>
        <v>9.11523532882279E-005</v>
      </c>
      <c r="H106" s="185"/>
      <c r="J106" s="131" t="n">
        <v>516</v>
      </c>
      <c r="K106" s="131" t="n">
        <v>0.0175</v>
      </c>
      <c r="L106" s="186" t="n">
        <f aca="false">K106/$E$3</f>
        <v>0.0035</v>
      </c>
      <c r="M106" s="131" t="n">
        <f aca="false">505/$J$10+$K$10*EXP(-(J106-300.3)/$L$10)</f>
        <v>0.00240827300832716</v>
      </c>
      <c r="N106" s="131" t="n">
        <f aca="false">(1-L106/M106)^2</f>
        <v>0.205502286977723</v>
      </c>
      <c r="O106" s="187"/>
      <c r="P106" s="159"/>
    </row>
    <row r="107" customFormat="false" ht="12.75" hidden="false" customHeight="false" outlineLevel="0" collapsed="false">
      <c r="A107" s="131" t="n">
        <v>20.4</v>
      </c>
      <c r="B107" s="131" t="n">
        <v>0.00366</v>
      </c>
      <c r="C107" s="131" t="n">
        <v>0.000733</v>
      </c>
      <c r="D107" s="185" t="n">
        <f aca="false">$A$10+$A107/$B$10+(1/$C$10)*(1-EXP(-$A107*$C$10/$D$10))</f>
        <v>0.000470604342431719</v>
      </c>
      <c r="E107" s="185" t="n">
        <f aca="false">(1-C107/D107)^2</f>
        <v>0.310886187208218</v>
      </c>
      <c r="F107" s="185" t="n">
        <f aca="false">$A$10</f>
        <v>1.93843663210995E-005</v>
      </c>
      <c r="G107" s="185" t="n">
        <f aca="false">$A$10+A107/$B$10</f>
        <v>9.52427566904995E-005</v>
      </c>
      <c r="H107" s="185"/>
      <c r="J107" s="131" t="n">
        <v>516</v>
      </c>
      <c r="K107" s="131" t="n">
        <v>0.0175</v>
      </c>
      <c r="L107" s="186" t="n">
        <f aca="false">K107/$E$3</f>
        <v>0.0035</v>
      </c>
      <c r="M107" s="131" t="n">
        <f aca="false">505/$J$10+$K$10*EXP(-(J107-300.3)/$L$10)</f>
        <v>0.00240827300832716</v>
      </c>
      <c r="N107" s="131" t="n">
        <f aca="false">(1-L107/M107)^2</f>
        <v>0.205502286977723</v>
      </c>
      <c r="O107" s="187"/>
      <c r="P107" s="159"/>
    </row>
    <row r="108" customFormat="false" ht="12.75" hidden="false" customHeight="false" outlineLevel="0" collapsed="false">
      <c r="A108" s="131" t="n">
        <v>21.4</v>
      </c>
      <c r="B108" s="131" t="n">
        <v>0.00376</v>
      </c>
      <c r="C108" s="131" t="n">
        <v>0.000752</v>
      </c>
      <c r="D108" s="185" t="n">
        <f aca="false">$A$10+$A108/$B$10+(1/$C$10)*(1-EXP(-$A108*$C$10/$D$10))</f>
        <v>0.000474323181535107</v>
      </c>
      <c r="E108" s="185" t="n">
        <f aca="false">(1-C108/D108)^2</f>
        <v>0.34271297626009</v>
      </c>
      <c r="F108" s="185" t="n">
        <f aca="false">$A$10</f>
        <v>1.93843663210995E-005</v>
      </c>
      <c r="G108" s="185" t="n">
        <f aca="false">$A$10+A108/$B$10</f>
        <v>9.89613052380191E-005</v>
      </c>
      <c r="H108" s="185"/>
      <c r="J108" s="131" t="n">
        <v>517</v>
      </c>
      <c r="K108" s="131" t="n">
        <v>0.0174</v>
      </c>
      <c r="L108" s="186" t="n">
        <f aca="false">K108/$E$3</f>
        <v>0.00348</v>
      </c>
      <c r="M108" s="131" t="n">
        <f aca="false">505/$J$10+$K$10*EXP(-(J108-300.3)/$L$10)</f>
        <v>0.00240827300826809</v>
      </c>
      <c r="N108" s="131" t="n">
        <f aca="false">(1-L108/M108)^2</f>
        <v>0.198041816439182</v>
      </c>
      <c r="O108" s="187"/>
      <c r="P108" s="159"/>
    </row>
    <row r="109" customFormat="false" ht="12.75" hidden="false" customHeight="false" outlineLevel="0" collapsed="false">
      <c r="A109" s="131" t="n">
        <v>22.6</v>
      </c>
      <c r="B109" s="131" t="n">
        <v>0.00386</v>
      </c>
      <c r="C109" s="131" t="n">
        <v>0.000771</v>
      </c>
      <c r="D109" s="185" t="n">
        <f aca="false">$A$10+$A109/$B$10+(1/$C$10)*(1-EXP(-$A109*$C$10/$D$10))</f>
        <v>0.000478785610970816</v>
      </c>
      <c r="E109" s="185" t="n">
        <f aca="false">(1-C109/D109)^2</f>
        <v>0.372495486442317</v>
      </c>
      <c r="F109" s="185" t="n">
        <f aca="false">$A$10</f>
        <v>1.93843663210995E-005</v>
      </c>
      <c r="G109" s="185" t="n">
        <f aca="false">$A$10+A109/$B$10</f>
        <v>0.000103423563495043</v>
      </c>
      <c r="H109" s="185"/>
      <c r="J109" s="131" t="n">
        <v>517</v>
      </c>
      <c r="K109" s="131" t="n">
        <v>0.0174</v>
      </c>
      <c r="L109" s="186" t="n">
        <f aca="false">K109/$E$3</f>
        <v>0.00348</v>
      </c>
      <c r="M109" s="131" t="n">
        <f aca="false">505/$J$10+$K$10*EXP(-(J109-300.3)/$L$10)</f>
        <v>0.00240827300826809</v>
      </c>
      <c r="N109" s="131" t="n">
        <f aca="false">(1-L109/M109)^2</f>
        <v>0.198041816439182</v>
      </c>
      <c r="O109" s="187"/>
      <c r="P109" s="159"/>
    </row>
    <row r="110" customFormat="false" ht="12.75" hidden="false" customHeight="false" outlineLevel="0" collapsed="false">
      <c r="A110" s="131" t="n">
        <v>23.8</v>
      </c>
      <c r="B110" s="131" t="n">
        <v>0.00397</v>
      </c>
      <c r="C110" s="131" t="n">
        <v>0.000794</v>
      </c>
      <c r="D110" s="185" t="n">
        <f aca="false">$A$10+$A110/$B$10+(1/$C$10)*(1-EXP(-$A110*$C$10/$D$10))</f>
        <v>0.000483247947340269</v>
      </c>
      <c r="E110" s="185" t="n">
        <f aca="false">(1-C110/D110)^2</f>
        <v>0.41351186568943</v>
      </c>
      <c r="F110" s="185" t="n">
        <f aca="false">$A$10</f>
        <v>1.93843663210995E-005</v>
      </c>
      <c r="G110" s="185" t="n">
        <f aca="false">$A$10+A110/$B$10</f>
        <v>0.000107885821752066</v>
      </c>
      <c r="H110" s="185"/>
      <c r="J110" s="131" t="n">
        <v>518</v>
      </c>
      <c r="K110" s="131" t="n">
        <v>0.0174</v>
      </c>
      <c r="L110" s="186" t="n">
        <f aca="false">K110/$E$3</f>
        <v>0.00348</v>
      </c>
      <c r="M110" s="131" t="n">
        <f aca="false">505/$J$10+$K$10*EXP(-(J110-300.3)/$L$10)</f>
        <v>0.00240827300821424</v>
      </c>
      <c r="N110" s="131" t="n">
        <f aca="false">(1-L110/M110)^2</f>
        <v>0.198041816467943</v>
      </c>
      <c r="O110" s="187"/>
      <c r="P110" s="159"/>
    </row>
    <row r="111" customFormat="false" ht="12.75" hidden="false" customHeight="false" outlineLevel="0" collapsed="false">
      <c r="A111" s="131" t="n">
        <v>25</v>
      </c>
      <c r="B111" s="131" t="n">
        <v>0.00409</v>
      </c>
      <c r="C111" s="131" t="n">
        <v>0.000818</v>
      </c>
      <c r="D111" s="185" t="n">
        <f aca="false">$A$10+$A111/$B$10+(1/$C$10)*(1-EXP(-$A111*$C$10/$D$10))</f>
        <v>0.000487710241241636</v>
      </c>
      <c r="E111" s="185" t="n">
        <f aca="false">(1-C111/D111)^2</f>
        <v>0.458634230045121</v>
      </c>
      <c r="F111" s="185" t="n">
        <f aca="false">$A$10</f>
        <v>1.93843663210995E-005</v>
      </c>
      <c r="G111" s="185" t="n">
        <f aca="false">$A$10+A111/$B$10</f>
        <v>0.00011234808000909</v>
      </c>
      <c r="H111" s="185"/>
      <c r="J111" s="131" t="n">
        <v>518</v>
      </c>
      <c r="K111" s="131" t="n">
        <v>0.0173</v>
      </c>
      <c r="L111" s="186" t="n">
        <f aca="false">K111/$E$3</f>
        <v>0.00346</v>
      </c>
      <c r="M111" s="131" t="n">
        <f aca="false">505/$J$10+$K$10*EXP(-(J111-300.3)/$L$10)</f>
        <v>0.00240827300821424</v>
      </c>
      <c r="N111" s="131" t="n">
        <f aca="false">(1-L111/M111)^2</f>
        <v>0.190719282189515</v>
      </c>
      <c r="O111" s="187"/>
      <c r="P111" s="159"/>
    </row>
    <row r="112" customFormat="false" ht="12.75" hidden="false" customHeight="false" outlineLevel="0" collapsed="false">
      <c r="A112" s="131" t="n">
        <v>26.3</v>
      </c>
      <c r="B112" s="131" t="n">
        <v>0.00419</v>
      </c>
      <c r="C112" s="131" t="n">
        <v>0.000837</v>
      </c>
      <c r="D112" s="185" t="n">
        <f aca="false">$A$10+$A112/$B$10+(1/$C$10)*(1-EXP(-$A112*$C$10/$D$10))</f>
        <v>0.000492544371482673</v>
      </c>
      <c r="E112" s="185" t="n">
        <f aca="false">(1-C112/D112)^2</f>
        <v>0.489075435356492</v>
      </c>
      <c r="F112" s="185" t="n">
        <f aca="false">$A$10</f>
        <v>1.93843663210995E-005</v>
      </c>
      <c r="G112" s="185" t="n">
        <f aca="false">$A$10+A112/$B$10</f>
        <v>0.000117182193120865</v>
      </c>
      <c r="H112" s="185"/>
      <c r="J112" s="131" t="n">
        <v>519</v>
      </c>
      <c r="K112" s="131" t="n">
        <v>0.0173</v>
      </c>
      <c r="L112" s="186" t="n">
        <f aca="false">K112/$E$3</f>
        <v>0.00346</v>
      </c>
      <c r="M112" s="131" t="n">
        <f aca="false">505/$J$10+$K$10*EXP(-(J112-300.3)/$L$10)</f>
        <v>0.00240827300816514</v>
      </c>
      <c r="N112" s="131" t="n">
        <f aca="false">(1-L112/M112)^2</f>
        <v>0.190719282215099</v>
      </c>
      <c r="O112" s="187"/>
      <c r="P112" s="159"/>
    </row>
    <row r="113" customFormat="false" ht="12.75" hidden="false" customHeight="false" outlineLevel="0" collapsed="false">
      <c r="A113" s="131" t="n">
        <v>27.7</v>
      </c>
      <c r="B113" s="131" t="n">
        <v>0.0043</v>
      </c>
      <c r="C113" s="131" t="n">
        <v>0.00086</v>
      </c>
      <c r="D113" s="185" t="n">
        <f aca="false">$A$10+$A113/$B$10+(1/$C$10)*(1-EXP(-$A113*$C$10/$D$10))</f>
        <v>0.000497750347116888</v>
      </c>
      <c r="E113" s="185" t="n">
        <f aca="false">(1-C113/D113)^2</f>
        <v>0.529654678556252</v>
      </c>
      <c r="F113" s="185" t="n">
        <f aca="false">$A$10</f>
        <v>1.93843663210995E-005</v>
      </c>
      <c r="G113" s="185" t="n">
        <f aca="false">$A$10+A113/$B$10</f>
        <v>0.000122388161087393</v>
      </c>
      <c r="H113" s="185"/>
      <c r="J113" s="131" t="n">
        <v>520</v>
      </c>
      <c r="K113" s="131" t="n">
        <v>0.0173</v>
      </c>
      <c r="L113" s="186" t="n">
        <f aca="false">K113/$E$3</f>
        <v>0.00346</v>
      </c>
      <c r="M113" s="131" t="n">
        <f aca="false">505/$J$10+$K$10*EXP(-(J113-300.3)/$L$10)</f>
        <v>0.00240827300812037</v>
      </c>
      <c r="N113" s="131" t="n">
        <f aca="false">(1-L113/M113)^2</f>
        <v>0.190719282238425</v>
      </c>
      <c r="O113" s="187"/>
      <c r="P113" s="159"/>
    </row>
    <row r="114" customFormat="false" ht="12.75" hidden="false" customHeight="false" outlineLevel="0" collapsed="false">
      <c r="A114" s="131" t="n">
        <v>29.1</v>
      </c>
      <c r="B114" s="131" t="n">
        <v>0.00442</v>
      </c>
      <c r="C114" s="131" t="n">
        <v>0.000885</v>
      </c>
      <c r="D114" s="185" t="n">
        <f aca="false">$A$10+$A114/$B$10+(1/$C$10)*(1-EXP(-$A114*$C$10/$D$10))</f>
        <v>0.000502956318153474</v>
      </c>
      <c r="E114" s="185" t="n">
        <f aca="false">(1-C114/D114)^2</f>
        <v>0.576986307950371</v>
      </c>
      <c r="F114" s="185" t="n">
        <f aca="false">$A$10</f>
        <v>1.93843663210995E-005</v>
      </c>
      <c r="G114" s="185" t="n">
        <f aca="false">$A$10+A114/$B$10</f>
        <v>0.00012759412905392</v>
      </c>
      <c r="H114" s="185"/>
      <c r="J114" s="131" t="n">
        <v>520</v>
      </c>
      <c r="K114" s="131" t="n">
        <v>0.0172</v>
      </c>
      <c r="L114" s="186" t="n">
        <f aca="false">K114/$E$3</f>
        <v>0.00344</v>
      </c>
      <c r="M114" s="131" t="n">
        <f aca="false">505/$J$10+$K$10*EXP(-(J114-300.3)/$L$10)</f>
        <v>0.00240827300812037</v>
      </c>
      <c r="N114" s="131" t="n">
        <f aca="false">(1-L114/M114)^2</f>
        <v>0.183534684251925</v>
      </c>
      <c r="O114" s="187"/>
      <c r="P114" s="159"/>
    </row>
    <row r="115" customFormat="false" ht="12.75" hidden="false" customHeight="false" outlineLevel="0" collapsed="false">
      <c r="A115" s="131" t="n">
        <v>30.7</v>
      </c>
      <c r="B115" s="131" t="n">
        <v>0.00455</v>
      </c>
      <c r="C115" s="131" t="n">
        <v>0.00091</v>
      </c>
      <c r="D115" s="185" t="n">
        <f aca="false">$A$10+$A115/$B$10+(1/$C$10)*(1-EXP(-$A115*$C$10/$D$10))</f>
        <v>0.000508905997159331</v>
      </c>
      <c r="E115" s="185" t="n">
        <f aca="false">(1-C115/D115)^2</f>
        <v>0.621179620822367</v>
      </c>
      <c r="F115" s="185" t="n">
        <f aca="false">$A$10</f>
        <v>1.93843663210995E-005</v>
      </c>
      <c r="G115" s="185" t="n">
        <f aca="false">$A$10+A115/$B$10</f>
        <v>0.000133543806729951</v>
      </c>
      <c r="H115" s="185"/>
      <c r="J115" s="131" t="n">
        <v>521</v>
      </c>
      <c r="K115" s="131" t="n">
        <v>0.0172</v>
      </c>
      <c r="L115" s="186" t="n">
        <f aca="false">K115/$E$3</f>
        <v>0.00344</v>
      </c>
      <c r="M115" s="131" t="n">
        <f aca="false">505/$J$10+$K$10*EXP(-(J115-300.3)/$L$10)</f>
        <v>0.00240827300807956</v>
      </c>
      <c r="N115" s="131" t="n">
        <f aca="false">(1-L115/M115)^2</f>
        <v>0.183534684272666</v>
      </c>
      <c r="O115" s="187"/>
      <c r="P115" s="159"/>
    </row>
    <row r="116" customFormat="false" ht="12.75" hidden="false" customHeight="false" outlineLevel="0" collapsed="false">
      <c r="A116" s="131" t="n">
        <v>32.3</v>
      </c>
      <c r="B116" s="131" t="n">
        <v>0.00467</v>
      </c>
      <c r="C116" s="131" t="n">
        <v>0.000935</v>
      </c>
      <c r="D116" s="185" t="n">
        <f aca="false">$A$10+$A116/$B$10+(1/$C$10)*(1-EXP(-$A116*$C$10/$D$10))</f>
        <v>0.000514855675302547</v>
      </c>
      <c r="E116" s="185" t="n">
        <f aca="false">(1-C116/D116)^2</f>
        <v>0.665926034744799</v>
      </c>
      <c r="F116" s="185" t="n">
        <f aca="false">$A$10</f>
        <v>1.93843663210995E-005</v>
      </c>
      <c r="G116" s="185" t="n">
        <f aca="false">$A$10+A116/$B$10</f>
        <v>0.000139493484405983</v>
      </c>
      <c r="H116" s="185"/>
      <c r="J116" s="131" t="n">
        <v>522</v>
      </c>
      <c r="K116" s="131" t="n">
        <v>0.0172</v>
      </c>
      <c r="L116" s="186" t="n">
        <f aca="false">K116/$E$3</f>
        <v>0.00344</v>
      </c>
      <c r="M116" s="131" t="n">
        <f aca="false">505/$J$10+$K$10*EXP(-(J116-300.3)/$L$10)</f>
        <v>0.00240827300804235</v>
      </c>
      <c r="N116" s="131" t="n">
        <f aca="false">(1-L116/M116)^2</f>
        <v>0.183534684291577</v>
      </c>
      <c r="O116" s="187"/>
      <c r="P116" s="159"/>
    </row>
    <row r="117" customFormat="false" ht="12.75" hidden="false" customHeight="false" outlineLevel="0" collapsed="false">
      <c r="A117" s="131" t="n">
        <v>34</v>
      </c>
      <c r="B117" s="131" t="n">
        <v>0.00481</v>
      </c>
      <c r="C117" s="131" t="n">
        <v>0.000962</v>
      </c>
      <c r="D117" s="185" t="n">
        <f aca="false">$A$10+$A117/$B$10+(1/$C$10)*(1-EXP(-$A117*$C$10/$D$10))</f>
        <v>0.000521177208003084</v>
      </c>
      <c r="E117" s="185" t="n">
        <f aca="false">(1-C117/D117)^2</f>
        <v>0.715413698777007</v>
      </c>
      <c r="F117" s="185" t="n">
        <f aca="false">$A$10</f>
        <v>1.93843663210995E-005</v>
      </c>
      <c r="G117" s="185" t="n">
        <f aca="false">$A$10+A117/$B$10</f>
        <v>0.000145815016936766</v>
      </c>
      <c r="H117" s="185"/>
      <c r="J117" s="131" t="n">
        <v>523</v>
      </c>
      <c r="K117" s="131" t="n">
        <v>0.0171</v>
      </c>
      <c r="L117" s="186" t="n">
        <f aca="false">K117/$E$3</f>
        <v>0.00342</v>
      </c>
      <c r="M117" s="131" t="n">
        <f aca="false">505/$J$10+$K$10*EXP(-(J117-300.3)/$L$10)</f>
        <v>0.00240827300800842</v>
      </c>
      <c r="N117" s="131" t="n">
        <f aca="false">(1-L117/M117)^2</f>
        <v>0.176488022614037</v>
      </c>
      <c r="O117" s="187"/>
      <c r="P117" s="159"/>
    </row>
    <row r="118" customFormat="false" ht="12.75" hidden="false" customHeight="false" outlineLevel="0" collapsed="false">
      <c r="A118" s="131" t="n">
        <v>35.8</v>
      </c>
      <c r="B118" s="131" t="n">
        <v>0.00494</v>
      </c>
      <c r="C118" s="131" t="n">
        <v>0.000988</v>
      </c>
      <c r="D118" s="185" t="n">
        <f aca="false">$A$10+$A118/$B$10+(1/$C$10)*(1-EXP(-$A118*$C$10/$D$10))</f>
        <v>0.000527870595446215</v>
      </c>
      <c r="E118" s="185" t="n">
        <f aca="false">(1-C118/D118)^2</f>
        <v>0.759810050696867</v>
      </c>
      <c r="F118" s="185" t="n">
        <f aca="false">$A$10</f>
        <v>1.93843663210995E-005</v>
      </c>
      <c r="G118" s="185" t="n">
        <f aca="false">$A$10+A118/$B$10</f>
        <v>0.000152508404322301</v>
      </c>
      <c r="H118" s="185"/>
      <c r="J118" s="131" t="n">
        <v>523</v>
      </c>
      <c r="K118" s="131" t="n">
        <v>0.0171</v>
      </c>
      <c r="L118" s="186" t="n">
        <f aca="false">K118/$E$3</f>
        <v>0.00342</v>
      </c>
      <c r="M118" s="131" t="n">
        <f aca="false">505/$J$10+$K$10*EXP(-(J118-300.3)/$L$10)</f>
        <v>0.00240827300800842</v>
      </c>
      <c r="N118" s="131" t="n">
        <f aca="false">(1-L118/M118)^2</f>
        <v>0.176488022614037</v>
      </c>
      <c r="O118" s="187"/>
      <c r="P118" s="159"/>
    </row>
    <row r="119" customFormat="false" ht="12.75" hidden="false" customHeight="false" outlineLevel="0" collapsed="false">
      <c r="A119" s="131" t="n">
        <v>37.6</v>
      </c>
      <c r="B119" s="131" t="n">
        <v>0.00508</v>
      </c>
      <c r="C119" s="131" t="n">
        <v>0.00102</v>
      </c>
      <c r="D119" s="185" t="n">
        <f aca="false">$A$10+$A119/$B$10+(1/$C$10)*(1-EXP(-$A119*$C$10/$D$10))</f>
        <v>0.000534563982849505</v>
      </c>
      <c r="E119" s="185" t="n">
        <f aca="false">(1-C119/D119)^2</f>
        <v>0.824640392497761</v>
      </c>
      <c r="F119" s="185" t="n">
        <f aca="false">$A$10</f>
        <v>1.93843663210995E-005</v>
      </c>
      <c r="G119" s="185" t="n">
        <f aca="false">$A$10+A119/$B$10</f>
        <v>0.000159201791707837</v>
      </c>
      <c r="H119" s="185"/>
      <c r="J119" s="131" t="n">
        <v>524</v>
      </c>
      <c r="K119" s="131" t="n">
        <v>0.0171</v>
      </c>
      <c r="L119" s="186" t="n">
        <f aca="false">K119/$E$3</f>
        <v>0.00342</v>
      </c>
      <c r="M119" s="131" t="n">
        <f aca="false">505/$J$10+$K$10*EXP(-(J119-300.3)/$L$10)</f>
        <v>0.00240827300797749</v>
      </c>
      <c r="N119" s="131" t="n">
        <f aca="false">(1-L119/M119)^2</f>
        <v>0.176488022629361</v>
      </c>
      <c r="O119" s="187"/>
      <c r="P119" s="159"/>
    </row>
    <row r="120" customFormat="false" ht="12.75" hidden="false" customHeight="false" outlineLevel="0" collapsed="false">
      <c r="A120" s="131" t="n">
        <v>39.6</v>
      </c>
      <c r="B120" s="131" t="n">
        <v>0.00523</v>
      </c>
      <c r="C120" s="131" t="n">
        <v>0.00105</v>
      </c>
      <c r="D120" s="185" t="n">
        <f aca="false">$A$10+$A120/$B$10+(1/$C$10)*(1-EXP(-$A120*$C$10/$D$10))</f>
        <v>0.000542001079950316</v>
      </c>
      <c r="E120" s="185" t="n">
        <f aca="false">(1-C120/D120)^2</f>
        <v>0.878466641179543</v>
      </c>
      <c r="F120" s="185" t="n">
        <f aca="false">$A$10</f>
        <v>1.93843663210995E-005</v>
      </c>
      <c r="G120" s="185" t="n">
        <f aca="false">$A$10+A120/$B$10</f>
        <v>0.000166638888802876</v>
      </c>
      <c r="H120" s="185"/>
      <c r="J120" s="131" t="n">
        <v>525</v>
      </c>
      <c r="K120" s="131" t="n">
        <v>0.017</v>
      </c>
      <c r="L120" s="186" t="n">
        <f aca="false">K120/$E$3</f>
        <v>0.0034</v>
      </c>
      <c r="M120" s="131" t="n">
        <f aca="false">505/$J$10+$K$10*EXP(-(J120-300.3)/$L$10)</f>
        <v>0.00240827300794929</v>
      </c>
      <c r="N120" s="131" t="n">
        <f aca="false">(1-L120/M120)^2</f>
        <v>0.169579297240964</v>
      </c>
      <c r="O120" s="187"/>
      <c r="P120" s="159"/>
    </row>
    <row r="121" customFormat="false" ht="12.75" hidden="false" customHeight="false" outlineLevel="0" collapsed="false">
      <c r="A121" s="131" t="n">
        <v>41.7</v>
      </c>
      <c r="B121" s="131" t="n">
        <v>0.00537</v>
      </c>
      <c r="C121" s="131" t="n">
        <v>0.00107</v>
      </c>
      <c r="D121" s="185" t="n">
        <f aca="false">$A$10+$A121/$B$10+(1/$C$10)*(1-EXP(-$A121*$C$10/$D$10))</f>
        <v>0.000549810031901704</v>
      </c>
      <c r="E121" s="185" t="n">
        <f aca="false">(1-C121/D121)^2</f>
        <v>0.895155790920462</v>
      </c>
      <c r="F121" s="185" t="n">
        <f aca="false">$A$10</f>
        <v>1.93843663210995E-005</v>
      </c>
      <c r="G121" s="185" t="n">
        <f aca="false">$A$10+A121/$B$10</f>
        <v>0.000174447840752667</v>
      </c>
      <c r="H121" s="185"/>
      <c r="J121" s="131" t="n">
        <v>526</v>
      </c>
      <c r="K121" s="131" t="n">
        <v>0.017</v>
      </c>
      <c r="L121" s="186" t="n">
        <f aca="false">K121/$E$3</f>
        <v>0.0034</v>
      </c>
      <c r="M121" s="131" t="n">
        <f aca="false">505/$J$10+$K$10*EXP(-(J121-300.3)/$L$10)</f>
        <v>0.00240827300792358</v>
      </c>
      <c r="N121" s="131" t="n">
        <f aca="false">(1-L121/M121)^2</f>
        <v>0.169579297253378</v>
      </c>
      <c r="O121" s="187"/>
      <c r="P121" s="159"/>
    </row>
    <row r="122" customFormat="false" ht="12.75" hidden="false" customHeight="false" outlineLevel="0" collapsed="false">
      <c r="A122" s="131" t="n">
        <v>43.9</v>
      </c>
      <c r="B122" s="131" t="n">
        <v>0.00552</v>
      </c>
      <c r="C122" s="131" t="n">
        <v>0.0011</v>
      </c>
      <c r="D122" s="185" t="n">
        <f aca="false">$A$10+$A122/$B$10+(1/$C$10)*(1-EXP(-$A122*$C$10/$D$10))</f>
        <v>0.000557990838706661</v>
      </c>
      <c r="E122" s="185" t="n">
        <f aca="false">(1-C122/D122)^2</f>
        <v>0.943537395383618</v>
      </c>
      <c r="F122" s="185" t="n">
        <f aca="false">$A$10</f>
        <v>1.93843663210995E-005</v>
      </c>
      <c r="G122" s="185" t="n">
        <f aca="false">$A$10+A122/$B$10</f>
        <v>0.00018262864755721</v>
      </c>
      <c r="H122" s="185"/>
      <c r="J122" s="131" t="n">
        <v>527</v>
      </c>
      <c r="K122" s="131" t="n">
        <v>0.0169</v>
      </c>
      <c r="L122" s="186" t="n">
        <f aca="false">K122/$E$3</f>
        <v>0.00338</v>
      </c>
      <c r="M122" s="131" t="n">
        <f aca="false">505/$J$10+$K$10*EXP(-(J122-300.3)/$L$10)</f>
        <v>0.00240827300790014</v>
      </c>
      <c r="N122" s="131" t="n">
        <f aca="false">(1-L122/M122)^2</f>
        <v>0.162808508154876</v>
      </c>
      <c r="O122" s="187"/>
      <c r="P122" s="159"/>
    </row>
    <row r="123" customFormat="false" ht="12.75" hidden="false" customHeight="false" outlineLevel="0" collapsed="false">
      <c r="A123" s="131" t="n">
        <v>46.2</v>
      </c>
      <c r="B123" s="131" t="n">
        <v>0.00567</v>
      </c>
      <c r="C123" s="131" t="n">
        <v>0.00113</v>
      </c>
      <c r="D123" s="185" t="n">
        <f aca="false">$A$10+$A123/$B$10+(1/$C$10)*(1-EXP(-$A123*$C$10/$D$10))</f>
        <v>0.000566543500366056</v>
      </c>
      <c r="E123" s="185" t="n">
        <f aca="false">(1-C123/D123)^2</f>
        <v>0.989132024443287</v>
      </c>
      <c r="F123" s="185" t="n">
        <f aca="false">$A$10</f>
        <v>1.93843663210995E-005</v>
      </c>
      <c r="G123" s="185" t="n">
        <f aca="false">$A$10+A123/$B$10</f>
        <v>0.000191181309216505</v>
      </c>
      <c r="H123" s="185"/>
      <c r="J123" s="131" t="n">
        <v>528</v>
      </c>
      <c r="K123" s="131" t="n">
        <v>0.0169</v>
      </c>
      <c r="L123" s="186" t="n">
        <f aca="false">K123/$E$3</f>
        <v>0.00338</v>
      </c>
      <c r="M123" s="131" t="n">
        <f aca="false">505/$J$10+$K$10*EXP(-(J123-300.3)/$L$10)</f>
        <v>0.00240827300787876</v>
      </c>
      <c r="N123" s="131" t="n">
        <f aca="false">(1-L123/M123)^2</f>
        <v>0.162808508164927</v>
      </c>
      <c r="O123" s="187"/>
      <c r="P123" s="159"/>
    </row>
    <row r="124" customFormat="false" ht="12.75" hidden="false" customHeight="false" outlineLevel="0" collapsed="false">
      <c r="A124" s="131" t="n">
        <v>48.6</v>
      </c>
      <c r="B124" s="131" t="n">
        <v>0.00583</v>
      </c>
      <c r="C124" s="131" t="n">
        <v>0.00117</v>
      </c>
      <c r="D124" s="185" t="n">
        <f aca="false">$A$10+$A124/$B$10+(1/$C$10)*(1-EXP(-$A124*$C$10/$D$10))</f>
        <v>0.000575468016880126</v>
      </c>
      <c r="E124" s="185" t="n">
        <f aca="false">(1-C124/D124)^2</f>
        <v>1.06735296808359</v>
      </c>
      <c r="F124" s="185" t="n">
        <f aca="false">$A$10</f>
        <v>1.93843663210995E-005</v>
      </c>
      <c r="G124" s="185" t="n">
        <f aca="false">$A$10+A124/$B$10</f>
        <v>0.000200105825730552</v>
      </c>
      <c r="H124" s="185"/>
      <c r="J124" s="131" t="n">
        <v>529</v>
      </c>
      <c r="K124" s="131" t="n">
        <v>0.0169</v>
      </c>
      <c r="L124" s="186" t="n">
        <f aca="false">K124/$E$3</f>
        <v>0.00338</v>
      </c>
      <c r="M124" s="131" t="n">
        <f aca="false">505/$J$10+$K$10*EXP(-(J124-300.3)/$L$10)</f>
        <v>0.00240827300785928</v>
      </c>
      <c r="N124" s="131" t="n">
        <f aca="false">(1-L124/M124)^2</f>
        <v>0.162808508174091</v>
      </c>
      <c r="O124" s="187"/>
      <c r="P124" s="159"/>
    </row>
    <row r="125" customFormat="false" ht="12.75" hidden="false" customHeight="false" outlineLevel="0" collapsed="false">
      <c r="A125" s="131" t="n">
        <v>51.1</v>
      </c>
      <c r="B125" s="131" t="n">
        <v>0.006</v>
      </c>
      <c r="C125" s="131" t="n">
        <v>0.0012</v>
      </c>
      <c r="D125" s="185" t="n">
        <f aca="false">$A$10+$A125/$B$10+(1/$C$10)*(1-EXP(-$A125*$C$10/$D$10))</f>
        <v>0.00058476438824893</v>
      </c>
      <c r="E125" s="185" t="n">
        <f aca="false">(1-C125/D125)^2</f>
        <v>1.10693239788434</v>
      </c>
      <c r="F125" s="185" t="n">
        <f aca="false">$A$10</f>
        <v>1.93843663210995E-005</v>
      </c>
      <c r="G125" s="185" t="n">
        <f aca="false">$A$10+A125/$B$10</f>
        <v>0.000209402197099351</v>
      </c>
      <c r="H125" s="185"/>
      <c r="J125" s="131" t="n">
        <v>530</v>
      </c>
      <c r="K125" s="131" t="n">
        <v>0.0168</v>
      </c>
      <c r="L125" s="186" t="n">
        <f aca="false">K125/$E$3</f>
        <v>0.00336</v>
      </c>
      <c r="M125" s="131" t="n">
        <f aca="false">505/$J$10+$K$10*EXP(-(J125-300.3)/$L$10)</f>
        <v>0.00240827300784151</v>
      </c>
      <c r="N125" s="131" t="n">
        <f aca="false">(1-L125/M125)^2</f>
        <v>0.156175655365071</v>
      </c>
      <c r="O125" s="187"/>
      <c r="P125" s="159"/>
    </row>
    <row r="126" customFormat="false" ht="12.75" hidden="false" customHeight="false" outlineLevel="0" collapsed="false">
      <c r="A126" s="131" t="n">
        <v>53.8</v>
      </c>
      <c r="B126" s="131" t="n">
        <v>0.00617</v>
      </c>
      <c r="C126" s="131" t="n">
        <v>0.00123</v>
      </c>
      <c r="D126" s="185" t="n">
        <f aca="false">$A$10+$A126/$B$10+(1/$C$10)*(1-EXP(-$A126*$C$10/$D$10))</f>
        <v>0.000594804469327234</v>
      </c>
      <c r="E126" s="185" t="n">
        <f aca="false">(1-C126/D126)^2</f>
        <v>1.14042419094059</v>
      </c>
      <c r="F126" s="185" t="n">
        <f aca="false">$A$10</f>
        <v>1.93843663210995E-005</v>
      </c>
      <c r="G126" s="185" t="n">
        <f aca="false">$A$10+A126/$B$10</f>
        <v>0.000219442278177654</v>
      </c>
      <c r="H126" s="185"/>
      <c r="J126" s="131" t="n">
        <v>531</v>
      </c>
      <c r="K126" s="131" t="n">
        <v>0.0168</v>
      </c>
      <c r="L126" s="186" t="n">
        <f aca="false">K126/$E$3</f>
        <v>0.00336</v>
      </c>
      <c r="M126" s="131" t="n">
        <f aca="false">505/$J$10+$K$10*EXP(-(J126-300.3)/$L$10)</f>
        <v>0.00240827300782532</v>
      </c>
      <c r="N126" s="131" t="n">
        <f aca="false">(1-L126/M126)^2</f>
        <v>0.156175655372487</v>
      </c>
      <c r="O126" s="187"/>
      <c r="P126" s="159"/>
    </row>
    <row r="127" customFormat="false" ht="12.75" hidden="false" customHeight="false" outlineLevel="0" collapsed="false">
      <c r="A127" s="131" t="n">
        <v>56.6</v>
      </c>
      <c r="B127" s="131" t="n">
        <v>0.00635</v>
      </c>
      <c r="C127" s="131" t="n">
        <v>0.00127</v>
      </c>
      <c r="D127" s="185" t="n">
        <f aca="false">$A$10+$A127/$B$10+(1/$C$10)*(1-EXP(-$A127*$C$10/$D$10))</f>
        <v>0.000605216405260289</v>
      </c>
      <c r="E127" s="185" t="n">
        <f aca="false">(1-C127/D127)^2</f>
        <v>1.20653299699756</v>
      </c>
      <c r="F127" s="185" t="n">
        <f aca="false">$A$10</f>
        <v>1.93843663210995E-005</v>
      </c>
      <c r="G127" s="185" t="n">
        <f aca="false">$A$10+A127/$B$10</f>
        <v>0.000229854214110709</v>
      </c>
      <c r="H127" s="185"/>
      <c r="J127" s="131" t="n">
        <v>532</v>
      </c>
      <c r="K127" s="131" t="n">
        <v>0.0167</v>
      </c>
      <c r="L127" s="186" t="n">
        <f aca="false">K127/$E$3</f>
        <v>0.00334</v>
      </c>
      <c r="M127" s="131" t="n">
        <f aca="false">505/$J$10+$K$10*EXP(-(J127-300.3)/$L$10)</f>
        <v>0.00240827300781055</v>
      </c>
      <c r="N127" s="131" t="n">
        <f aca="false">(1-L127/M127)^2</f>
        <v>0.149680738854671</v>
      </c>
      <c r="O127" s="187"/>
      <c r="P127" s="159"/>
    </row>
    <row r="128" customFormat="false" ht="12.75" hidden="false" customHeight="false" outlineLevel="0" collapsed="false">
      <c r="A128" s="131" t="n">
        <v>59.6</v>
      </c>
      <c r="B128" s="131" t="n">
        <v>0.00652</v>
      </c>
      <c r="C128" s="131" t="n">
        <v>0.0013</v>
      </c>
      <c r="D128" s="185" t="n">
        <f aca="false">$A$10+$A128/$B$10+(1/$C$10)*(1-EXP(-$A128*$C$10/$D$10))</f>
        <v>0.000616372050902848</v>
      </c>
      <c r="E128" s="185" t="n">
        <f aca="false">(1-C128/D128)^2</f>
        <v>1.23013774539015</v>
      </c>
      <c r="F128" s="185" t="n">
        <f aca="false">$A$10</f>
        <v>1.93843663210995E-005</v>
      </c>
      <c r="G128" s="185" t="n">
        <f aca="false">$A$10+A128/$B$10</f>
        <v>0.000241009859753268</v>
      </c>
      <c r="H128" s="185"/>
      <c r="J128" s="131" t="n">
        <v>534</v>
      </c>
      <c r="K128" s="131" t="n">
        <v>0.0167</v>
      </c>
      <c r="L128" s="186" t="n">
        <f aca="false">K128/$E$3</f>
        <v>0.00334</v>
      </c>
      <c r="M128" s="131" t="n">
        <f aca="false">505/$J$10+$K$10*EXP(-(J128-300.3)/$L$10)</f>
        <v>0.00240827300778481</v>
      </c>
      <c r="N128" s="131" t="n">
        <f aca="false">(1-L128/M128)^2</f>
        <v>0.14968073886614</v>
      </c>
      <c r="O128" s="187"/>
      <c r="P128" s="159"/>
    </row>
    <row r="129" customFormat="false" ht="12.75" hidden="false" customHeight="false" outlineLevel="0" collapsed="false">
      <c r="A129" s="131" t="n">
        <v>62.7</v>
      </c>
      <c r="B129" s="131" t="n">
        <v>0.00671</v>
      </c>
      <c r="C129" s="131" t="n">
        <v>0.00134</v>
      </c>
      <c r="D129" s="185" t="n">
        <f aca="false">$A$10+$A129/$B$10+(1/$C$10)*(1-EXP(-$A129*$C$10/$D$10))</f>
        <v>0.000627899551400158</v>
      </c>
      <c r="E129" s="185" t="n">
        <f aca="false">(1-C129/D129)^2</f>
        <v>1.28618124713739</v>
      </c>
      <c r="F129" s="185" t="n">
        <f aca="false">$A$10</f>
        <v>1.93843663210995E-005</v>
      </c>
      <c r="G129" s="185" t="n">
        <f aca="false">$A$10+A129/$B$10</f>
        <v>0.000252537360250579</v>
      </c>
      <c r="H129" s="185"/>
      <c r="J129" s="131" t="n">
        <v>535</v>
      </c>
      <c r="K129" s="131" t="n">
        <v>0.0166</v>
      </c>
      <c r="L129" s="186" t="n">
        <f aca="false">K129/$E$3</f>
        <v>0.00332</v>
      </c>
      <c r="M129" s="131" t="n">
        <f aca="false">505/$J$10+$K$10*EXP(-(J129-300.3)/$L$10)</f>
        <v>0.00240827300777362</v>
      </c>
      <c r="N129" s="131" t="n">
        <f aca="false">(1-L129/M129)^2</f>
        <v>0.143323758639281</v>
      </c>
      <c r="O129" s="187"/>
      <c r="P129" s="159"/>
    </row>
    <row r="130" customFormat="false" ht="12.75" hidden="false" customHeight="false" outlineLevel="0" collapsed="false">
      <c r="A130" s="131" t="n">
        <v>65.9</v>
      </c>
      <c r="B130" s="131" t="n">
        <v>0.0069</v>
      </c>
      <c r="C130" s="131" t="n">
        <v>0.00138</v>
      </c>
      <c r="D130" s="185" t="n">
        <f aca="false">$A$10+$A130/$B$10+(1/$C$10)*(1-EXP(-$A130*$C$10/$D$10))</f>
        <v>0.000639798906752221</v>
      </c>
      <c r="E130" s="185" t="n">
        <f aca="false">(1-C130/D130)^2</f>
        <v>1.33848175943229</v>
      </c>
      <c r="F130" s="185" t="n">
        <f aca="false">$A$10</f>
        <v>1.93843663210995E-005</v>
      </c>
      <c r="G130" s="185" t="n">
        <f aca="false">$A$10+A130/$B$10</f>
        <v>0.000264436715602642</v>
      </c>
      <c r="H130" s="185"/>
      <c r="J130" s="131" t="n">
        <v>536</v>
      </c>
      <c r="K130" s="131" t="n">
        <v>0.0166</v>
      </c>
      <c r="L130" s="186" t="n">
        <f aca="false">K130/$E$3</f>
        <v>0.00332</v>
      </c>
      <c r="M130" s="131" t="n">
        <f aca="false">505/$J$10+$K$10*EXP(-(J130-300.3)/$L$10)</f>
        <v>0.00240827300776342</v>
      </c>
      <c r="N130" s="131" t="n">
        <f aca="false">(1-L130/M130)^2</f>
        <v>0.143323758643703</v>
      </c>
      <c r="O130" s="187"/>
      <c r="P130" s="159"/>
    </row>
    <row r="131" customFormat="false" ht="12.75" hidden="false" customHeight="false" outlineLevel="0" collapsed="false">
      <c r="A131" s="131" t="n">
        <v>69.4</v>
      </c>
      <c r="B131" s="131" t="n">
        <v>0.0071</v>
      </c>
      <c r="C131" s="131" t="n">
        <v>0.00142</v>
      </c>
      <c r="D131" s="185" t="n">
        <f aca="false">$A$10+$A131/$B$10+(1/$C$10)*(1-EXP(-$A131*$C$10/$D$10))</f>
        <v>0.00065281382666854</v>
      </c>
      <c r="E131" s="185" t="n">
        <f aca="false">(1-C131/D131)^2</f>
        <v>1.38109275096791</v>
      </c>
      <c r="F131" s="185" t="n">
        <f aca="false">$A$10</f>
        <v>1.93843663210995E-005</v>
      </c>
      <c r="G131" s="185" t="n">
        <f aca="false">$A$10+A131/$B$10</f>
        <v>0.00027745163551896</v>
      </c>
      <c r="H131" s="185"/>
      <c r="J131" s="131" t="n">
        <v>538</v>
      </c>
      <c r="K131" s="131" t="n">
        <v>0.0165</v>
      </c>
      <c r="L131" s="186" t="n">
        <f aca="false">K131/$E$3</f>
        <v>0.0033</v>
      </c>
      <c r="M131" s="131" t="n">
        <f aca="false">505/$J$10+$K$10*EXP(-(J131-300.3)/$L$10)</f>
        <v>0.00240827300774563</v>
      </c>
      <c r="N131" s="131" t="n">
        <f aca="false">(1-L131/M131)^2</f>
        <v>0.137104714712413</v>
      </c>
      <c r="O131" s="187"/>
      <c r="P131" s="159"/>
    </row>
    <row r="132" customFormat="false" ht="12.75" hidden="false" customHeight="false" outlineLevel="0" collapsed="false">
      <c r="A132" s="131" t="n">
        <v>73</v>
      </c>
      <c r="B132" s="131" t="n">
        <v>0.0073</v>
      </c>
      <c r="C132" s="131" t="n">
        <v>0.00146</v>
      </c>
      <c r="D132" s="185" t="n">
        <f aca="false">$A$10+$A132/$B$10+(1/$C$10)*(1-EXP(-$A132*$C$10/$D$10))</f>
        <v>0.00066620060143961</v>
      </c>
      <c r="E132" s="185" t="n">
        <f aca="false">(1-C132/D132)^2</f>
        <v>1.41974873426211</v>
      </c>
      <c r="F132" s="185" t="n">
        <f aca="false">$A$10</f>
        <v>1.93843663210995E-005</v>
      </c>
      <c r="G132" s="185" t="n">
        <f aca="false">$A$10+A132/$B$10</f>
        <v>0.000290838410290031</v>
      </c>
      <c r="H132" s="185"/>
      <c r="J132" s="131" t="n">
        <v>539</v>
      </c>
      <c r="K132" s="131" t="n">
        <v>0.0165</v>
      </c>
      <c r="L132" s="186" t="n">
        <f aca="false">K132/$E$3</f>
        <v>0.0033</v>
      </c>
      <c r="M132" s="131" t="n">
        <f aca="false">505/$J$10+$K$10*EXP(-(J132-300.3)/$L$10)</f>
        <v>0.0024082730077379</v>
      </c>
      <c r="N132" s="131" t="n">
        <f aca="false">(1-L132/M132)^2</f>
        <v>0.137104714715672</v>
      </c>
      <c r="O132" s="187"/>
      <c r="P132" s="159"/>
    </row>
    <row r="133" customFormat="false" ht="12.75" hidden="false" customHeight="false" outlineLevel="0" collapsed="false">
      <c r="A133" s="131" t="n">
        <v>76.8</v>
      </c>
      <c r="B133" s="131" t="n">
        <v>0.00751</v>
      </c>
      <c r="C133" s="131" t="n">
        <v>0.0015</v>
      </c>
      <c r="D133" s="185" t="n">
        <f aca="false">$A$10+$A133/$B$10+(1/$C$10)*(1-EXP(-$A133*$C$10/$D$10))</f>
        <v>0.000680331085920185</v>
      </c>
      <c r="E133" s="185" t="n">
        <f aca="false">(1-C133/D133)^2</f>
        <v>1.4515643679889</v>
      </c>
      <c r="F133" s="185" t="n">
        <f aca="false">$A$10</f>
        <v>1.93843663210995E-005</v>
      </c>
      <c r="G133" s="185" t="n">
        <f aca="false">$A$10+A133/$B$10</f>
        <v>0.000304968894770605</v>
      </c>
      <c r="H133" s="185"/>
      <c r="J133" s="131" t="n">
        <v>541</v>
      </c>
      <c r="K133" s="131" t="n">
        <v>0.0165</v>
      </c>
      <c r="L133" s="186" t="n">
        <f aca="false">K133/$E$3</f>
        <v>0.0033</v>
      </c>
      <c r="M133" s="131" t="n">
        <f aca="false">505/$J$10+$K$10*EXP(-(J133-300.3)/$L$10)</f>
        <v>0.00240827300772442</v>
      </c>
      <c r="N133" s="131" t="n">
        <f aca="false">(1-L133/M133)^2</f>
        <v>0.137104714721351</v>
      </c>
      <c r="O133" s="187"/>
      <c r="P133" s="159"/>
    </row>
    <row r="134" customFormat="false" ht="12.75" hidden="false" customHeight="false" outlineLevel="0" collapsed="false">
      <c r="A134" s="131" t="n">
        <v>80.8</v>
      </c>
      <c r="B134" s="131" t="n">
        <v>0.00771</v>
      </c>
      <c r="C134" s="131" t="n">
        <v>0.00154</v>
      </c>
      <c r="D134" s="185" t="n">
        <f aca="false">$A$10+$A134/$B$10+(1/$C$10)*(1-EXP(-$A134*$C$10/$D$10))</f>
        <v>0.000695205280110263</v>
      </c>
      <c r="E134" s="185" t="n">
        <f aca="false">(1-C134/D134)^2</f>
        <v>1.47664553893642</v>
      </c>
      <c r="F134" s="185" t="n">
        <f aca="false">$A$10</f>
        <v>1.93843663210995E-005</v>
      </c>
      <c r="G134" s="185" t="n">
        <f aca="false">$A$10+A134/$B$10</f>
        <v>0.000319843088960684</v>
      </c>
      <c r="H134" s="185"/>
      <c r="J134" s="131" t="n">
        <v>542</v>
      </c>
      <c r="K134" s="131" t="n">
        <v>0.0164</v>
      </c>
      <c r="L134" s="186" t="n">
        <f aca="false">K134/$E$3</f>
        <v>0.00328</v>
      </c>
      <c r="M134" s="131" t="n">
        <f aca="false">505/$J$10+$K$10*EXP(-(J134-300.3)/$L$10)</f>
        <v>0.00240827300771856</v>
      </c>
      <c r="N134" s="131" t="n">
        <f aca="false">(1-L134/M134)^2</f>
        <v>0.131023607077688</v>
      </c>
      <c r="O134" s="187"/>
      <c r="P134" s="159"/>
    </row>
    <row r="135" customFormat="false" ht="12.75" hidden="false" customHeight="false" outlineLevel="0" collapsed="false">
      <c r="A135" s="131" t="n">
        <v>85.1</v>
      </c>
      <c r="B135" s="131" t="n">
        <v>0.00793</v>
      </c>
      <c r="C135" s="131" t="n">
        <v>0.00159</v>
      </c>
      <c r="D135" s="185" t="n">
        <f aca="false">$A$10+$A135/$B$10+(1/$C$10)*(1-EXP(-$A135*$C$10/$D$10))</f>
        <v>0.000711195038864597</v>
      </c>
      <c r="E135" s="185" t="n">
        <f aca="false">(1-C135/D135)^2</f>
        <v>1.52688934011391</v>
      </c>
      <c r="F135" s="185" t="n">
        <f aca="false">$A$10</f>
        <v>1.93843663210995E-005</v>
      </c>
      <c r="G135" s="185" t="n">
        <f aca="false">$A$10+A135/$B$10</f>
        <v>0.000335832847715018</v>
      </c>
      <c r="H135" s="185"/>
      <c r="J135" s="131" t="n">
        <v>544</v>
      </c>
      <c r="K135" s="131" t="n">
        <v>0.0163</v>
      </c>
      <c r="L135" s="186" t="n">
        <f aca="false">K135/$E$3</f>
        <v>0.00326</v>
      </c>
      <c r="M135" s="131" t="n">
        <f aca="false">505/$J$10+$K$10*EXP(-(J135-300.3)/$L$10)</f>
        <v>0.00240827300770835</v>
      </c>
      <c r="N135" s="131" t="n">
        <f aca="false">(1-L135/M135)^2</f>
        <v>0.125080435728808</v>
      </c>
      <c r="O135" s="187"/>
      <c r="P135" s="159"/>
    </row>
    <row r="136" customFormat="false" ht="12.75" hidden="false" customHeight="false" outlineLevel="0" collapsed="false">
      <c r="A136" s="131" t="n">
        <v>89.5</v>
      </c>
      <c r="B136" s="131" t="n">
        <v>0.00817</v>
      </c>
      <c r="C136" s="131" t="n">
        <v>0.00163</v>
      </c>
      <c r="D136" s="185" t="n">
        <f aca="false">$A$10+$A136/$B$10+(1/$C$10)*(1-EXP(-$A136*$C$10/$D$10))</f>
        <v>0.000727556652473684</v>
      </c>
      <c r="E136" s="185" t="n">
        <f aca="false">(1-C136/D136)^2</f>
        <v>1.53853104322141</v>
      </c>
      <c r="F136" s="185" t="n">
        <f aca="false">$A$10</f>
        <v>1.93843663210995E-005</v>
      </c>
      <c r="G136" s="185" t="n">
        <f aca="false">$A$10+A136/$B$10</f>
        <v>0.000352194461324104</v>
      </c>
      <c r="H136" s="185"/>
      <c r="J136" s="131" t="n">
        <v>545</v>
      </c>
      <c r="K136" s="131" t="n">
        <v>0.0163</v>
      </c>
      <c r="L136" s="186" t="n">
        <f aca="false">K136/$E$3</f>
        <v>0.00326</v>
      </c>
      <c r="M136" s="131" t="n">
        <f aca="false">505/$J$10+$K$10*EXP(-(J136-300.3)/$L$10)</f>
        <v>0.0024082730077039</v>
      </c>
      <c r="N136" s="131" t="n">
        <f aca="false">(1-L136/M136)^2</f>
        <v>0.125080435730574</v>
      </c>
      <c r="O136" s="187"/>
      <c r="P136" s="159"/>
    </row>
    <row r="137" customFormat="false" ht="12.75" hidden="false" customHeight="false" outlineLevel="0" collapsed="false">
      <c r="A137" s="131" t="n">
        <v>94.2</v>
      </c>
      <c r="B137" s="131" t="n">
        <v>0.0084</v>
      </c>
      <c r="C137" s="131" t="n">
        <v>0.00168</v>
      </c>
      <c r="D137" s="185" t="n">
        <f aca="false">$A$10+$A137/$B$10+(1/$C$10)*(1-EXP(-$A137*$C$10/$D$10))</f>
        <v>0.000745033830647026</v>
      </c>
      <c r="E137" s="185" t="n">
        <f aca="false">(1-C137/D137)^2</f>
        <v>1.57485221640585</v>
      </c>
      <c r="F137" s="185" t="n">
        <f aca="false">$A$10</f>
        <v>1.93843663210995E-005</v>
      </c>
      <c r="G137" s="185" t="n">
        <f aca="false">$A$10+A137/$B$10</f>
        <v>0.000369671639497447</v>
      </c>
      <c r="H137" s="185"/>
      <c r="J137" s="131" t="n">
        <v>547</v>
      </c>
      <c r="K137" s="131" t="n">
        <v>0.0162</v>
      </c>
      <c r="L137" s="186" t="n">
        <f aca="false">K137/$E$3</f>
        <v>0.00324</v>
      </c>
      <c r="M137" s="131" t="n">
        <f aca="false">505/$J$10+$K$10*EXP(-(J137-300.3)/$L$10)</f>
        <v>0.00240827300769616</v>
      </c>
      <c r="N137" s="131" t="n">
        <f aca="false">(1-L137/M137)^2</f>
        <v>0.119275200673641</v>
      </c>
      <c r="O137" s="187"/>
      <c r="P137" s="159"/>
    </row>
    <row r="138" customFormat="false" ht="12.75" hidden="false" customHeight="false" outlineLevel="0" collapsed="false">
      <c r="A138" s="131" t="n">
        <v>99.1</v>
      </c>
      <c r="B138" s="131" t="n">
        <v>0.00864</v>
      </c>
      <c r="C138" s="131" t="n">
        <v>0.00173</v>
      </c>
      <c r="D138" s="185" t="n">
        <f aca="false">$A$10+$A138/$B$10+(1/$C$10)*(1-EXP(-$A138*$C$10/$D$10))</f>
        <v>0.000763254718529872</v>
      </c>
      <c r="E138" s="185" t="n">
        <f aca="false">(1-C138/D138)^2</f>
        <v>1.60429831137902</v>
      </c>
      <c r="F138" s="185" t="n">
        <f aca="false">$A$10</f>
        <v>1.93843663210995E-005</v>
      </c>
      <c r="G138" s="185" t="n">
        <f aca="false">$A$10+A138/$B$10</f>
        <v>0.000387892527380293</v>
      </c>
      <c r="H138" s="185"/>
      <c r="J138" s="131" t="n">
        <v>549</v>
      </c>
      <c r="K138" s="131" t="n">
        <v>0.0162</v>
      </c>
      <c r="L138" s="186" t="n">
        <f aca="false">K138/$E$3</f>
        <v>0.00324</v>
      </c>
      <c r="M138" s="131" t="n">
        <f aca="false">505/$J$10+$K$10*EXP(-(J138-300.3)/$L$10)</f>
        <v>0.00240827300768973</v>
      </c>
      <c r="N138" s="131" t="n">
        <f aca="false">(1-L138/M138)^2</f>
        <v>0.119275200676124</v>
      </c>
      <c r="O138" s="187"/>
      <c r="P138" s="159"/>
    </row>
    <row r="139" customFormat="false" ht="12.75" hidden="false" customHeight="false" outlineLevel="0" collapsed="false">
      <c r="A139" s="131" t="n">
        <v>104</v>
      </c>
      <c r="B139" s="131" t="n">
        <v>0.00888</v>
      </c>
      <c r="C139" s="131" t="n">
        <v>0.00178</v>
      </c>
      <c r="D139" s="185" t="n">
        <f aca="false">$A$10+$A139/$B$10+(1/$C$10)*(1-EXP(-$A139*$C$10/$D$10))</f>
        <v>0.000781475606412718</v>
      </c>
      <c r="E139" s="185" t="n">
        <f aca="false">(1-C139/D139)^2</f>
        <v>1.63262523758368</v>
      </c>
      <c r="F139" s="185" t="n">
        <f aca="false">$A$10</f>
        <v>1.93843663210995E-005</v>
      </c>
      <c r="G139" s="185" t="n">
        <f aca="false">$A$10+A139/$B$10</f>
        <v>0.000406113415263139</v>
      </c>
      <c r="H139" s="185"/>
      <c r="J139" s="131" t="n">
        <v>551</v>
      </c>
      <c r="K139" s="131" t="n">
        <v>0.0161</v>
      </c>
      <c r="L139" s="186" t="n">
        <f aca="false">K139/$E$3</f>
        <v>0.00322</v>
      </c>
      <c r="M139" s="131" t="n">
        <f aca="false">505/$J$10+$K$10*EXP(-(J139-300.3)/$L$10)</f>
        <v>0.00240827300768438</v>
      </c>
      <c r="N139" s="131" t="n">
        <f aca="false">(1-L139/M139)^2</f>
        <v>0.113607901911234</v>
      </c>
      <c r="O139" s="187"/>
      <c r="P139" s="159"/>
    </row>
    <row r="140" customFormat="false" ht="12.75" hidden="false" customHeight="false" outlineLevel="0" collapsed="false">
      <c r="A140" s="131" t="n">
        <v>110</v>
      </c>
      <c r="B140" s="131" t="n">
        <v>0.00913</v>
      </c>
      <c r="C140" s="131" t="n">
        <v>0.00183</v>
      </c>
      <c r="D140" s="185" t="n">
        <f aca="false">$A$10+$A140/$B$10+(1/$C$10)*(1-EXP(-$A140*$C$10/$D$10))</f>
        <v>0.000803786897697836</v>
      </c>
      <c r="E140" s="185" t="n">
        <f aca="false">(1-C140/D140)^2</f>
        <v>1.63002124676958</v>
      </c>
      <c r="F140" s="185" t="n">
        <f aca="false">$A$10</f>
        <v>1.93843663210995E-005</v>
      </c>
      <c r="G140" s="185" t="n">
        <f aca="false">$A$10+A140/$B$10</f>
        <v>0.000428424706548256</v>
      </c>
      <c r="H140" s="185"/>
      <c r="J140" s="131" t="n">
        <v>553</v>
      </c>
      <c r="K140" s="131" t="n">
        <v>0.0161</v>
      </c>
      <c r="L140" s="186" t="n">
        <f aca="false">K140/$E$3</f>
        <v>0.00322</v>
      </c>
      <c r="M140" s="131" t="n">
        <f aca="false">505/$J$10+$K$10*EXP(-(J140-300.3)/$L$10)</f>
        <v>0.00240827300767993</v>
      </c>
      <c r="N140" s="131" t="n">
        <f aca="false">(1-L140/M140)^2</f>
        <v>0.113607901912898</v>
      </c>
      <c r="O140" s="187"/>
      <c r="P140" s="159"/>
    </row>
    <row r="141" customFormat="false" ht="12.75" hidden="false" customHeight="false" outlineLevel="0" collapsed="false">
      <c r="A141" s="131" t="n">
        <v>115</v>
      </c>
      <c r="B141" s="131" t="n">
        <v>0.00937</v>
      </c>
      <c r="C141" s="131" t="n">
        <v>0.00187</v>
      </c>
      <c r="D141" s="185" t="n">
        <f aca="false">$A$10+$A141/$B$10+(1/$C$10)*(1-EXP(-$A141*$C$10/$D$10))</f>
        <v>0.000822379640435434</v>
      </c>
      <c r="E141" s="185" t="n">
        <f aca="false">(1-C141/D141)^2</f>
        <v>1.62279312790513</v>
      </c>
      <c r="F141" s="185" t="n">
        <f aca="false">$A$10</f>
        <v>1.93843663210995E-005</v>
      </c>
      <c r="G141" s="185" t="n">
        <f aca="false">$A$10+A141/$B$10</f>
        <v>0.000447017449285854</v>
      </c>
      <c r="H141" s="185"/>
      <c r="J141" s="131" t="n">
        <v>555</v>
      </c>
      <c r="K141" s="131" t="n">
        <v>0.016</v>
      </c>
      <c r="L141" s="186" t="n">
        <f aca="false">K141/$E$3</f>
        <v>0.0032</v>
      </c>
      <c r="M141" s="131" t="n">
        <f aca="false">505/$J$10+$K$10*EXP(-(J141-300.3)/$L$10)</f>
        <v>0.00240827300767624</v>
      </c>
      <c r="N141" s="131" t="n">
        <f aca="false">(1-L141/M141)^2</f>
        <v>0.108078539440431</v>
      </c>
      <c r="O141" s="187"/>
      <c r="P141" s="159"/>
    </row>
    <row r="142" customFormat="false" ht="12.75" hidden="false" customHeight="false" outlineLevel="0" collapsed="false">
      <c r="A142" s="131" t="n">
        <v>121</v>
      </c>
      <c r="B142" s="131" t="n">
        <v>0.00963</v>
      </c>
      <c r="C142" s="131" t="n">
        <v>0.00193</v>
      </c>
      <c r="D142" s="185" t="n">
        <f aca="false">$A$10+$A142/$B$10+(1/$C$10)*(1-EXP(-$A142*$C$10/$D$10))</f>
        <v>0.000844690931720552</v>
      </c>
      <c r="E142" s="185" t="n">
        <f aca="false">(1-C142/D142)^2</f>
        <v>1.65086363080756</v>
      </c>
      <c r="F142" s="185" t="n">
        <f aca="false">$A$10</f>
        <v>1.93843663210995E-005</v>
      </c>
      <c r="G142" s="185" t="n">
        <f aca="false">$A$10+A142/$B$10</f>
        <v>0.000469328740570972</v>
      </c>
      <c r="H142" s="185"/>
      <c r="J142" s="131" t="n">
        <v>557</v>
      </c>
      <c r="K142" s="131" t="n">
        <v>0.016</v>
      </c>
      <c r="L142" s="186" t="n">
        <f aca="false">K142/$E$3</f>
        <v>0.0032</v>
      </c>
      <c r="M142" s="131" t="n">
        <f aca="false">505/$J$10+$K$10*EXP(-(J142-300.3)/$L$10)</f>
        <v>0.00240827300767317</v>
      </c>
      <c r="N142" s="131" t="n">
        <f aca="false">(1-L142/M142)^2</f>
        <v>0.108078539441545</v>
      </c>
      <c r="O142" s="187"/>
      <c r="P142" s="159"/>
    </row>
    <row r="143" customFormat="false" ht="12.75" hidden="false" customHeight="false" outlineLevel="0" collapsed="false">
      <c r="A143" s="131" t="n">
        <v>128</v>
      </c>
      <c r="B143" s="131" t="n">
        <v>0.0099</v>
      </c>
      <c r="C143" s="131" t="n">
        <v>0.00198</v>
      </c>
      <c r="D143" s="185" t="n">
        <f aca="false">$A$10+$A143/$B$10+(1/$C$10)*(1-EXP(-$A143*$C$10/$D$10))</f>
        <v>0.000870720771553189</v>
      </c>
      <c r="E143" s="185" t="n">
        <f aca="false">(1-C143/D143)^2</f>
        <v>1.6230202995712</v>
      </c>
      <c r="F143" s="185" t="n">
        <f aca="false">$A$10</f>
        <v>1.93843663210995E-005</v>
      </c>
      <c r="G143" s="185" t="n">
        <f aca="false">$A$10+A143/$B$10</f>
        <v>0.000495358580403609</v>
      </c>
      <c r="H143" s="185"/>
      <c r="J143" s="131" t="n">
        <v>560</v>
      </c>
      <c r="K143" s="131" t="n">
        <v>0.0159</v>
      </c>
      <c r="L143" s="186" t="n">
        <f aca="false">K143/$E$3</f>
        <v>0.00318</v>
      </c>
      <c r="M143" s="131" t="n">
        <f aca="false">505/$J$10+$K$10*EXP(-(J143-300.3)/$L$10)</f>
        <v>0.0024082730076695</v>
      </c>
      <c r="N143" s="131" t="n">
        <f aca="false">(1-L143/M143)^2</f>
        <v>0.102687113262144</v>
      </c>
      <c r="O143" s="187"/>
      <c r="P143" s="159"/>
    </row>
    <row r="144" customFormat="false" ht="12.75" hidden="false" customHeight="false" outlineLevel="0" collapsed="false">
      <c r="A144" s="131" t="n">
        <v>134</v>
      </c>
      <c r="B144" s="131" t="n">
        <v>0.0102</v>
      </c>
      <c r="C144" s="131" t="n">
        <v>0.00204</v>
      </c>
      <c r="D144" s="185" t="n">
        <f aca="false">$A$10+$A144/$B$10+(1/$C$10)*(1-EXP(-$A144*$C$10/$D$10))</f>
        <v>0.000893032062838306</v>
      </c>
      <c r="E144" s="185" t="n">
        <f aca="false">(1-C144/D144)^2</f>
        <v>1.64956127141223</v>
      </c>
      <c r="F144" s="185" t="n">
        <f aca="false">$A$10</f>
        <v>1.93843663210995E-005</v>
      </c>
      <c r="G144" s="185" t="n">
        <f aca="false">$A$10+A144/$B$10</f>
        <v>0.000517669871688727</v>
      </c>
      <c r="H144" s="185"/>
      <c r="J144" s="131" t="n">
        <v>562</v>
      </c>
      <c r="K144" s="131" t="n">
        <v>0.0159</v>
      </c>
      <c r="L144" s="186" t="n">
        <f aca="false">K144/$E$3</f>
        <v>0.00318</v>
      </c>
      <c r="M144" s="131" t="n">
        <f aca="false">505/$J$10+$K$10*EXP(-(J144-300.3)/$L$10)</f>
        <v>0.00240827300766757</v>
      </c>
      <c r="N144" s="131" t="n">
        <f aca="false">(1-L144/M144)^2</f>
        <v>0.102687113262824</v>
      </c>
      <c r="O144" s="187"/>
      <c r="P144" s="159"/>
    </row>
    <row r="145" customFormat="false" ht="12.75" hidden="false" customHeight="false" outlineLevel="0" collapsed="false">
      <c r="A145" s="131" t="n">
        <v>142</v>
      </c>
      <c r="B145" s="131" t="n">
        <v>0.0105</v>
      </c>
      <c r="C145" s="131" t="n">
        <v>0.00209</v>
      </c>
      <c r="D145" s="185" t="n">
        <f aca="false">$A$10+$A145/$B$10+(1/$C$10)*(1-EXP(-$A145*$C$10/$D$10))</f>
        <v>0.000922780451218463</v>
      </c>
      <c r="E145" s="185" t="n">
        <f aca="false">(1-C145/D145)^2</f>
        <v>1.59995708542097</v>
      </c>
      <c r="F145" s="185" t="n">
        <f aca="false">$A$10</f>
        <v>1.93843663210995E-005</v>
      </c>
      <c r="G145" s="185" t="n">
        <f aca="false">$A$10+A145/$B$10</f>
        <v>0.000547418260068884</v>
      </c>
      <c r="H145" s="185"/>
      <c r="J145" s="131" t="n">
        <v>565</v>
      </c>
      <c r="K145" s="131" t="n">
        <v>0.0158</v>
      </c>
      <c r="L145" s="186" t="n">
        <f aca="false">K145/$E$3</f>
        <v>0.00316</v>
      </c>
      <c r="M145" s="131" t="n">
        <f aca="false">505/$J$10+$K$10*EXP(-(J145-300.3)/$L$10)</f>
        <v>0.00240827300766526</v>
      </c>
      <c r="N145" s="131" t="n">
        <f aca="false">(1-L145/M145)^2</f>
        <v>0.0974336233760545</v>
      </c>
      <c r="O145" s="187"/>
      <c r="P145" s="159"/>
    </row>
    <row r="146" customFormat="false" ht="12.75" hidden="false" customHeight="false" outlineLevel="0" collapsed="false">
      <c r="A146" s="131" t="n">
        <v>149</v>
      </c>
      <c r="B146" s="131" t="n">
        <v>0.0107</v>
      </c>
      <c r="C146" s="131" t="n">
        <v>0.00215</v>
      </c>
      <c r="D146" s="185" t="n">
        <f aca="false">$A$10+$A146/$B$10+(1/$C$10)*(1-EXP(-$A146*$C$10/$D$10))</f>
        <v>0.000948810291051101</v>
      </c>
      <c r="E146" s="185" t="n">
        <f aca="false">(1-C146/D146)^2</f>
        <v>1.6027450066419</v>
      </c>
      <c r="F146" s="185" t="n">
        <f aca="false">$A$10</f>
        <v>1.93843663210995E-005</v>
      </c>
      <c r="G146" s="185" t="n">
        <f aca="false">$A$10+A146/$B$10</f>
        <v>0.000573448099901521</v>
      </c>
      <c r="H146" s="185"/>
      <c r="J146" s="131" t="n">
        <v>567</v>
      </c>
      <c r="K146" s="131" t="n">
        <v>0.0158</v>
      </c>
      <c r="L146" s="186" t="n">
        <f aca="false">K146/$E$3</f>
        <v>0.00316</v>
      </c>
      <c r="M146" s="131" t="n">
        <f aca="false">505/$J$10+$K$10*EXP(-(J146-300.3)/$L$10)</f>
        <v>0.00240827300766404</v>
      </c>
      <c r="N146" s="131" t="n">
        <f aca="false">(1-L146/M146)^2</f>
        <v>0.0974336233764692</v>
      </c>
      <c r="O146" s="187"/>
      <c r="P146" s="159"/>
    </row>
    <row r="147" customFormat="false" ht="12.75" hidden="false" customHeight="false" outlineLevel="0" collapsed="false">
      <c r="A147" s="131" t="n">
        <v>157</v>
      </c>
      <c r="B147" s="131" t="n">
        <v>0.011</v>
      </c>
      <c r="C147" s="131" t="n">
        <v>0.0022</v>
      </c>
      <c r="D147" s="185" t="n">
        <f aca="false">$A$10+$A147/$B$10+(1/$C$10)*(1-EXP(-$A147*$C$10/$D$10))</f>
        <v>0.000978558679431257</v>
      </c>
      <c r="E147" s="185" t="n">
        <f aca="false">(1-C147/D147)^2</f>
        <v>1.55801440593167</v>
      </c>
      <c r="F147" s="185" t="n">
        <f aca="false">$A$10</f>
        <v>1.93843663210995E-005</v>
      </c>
      <c r="G147" s="185" t="n">
        <f aca="false">$A$10+A147/$B$10</f>
        <v>0.000603196488281678</v>
      </c>
      <c r="H147" s="185"/>
      <c r="J147" s="131" t="n">
        <v>570</v>
      </c>
      <c r="K147" s="131" t="n">
        <v>0.0157</v>
      </c>
      <c r="L147" s="186" t="n">
        <f aca="false">K147/$E$3</f>
        <v>0.00314</v>
      </c>
      <c r="M147" s="131" t="n">
        <f aca="false">505/$J$10+$K$10*EXP(-(J147-300.3)/$L$10)</f>
        <v>0.00240827300766259</v>
      </c>
      <c r="N147" s="131" t="n">
        <f aca="false">(1-L147/M147)^2</f>
        <v>0.0923180697825513</v>
      </c>
      <c r="O147" s="187"/>
      <c r="P147" s="159"/>
    </row>
    <row r="148" customFormat="false" ht="12.75" hidden="false" customHeight="false" outlineLevel="0" collapsed="false">
      <c r="A148" s="131" t="n">
        <v>165</v>
      </c>
      <c r="B148" s="131" t="n">
        <v>0.0113</v>
      </c>
      <c r="C148" s="131" t="n">
        <v>0.00226</v>
      </c>
      <c r="D148" s="185" t="n">
        <f aca="false">$A$10+$A148/$B$10+(1/$C$10)*(1-EXP(-$A148*$C$10/$D$10))</f>
        <v>0.00100830706781141</v>
      </c>
      <c r="E148" s="185" t="n">
        <f aca="false">(1-C148/D148)^2</f>
        <v>1.54102603872251</v>
      </c>
      <c r="F148" s="185" t="n">
        <f aca="false">$A$10</f>
        <v>1.93843663210995E-005</v>
      </c>
      <c r="G148" s="185" t="n">
        <f aca="false">$A$10+A148/$B$10</f>
        <v>0.000632944876661835</v>
      </c>
      <c r="H148" s="185"/>
      <c r="J148" s="131" t="n">
        <v>573</v>
      </c>
      <c r="K148" s="131" t="n">
        <v>0.0156</v>
      </c>
      <c r="L148" s="186" t="n">
        <f aca="false">K148/$E$3</f>
        <v>0.00312</v>
      </c>
      <c r="M148" s="131" t="n">
        <f aca="false">505/$J$10+$K$10*EXP(-(J148-300.3)/$L$10)</f>
        <v>0.00240827300766148</v>
      </c>
      <c r="N148" s="131" t="n">
        <f aca="false">(1-L148/M148)^2</f>
        <v>0.0873404524816879</v>
      </c>
      <c r="O148" s="187"/>
      <c r="P148" s="159"/>
    </row>
    <row r="149" customFormat="false" ht="12.75" hidden="false" customHeight="false" outlineLevel="0" collapsed="false">
      <c r="A149" s="131" t="n">
        <v>173</v>
      </c>
      <c r="B149" s="131" t="n">
        <v>0.0116</v>
      </c>
      <c r="C149" s="131" t="n">
        <v>0.00232</v>
      </c>
      <c r="D149" s="185" t="n">
        <f aca="false">$A$10+$A149/$B$10+(1/$C$10)*(1-EXP(-$A149*$C$10/$D$10))</f>
        <v>0.00103805545619157</v>
      </c>
      <c r="E149" s="185" t="n">
        <f aca="false">(1-C149/D149)^2</f>
        <v>1.5250966443051</v>
      </c>
      <c r="F149" s="185" t="n">
        <f aca="false">$A$10</f>
        <v>1.93843663210995E-005</v>
      </c>
      <c r="G149" s="185" t="n">
        <f aca="false">$A$10+A149/$B$10</f>
        <v>0.000662693265041992</v>
      </c>
      <c r="H149" s="185"/>
      <c r="J149" s="131" t="n">
        <v>576</v>
      </c>
      <c r="K149" s="131" t="n">
        <v>0.0156</v>
      </c>
      <c r="L149" s="186" t="n">
        <f aca="false">K149/$E$3</f>
        <v>0.00312</v>
      </c>
      <c r="M149" s="131" t="n">
        <f aca="false">505/$J$10+$K$10*EXP(-(J149-300.3)/$L$10)</f>
        <v>0.00240827300766065</v>
      </c>
      <c r="N149" s="131" t="n">
        <f aca="false">(1-L149/M149)^2</f>
        <v>0.0873404524819535</v>
      </c>
      <c r="O149" s="187"/>
      <c r="P149" s="159"/>
    </row>
    <row r="150" customFormat="false" ht="12.75" hidden="false" customHeight="false" outlineLevel="0" collapsed="false">
      <c r="A150" s="131" t="n">
        <v>183</v>
      </c>
      <c r="B150" s="131" t="n">
        <v>0.0119</v>
      </c>
      <c r="C150" s="131" t="n">
        <v>0.00238</v>
      </c>
      <c r="D150" s="185" t="n">
        <f aca="false">$A$10+$A150/$B$10+(1/$C$10)*(1-EXP(-$A150*$C$10/$D$10))</f>
        <v>0.00107524094166677</v>
      </c>
      <c r="E150" s="185" t="n">
        <f aca="false">(1-C150/D150)^2</f>
        <v>1.47247881846988</v>
      </c>
      <c r="F150" s="185" t="n">
        <f aca="false">$A$10</f>
        <v>1.93843663210995E-005</v>
      </c>
      <c r="G150" s="185" t="n">
        <f aca="false">$A$10+A150/$B$10</f>
        <v>0.000699878750517188</v>
      </c>
      <c r="H150" s="185"/>
      <c r="J150" s="131" t="n">
        <v>579</v>
      </c>
      <c r="K150" s="131" t="n">
        <v>0.0155</v>
      </c>
      <c r="L150" s="186" t="n">
        <f aca="false">K150/$E$3</f>
        <v>0.0031</v>
      </c>
      <c r="M150" s="131" t="n">
        <f aca="false">505/$J$10+$K$10*EXP(-(J150-300.3)/$L$10)</f>
        <v>0.00240827300766002</v>
      </c>
      <c r="N150" s="131" t="n">
        <f aca="false">(1-L150/M150)^2</f>
        <v>0.0825007714741113</v>
      </c>
      <c r="O150" s="187"/>
      <c r="P150" s="159"/>
    </row>
    <row r="151" customFormat="false" ht="12.75" hidden="false" customHeight="false" outlineLevel="0" collapsed="false">
      <c r="A151" s="131" t="n">
        <v>192</v>
      </c>
      <c r="B151" s="131" t="n">
        <v>0.0122</v>
      </c>
      <c r="C151" s="131" t="n">
        <v>0.00245</v>
      </c>
      <c r="D151" s="185" t="n">
        <f aca="false">$A$10+$A151/$B$10+(1/$C$10)*(1-EXP(-$A151*$C$10/$D$10))</f>
        <v>0.00110870787859444</v>
      </c>
      <c r="E151" s="185" t="n">
        <f aca="false">(1-C151/D151)^2</f>
        <v>1.46356656605377</v>
      </c>
      <c r="F151" s="185" t="n">
        <f aca="false">$A$10</f>
        <v>1.93843663210995E-005</v>
      </c>
      <c r="G151" s="185" t="n">
        <f aca="false">$A$10+A151/$B$10</f>
        <v>0.000733345687444864</v>
      </c>
      <c r="H151" s="185"/>
      <c r="J151" s="131" t="n">
        <v>582</v>
      </c>
      <c r="K151" s="131" t="n">
        <v>0.0155</v>
      </c>
      <c r="L151" s="186" t="n">
        <f aca="false">K151/$E$3</f>
        <v>0.0031</v>
      </c>
      <c r="M151" s="131" t="n">
        <f aca="false">505/$J$10+$K$10*EXP(-(J151-300.3)/$L$10)</f>
        <v>0.00240827300765954</v>
      </c>
      <c r="N151" s="131" t="n">
        <f aca="false">(1-L151/M151)^2</f>
        <v>0.0825007714742585</v>
      </c>
      <c r="O151" s="187"/>
      <c r="P151" s="159"/>
    </row>
    <row r="152" customFormat="false" ht="12.75" hidden="false" customHeight="false" outlineLevel="0" collapsed="false">
      <c r="A152" s="131" t="n">
        <v>202</v>
      </c>
      <c r="B152" s="131" t="n">
        <v>0.0125</v>
      </c>
      <c r="C152" s="131" t="n">
        <v>0.00251</v>
      </c>
      <c r="D152" s="185" t="n">
        <f aca="false">$A$10+$A152/$B$10+(1/$C$10)*(1-EXP(-$A152*$C$10/$D$10))</f>
        <v>0.00114589336406964</v>
      </c>
      <c r="E152" s="185" t="n">
        <f aca="false">(1-C152/D152)^2</f>
        <v>1.41712524405503</v>
      </c>
      <c r="F152" s="185" t="n">
        <f aca="false">$A$10</f>
        <v>1.93843663210995E-005</v>
      </c>
      <c r="G152" s="185" t="n">
        <f aca="false">$A$10+A152/$B$10</f>
        <v>0.00077053117292006</v>
      </c>
      <c r="H152" s="185"/>
      <c r="J152" s="131" t="n">
        <v>586</v>
      </c>
      <c r="K152" s="131" t="n">
        <v>0.0154</v>
      </c>
      <c r="L152" s="186" t="n">
        <f aca="false">K152/$E$3</f>
        <v>0.00308</v>
      </c>
      <c r="M152" s="131" t="n">
        <f aca="false">505/$J$10+$K$10*EXP(-(J152-300.3)/$L$10)</f>
        <v>0.00240827300765907</v>
      </c>
      <c r="N152" s="131" t="n">
        <f aca="false">(1-L152/M152)^2</f>
        <v>0.077799026759546</v>
      </c>
      <c r="O152" s="187"/>
      <c r="P152" s="159"/>
    </row>
    <row r="153" customFormat="false" ht="12.75" hidden="false" customHeight="false" outlineLevel="0" collapsed="false">
      <c r="A153" s="131" t="n">
        <v>213</v>
      </c>
      <c r="B153" s="131" t="n">
        <v>0.0129</v>
      </c>
      <c r="C153" s="131" t="n">
        <v>0.00257</v>
      </c>
      <c r="D153" s="185" t="n">
        <f aca="false">$A$10+$A153/$B$10+(1/$C$10)*(1-EXP(-$A153*$C$10/$D$10))</f>
        <v>0.00118679739809236</v>
      </c>
      <c r="E153" s="185" t="n">
        <f aca="false">(1-C153/D153)^2</f>
        <v>1.35837106942123</v>
      </c>
      <c r="F153" s="185" t="n">
        <f aca="false">$A$10</f>
        <v>1.93843663210995E-005</v>
      </c>
      <c r="G153" s="185" t="n">
        <f aca="false">$A$10+A153/$B$10</f>
        <v>0.000811435206942776</v>
      </c>
      <c r="H153" s="185"/>
      <c r="J153" s="131" t="n">
        <v>589</v>
      </c>
      <c r="K153" s="131" t="n">
        <v>0.0153</v>
      </c>
      <c r="L153" s="186" t="n">
        <f aca="false">K153/$E$3</f>
        <v>0.00306</v>
      </c>
      <c r="M153" s="131" t="n">
        <f aca="false">505/$J$10+$K$10*EXP(-(J153-300.3)/$L$10)</f>
        <v>0.00240827300765882</v>
      </c>
      <c r="N153" s="131" t="n">
        <f aca="false">(1-L153/M153)^2</f>
        <v>0.0732352183379613</v>
      </c>
      <c r="O153" s="187"/>
      <c r="P153" s="159"/>
    </row>
    <row r="154" customFormat="false" ht="12.75" hidden="false" customHeight="false" outlineLevel="0" collapsed="false">
      <c r="A154" s="131" t="n">
        <v>224</v>
      </c>
      <c r="B154" s="131" t="n">
        <v>0.0132</v>
      </c>
      <c r="C154" s="131" t="n">
        <v>0.00264</v>
      </c>
      <c r="D154" s="185" t="n">
        <f aca="false">$A$10+$A154/$B$10+(1/$C$10)*(1-EXP(-$A154*$C$10/$D$10))</f>
        <v>0.00122770143211507</v>
      </c>
      <c r="E154" s="185" t="n">
        <f aca="false">(1-C154/D154)^2</f>
        <v>1.32332803297069</v>
      </c>
      <c r="F154" s="185" t="n">
        <f aca="false">$A$10</f>
        <v>1.93843663210995E-005</v>
      </c>
      <c r="G154" s="185" t="n">
        <f aca="false">$A$10+A154/$B$10</f>
        <v>0.000852339240965492</v>
      </c>
      <c r="H154" s="185"/>
      <c r="J154" s="131" t="n">
        <v>593</v>
      </c>
      <c r="K154" s="131" t="n">
        <v>0.0153</v>
      </c>
      <c r="L154" s="186" t="n">
        <f aca="false">K154/$E$3</f>
        <v>0.00306</v>
      </c>
      <c r="M154" s="131" t="n">
        <f aca="false">505/$J$10+$K$10*EXP(-(J154-300.3)/$L$10)</f>
        <v>0.00240827300765858</v>
      </c>
      <c r="N154" s="131" t="n">
        <f aca="false">(1-L154/M154)^2</f>
        <v>0.0732352183380306</v>
      </c>
      <c r="O154" s="187"/>
      <c r="P154" s="159"/>
    </row>
    <row r="155" customFormat="false" ht="12.75" hidden="false" customHeight="false" outlineLevel="0" collapsed="false">
      <c r="A155" s="131" t="n">
        <v>235</v>
      </c>
      <c r="B155" s="131" t="n">
        <v>0.0135</v>
      </c>
      <c r="C155" s="131" t="n">
        <v>0.0027</v>
      </c>
      <c r="D155" s="185" t="n">
        <f aca="false">$A$10+$A155/$B$10+(1/$C$10)*(1-EXP(-$A155*$C$10/$D$10))</f>
        <v>0.00126860546613779</v>
      </c>
      <c r="E155" s="185" t="n">
        <f aca="false">(1-C155/D155)^2</f>
        <v>1.27310889399233</v>
      </c>
      <c r="F155" s="185" t="n">
        <f aca="false">$A$10</f>
        <v>1.93843663210995E-005</v>
      </c>
      <c r="G155" s="185" t="n">
        <f aca="false">$A$10+A155/$B$10</f>
        <v>0.000893243274988207</v>
      </c>
      <c r="H155" s="185"/>
      <c r="J155" s="131" t="n">
        <v>597</v>
      </c>
      <c r="K155" s="131" t="n">
        <v>0.0152</v>
      </c>
      <c r="L155" s="186" t="n">
        <f aca="false">K155/$E$3</f>
        <v>0.00304</v>
      </c>
      <c r="M155" s="131" t="n">
        <f aca="false">505/$J$10+$K$10*EXP(-(J155-300.3)/$L$10)</f>
        <v>0.00240827300765841</v>
      </c>
      <c r="N155" s="131" t="n">
        <f aca="false">(1-L155/M155)^2</f>
        <v>0.0688093462096146</v>
      </c>
      <c r="O155" s="187"/>
      <c r="P155" s="159"/>
    </row>
    <row r="156" customFormat="false" ht="12.75" hidden="false" customHeight="false" outlineLevel="0" collapsed="false">
      <c r="A156" s="131" t="n">
        <v>248</v>
      </c>
      <c r="B156" s="131" t="n">
        <v>0.0139</v>
      </c>
      <c r="C156" s="131" t="n">
        <v>0.00277</v>
      </c>
      <c r="D156" s="185" t="n">
        <f aca="false">$A$10+$A156/$B$10+(1/$C$10)*(1-EXP(-$A156*$C$10/$D$10))</f>
        <v>0.00131694659725554</v>
      </c>
      <c r="E156" s="185" t="n">
        <f aca="false">(1-C156/D156)^2</f>
        <v>1.21738185029157</v>
      </c>
      <c r="F156" s="185" t="n">
        <f aca="false">$A$10</f>
        <v>1.93843663210995E-005</v>
      </c>
      <c r="G156" s="185" t="n">
        <f aca="false">$A$10+A156/$B$10</f>
        <v>0.000941584406105962</v>
      </c>
      <c r="H156" s="185"/>
      <c r="J156" s="131" t="n">
        <v>601</v>
      </c>
      <c r="K156" s="131" t="n">
        <v>0.0152</v>
      </c>
      <c r="L156" s="186" t="n">
        <f aca="false">K156/$E$3</f>
        <v>0.00304</v>
      </c>
      <c r="M156" s="131" t="n">
        <f aca="false">505/$J$10+$K$10*EXP(-(J156-300.3)/$L$10)</f>
        <v>0.00240827300765829</v>
      </c>
      <c r="N156" s="131" t="n">
        <f aca="false">(1-L156/M156)^2</f>
        <v>0.0688093462096464</v>
      </c>
      <c r="O156" s="187"/>
      <c r="P156" s="159"/>
    </row>
    <row r="157" customFormat="false" ht="12.75" hidden="false" customHeight="false" outlineLevel="0" collapsed="false">
      <c r="A157" s="131" t="n">
        <v>261</v>
      </c>
      <c r="B157" s="131" t="n">
        <v>0.0142</v>
      </c>
      <c r="C157" s="131" t="n">
        <v>0.00283</v>
      </c>
      <c r="D157" s="185" t="n">
        <f aca="false">$A$10+$A157/$B$10+(1/$C$10)*(1-EXP(-$A157*$C$10/$D$10))</f>
        <v>0.0013652877283733</v>
      </c>
      <c r="E157" s="185" t="n">
        <f aca="false">(1-C157/D157)^2</f>
        <v>1.15094949580112</v>
      </c>
      <c r="F157" s="185" t="n">
        <f aca="false">$A$10</f>
        <v>1.93843663210995E-005</v>
      </c>
      <c r="G157" s="185" t="n">
        <f aca="false">$A$10+A157/$B$10</f>
        <v>0.000989925537223717</v>
      </c>
      <c r="H157" s="185"/>
      <c r="J157" s="131" t="n">
        <v>605</v>
      </c>
      <c r="K157" s="131" t="n">
        <v>0.0151</v>
      </c>
      <c r="L157" s="186" t="n">
        <f aca="false">K157/$E$3</f>
        <v>0.00302</v>
      </c>
      <c r="M157" s="131" t="n">
        <f aca="false">505/$J$10+$K$10*EXP(-(J157-300.3)/$L$10)</f>
        <v>0.00240827300765821</v>
      </c>
      <c r="N157" s="131" t="n">
        <f aca="false">(1-L157/M157)^2</f>
        <v>0.064521410374401</v>
      </c>
      <c r="O157" s="187"/>
      <c r="P157" s="159"/>
    </row>
    <row r="158" customFormat="false" ht="12.75" hidden="false" customHeight="false" outlineLevel="0" collapsed="false">
      <c r="A158" s="131" t="n">
        <v>274</v>
      </c>
      <c r="B158" s="131" t="n">
        <v>0.0145</v>
      </c>
      <c r="C158" s="131" t="n">
        <v>0.0029</v>
      </c>
      <c r="D158" s="185" t="n">
        <f aca="false">$A$10+$A158/$B$10+(1/$C$10)*(1-EXP(-$A158*$C$10/$D$10))</f>
        <v>0.00141362885949105</v>
      </c>
      <c r="E158" s="185" t="n">
        <f aca="false">(1-C158/D158)^2</f>
        <v>1.10556357940019</v>
      </c>
      <c r="F158" s="185" t="n">
        <f aca="false">$A$10</f>
        <v>1.93843663210995E-005</v>
      </c>
      <c r="G158" s="185" t="n">
        <f aca="false">$A$10+A158/$B$10</f>
        <v>0.00103826666834147</v>
      </c>
      <c r="H158" s="185"/>
      <c r="J158" s="131" t="n">
        <v>609</v>
      </c>
      <c r="K158" s="131" t="n">
        <v>0.015</v>
      </c>
      <c r="L158" s="186" t="n">
        <f aca="false">K158/$E$3</f>
        <v>0.003</v>
      </c>
      <c r="M158" s="131" t="n">
        <f aca="false">505/$J$10+$K$10*EXP(-(J158-300.3)/$L$10)</f>
        <v>0.00240827300765816</v>
      </c>
      <c r="N158" s="131" t="n">
        <f aca="false">(1-L158/M158)^2</f>
        <v>0.0603714108323467</v>
      </c>
      <c r="O158" s="187"/>
      <c r="P158" s="159"/>
    </row>
    <row r="159" customFormat="false" ht="12.75" hidden="false" customHeight="false" outlineLevel="0" collapsed="false">
      <c r="A159" s="131" t="n">
        <v>288</v>
      </c>
      <c r="B159" s="131" t="n">
        <v>0.0149</v>
      </c>
      <c r="C159" s="131" t="n">
        <v>0.00297</v>
      </c>
      <c r="D159" s="185" t="n">
        <f aca="false">$A$10+$A159/$B$10+(1/$C$10)*(1-EXP(-$A159*$C$10/$D$10))</f>
        <v>0.00146568853915633</v>
      </c>
      <c r="E159" s="185" t="n">
        <f aca="false">(1-C159/D159)^2</f>
        <v>1.0533971636735</v>
      </c>
      <c r="F159" s="185" t="n">
        <f aca="false">$A$10</f>
        <v>1.93843663210995E-005</v>
      </c>
      <c r="G159" s="185" t="n">
        <f aca="false">$A$10+A159/$B$10</f>
        <v>0.00109032634800675</v>
      </c>
      <c r="H159" s="185"/>
      <c r="J159" s="131" t="n">
        <v>614</v>
      </c>
      <c r="K159" s="131" t="n">
        <v>0.015</v>
      </c>
      <c r="L159" s="186" t="n">
        <f aca="false">K159/$E$3</f>
        <v>0.003</v>
      </c>
      <c r="M159" s="131" t="n">
        <f aca="false">505/$J$10+$K$10*EXP(-(J159-300.3)/$L$10)</f>
        <v>0.00240827300765811</v>
      </c>
      <c r="N159" s="131" t="n">
        <f aca="false">(1-L159/M159)^2</f>
        <v>0.0603714108323582</v>
      </c>
      <c r="O159" s="187"/>
      <c r="P159" s="159"/>
    </row>
    <row r="160" customFormat="false" ht="12.75" hidden="false" customHeight="false" outlineLevel="0" collapsed="false">
      <c r="A160" s="131" t="n">
        <v>303</v>
      </c>
      <c r="B160" s="131" t="n">
        <v>0.0152</v>
      </c>
      <c r="C160" s="131" t="n">
        <v>0.00305</v>
      </c>
      <c r="D160" s="185" t="n">
        <f aca="false">$A$10+$A160/$B$10+(1/$C$10)*(1-EXP(-$A160*$C$10/$D$10))</f>
        <v>0.00152146676736912</v>
      </c>
      <c r="E160" s="185" t="n">
        <f aca="false">(1-C160/D160)^2</f>
        <v>1.00931058836445</v>
      </c>
      <c r="F160" s="185" t="n">
        <f aca="false">$A$10</f>
        <v>1.93843663210995E-005</v>
      </c>
      <c r="G160" s="185" t="n">
        <f aca="false">$A$10+A160/$B$10</f>
        <v>0.00114610457621954</v>
      </c>
      <c r="H160" s="185"/>
      <c r="J160" s="131" t="n">
        <v>619</v>
      </c>
      <c r="K160" s="131" t="n">
        <v>0.0149</v>
      </c>
      <c r="L160" s="186" t="n">
        <f aca="false">K160/$E$3</f>
        <v>0.00298</v>
      </c>
      <c r="M160" s="131" t="n">
        <f aca="false">505/$J$10+$K$10*EXP(-(J160-300.3)/$L$10)</f>
        <v>0.00240827300765808</v>
      </c>
      <c r="N160" s="131" t="n">
        <f aca="false">(1-L160/M160)^2</f>
        <v>0.0563593475834947</v>
      </c>
      <c r="O160" s="187"/>
      <c r="P160" s="159"/>
    </row>
    <row r="161" customFormat="false" ht="12.75" hidden="false" customHeight="false" outlineLevel="0" collapsed="false">
      <c r="A161" s="131" t="n">
        <v>319</v>
      </c>
      <c r="B161" s="131" t="n">
        <v>0.0156</v>
      </c>
      <c r="C161" s="131" t="n">
        <v>0.00312</v>
      </c>
      <c r="D161" s="185" t="n">
        <f aca="false">$A$10+$A161/$B$10+(1/$C$10)*(1-EXP(-$A161*$C$10/$D$10))</f>
        <v>0.00158096354412943</v>
      </c>
      <c r="E161" s="185" t="n">
        <f aca="false">(1-C161/D161)^2</f>
        <v>0.947663390363216</v>
      </c>
      <c r="F161" s="185" t="n">
        <f aca="false">$A$10</f>
        <v>1.93843663210995E-005</v>
      </c>
      <c r="G161" s="185" t="n">
        <f aca="false">$A$10+A161/$B$10</f>
        <v>0.00120560135297985</v>
      </c>
      <c r="H161" s="185"/>
      <c r="J161" s="131" t="n">
        <v>624</v>
      </c>
      <c r="K161" s="131" t="n">
        <v>0.0148</v>
      </c>
      <c r="L161" s="186" t="n">
        <f aca="false">K161/$E$3</f>
        <v>0.00296</v>
      </c>
      <c r="M161" s="131" t="n">
        <f aca="false">505/$J$10+$K$10*EXP(-(J161-300.3)/$L$10)</f>
        <v>0.00240827300765807</v>
      </c>
      <c r="N161" s="131" t="n">
        <f aca="false">(1-L161/M161)^2</f>
        <v>0.052485220627827</v>
      </c>
      <c r="O161" s="187"/>
      <c r="P161" s="159"/>
    </row>
    <row r="162" customFormat="false" ht="12.75" hidden="false" customHeight="false" outlineLevel="0" collapsed="false">
      <c r="A162" s="131" t="n">
        <v>336</v>
      </c>
      <c r="B162" s="131" t="n">
        <v>0.016</v>
      </c>
      <c r="C162" s="131" t="n">
        <v>0.00319</v>
      </c>
      <c r="D162" s="185" t="n">
        <f aca="false">$A$10+$A162/$B$10+(1/$C$10)*(1-EXP(-$A162*$C$10/$D$10))</f>
        <v>0.00164417886943727</v>
      </c>
      <c r="E162" s="185" t="n">
        <f aca="false">(1-C162/D162)^2</f>
        <v>0.883935048461061</v>
      </c>
      <c r="F162" s="185" t="n">
        <f aca="false">$A$10</f>
        <v>1.93843663210995E-005</v>
      </c>
      <c r="G162" s="185" t="n">
        <f aca="false">$A$10+A162/$B$10</f>
        <v>0.00126881667828769</v>
      </c>
      <c r="H162" s="185"/>
      <c r="J162" s="131" t="n">
        <v>629</v>
      </c>
      <c r="K162" s="131" t="n">
        <v>0.0147</v>
      </c>
      <c r="L162" s="186" t="n">
        <f aca="false">K162/$E$3</f>
        <v>0.00294</v>
      </c>
      <c r="M162" s="131" t="n">
        <f aca="false">505/$J$10+$K$10*EXP(-(J162-300.3)/$L$10)</f>
        <v>0.00240827300765805</v>
      </c>
      <c r="N162" s="131" t="n">
        <f aca="false">(1-L162/M162)^2</f>
        <v>0.0487490299653562</v>
      </c>
      <c r="O162" s="187"/>
      <c r="P162" s="159"/>
    </row>
    <row r="163" customFormat="false" ht="12.75" hidden="false" customHeight="false" outlineLevel="0" collapsed="false">
      <c r="A163" s="131" t="n">
        <v>353</v>
      </c>
      <c r="B163" s="131" t="n">
        <v>0.0163</v>
      </c>
      <c r="C163" s="131" t="n">
        <v>0.00327</v>
      </c>
      <c r="D163" s="185" t="n">
        <f aca="false">$A$10+$A163/$B$10+(1/$C$10)*(1-EXP(-$A163*$C$10/$D$10))</f>
        <v>0.0017073941947451</v>
      </c>
      <c r="E163" s="185" t="n">
        <f aca="false">(1-C163/D163)^2</f>
        <v>0.8375895801184</v>
      </c>
      <c r="F163" s="185" t="n">
        <f aca="false">$A$10</f>
        <v>1.93843663210995E-005</v>
      </c>
      <c r="G163" s="185" t="n">
        <f aca="false">$A$10+A163/$B$10</f>
        <v>0.00133203200359552</v>
      </c>
      <c r="H163" s="185"/>
      <c r="J163" s="131" t="n">
        <v>634</v>
      </c>
      <c r="K163" s="131" t="n">
        <v>0.0147</v>
      </c>
      <c r="L163" s="186" t="n">
        <f aca="false">K163/$E$3</f>
        <v>0.00294</v>
      </c>
      <c r="M163" s="131" t="n">
        <f aca="false">505/$J$10+$K$10*EXP(-(J163-300.3)/$L$10)</f>
        <v>0.00240827300765805</v>
      </c>
      <c r="N163" s="131" t="n">
        <f aca="false">(1-L163/M163)^2</f>
        <v>0.0487490299653579</v>
      </c>
      <c r="O163" s="187"/>
      <c r="P163" s="159"/>
    </row>
    <row r="164" customFormat="false" ht="12.75" hidden="false" customHeight="false" outlineLevel="0" collapsed="false">
      <c r="A164" s="131" t="n">
        <v>372</v>
      </c>
      <c r="B164" s="131" t="n">
        <v>0.0167</v>
      </c>
      <c r="C164" s="131" t="n">
        <v>0.00334</v>
      </c>
      <c r="D164" s="185" t="n">
        <f aca="false">$A$10+$A164/$B$10+(1/$C$10)*(1-EXP(-$A164*$C$10/$D$10))</f>
        <v>0.00177804661714797</v>
      </c>
      <c r="E164" s="185" t="n">
        <f aca="false">(1-C164/D164)^2</f>
        <v>0.77170239781468</v>
      </c>
      <c r="F164" s="185" t="n">
        <f aca="false">$A$10</f>
        <v>1.93843663210995E-005</v>
      </c>
      <c r="G164" s="185" t="n">
        <f aca="false">$A$10+A164/$B$10</f>
        <v>0.00140268442599839</v>
      </c>
      <c r="H164" s="185"/>
      <c r="J164" s="131" t="n">
        <v>640</v>
      </c>
      <c r="K164" s="131" t="n">
        <v>0.0146</v>
      </c>
      <c r="L164" s="186" t="n">
        <f aca="false">K164/$E$3</f>
        <v>0.00292</v>
      </c>
      <c r="M164" s="131" t="n">
        <f aca="false">505/$J$10+$K$10*EXP(-(J164-300.3)/$L$10)</f>
        <v>0.00240827300765804</v>
      </c>
      <c r="N164" s="131" t="n">
        <f aca="false">(1-L164/M164)^2</f>
        <v>0.0451507755960847</v>
      </c>
      <c r="O164" s="187"/>
      <c r="P164" s="159"/>
    </row>
    <row r="165" customFormat="false" ht="12.75" hidden="false" customHeight="false" outlineLevel="0" collapsed="false">
      <c r="A165" s="131" t="n">
        <v>391</v>
      </c>
      <c r="B165" s="131" t="n">
        <v>0.0171</v>
      </c>
      <c r="C165" s="131" t="n">
        <v>0.00342</v>
      </c>
      <c r="D165" s="185" t="n">
        <f aca="false">$A$10+$A165/$B$10+(1/$C$10)*(1-EXP(-$A165*$C$10/$D$10))</f>
        <v>0.00184869903955085</v>
      </c>
      <c r="E165" s="185" t="n">
        <f aca="false">(1-C165/D165)^2</f>
        <v>0.722414277725518</v>
      </c>
      <c r="F165" s="185" t="n">
        <f aca="false">$A$10</f>
        <v>1.93843663210995E-005</v>
      </c>
      <c r="G165" s="185" t="n">
        <f aca="false">$A$10+A165/$B$10</f>
        <v>0.00147333684840127</v>
      </c>
      <c r="H165" s="185"/>
      <c r="J165" s="131" t="n">
        <v>646</v>
      </c>
      <c r="K165" s="131" t="n">
        <v>0.0145</v>
      </c>
      <c r="L165" s="186" t="n">
        <f aca="false">K165/$E$3</f>
        <v>0.0029</v>
      </c>
      <c r="M165" s="131" t="n">
        <f aca="false">505/$J$10+$K$10*EXP(-(J165-300.3)/$L$10)</f>
        <v>0.00240827300765804</v>
      </c>
      <c r="N165" s="131" t="n">
        <f aca="false">(1-L165/M165)^2</f>
        <v>0.0416904575200099</v>
      </c>
      <c r="O165" s="187"/>
      <c r="P165" s="159"/>
    </row>
    <row r="166" customFormat="false" ht="12.75" hidden="false" customHeight="false" outlineLevel="0" collapsed="false">
      <c r="A166" s="131" t="n">
        <v>412</v>
      </c>
      <c r="B166" s="131" t="n">
        <v>0.0175</v>
      </c>
      <c r="C166" s="131" t="n">
        <v>0.0035</v>
      </c>
      <c r="D166" s="185" t="n">
        <f aca="false">$A$10+$A166/$B$10+(1/$C$10)*(1-EXP(-$A166*$C$10/$D$10))</f>
        <v>0.00192678855904876</v>
      </c>
      <c r="E166" s="185" t="n">
        <f aca="false">(1-C166/D166)^2</f>
        <v>0.66666257341693</v>
      </c>
      <c r="F166" s="185" t="n">
        <f aca="false">$A$10</f>
        <v>1.93843663210995E-005</v>
      </c>
      <c r="G166" s="185" t="n">
        <f aca="false">$A$10+A166/$B$10</f>
        <v>0.00155142636789918</v>
      </c>
      <c r="H166" s="185"/>
      <c r="J166" s="131" t="n">
        <v>652</v>
      </c>
      <c r="K166" s="131" t="n">
        <v>0.0145</v>
      </c>
      <c r="L166" s="186" t="n">
        <f aca="false">K166/$E$3</f>
        <v>0.0029</v>
      </c>
      <c r="M166" s="131" t="n">
        <f aca="false">505/$J$10+$K$10*EXP(-(J166-300.3)/$L$10)</f>
        <v>0.00240827300765804</v>
      </c>
      <c r="N166" s="131" t="n">
        <f aca="false">(1-L166/M166)^2</f>
        <v>0.0416904575200103</v>
      </c>
      <c r="O166" s="187"/>
      <c r="P166" s="159"/>
    </row>
    <row r="167" customFormat="false" ht="12.75" hidden="false" customHeight="false" outlineLevel="0" collapsed="false">
      <c r="A167" s="131" t="n">
        <v>433</v>
      </c>
      <c r="B167" s="131" t="n">
        <v>0.0179</v>
      </c>
      <c r="C167" s="131" t="n">
        <v>0.00358</v>
      </c>
      <c r="D167" s="185" t="n">
        <f aca="false">$A$10+$A167/$B$10+(1/$C$10)*(1-EXP(-$A167*$C$10/$D$10))</f>
        <v>0.00200487807854667</v>
      </c>
      <c r="E167" s="185" t="n">
        <f aca="false">(1-C167/D167)^2</f>
        <v>0.61723766117465</v>
      </c>
      <c r="F167" s="185" t="n">
        <f aca="false">$A$10</f>
        <v>1.93843663210995E-005</v>
      </c>
      <c r="G167" s="185" t="n">
        <f aca="false">$A$10+A167/$B$10</f>
        <v>0.00162951588739709</v>
      </c>
      <c r="H167" s="185"/>
      <c r="J167" s="131" t="n">
        <v>658</v>
      </c>
      <c r="K167" s="131" t="n">
        <v>0.0144</v>
      </c>
      <c r="L167" s="186" t="n">
        <f aca="false">K167/$E$3</f>
        <v>0.00288</v>
      </c>
      <c r="M167" s="131" t="n">
        <f aca="false">505/$J$10+$K$10*EXP(-(J167-300.3)/$L$10)</f>
        <v>0.00240827300765804</v>
      </c>
      <c r="N167" s="131" t="n">
        <f aca="false">(1-L167/M167)^2</f>
        <v>0.0383680757371336</v>
      </c>
      <c r="O167" s="187"/>
      <c r="P167" s="159"/>
    </row>
    <row r="168" customFormat="false" ht="12.75" hidden="false" customHeight="false" outlineLevel="0" collapsed="false">
      <c r="A168" s="131" t="n">
        <v>456</v>
      </c>
      <c r="B168" s="131" t="n">
        <v>0.0183</v>
      </c>
      <c r="C168" s="131" t="n">
        <v>0.00366</v>
      </c>
      <c r="D168" s="185" t="n">
        <f aca="false">$A$10+$A168/$B$10+(1/$C$10)*(1-EXP(-$A168*$C$10/$D$10))</f>
        <v>0.00209040469513962</v>
      </c>
      <c r="E168" s="185" t="n">
        <f aca="false">(1-C168/D168)^2</f>
        <v>0.563786454764518</v>
      </c>
      <c r="F168" s="185" t="n">
        <f aca="false">$A$10</f>
        <v>1.93843663210995E-005</v>
      </c>
      <c r="G168" s="185" t="n">
        <f aca="false">$A$10+A168/$B$10</f>
        <v>0.00171504250399004</v>
      </c>
      <c r="H168" s="185"/>
      <c r="J168" s="131" t="n">
        <v>665</v>
      </c>
      <c r="K168" s="131" t="n">
        <v>0.0143</v>
      </c>
      <c r="L168" s="186" t="n">
        <f aca="false">K168/$E$3</f>
        <v>0.00286</v>
      </c>
      <c r="M168" s="131" t="n">
        <f aca="false">505/$J$10+$K$10*EXP(-(J168-300.3)/$L$10)</f>
        <v>0.00240827300765804</v>
      </c>
      <c r="N168" s="131" t="n">
        <f aca="false">(1-L168/M168)^2</f>
        <v>0.0351836302474561</v>
      </c>
      <c r="O168" s="187"/>
      <c r="P168" s="159"/>
    </row>
    <row r="169" customFormat="false" ht="12.75" hidden="false" customHeight="false" outlineLevel="0" collapsed="false">
      <c r="A169" s="131" t="n">
        <v>479</v>
      </c>
      <c r="B169" s="131" t="n">
        <v>0.0187</v>
      </c>
      <c r="C169" s="131" t="n">
        <v>0.00374</v>
      </c>
      <c r="D169" s="185" t="n">
        <f aca="false">$A$10+$A169/$B$10+(1/$C$10)*(1-EXP(-$A169*$C$10/$D$10))</f>
        <v>0.00217593131173257</v>
      </c>
      <c r="E169" s="185" t="n">
        <f aca="false">(1-C169/D169)^2</f>
        <v>0.516679558860206</v>
      </c>
      <c r="F169" s="185" t="n">
        <f aca="false">$A$10</f>
        <v>1.93843663210995E-005</v>
      </c>
      <c r="G169" s="185" t="n">
        <f aca="false">$A$10+A169/$B$10</f>
        <v>0.00180056912058299</v>
      </c>
      <c r="H169" s="185"/>
      <c r="J169" s="131" t="n">
        <v>672</v>
      </c>
      <c r="K169" s="131" t="n">
        <v>0.0143</v>
      </c>
      <c r="L169" s="186" t="n">
        <f aca="false">K169/$E$3</f>
        <v>0.00286</v>
      </c>
      <c r="M169" s="131" t="n">
        <f aca="false">505/$J$10+$K$10*EXP(-(J169-300.3)/$L$10)</f>
        <v>0.00240827300765803</v>
      </c>
      <c r="N169" s="131" t="n">
        <f aca="false">(1-L169/M169)^2</f>
        <v>0.0351836302474562</v>
      </c>
      <c r="O169" s="187"/>
      <c r="P169" s="159"/>
    </row>
    <row r="170" customFormat="false" ht="12.75" hidden="false" customHeight="false" outlineLevel="0" collapsed="false">
      <c r="A170" s="131" t="n">
        <v>504</v>
      </c>
      <c r="B170" s="131" t="n">
        <v>0.0191</v>
      </c>
      <c r="C170" s="131" t="n">
        <v>0.00383</v>
      </c>
      <c r="D170" s="185" t="n">
        <f aca="false">$A$10+$A170/$B$10+(1/$C$10)*(1-EXP(-$A170*$C$10/$D$10))</f>
        <v>0.00226889502542056</v>
      </c>
      <c r="E170" s="185" t="n">
        <f aca="false">(1-C170/D170)^2</f>
        <v>0.473407800251576</v>
      </c>
      <c r="F170" s="185" t="n">
        <f aca="false">$A$10</f>
        <v>1.93843663210995E-005</v>
      </c>
      <c r="G170" s="185" t="n">
        <f aca="false">$A$10+A170/$B$10</f>
        <v>0.00189353283427098</v>
      </c>
      <c r="H170" s="185"/>
      <c r="J170" s="131" t="n">
        <v>679</v>
      </c>
      <c r="K170" s="131" t="n">
        <v>0.0142</v>
      </c>
      <c r="L170" s="186" t="n">
        <f aca="false">K170/$E$3</f>
        <v>0.00284</v>
      </c>
      <c r="M170" s="131" t="n">
        <f aca="false">505/$J$10+$K$10*EXP(-(J170-300.3)/$L$10)</f>
        <v>0.00240827300765803</v>
      </c>
      <c r="N170" s="131" t="n">
        <f aca="false">(1-L170/M170)^2</f>
        <v>0.0321371210509776</v>
      </c>
      <c r="O170" s="187"/>
      <c r="P170" s="159"/>
    </row>
    <row r="171" customFormat="false" ht="12.75" hidden="false" customHeight="false" outlineLevel="0" collapsed="false">
      <c r="E171" s="0"/>
      <c r="J171" s="131" t="n">
        <v>687</v>
      </c>
      <c r="K171" s="131" t="n">
        <v>0.0141</v>
      </c>
      <c r="L171" s="186" t="n">
        <f aca="false">K171/$E$3</f>
        <v>0.00282</v>
      </c>
      <c r="M171" s="131" t="n">
        <f aca="false">505/$J$10+$K$10*EXP(-(J171-300.3)/$L$10)</f>
        <v>0.00240827300765803</v>
      </c>
      <c r="N171" s="131" t="n">
        <f aca="false">(1-L171/M171)^2</f>
        <v>0.0292285481476978</v>
      </c>
      <c r="O171" s="187"/>
      <c r="P171" s="159"/>
    </row>
    <row r="172" customFormat="false" ht="15.75" hidden="false" customHeight="false" outlineLevel="0" collapsed="false">
      <c r="E172" s="147" t="n">
        <f aca="false">SUM(E16:E170)</f>
        <v>73.6729077008313</v>
      </c>
      <c r="J172" s="131" t="n">
        <v>695</v>
      </c>
      <c r="K172" s="131" t="n">
        <v>0.014</v>
      </c>
      <c r="L172" s="186" t="n">
        <f aca="false">K172/$E$3</f>
        <v>0.0028</v>
      </c>
      <c r="M172" s="131" t="n">
        <f aca="false">505/$J$10+$K$10*EXP(-(J172-300.3)/$L$10)</f>
        <v>0.00240827300765803</v>
      </c>
      <c r="N172" s="131" t="n">
        <f aca="false">(1-L172/M172)^2</f>
        <v>0.0264579115376169</v>
      </c>
      <c r="O172" s="187"/>
      <c r="P172" s="159"/>
    </row>
    <row r="173" customFormat="false" ht="12.75" hidden="false" customHeight="false" outlineLevel="0" collapsed="false">
      <c r="J173" s="131" t="n">
        <v>703</v>
      </c>
      <c r="K173" s="131" t="n">
        <v>0.014</v>
      </c>
      <c r="L173" s="186" t="n">
        <f aca="false">K173/$E$3</f>
        <v>0.0028</v>
      </c>
      <c r="M173" s="131" t="n">
        <f aca="false">505/$J$10+$K$10*EXP(-(J173-300.3)/$L$10)</f>
        <v>0.00240827300765803</v>
      </c>
      <c r="N173" s="131" t="n">
        <f aca="false">(1-L173/M173)^2</f>
        <v>0.0264579115376169</v>
      </c>
      <c r="O173" s="187"/>
      <c r="P173" s="159"/>
    </row>
    <row r="174" customFormat="false" ht="12.75" hidden="false" customHeight="false" outlineLevel="0" collapsed="false">
      <c r="J174" s="131" t="n">
        <v>712</v>
      </c>
      <c r="K174" s="131" t="n">
        <v>0.0139</v>
      </c>
      <c r="L174" s="186" t="n">
        <f aca="false">K174/$E$3</f>
        <v>0.00278</v>
      </c>
      <c r="M174" s="131" t="n">
        <f aca="false">505/$J$10+$K$10*EXP(-(J174-300.3)/$L$10)</f>
        <v>0.00240827300765803</v>
      </c>
      <c r="N174" s="131" t="n">
        <f aca="false">(1-L174/M174)^2</f>
        <v>0.0238252112207351</v>
      </c>
      <c r="O174" s="187"/>
      <c r="P174" s="159"/>
    </row>
    <row r="175" customFormat="false" ht="12.75" hidden="false" customHeight="false" outlineLevel="0" collapsed="false">
      <c r="J175" s="131" t="n">
        <v>721</v>
      </c>
      <c r="K175" s="131" t="n">
        <v>0.0138</v>
      </c>
      <c r="L175" s="186" t="n">
        <f aca="false">K175/$E$3</f>
        <v>0.00276</v>
      </c>
      <c r="M175" s="131" t="n">
        <f aca="false">505/$J$10+$K$10*EXP(-(J175-300.3)/$L$10)</f>
        <v>0.00240827300765803</v>
      </c>
      <c r="N175" s="131" t="n">
        <f aca="false">(1-L175/M175)^2</f>
        <v>0.0213304471970523</v>
      </c>
      <c r="O175" s="187"/>
      <c r="P175" s="159"/>
    </row>
    <row r="176" customFormat="false" ht="12.75" hidden="false" customHeight="false" outlineLevel="0" collapsed="false">
      <c r="J176" s="131" t="n">
        <v>730</v>
      </c>
      <c r="K176" s="131" t="n">
        <v>0.0137</v>
      </c>
      <c r="L176" s="186" t="n">
        <f aca="false">K176/$E$3</f>
        <v>0.00274</v>
      </c>
      <c r="M176" s="131" t="n">
        <f aca="false">505/$J$10+$K$10*EXP(-(J176-300.3)/$L$10)</f>
        <v>0.00240827300765803</v>
      </c>
      <c r="N176" s="131" t="n">
        <f aca="false">(1-L176/M176)^2</f>
        <v>0.0189736194665683</v>
      </c>
      <c r="O176" s="187"/>
      <c r="P176" s="159"/>
    </row>
    <row r="177" customFormat="false" ht="12.75" hidden="false" customHeight="false" outlineLevel="0" collapsed="false">
      <c r="J177" s="131" t="n">
        <v>740</v>
      </c>
      <c r="K177" s="131" t="n">
        <v>0.0137</v>
      </c>
      <c r="L177" s="186" t="n">
        <f aca="false">K177/$E$3</f>
        <v>0.00274</v>
      </c>
      <c r="M177" s="131" t="n">
        <f aca="false">505/$J$10+$K$10*EXP(-(J177-300.3)/$L$10)</f>
        <v>0.00240827300765803</v>
      </c>
      <c r="N177" s="131" t="n">
        <f aca="false">(1-L177/M177)^2</f>
        <v>0.0189736194665683</v>
      </c>
      <c r="O177" s="187"/>
      <c r="P177" s="159"/>
    </row>
    <row r="178" customFormat="false" ht="12.75" hidden="false" customHeight="false" outlineLevel="0" collapsed="false">
      <c r="J178" s="131" t="n">
        <v>750</v>
      </c>
      <c r="K178" s="131" t="n">
        <v>0.0136</v>
      </c>
      <c r="L178" s="186" t="n">
        <f aca="false">K178/$E$3</f>
        <v>0.00272</v>
      </c>
      <c r="M178" s="131" t="n">
        <f aca="false">505/$J$10+$K$10*EXP(-(J178-300.3)/$L$10)</f>
        <v>0.00240827300765803</v>
      </c>
      <c r="N178" s="131" t="n">
        <f aca="false">(1-L178/M178)^2</f>
        <v>0.0167547280292833</v>
      </c>
      <c r="O178" s="187"/>
      <c r="P178" s="159"/>
    </row>
    <row r="179" customFormat="false" ht="12.75" hidden="false" customHeight="false" outlineLevel="0" collapsed="false">
      <c r="J179" s="131" t="n">
        <v>761</v>
      </c>
      <c r="K179" s="131" t="n">
        <v>0.0135</v>
      </c>
      <c r="L179" s="186" t="n">
        <f aca="false">K179/$E$3</f>
        <v>0.0027</v>
      </c>
      <c r="M179" s="131" t="n">
        <f aca="false">505/$J$10+$K$10*EXP(-(J179-300.3)/$L$10)</f>
        <v>0.00240827300765803</v>
      </c>
      <c r="N179" s="131" t="n">
        <f aca="false">(1-L179/M179)^2</f>
        <v>0.0146737728851973</v>
      </c>
      <c r="O179" s="187"/>
      <c r="P179" s="159"/>
    </row>
    <row r="180" customFormat="false" ht="12.75" hidden="false" customHeight="false" outlineLevel="0" collapsed="false">
      <c r="J180" s="131" t="n">
        <v>772</v>
      </c>
      <c r="K180" s="131" t="n">
        <v>0.0135</v>
      </c>
      <c r="L180" s="186" t="n">
        <f aca="false">K180/$E$3</f>
        <v>0.0027</v>
      </c>
      <c r="M180" s="131" t="n">
        <f aca="false">505/$J$10+$K$10*EXP(-(J180-300.3)/$L$10)</f>
        <v>0.00240827300765803</v>
      </c>
      <c r="N180" s="131" t="n">
        <f aca="false">(1-L180/M180)^2</f>
        <v>0.0146737728851973</v>
      </c>
      <c r="O180" s="187"/>
      <c r="P180" s="159"/>
    </row>
    <row r="181" customFormat="false" ht="12.75" hidden="false" customHeight="false" outlineLevel="0" collapsed="false">
      <c r="J181" s="131" t="n">
        <v>784</v>
      </c>
      <c r="K181" s="131" t="n">
        <v>0.0134</v>
      </c>
      <c r="L181" s="186" t="n">
        <f aca="false">K181/$E$3</f>
        <v>0.00268</v>
      </c>
      <c r="M181" s="131" t="n">
        <f aca="false">505/$J$10+$K$10*EXP(-(J181-300.3)/$L$10)</f>
        <v>0.00240827300765803</v>
      </c>
      <c r="N181" s="131" t="n">
        <f aca="false">(1-L181/M181)^2</f>
        <v>0.0127307540343102</v>
      </c>
      <c r="O181" s="187"/>
      <c r="P181" s="159"/>
    </row>
    <row r="182" customFormat="false" ht="12.75" hidden="false" customHeight="false" outlineLevel="0" collapsed="false">
      <c r="J182" s="131" t="n">
        <v>796</v>
      </c>
      <c r="K182" s="131" t="n">
        <v>0.0133</v>
      </c>
      <c r="L182" s="186" t="n">
        <f aca="false">K182/$E$3</f>
        <v>0.00266</v>
      </c>
      <c r="M182" s="131" t="n">
        <f aca="false">505/$J$10+$K$10*EXP(-(J182-300.3)/$L$10)</f>
        <v>0.00240827300765803</v>
      </c>
      <c r="N182" s="131" t="n">
        <f aca="false">(1-L182/M182)^2</f>
        <v>0.0109256714766221</v>
      </c>
      <c r="O182" s="187"/>
      <c r="P182" s="159"/>
    </row>
    <row r="183" customFormat="false" ht="12.75" hidden="false" customHeight="false" outlineLevel="0" collapsed="false">
      <c r="J183" s="131" t="n">
        <v>808</v>
      </c>
      <c r="K183" s="131" t="n">
        <v>0.0132</v>
      </c>
      <c r="L183" s="186" t="n">
        <f aca="false">K183/$E$3</f>
        <v>0.00264</v>
      </c>
      <c r="M183" s="131" t="n">
        <f aca="false">505/$J$10+$K$10*EXP(-(J183-300.3)/$L$10)</f>
        <v>0.00240827300765803</v>
      </c>
      <c r="N183" s="131" t="n">
        <f aca="false">(1-L183/M183)^2</f>
        <v>0.00925852521213297</v>
      </c>
      <c r="O183" s="187"/>
      <c r="P183" s="159"/>
    </row>
    <row r="184" customFormat="false" ht="12.75" hidden="false" customHeight="false" outlineLevel="0" collapsed="false">
      <c r="J184" s="131" t="n">
        <v>822</v>
      </c>
      <c r="K184" s="131" t="n">
        <v>0.0132</v>
      </c>
      <c r="L184" s="186" t="n">
        <f aca="false">K184/$E$3</f>
        <v>0.00264</v>
      </c>
      <c r="M184" s="131" t="n">
        <f aca="false">505/$J$10+$K$10*EXP(-(J184-300.3)/$L$10)</f>
        <v>0.00240827300765803</v>
      </c>
      <c r="N184" s="131" t="n">
        <f aca="false">(1-L184/M184)^2</f>
        <v>0.00925852521213297</v>
      </c>
      <c r="O184" s="187"/>
      <c r="P184" s="159"/>
    </row>
    <row r="185" customFormat="false" ht="12.75" hidden="false" customHeight="false" outlineLevel="0" collapsed="false">
      <c r="J185" s="131" t="n">
        <v>835</v>
      </c>
      <c r="K185" s="131" t="n">
        <v>0.0131</v>
      </c>
      <c r="L185" s="186" t="n">
        <f aca="false">K185/$E$3</f>
        <v>0.00262</v>
      </c>
      <c r="M185" s="131" t="n">
        <f aca="false">505/$J$10+$K$10*EXP(-(J185-300.3)/$L$10)</f>
        <v>0.00240827300765803</v>
      </c>
      <c r="N185" s="131" t="n">
        <f aca="false">(1-L185/M185)^2</f>
        <v>0.00772931524084274</v>
      </c>
      <c r="O185" s="187"/>
      <c r="P185" s="159"/>
    </row>
    <row r="186" customFormat="false" ht="12.75" hidden="false" customHeight="false" outlineLevel="0" collapsed="false">
      <c r="J186" s="131" t="n">
        <v>850</v>
      </c>
      <c r="K186" s="131" t="n">
        <v>0.013</v>
      </c>
      <c r="L186" s="186" t="n">
        <f aca="false">K186/$E$3</f>
        <v>0.0026</v>
      </c>
      <c r="M186" s="131" t="n">
        <f aca="false">505/$J$10+$K$10*EXP(-(J186-300.3)/$L$10)</f>
        <v>0.00240827300765803</v>
      </c>
      <c r="N186" s="131" t="n">
        <f aca="false">(1-L186/M186)^2</f>
        <v>0.00633804156275148</v>
      </c>
      <c r="O186" s="187"/>
      <c r="P186" s="159"/>
    </row>
    <row r="187" customFormat="false" ht="12.75" hidden="false" customHeight="false" outlineLevel="0" collapsed="false">
      <c r="J187" s="131" t="n">
        <v>865</v>
      </c>
      <c r="K187" s="131" t="n">
        <v>0.0129</v>
      </c>
      <c r="L187" s="186" t="n">
        <f aca="false">K187/$E$3</f>
        <v>0.00258</v>
      </c>
      <c r="M187" s="131" t="n">
        <f aca="false">505/$J$10+$K$10*EXP(-(J187-300.3)/$L$10)</f>
        <v>0.00240827300765803</v>
      </c>
      <c r="N187" s="131" t="n">
        <f aca="false">(1-L187/M187)^2</f>
        <v>0.00508470417785921</v>
      </c>
      <c r="O187" s="187"/>
      <c r="P187" s="159"/>
    </row>
    <row r="188" customFormat="false" ht="12.75" hidden="false" customHeight="false" outlineLevel="0" collapsed="false">
      <c r="J188" s="131" t="n">
        <v>880</v>
      </c>
      <c r="K188" s="131" t="n">
        <v>0.0129</v>
      </c>
      <c r="L188" s="186" t="n">
        <f aca="false">K188/$E$3</f>
        <v>0.00258</v>
      </c>
      <c r="M188" s="131" t="n">
        <f aca="false">505/$J$10+$K$10*EXP(-(J188-300.3)/$L$10)</f>
        <v>0.00240827300765803</v>
      </c>
      <c r="N188" s="131" t="n">
        <f aca="false">(1-L188/M188)^2</f>
        <v>0.00508470417785921</v>
      </c>
      <c r="O188" s="187"/>
      <c r="P188" s="159"/>
    </row>
    <row r="189" customFormat="false" ht="12.75" hidden="false" customHeight="false" outlineLevel="0" collapsed="false">
      <c r="J189" s="131" t="n">
        <v>897</v>
      </c>
      <c r="K189" s="131" t="n">
        <v>0.0128</v>
      </c>
      <c r="L189" s="186" t="n">
        <f aca="false">K189/$E$3</f>
        <v>0.00256</v>
      </c>
      <c r="M189" s="131" t="n">
        <f aca="false">505/$J$10+$K$10*EXP(-(J189-300.3)/$L$10)</f>
        <v>0.00240827300765803</v>
      </c>
      <c r="N189" s="131" t="n">
        <f aca="false">(1-L189/M189)^2</f>
        <v>0.00396930308616589</v>
      </c>
      <c r="O189" s="187"/>
      <c r="P189" s="159"/>
    </row>
    <row r="190" customFormat="false" ht="12.75" hidden="false" customHeight="false" outlineLevel="0" collapsed="false">
      <c r="J190" s="131" t="n">
        <v>914</v>
      </c>
      <c r="K190" s="131" t="n">
        <v>0.0127</v>
      </c>
      <c r="L190" s="186" t="n">
        <f aca="false">K190/$E$3</f>
        <v>0.00254</v>
      </c>
      <c r="M190" s="131" t="n">
        <f aca="false">505/$J$10+$K$10*EXP(-(J190-300.3)/$L$10)</f>
        <v>0.00240827300765803</v>
      </c>
      <c r="N190" s="131" t="n">
        <f aca="false">(1-L190/M190)^2</f>
        <v>0.0029918382876715</v>
      </c>
      <c r="O190" s="187"/>
      <c r="P190" s="159"/>
    </row>
    <row r="191" customFormat="false" ht="12.75" hidden="false" customHeight="false" outlineLevel="0" collapsed="false">
      <c r="J191" s="131" t="n">
        <v>932</v>
      </c>
      <c r="K191" s="131" t="n">
        <v>0.0127</v>
      </c>
      <c r="L191" s="186" t="n">
        <f aca="false">K191/$E$3</f>
        <v>0.00254</v>
      </c>
      <c r="M191" s="131" t="n">
        <f aca="false">505/$J$10+$K$10*EXP(-(J191-300.3)/$L$10)</f>
        <v>0.00240827300765803</v>
      </c>
      <c r="N191" s="131" t="n">
        <f aca="false">(1-L191/M191)^2</f>
        <v>0.0029918382876715</v>
      </c>
      <c r="O191" s="187"/>
      <c r="P191" s="159"/>
    </row>
    <row r="192" customFormat="false" ht="12.75" hidden="false" customHeight="false" outlineLevel="0" collapsed="false">
      <c r="J192" s="131" t="n">
        <v>950</v>
      </c>
      <c r="K192" s="131" t="n">
        <v>0.0126</v>
      </c>
      <c r="L192" s="186" t="n">
        <f aca="false">K192/$E$3</f>
        <v>0.00252</v>
      </c>
      <c r="M192" s="131" t="n">
        <f aca="false">505/$J$10+$K$10*EXP(-(J192-300.3)/$L$10)</f>
        <v>0.00240827300765803</v>
      </c>
      <c r="N192" s="131" t="n">
        <f aca="false">(1-L192/M192)^2</f>
        <v>0.00215230978237609</v>
      </c>
      <c r="O192" s="187"/>
      <c r="P192" s="159"/>
    </row>
    <row r="193" customFormat="false" ht="12.75" hidden="false" customHeight="false" outlineLevel="0" collapsed="false">
      <c r="J193" s="131" t="n">
        <v>970</v>
      </c>
      <c r="K193" s="131" t="n">
        <v>0.0125</v>
      </c>
      <c r="L193" s="186" t="n">
        <f aca="false">K193/$E$3</f>
        <v>0.0025</v>
      </c>
      <c r="M193" s="131" t="n">
        <f aca="false">505/$J$10+$K$10*EXP(-(J193-300.3)/$L$10)</f>
        <v>0.00240827300765803</v>
      </c>
      <c r="N193" s="131" t="n">
        <f aca="false">(1-L193/M193)^2</f>
        <v>0.00145071757027963</v>
      </c>
      <c r="O193" s="187"/>
      <c r="P193" s="159"/>
    </row>
    <row r="194" customFormat="false" ht="12.75" hidden="false" customHeight="false" outlineLevel="0" collapsed="false">
      <c r="J194" s="131" t="n">
        <v>990</v>
      </c>
      <c r="K194" s="131" t="n">
        <v>0.0124</v>
      </c>
      <c r="L194" s="186" t="n">
        <f aca="false">K194/$E$3</f>
        <v>0.00248</v>
      </c>
      <c r="M194" s="131" t="n">
        <f aca="false">505/$J$10+$K$10*EXP(-(J194-300.3)/$L$10)</f>
        <v>0.00240827300765803</v>
      </c>
      <c r="N194" s="131" t="n">
        <f aca="false">(1-L194/M194)^2</f>
        <v>0.000887061651382116</v>
      </c>
      <c r="O194" s="187"/>
      <c r="P194" s="159"/>
    </row>
    <row r="195" customFormat="false" ht="12.75" hidden="false" customHeight="false" outlineLevel="0" collapsed="false">
      <c r="J195" s="188" t="n">
        <v>1010</v>
      </c>
      <c r="K195" s="131" t="n">
        <v>0.0124</v>
      </c>
      <c r="L195" s="186" t="n">
        <f aca="false">K195/$E$3</f>
        <v>0.00248</v>
      </c>
      <c r="M195" s="131" t="n">
        <f aca="false">505/$J$10+$K$10*EXP(-(J195-300.3)/$L$10)</f>
        <v>0.00240827300765803</v>
      </c>
      <c r="N195" s="131" t="n">
        <f aca="false">(1-L195/M195)^2</f>
        <v>0.000887061651382116</v>
      </c>
      <c r="O195" s="187"/>
      <c r="P195" s="159"/>
    </row>
    <row r="196" customFormat="false" ht="12.75" hidden="false" customHeight="false" outlineLevel="0" collapsed="false">
      <c r="J196" s="188" t="n">
        <v>1030</v>
      </c>
      <c r="K196" s="131" t="n">
        <v>0.0123</v>
      </c>
      <c r="L196" s="186" t="n">
        <f aca="false">K196/$E$3</f>
        <v>0.00246</v>
      </c>
      <c r="M196" s="131" t="n">
        <f aca="false">505/$J$10+$K$10*EXP(-(J196-300.3)/$L$10)</f>
        <v>0.00240827300765803</v>
      </c>
      <c r="N196" s="131" t="n">
        <f aca="false">(1-L196/M196)^2</f>
        <v>0.000461342025683569</v>
      </c>
      <c r="O196" s="187"/>
      <c r="P196" s="159"/>
    </row>
    <row r="197" customFormat="false" ht="12.75" hidden="false" customHeight="false" outlineLevel="0" collapsed="false">
      <c r="J197" s="188" t="n">
        <v>1060</v>
      </c>
      <c r="K197" s="131" t="n">
        <v>0.0122</v>
      </c>
      <c r="L197" s="186" t="n">
        <f aca="false">K197/$E$3</f>
        <v>0.00244</v>
      </c>
      <c r="M197" s="131" t="n">
        <f aca="false">505/$J$10+$K$10*EXP(-(J197-300.3)/$L$10)</f>
        <v>0.00240827300765803</v>
      </c>
      <c r="N197" s="131" t="n">
        <f aca="false">(1-L197/M197)^2</f>
        <v>0.000173558693183974</v>
      </c>
      <c r="O197" s="187"/>
      <c r="P197" s="159"/>
    </row>
    <row r="198" customFormat="false" ht="12.75" hidden="false" customHeight="false" outlineLevel="0" collapsed="false">
      <c r="J198" s="188" t="n">
        <v>1080</v>
      </c>
      <c r="K198" s="131" t="n">
        <v>0.0122</v>
      </c>
      <c r="L198" s="186" t="n">
        <f aca="false">K198/$E$3</f>
        <v>0.00244</v>
      </c>
      <c r="M198" s="131" t="n">
        <f aca="false">505/$J$10+$K$10*EXP(-(J198-300.3)/$L$10)</f>
        <v>0.00240827300765803</v>
      </c>
      <c r="N198" s="131" t="n">
        <f aca="false">(1-L198/M198)^2</f>
        <v>0.000173558693183974</v>
      </c>
      <c r="O198" s="187"/>
      <c r="P198" s="159"/>
    </row>
    <row r="199" customFormat="false" ht="12.75" hidden="false" customHeight="false" outlineLevel="0" collapsed="false">
      <c r="J199" s="188" t="n">
        <v>1100</v>
      </c>
      <c r="K199" s="131" t="n">
        <v>0.0121</v>
      </c>
      <c r="L199" s="186" t="n">
        <f aca="false">K199/$E$3</f>
        <v>0.00242</v>
      </c>
      <c r="M199" s="131" t="n">
        <f aca="false">505/$J$10+$K$10*EXP(-(J199-300.3)/$L$10)</f>
        <v>0.00240827300765803</v>
      </c>
      <c r="N199" s="131" t="n">
        <f aca="false">(1-L199/M199)^2</f>
        <v>2.37116538833296E-005</v>
      </c>
      <c r="O199" s="187"/>
      <c r="P199" s="159"/>
    </row>
    <row r="200" customFormat="false" ht="12.75" hidden="false" customHeight="false" outlineLevel="0" collapsed="false">
      <c r="N200" s="131" t="n">
        <f aca="false">SUM(N16:N107)</f>
        <v>25.8220504454769</v>
      </c>
    </row>
  </sheetData>
  <printOptions headings="false" gridLines="tru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2009-06-03T10:06:41Z</dcterms:created>
  <dc:creator>Zupančič Valant, Andreja</dc:creator>
  <dc:language>en-US</dc:language>
  <dcterms:modified xsi:type="dcterms:W3CDTF">2015-06-05T11:41:06Z</dcterms:modified>
  <cp:revision>1</cp:revision>
</cp:coreProperties>
</file>