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035" windowHeight="11040" activeTab="3"/>
  </bookViews>
  <sheets>
    <sheet name="Herschel BulkleyLUKA FL up" sheetId="1" r:id="rId1"/>
    <sheet name="casson LUKA FL" sheetId="2" r:id="rId2"/>
    <sheet name="Time LUKA eta" sheetId="4" r:id="rId3"/>
    <sheet name="Time LUKA G(1)" sheetId="5" r:id="rId4"/>
    <sheet name="time" sheetId="3" r:id="rId5"/>
  </sheets>
  <definedNames>
    <definedName name="solver_adj" localSheetId="1" hidden="1">'casson LUKA FL'!$F$4:$F$6</definedName>
    <definedName name="solver_adj" localSheetId="0" hidden="1">'Herschel BulkleyLUKA FL up'!$G$4:$G$6</definedName>
    <definedName name="solver_adj" localSheetId="2" hidden="1">'Time LUKA eta'!$G$4:$G$7</definedName>
    <definedName name="solver_adj" localSheetId="3" hidden="1">'Time LUKA G(1)'!$G$4:$G$7</definedName>
    <definedName name="solver_cvg" localSheetId="1" hidden="1">0.0001</definedName>
    <definedName name="solver_cvg" localSheetId="0" hidden="1">0.001</definedName>
    <definedName name="solver_cvg" localSheetId="2" hidden="1">0.001</definedName>
    <definedName name="solver_cvg" localSheetId="3" hidden="1">0.001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1000</definedName>
    <definedName name="solver_itr" localSheetId="2" hidden="1">1000</definedName>
    <definedName name="solver_itr" localSheetId="3" hidden="1">1000</definedName>
    <definedName name="solver_lhs1" localSheetId="1" hidden="1">'casson LUKA FL'!$F$4</definedName>
    <definedName name="solver_lhs1" localSheetId="0" hidden="1">'Herschel BulkleyLUKA FL up'!$G$4</definedName>
    <definedName name="solver_lhs1" localSheetId="2" hidden="1">'Time LUKA eta'!$G$6</definedName>
    <definedName name="solver_lhs1" localSheetId="3" hidden="1">'Time LUKA G(1)'!$G$6</definedName>
    <definedName name="solver_lhs2" localSheetId="1" hidden="1">'casson LUKA FL'!$F$5</definedName>
    <definedName name="solver_lhs2" localSheetId="0" hidden="1">'Herschel BulkleyLUKA FL up'!$G$5</definedName>
    <definedName name="solver_lhs2" localSheetId="2" hidden="1">'Time LUKA eta'!$G$5</definedName>
    <definedName name="solver_lhs2" localSheetId="3" hidden="1">'Time LUKA G(1)'!$G$5</definedName>
    <definedName name="solver_lhs3" localSheetId="1" hidden="1">'casson LUKA FL'!$F$6</definedName>
    <definedName name="solver_lhs3" localSheetId="0" hidden="1">'Herschel BulkleyLUKA FL up'!$G$6</definedName>
    <definedName name="solver_lhs3" localSheetId="2" hidden="1">'Time LUKA eta'!$G$6</definedName>
    <definedName name="solver_lhs3" localSheetId="3" hidden="1">'Time LUKA G(1)'!$G$6</definedName>
    <definedName name="solver_lhs4" localSheetId="0" hidden="1">'Herschel BulkleyLUKA FL up'!$G$6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3</definedName>
    <definedName name="solver_num" localSheetId="0" hidden="1">3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'casson LUKA FL'!$G$46</definedName>
    <definedName name="solver_opt" localSheetId="0" hidden="1">'Herschel BulkleyLUKA FL up'!$H$2</definedName>
    <definedName name="solver_opt" localSheetId="2" hidden="1">'Time LUKA eta'!$H$112</definedName>
    <definedName name="solver_opt" localSheetId="3" hidden="1">'Time LUKA G(1)'!$H$112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4" localSheetId="0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3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3" hidden="1">0</definedName>
    <definedName name="solver_rhs3" localSheetId="1" hidden="1">0</definedName>
    <definedName name="solver_rhs3" localSheetId="0" hidden="1">0</definedName>
    <definedName name="solver_rhs3" localSheetId="2" hidden="1">0</definedName>
    <definedName name="solver_rhs3" localSheetId="3" hidden="1">0</definedName>
    <definedName name="solver_rhs4" localSheetId="0" hidden="1">0</definedName>
    <definedName name="solver_rlx" localSheetId="1" hidden="1">2</definedName>
    <definedName name="solver_rlx" localSheetId="0" hidden="1">1</definedName>
    <definedName name="solver_rlx" localSheetId="2" hidden="1">1</definedName>
    <definedName name="solver_rlx" localSheetId="3" hidden="1">1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mp" localSheetId="0" hidden="1">0</definedName>
    <definedName name="solver_tmp" localSheetId="2" hidden="1">0</definedName>
    <definedName name="solver_tmp" localSheetId="3" hidden="1">0</definedName>
    <definedName name="solver_tol" localSheetId="1" hidden="1">0.01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F15" i="5" l="1"/>
  <c r="E13" i="1"/>
  <c r="F13" i="1" s="1"/>
  <c r="F12" i="5" l="1"/>
  <c r="F111" i="5"/>
  <c r="H111" i="5" s="1"/>
  <c r="F110" i="5"/>
  <c r="H110" i="5" s="1"/>
  <c r="F109" i="5"/>
  <c r="H109" i="5" s="1"/>
  <c r="F108" i="5"/>
  <c r="H108" i="5" s="1"/>
  <c r="F107" i="5"/>
  <c r="H107" i="5" s="1"/>
  <c r="F106" i="5"/>
  <c r="H106" i="5" s="1"/>
  <c r="F105" i="5"/>
  <c r="H105" i="5" s="1"/>
  <c r="F104" i="5"/>
  <c r="H104" i="5" s="1"/>
  <c r="F103" i="5"/>
  <c r="H103" i="5" s="1"/>
  <c r="F102" i="5"/>
  <c r="H102" i="5" s="1"/>
  <c r="F101" i="5"/>
  <c r="H101" i="5" s="1"/>
  <c r="F100" i="5"/>
  <c r="H100" i="5" s="1"/>
  <c r="F99" i="5"/>
  <c r="H99" i="5" s="1"/>
  <c r="F98" i="5"/>
  <c r="H98" i="5" s="1"/>
  <c r="F97" i="5"/>
  <c r="H97" i="5" s="1"/>
  <c r="F96" i="5"/>
  <c r="H96" i="5" s="1"/>
  <c r="F95" i="5"/>
  <c r="H95" i="5" s="1"/>
  <c r="F94" i="5"/>
  <c r="H94" i="5" s="1"/>
  <c r="F93" i="5"/>
  <c r="H93" i="5" s="1"/>
  <c r="F92" i="5"/>
  <c r="H92" i="5" s="1"/>
  <c r="F91" i="5"/>
  <c r="H91" i="5" s="1"/>
  <c r="F90" i="5"/>
  <c r="H90" i="5" s="1"/>
  <c r="F89" i="5"/>
  <c r="H89" i="5" s="1"/>
  <c r="F88" i="5"/>
  <c r="H88" i="5" s="1"/>
  <c r="F87" i="5"/>
  <c r="H87" i="5" s="1"/>
  <c r="F86" i="5"/>
  <c r="H86" i="5" s="1"/>
  <c r="F85" i="5"/>
  <c r="H85" i="5" s="1"/>
  <c r="F84" i="5"/>
  <c r="H84" i="5" s="1"/>
  <c r="F83" i="5"/>
  <c r="H83" i="5" s="1"/>
  <c r="F82" i="5"/>
  <c r="H82" i="5" s="1"/>
  <c r="F81" i="5"/>
  <c r="H81" i="5" s="1"/>
  <c r="F80" i="5"/>
  <c r="H80" i="5" s="1"/>
  <c r="F79" i="5"/>
  <c r="H79" i="5" s="1"/>
  <c r="F78" i="5"/>
  <c r="H78" i="5" s="1"/>
  <c r="F77" i="5"/>
  <c r="H77" i="5" s="1"/>
  <c r="F76" i="5"/>
  <c r="H76" i="5" s="1"/>
  <c r="F75" i="5"/>
  <c r="H75" i="5" s="1"/>
  <c r="F74" i="5"/>
  <c r="H74" i="5" s="1"/>
  <c r="F73" i="5"/>
  <c r="H73" i="5" s="1"/>
  <c r="F72" i="5"/>
  <c r="H72" i="5" s="1"/>
  <c r="F71" i="5"/>
  <c r="H71" i="5" s="1"/>
  <c r="F70" i="5"/>
  <c r="H70" i="5" s="1"/>
  <c r="F69" i="5"/>
  <c r="H69" i="5" s="1"/>
  <c r="F68" i="5"/>
  <c r="H68" i="5" s="1"/>
  <c r="F67" i="5"/>
  <c r="H67" i="5" s="1"/>
  <c r="F66" i="5"/>
  <c r="H66" i="5" s="1"/>
  <c r="F65" i="5"/>
  <c r="H65" i="5" s="1"/>
  <c r="F64" i="5"/>
  <c r="H64" i="5" s="1"/>
  <c r="F63" i="5"/>
  <c r="H63" i="5" s="1"/>
  <c r="F62" i="5"/>
  <c r="H62" i="5" s="1"/>
  <c r="F61" i="5"/>
  <c r="F60" i="5"/>
  <c r="H60" i="5" s="1"/>
  <c r="F59" i="5"/>
  <c r="H59" i="5" s="1"/>
  <c r="F58" i="5"/>
  <c r="H58" i="5" s="1"/>
  <c r="F57" i="5"/>
  <c r="H57" i="5" s="1"/>
  <c r="F56" i="5"/>
  <c r="H56" i="5" s="1"/>
  <c r="F55" i="5"/>
  <c r="H55" i="5" s="1"/>
  <c r="F54" i="5"/>
  <c r="H54" i="5" s="1"/>
  <c r="F53" i="5"/>
  <c r="H53" i="5" s="1"/>
  <c r="F52" i="5"/>
  <c r="H52" i="5" s="1"/>
  <c r="F51" i="5"/>
  <c r="H51" i="5" s="1"/>
  <c r="F50" i="5"/>
  <c r="H50" i="5" s="1"/>
  <c r="F49" i="5"/>
  <c r="H49" i="5" s="1"/>
  <c r="F48" i="5"/>
  <c r="H48" i="5" s="1"/>
  <c r="F47" i="5"/>
  <c r="H47" i="5" s="1"/>
  <c r="F46" i="5"/>
  <c r="H46" i="5" s="1"/>
  <c r="F45" i="5"/>
  <c r="H45" i="5" s="1"/>
  <c r="F44" i="5"/>
  <c r="H44" i="5" s="1"/>
  <c r="F43" i="5"/>
  <c r="H43" i="5" s="1"/>
  <c r="F42" i="5"/>
  <c r="H42" i="5" s="1"/>
  <c r="F41" i="5"/>
  <c r="H41" i="5" s="1"/>
  <c r="F40" i="5"/>
  <c r="H40" i="5" s="1"/>
  <c r="F39" i="5"/>
  <c r="H39" i="5" s="1"/>
  <c r="F38" i="5"/>
  <c r="H38" i="5" s="1"/>
  <c r="F37" i="5"/>
  <c r="H37" i="5" s="1"/>
  <c r="F36" i="5"/>
  <c r="H36" i="5" s="1"/>
  <c r="F35" i="5"/>
  <c r="H35" i="5" s="1"/>
  <c r="F34" i="5"/>
  <c r="G34" i="5" s="1"/>
  <c r="F33" i="5"/>
  <c r="H33" i="5" s="1"/>
  <c r="F32" i="5"/>
  <c r="G32" i="5" s="1"/>
  <c r="F31" i="5"/>
  <c r="H31" i="5" s="1"/>
  <c r="F30" i="5"/>
  <c r="G30" i="5" s="1"/>
  <c r="F29" i="5"/>
  <c r="H29" i="5" s="1"/>
  <c r="F28" i="5"/>
  <c r="G28" i="5" s="1"/>
  <c r="F27" i="5"/>
  <c r="H27" i="5" s="1"/>
  <c r="F26" i="5"/>
  <c r="G26" i="5" s="1"/>
  <c r="F25" i="5"/>
  <c r="H25" i="5" s="1"/>
  <c r="F24" i="5"/>
  <c r="G24" i="5" s="1"/>
  <c r="F23" i="5"/>
  <c r="H23" i="5" s="1"/>
  <c r="F22" i="5"/>
  <c r="G22" i="5" s="1"/>
  <c r="F21" i="5"/>
  <c r="H21" i="5" s="1"/>
  <c r="F20" i="5"/>
  <c r="G20" i="5" s="1"/>
  <c r="F19" i="5"/>
  <c r="H19" i="5" s="1"/>
  <c r="F18" i="5"/>
  <c r="G18" i="5" s="1"/>
  <c r="F17" i="5"/>
  <c r="H17" i="5" s="1"/>
  <c r="F16" i="5"/>
  <c r="G16" i="5" s="1"/>
  <c r="H15" i="5"/>
  <c r="F14" i="5"/>
  <c r="G14" i="5" s="1"/>
  <c r="F13" i="5"/>
  <c r="H13" i="5" s="1"/>
  <c r="J6" i="5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2" i="4"/>
  <c r="C13" i="4"/>
  <c r="F62" i="4"/>
  <c r="E62" i="4" s="1"/>
  <c r="F63" i="4"/>
  <c r="E63" i="4" s="1"/>
  <c r="F64" i="4"/>
  <c r="E64" i="4" s="1"/>
  <c r="F65" i="4"/>
  <c r="E65" i="4" s="1"/>
  <c r="F66" i="4"/>
  <c r="E66" i="4" s="1"/>
  <c r="F67" i="4"/>
  <c r="E67" i="4" s="1"/>
  <c r="F68" i="4"/>
  <c r="E68" i="4" s="1"/>
  <c r="F69" i="4"/>
  <c r="E69" i="4" s="1"/>
  <c r="F70" i="4"/>
  <c r="E70" i="4" s="1"/>
  <c r="F71" i="4"/>
  <c r="E71" i="4" s="1"/>
  <c r="F72" i="4"/>
  <c r="E72" i="4" s="1"/>
  <c r="F73" i="4"/>
  <c r="E73" i="4" s="1"/>
  <c r="F74" i="4"/>
  <c r="E74" i="4" s="1"/>
  <c r="F75" i="4"/>
  <c r="E75" i="4" s="1"/>
  <c r="F76" i="4"/>
  <c r="E76" i="4" s="1"/>
  <c r="F77" i="4"/>
  <c r="E77" i="4" s="1"/>
  <c r="F78" i="4"/>
  <c r="E78" i="4" s="1"/>
  <c r="F79" i="4"/>
  <c r="E79" i="4" s="1"/>
  <c r="F80" i="4"/>
  <c r="E80" i="4" s="1"/>
  <c r="F81" i="4"/>
  <c r="E81" i="4" s="1"/>
  <c r="F82" i="4"/>
  <c r="E82" i="4" s="1"/>
  <c r="F83" i="4"/>
  <c r="E83" i="4" s="1"/>
  <c r="F84" i="4"/>
  <c r="E84" i="4" s="1"/>
  <c r="F85" i="4"/>
  <c r="E85" i="4" s="1"/>
  <c r="F86" i="4"/>
  <c r="E86" i="4" s="1"/>
  <c r="F87" i="4"/>
  <c r="E87" i="4" s="1"/>
  <c r="F88" i="4"/>
  <c r="E88" i="4" s="1"/>
  <c r="F89" i="4"/>
  <c r="E89" i="4" s="1"/>
  <c r="F90" i="4"/>
  <c r="E90" i="4" s="1"/>
  <c r="F91" i="4"/>
  <c r="E91" i="4" s="1"/>
  <c r="F92" i="4"/>
  <c r="E92" i="4" s="1"/>
  <c r="F93" i="4"/>
  <c r="E93" i="4" s="1"/>
  <c r="F94" i="4"/>
  <c r="E94" i="4" s="1"/>
  <c r="F95" i="4"/>
  <c r="E95" i="4" s="1"/>
  <c r="F96" i="4"/>
  <c r="E96" i="4" s="1"/>
  <c r="F97" i="4"/>
  <c r="E97" i="4" s="1"/>
  <c r="F98" i="4"/>
  <c r="E98" i="4" s="1"/>
  <c r="F99" i="4"/>
  <c r="E99" i="4" s="1"/>
  <c r="F100" i="4"/>
  <c r="E100" i="4" s="1"/>
  <c r="F101" i="4"/>
  <c r="E101" i="4" s="1"/>
  <c r="F102" i="4"/>
  <c r="E102" i="4" s="1"/>
  <c r="F103" i="4"/>
  <c r="E103" i="4" s="1"/>
  <c r="F104" i="4"/>
  <c r="E104" i="4" s="1"/>
  <c r="F105" i="4"/>
  <c r="E105" i="4" s="1"/>
  <c r="F106" i="4"/>
  <c r="E106" i="4" s="1"/>
  <c r="F107" i="4"/>
  <c r="E107" i="4" s="1"/>
  <c r="F108" i="4"/>
  <c r="E108" i="4" s="1"/>
  <c r="F109" i="4"/>
  <c r="E109" i="4" s="1"/>
  <c r="F110" i="4"/>
  <c r="E110" i="4" s="1"/>
  <c r="F111" i="4"/>
  <c r="E111" i="4" s="1"/>
  <c r="G111" i="5" l="1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8" i="5"/>
  <c r="G100" i="5"/>
  <c r="G102" i="5"/>
  <c r="G104" i="5"/>
  <c r="G106" i="5"/>
  <c r="G94" i="5"/>
  <c r="G96" i="5"/>
  <c r="G108" i="5"/>
  <c r="G110" i="5"/>
  <c r="G13" i="5"/>
  <c r="G15" i="5"/>
  <c r="G36" i="5"/>
  <c r="G38" i="5"/>
  <c r="G40" i="5"/>
  <c r="G42" i="5"/>
  <c r="G44" i="5"/>
  <c r="G46" i="5"/>
  <c r="G48" i="5"/>
  <c r="G50" i="5"/>
  <c r="G52" i="5"/>
  <c r="G54" i="5"/>
  <c r="G56" i="5"/>
  <c r="G58" i="5"/>
  <c r="H12" i="5"/>
  <c r="G12" i="5"/>
  <c r="H14" i="5"/>
  <c r="H16" i="5"/>
  <c r="G17" i="5"/>
  <c r="H18" i="5"/>
  <c r="G19" i="5"/>
  <c r="H20" i="5"/>
  <c r="G21" i="5"/>
  <c r="H22" i="5"/>
  <c r="G23" i="5"/>
  <c r="H24" i="5"/>
  <c r="G25" i="5"/>
  <c r="H26" i="5"/>
  <c r="G27" i="5"/>
  <c r="H28" i="5"/>
  <c r="G29" i="5"/>
  <c r="H30" i="5"/>
  <c r="G31" i="5"/>
  <c r="H32" i="5"/>
  <c r="G33" i="5"/>
  <c r="H34" i="5"/>
  <c r="G35" i="5"/>
  <c r="G37" i="5"/>
  <c r="G39" i="5"/>
  <c r="G41" i="5"/>
  <c r="G43" i="5"/>
  <c r="G45" i="5"/>
  <c r="G47" i="5"/>
  <c r="G49" i="5"/>
  <c r="G51" i="5"/>
  <c r="G53" i="5"/>
  <c r="G55" i="5"/>
  <c r="G59" i="5"/>
  <c r="G57" i="5"/>
  <c r="H61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G84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F12" i="4"/>
  <c r="E12" i="4" s="1"/>
  <c r="G112" i="5" l="1"/>
  <c r="H112" i="5"/>
  <c r="H2" i="5" s="1"/>
  <c r="E10" i="2"/>
  <c r="D10" i="2" s="1"/>
  <c r="J6" i="4"/>
  <c r="G12" i="4"/>
  <c r="F13" i="4"/>
  <c r="H13" i="4" s="1"/>
  <c r="F14" i="4"/>
  <c r="F15" i="4"/>
  <c r="H15" i="4" s="1"/>
  <c r="F16" i="4"/>
  <c r="F17" i="4"/>
  <c r="H17" i="4" s="1"/>
  <c r="F18" i="4"/>
  <c r="F19" i="4"/>
  <c r="H19" i="4" s="1"/>
  <c r="F20" i="4"/>
  <c r="F21" i="4"/>
  <c r="H21" i="4" s="1"/>
  <c r="F22" i="4"/>
  <c r="F23" i="4"/>
  <c r="H23" i="4" s="1"/>
  <c r="F24" i="4"/>
  <c r="F25" i="4"/>
  <c r="H25" i="4" s="1"/>
  <c r="F26" i="4"/>
  <c r="F27" i="4"/>
  <c r="H27" i="4" s="1"/>
  <c r="F28" i="4"/>
  <c r="F29" i="4"/>
  <c r="H29" i="4" s="1"/>
  <c r="F30" i="4"/>
  <c r="F31" i="4"/>
  <c r="H31" i="4" s="1"/>
  <c r="F32" i="4"/>
  <c r="F33" i="4"/>
  <c r="H33" i="4" s="1"/>
  <c r="F34" i="4"/>
  <c r="F35" i="4"/>
  <c r="H35" i="4" s="1"/>
  <c r="F36" i="4"/>
  <c r="F37" i="4"/>
  <c r="H37" i="4" s="1"/>
  <c r="F38" i="4"/>
  <c r="F39" i="4"/>
  <c r="H39" i="4" s="1"/>
  <c r="F40" i="4"/>
  <c r="F41" i="4"/>
  <c r="H41" i="4" s="1"/>
  <c r="F42" i="4"/>
  <c r="F43" i="4"/>
  <c r="H43" i="4" s="1"/>
  <c r="F44" i="4"/>
  <c r="F45" i="4"/>
  <c r="H45" i="4" s="1"/>
  <c r="F46" i="4"/>
  <c r="F47" i="4"/>
  <c r="H47" i="4" s="1"/>
  <c r="F48" i="4"/>
  <c r="F49" i="4"/>
  <c r="H49" i="4" s="1"/>
  <c r="F50" i="4"/>
  <c r="F51" i="4"/>
  <c r="H51" i="4" s="1"/>
  <c r="F52" i="4"/>
  <c r="F53" i="4"/>
  <c r="H53" i="4" s="1"/>
  <c r="F54" i="4"/>
  <c r="F55" i="4"/>
  <c r="F56" i="4"/>
  <c r="F57" i="4"/>
  <c r="H57" i="4" s="1"/>
  <c r="F58" i="4"/>
  <c r="F59" i="4"/>
  <c r="F60" i="4"/>
  <c r="F61" i="4"/>
  <c r="H12" i="4"/>
  <c r="E10" i="1"/>
  <c r="F10" i="1" s="1"/>
  <c r="E11" i="1"/>
  <c r="F11" i="1" s="1"/>
  <c r="E12" i="1"/>
  <c r="G12" i="1" s="1"/>
  <c r="E11" i="2"/>
  <c r="D11" i="2" s="1"/>
  <c r="E12" i="2"/>
  <c r="G12" i="2" s="1"/>
  <c r="E13" i="2"/>
  <c r="G13" i="2" s="1"/>
  <c r="E14" i="2"/>
  <c r="F14" i="2" s="1"/>
  <c r="E15" i="2"/>
  <c r="D15" i="2" s="1"/>
  <c r="E16" i="2"/>
  <c r="G16" i="2" s="1"/>
  <c r="E17" i="2"/>
  <c r="D17" i="2" s="1"/>
  <c r="E18" i="2"/>
  <c r="D18" i="2" s="1"/>
  <c r="E19" i="2"/>
  <c r="D19" i="2" s="1"/>
  <c r="E20" i="2"/>
  <c r="G20" i="2" s="1"/>
  <c r="E21" i="2"/>
  <c r="G21" i="2" s="1"/>
  <c r="E22" i="2"/>
  <c r="D22" i="2" s="1"/>
  <c r="E23" i="2"/>
  <c r="D23" i="2" s="1"/>
  <c r="E24" i="2"/>
  <c r="G24" i="2" s="1"/>
  <c r="E25" i="2"/>
  <c r="F25" i="2" s="1"/>
  <c r="E26" i="2"/>
  <c r="F26" i="2" s="1"/>
  <c r="E27" i="2"/>
  <c r="G27" i="2" s="1"/>
  <c r="E28" i="2"/>
  <c r="G28" i="2" s="1"/>
  <c r="E29" i="2"/>
  <c r="G29" i="2" s="1"/>
  <c r="E30" i="2"/>
  <c r="F30" i="2" s="1"/>
  <c r="E31" i="2"/>
  <c r="D31" i="2" s="1"/>
  <c r="E32" i="2"/>
  <c r="G32" i="2" s="1"/>
  <c r="E33" i="2"/>
  <c r="D33" i="2" s="1"/>
  <c r="E34" i="2"/>
  <c r="F34" i="2" s="1"/>
  <c r="G13" i="1"/>
  <c r="E14" i="1"/>
  <c r="H14" i="1" s="1"/>
  <c r="E15" i="1"/>
  <c r="G15" i="1" s="1"/>
  <c r="E16" i="1"/>
  <c r="G16" i="1" s="1"/>
  <c r="E17" i="1"/>
  <c r="F17" i="1" s="1"/>
  <c r="E18" i="1"/>
  <c r="G18" i="1" s="1"/>
  <c r="E19" i="1"/>
  <c r="F19" i="1" s="1"/>
  <c r="E20" i="1"/>
  <c r="G20" i="1" s="1"/>
  <c r="E21" i="1"/>
  <c r="F21" i="1" s="1"/>
  <c r="E22" i="1"/>
  <c r="F22" i="1" s="1"/>
  <c r="E23" i="1"/>
  <c r="F23" i="1" s="1"/>
  <c r="E24" i="1"/>
  <c r="G24" i="1" s="1"/>
  <c r="E25" i="1"/>
  <c r="F25" i="1" s="1"/>
  <c r="E26" i="1"/>
  <c r="F26" i="1" s="1"/>
  <c r="E27" i="1"/>
  <c r="H27" i="1" s="1"/>
  <c r="E28" i="1"/>
  <c r="F28" i="1" s="1"/>
  <c r="E29" i="1"/>
  <c r="G29" i="1" s="1"/>
  <c r="E30" i="1"/>
  <c r="H30" i="1" s="1"/>
  <c r="E31" i="1"/>
  <c r="G31" i="1" s="1"/>
  <c r="E32" i="1"/>
  <c r="G32" i="1" s="1"/>
  <c r="E33" i="1"/>
  <c r="F33" i="1" s="1"/>
  <c r="E34" i="1"/>
  <c r="G34" i="1" s="1"/>
  <c r="G17" i="2"/>
  <c r="F13" i="2" l="1"/>
  <c r="F15" i="2"/>
  <c r="H25" i="1"/>
  <c r="F12" i="1"/>
  <c r="H12" i="1"/>
  <c r="G61" i="4"/>
  <c r="E61" i="4"/>
  <c r="G59" i="4"/>
  <c r="E59" i="4"/>
  <c r="G57" i="4"/>
  <c r="E57" i="4"/>
  <c r="G55" i="4"/>
  <c r="E55" i="4"/>
  <c r="G53" i="4"/>
  <c r="E53" i="4"/>
  <c r="G51" i="4"/>
  <c r="E51" i="4"/>
  <c r="G49" i="4"/>
  <c r="E49" i="4"/>
  <c r="G47" i="4"/>
  <c r="E47" i="4"/>
  <c r="G45" i="4"/>
  <c r="E45" i="4"/>
  <c r="G43" i="4"/>
  <c r="E43" i="4"/>
  <c r="G41" i="4"/>
  <c r="E41" i="4"/>
  <c r="G39" i="4"/>
  <c r="E39" i="4"/>
  <c r="G37" i="4"/>
  <c r="E37" i="4"/>
  <c r="G35" i="4"/>
  <c r="E35" i="4"/>
  <c r="G33" i="4"/>
  <c r="E33" i="4"/>
  <c r="G31" i="4"/>
  <c r="E31" i="4"/>
  <c r="G29" i="4"/>
  <c r="E29" i="4"/>
  <c r="G27" i="4"/>
  <c r="E27" i="4"/>
  <c r="G25" i="4"/>
  <c r="E25" i="4"/>
  <c r="E23" i="4"/>
  <c r="G23" i="4" s="1"/>
  <c r="E21" i="4"/>
  <c r="G21" i="4" s="1"/>
  <c r="G19" i="4"/>
  <c r="E19" i="4"/>
  <c r="G17" i="4"/>
  <c r="E17" i="4"/>
  <c r="G15" i="4"/>
  <c r="E15" i="4"/>
  <c r="G13" i="4"/>
  <c r="E13" i="4"/>
  <c r="G60" i="4"/>
  <c r="E60" i="4"/>
  <c r="G58" i="4"/>
  <c r="E58" i="4"/>
  <c r="G56" i="4"/>
  <c r="E56" i="4"/>
  <c r="G54" i="4"/>
  <c r="E54" i="4"/>
  <c r="G52" i="4"/>
  <c r="E52" i="4"/>
  <c r="G50" i="4"/>
  <c r="E50" i="4"/>
  <c r="G48" i="4"/>
  <c r="E48" i="4"/>
  <c r="G46" i="4"/>
  <c r="E46" i="4"/>
  <c r="G44" i="4"/>
  <c r="E44" i="4"/>
  <c r="G42" i="4"/>
  <c r="E42" i="4"/>
  <c r="G40" i="4"/>
  <c r="E40" i="4"/>
  <c r="G38" i="4"/>
  <c r="E38" i="4"/>
  <c r="G36" i="4"/>
  <c r="E36" i="4"/>
  <c r="G34" i="4"/>
  <c r="E34" i="4"/>
  <c r="G32" i="4"/>
  <c r="E32" i="4"/>
  <c r="G30" i="4"/>
  <c r="E30" i="4"/>
  <c r="G28" i="4"/>
  <c r="E28" i="4"/>
  <c r="G26" i="4"/>
  <c r="E26" i="4"/>
  <c r="G24" i="4"/>
  <c r="E24" i="4"/>
  <c r="E22" i="4"/>
  <c r="G22" i="4" s="1"/>
  <c r="G20" i="4"/>
  <c r="E20" i="4"/>
  <c r="G18" i="4"/>
  <c r="E18" i="4"/>
  <c r="G16" i="4"/>
  <c r="E16" i="4"/>
  <c r="G14" i="4"/>
  <c r="E1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61" i="4"/>
  <c r="H55" i="4"/>
  <c r="H22" i="4"/>
  <c r="H20" i="4"/>
  <c r="H18" i="4"/>
  <c r="H16" i="4"/>
  <c r="H14" i="4"/>
  <c r="H59" i="4"/>
  <c r="D21" i="2"/>
  <c r="G19" i="2"/>
  <c r="D25" i="2"/>
  <c r="F33" i="2"/>
  <c r="F17" i="2"/>
  <c r="D27" i="2"/>
  <c r="D13" i="2"/>
  <c r="F23" i="2"/>
  <c r="G25" i="2"/>
  <c r="G23" i="2"/>
  <c r="G33" i="2"/>
  <c r="G15" i="2"/>
  <c r="F19" i="2"/>
  <c r="F27" i="2"/>
  <c r="F16" i="2"/>
  <c r="F20" i="2"/>
  <c r="D20" i="2"/>
  <c r="D28" i="2"/>
  <c r="G18" i="2"/>
  <c r="D32" i="2"/>
  <c r="F28" i="2"/>
  <c r="D34" i="2"/>
  <c r="G30" i="2"/>
  <c r="F12" i="2"/>
  <c r="F24" i="2"/>
  <c r="F22" i="2"/>
  <c r="G31" i="2"/>
  <c r="D16" i="2"/>
  <c r="F31" i="2"/>
  <c r="D24" i="2"/>
  <c r="G34" i="2"/>
  <c r="F32" i="2"/>
  <c r="F29" i="2"/>
  <c r="D12" i="2"/>
  <c r="D29" i="2"/>
  <c r="F18" i="2"/>
  <c r="D26" i="2"/>
  <c r="G26" i="2"/>
  <c r="G22" i="2"/>
  <c r="F21" i="2"/>
  <c r="D14" i="2"/>
  <c r="G14" i="2"/>
  <c r="D30" i="2"/>
  <c r="G19" i="1"/>
  <c r="G27" i="1"/>
  <c r="H19" i="1"/>
  <c r="F29" i="1"/>
  <c r="G25" i="1"/>
  <c r="H29" i="1"/>
  <c r="G17" i="1"/>
  <c r="F31" i="1"/>
  <c r="F27" i="1"/>
  <c r="G23" i="1"/>
  <c r="G21" i="1"/>
  <c r="F14" i="1"/>
  <c r="H16" i="1"/>
  <c r="H26" i="1"/>
  <c r="F24" i="1"/>
  <c r="F18" i="1"/>
  <c r="H17" i="1"/>
  <c r="H31" i="1"/>
  <c r="G33" i="1"/>
  <c r="H15" i="1"/>
  <c r="F15" i="1"/>
  <c r="G14" i="1"/>
  <c r="H21" i="1"/>
  <c r="H33" i="1"/>
  <c r="H23" i="1"/>
  <c r="H28" i="1"/>
  <c r="H22" i="1"/>
  <c r="F16" i="1"/>
  <c r="F32" i="1"/>
  <c r="F30" i="1"/>
  <c r="H20" i="1"/>
  <c r="H13" i="1"/>
  <c r="H18" i="1"/>
  <c r="G22" i="1"/>
  <c r="H34" i="1"/>
  <c r="F20" i="1"/>
  <c r="G30" i="1"/>
  <c r="G26" i="1"/>
  <c r="G28" i="1"/>
  <c r="F34" i="1"/>
  <c r="H24" i="1"/>
  <c r="H32" i="1"/>
  <c r="H60" i="4"/>
  <c r="H58" i="4"/>
  <c r="H56" i="4"/>
  <c r="H54" i="4"/>
  <c r="G35" i="1" l="1"/>
  <c r="H35" i="1"/>
  <c r="G112" i="4"/>
  <c r="H112" i="4"/>
  <c r="H2" i="4" s="1"/>
  <c r="F46" i="2"/>
  <c r="F2" i="2" s="1"/>
  <c r="G46" i="2"/>
  <c r="G5" i="2" s="1"/>
  <c r="G4" i="2" l="1"/>
  <c r="G2" i="2"/>
  <c r="H2" i="1"/>
  <c r="G2" i="1"/>
</calcChain>
</file>

<file path=xl/sharedStrings.xml><?xml version="1.0" encoding="utf-8"?>
<sst xmlns="http://schemas.openxmlformats.org/spreadsheetml/2006/main" count="96" uniqueCount="42">
  <si>
    <t>Casson</t>
  </si>
  <si>
    <t>Herschel Bulkley</t>
  </si>
  <si>
    <t>tauzero</t>
  </si>
  <si>
    <t>[Pa]</t>
  </si>
  <si>
    <t>eta inf</t>
  </si>
  <si>
    <t>k</t>
  </si>
  <si>
    <t>n</t>
  </si>
  <si>
    <t>[/]</t>
  </si>
  <si>
    <t xml:space="preserve"> shear rate</t>
  </si>
  <si>
    <r>
      <t xml:space="preserve"> </t>
    </r>
    <r>
      <rPr>
        <sz val="12"/>
        <rFont val="Symbol"/>
        <family val="1"/>
        <charset val="2"/>
      </rPr>
      <t>h</t>
    </r>
    <r>
      <rPr>
        <sz val="12"/>
        <rFont val="Arial"/>
        <family val="2"/>
        <charset val="238"/>
      </rPr>
      <t xml:space="preserve">(t) </t>
    </r>
    <r>
      <rPr>
        <sz val="10"/>
        <rFont val="Arial"/>
        <family val="2"/>
        <charset val="238"/>
      </rPr>
      <t>cal</t>
    </r>
  </si>
  <si>
    <r>
      <t xml:space="preserve"> 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  <charset val="238"/>
      </rPr>
      <t xml:space="preserve">(t) </t>
    </r>
    <r>
      <rPr>
        <sz val="10"/>
        <rFont val="Arial"/>
        <family val="2"/>
        <charset val="238"/>
      </rPr>
      <t>cal</t>
    </r>
  </si>
  <si>
    <t>SD</t>
  </si>
  <si>
    <t>PD</t>
  </si>
  <si>
    <t xml:space="preserve"> s-1</t>
  </si>
  <si>
    <t xml:space="preserve"> Pa</t>
  </si>
  <si>
    <t xml:space="preserve"> Pa.s</t>
  </si>
  <si>
    <t>37 °C</t>
  </si>
  <si>
    <t>25 °C</t>
  </si>
  <si>
    <t>4 °C</t>
  </si>
  <si>
    <t>mean SD</t>
  </si>
  <si>
    <t>mean PD</t>
  </si>
  <si>
    <t>T=20°C</t>
  </si>
  <si>
    <t>prva meritev (naraščanje strižne hitrosti)</t>
  </si>
  <si>
    <t>PD mean</t>
  </si>
  <si>
    <t>SD mean</t>
  </si>
  <si>
    <r>
      <t>[Pa.s</t>
    </r>
    <r>
      <rPr>
        <b/>
        <vertAlign val="superscript"/>
        <sz val="12"/>
        <rFont val="Arial"/>
        <family val="2"/>
        <charset val="238"/>
      </rPr>
      <t>n</t>
    </r>
    <r>
      <rPr>
        <b/>
        <sz val="12"/>
        <rFont val="Arial"/>
        <family val="2"/>
        <charset val="238"/>
      </rPr>
      <t>]</t>
    </r>
  </si>
  <si>
    <r>
      <t xml:space="preserve"> 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</si>
  <si>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r>
      <t xml:space="preserve"> </t>
    </r>
    <r>
      <rPr>
        <sz val="12"/>
        <rFont val="Symbol"/>
        <family val="1"/>
        <charset val="2"/>
      </rPr>
      <t>h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</si>
  <si>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t>time</t>
  </si>
  <si>
    <t>t</t>
  </si>
  <si>
    <t>[Pa.s]</t>
  </si>
  <si>
    <r>
      <t>[Pa.s</t>
    </r>
    <r>
      <rPr>
        <b/>
        <sz val="12"/>
        <rFont val="Arial"/>
        <family val="2"/>
        <charset val="238"/>
      </rPr>
      <t>]</t>
    </r>
  </si>
  <si>
    <t>r</t>
  </si>
  <si>
    <t>eta 0</t>
  </si>
  <si>
    <t>[1/s]</t>
  </si>
  <si>
    <r>
      <t xml:space="preserve"> </t>
    </r>
    <r>
      <rPr>
        <sz val="12"/>
        <rFont val="Symbol"/>
        <family val="1"/>
        <charset val="2"/>
      </rPr>
      <t>h*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</si>
  <si>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t xml:space="preserve"> G*(t)</t>
  </si>
  <si>
    <r>
      <t>G1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</si>
  <si>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r>
      <t xml:space="preserve"> G1(t) </t>
    </r>
    <r>
      <rPr>
        <sz val="10"/>
        <rFont val="Arial"/>
        <family val="2"/>
        <charset val="238"/>
      </rPr>
      <t>cal</t>
    </r>
  </si>
  <si>
    <t>Časovna odvisnost Barnes</t>
  </si>
  <si>
    <t>suspenzija omet LUKA</t>
  </si>
  <si>
    <t>segment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</si>
</sst>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0"/>
      <name val="Arial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Symbol"/>
      <family val="1"/>
      <charset val="2"/>
    </font>
    <font>
      <sz val="12"/>
      <name val="Arial"/>
      <family val="2"/>
      <charset val="238"/>
    </font>
    <font>
      <i/>
      <sz val="10"/>
      <name val="Arial"/>
      <family val="2"/>
      <charset val="238"/>
    </font>
    <font>
      <b/>
      <i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b/>
      <i/>
      <sz val="12"/>
      <name val="Symbol"/>
      <family val="1"/>
      <charset val="2"/>
    </font>
    <font>
      <b/>
      <i/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color rgb="FFFF000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0" borderId="0" xfId="0" applyNumberFormat="1"/>
    <xf numFmtId="0" fontId="10" fillId="2" borderId="0" xfId="0" applyFont="1" applyFill="1" applyAlignment="1">
      <alignment horizontal="center"/>
    </xf>
    <xf numFmtId="0" fontId="0" fillId="2" borderId="0" xfId="0" applyNumberFormat="1" applyFill="1"/>
    <xf numFmtId="0" fontId="13" fillId="0" borderId="0" xfId="0" applyFont="1" applyAlignment="1">
      <alignment horizontal="left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/>
    <xf numFmtId="0" fontId="5" fillId="0" borderId="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0" fillId="0" borderId="0" xfId="0" applyFill="1"/>
    <xf numFmtId="0" fontId="9" fillId="0" borderId="0" xfId="0" applyFont="1"/>
    <xf numFmtId="0" fontId="1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4" fillId="0" borderId="0" xfId="1" applyFont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5" fillId="2" borderId="3" xfId="0" applyFont="1" applyFill="1" applyBorder="1"/>
    <xf numFmtId="2" fontId="0" fillId="0" borderId="0" xfId="0" applyNumberFormat="1"/>
    <xf numFmtId="0" fontId="4" fillId="8" borderId="0" xfId="1" applyFill="1" applyAlignment="1">
      <alignment horizontal="center"/>
    </xf>
    <xf numFmtId="2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4" fillId="8" borderId="0" xfId="0" applyFont="1" applyFill="1"/>
    <xf numFmtId="0" fontId="18" fillId="2" borderId="2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5" fillId="9" borderId="0" xfId="0" applyFont="1" applyFill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2" fontId="5" fillId="9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91957054839517"/>
          <c:y val="6.3636551954758383E-2"/>
          <c:w val="0.49899088342582748"/>
          <c:h val="0.72222444921657525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'Herschel BulkleyLUKA FL up'!$A$12:$A$41</c:f>
              <c:numCache>
                <c:formatCode>General</c:formatCode>
                <c:ptCount val="30"/>
                <c:pt idx="0">
                  <c:v>0.01</c:v>
                </c:pt>
                <c:pt idx="1">
                  <c:v>1.47E-2</c:v>
                </c:pt>
                <c:pt idx="2">
                  <c:v>2.1700000000000001E-2</c:v>
                </c:pt>
                <c:pt idx="3">
                  <c:v>3.1899999999999998E-2</c:v>
                </c:pt>
                <c:pt idx="4">
                  <c:v>4.7E-2</c:v>
                </c:pt>
                <c:pt idx="5">
                  <c:v>6.93E-2</c:v>
                </c:pt>
                <c:pt idx="6">
                  <c:v>0.10199999999999999</c:v>
                </c:pt>
                <c:pt idx="7">
                  <c:v>0.15</c:v>
                </c:pt>
                <c:pt idx="8">
                  <c:v>0.221</c:v>
                </c:pt>
                <c:pt idx="9">
                  <c:v>0.32600000000000001</c:v>
                </c:pt>
                <c:pt idx="10">
                  <c:v>0.48</c:v>
                </c:pt>
                <c:pt idx="11">
                  <c:v>0.70699999999999996</c:v>
                </c:pt>
                <c:pt idx="12">
                  <c:v>1.04</c:v>
                </c:pt>
                <c:pt idx="13">
                  <c:v>1.53</c:v>
                </c:pt>
                <c:pt idx="14">
                  <c:v>2.2599999999999998</c:v>
                </c:pt>
                <c:pt idx="15">
                  <c:v>3.33</c:v>
                </c:pt>
                <c:pt idx="16">
                  <c:v>4.9000000000000004</c:v>
                </c:pt>
                <c:pt idx="17">
                  <c:v>7.22</c:v>
                </c:pt>
                <c:pt idx="18">
                  <c:v>10.6</c:v>
                </c:pt>
                <c:pt idx="19">
                  <c:v>15.7</c:v>
                </c:pt>
                <c:pt idx="20">
                  <c:v>23.1</c:v>
                </c:pt>
                <c:pt idx="21">
                  <c:v>33.9</c:v>
                </c:pt>
                <c:pt idx="22">
                  <c:v>50</c:v>
                </c:pt>
              </c:numCache>
            </c:numRef>
          </c:xVal>
          <c:yVal>
            <c:numRef>
              <c:f>'Herschel BulkleyLUKA FL up'!$C$12:$C$41</c:f>
              <c:numCache>
                <c:formatCode>General</c:formatCode>
                <c:ptCount val="30"/>
                <c:pt idx="0">
                  <c:v>1090</c:v>
                </c:pt>
                <c:pt idx="1">
                  <c:v>884</c:v>
                </c:pt>
                <c:pt idx="2">
                  <c:v>634</c:v>
                </c:pt>
                <c:pt idx="3">
                  <c:v>459</c:v>
                </c:pt>
                <c:pt idx="4">
                  <c:v>340</c:v>
                </c:pt>
                <c:pt idx="5">
                  <c:v>251</c:v>
                </c:pt>
                <c:pt idx="6">
                  <c:v>186</c:v>
                </c:pt>
                <c:pt idx="7">
                  <c:v>137</c:v>
                </c:pt>
                <c:pt idx="8">
                  <c:v>101</c:v>
                </c:pt>
                <c:pt idx="9">
                  <c:v>74.900000000000006</c:v>
                </c:pt>
                <c:pt idx="10">
                  <c:v>55.8</c:v>
                </c:pt>
                <c:pt idx="11">
                  <c:v>41.7</c:v>
                </c:pt>
                <c:pt idx="12">
                  <c:v>31.1</c:v>
                </c:pt>
                <c:pt idx="13">
                  <c:v>23.3</c:v>
                </c:pt>
                <c:pt idx="14">
                  <c:v>17.399999999999999</c:v>
                </c:pt>
                <c:pt idx="15">
                  <c:v>13.1</c:v>
                </c:pt>
                <c:pt idx="16">
                  <c:v>9.93</c:v>
                </c:pt>
                <c:pt idx="17">
                  <c:v>7.56</c:v>
                </c:pt>
                <c:pt idx="18">
                  <c:v>5.78</c:v>
                </c:pt>
                <c:pt idx="19">
                  <c:v>4.43</c:v>
                </c:pt>
                <c:pt idx="20">
                  <c:v>3.41</c:v>
                </c:pt>
                <c:pt idx="21">
                  <c:v>2.64</c:v>
                </c:pt>
                <c:pt idx="22">
                  <c:v>2.0499999999999998</c:v>
                </c:pt>
              </c:numCache>
            </c:numRef>
          </c:yVal>
          <c:smooth val="0"/>
        </c:ser>
        <c:ser>
          <c:idx val="1"/>
          <c:order val="1"/>
          <c:tx>
            <c:v>HB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'Herschel BulkleyLUKA FL up'!$F$10:$F$44</c:f>
              <c:numCache>
                <c:formatCode>General</c:formatCode>
                <c:ptCount val="35"/>
                <c:pt idx="0">
                  <c:v>2208.0230645222109</c:v>
                </c:pt>
                <c:pt idx="1">
                  <c:v>1475.6655259852405</c:v>
                </c:pt>
                <c:pt idx="2">
                  <c:v>1221.1413186796599</c:v>
                </c:pt>
                <c:pt idx="3">
                  <c:v>883.35774010362582</c:v>
                </c:pt>
                <c:pt idx="4">
                  <c:v>639.2713052867316</c:v>
                </c:pt>
                <c:pt idx="5">
                  <c:v>466.03793404381162</c:v>
                </c:pt>
                <c:pt idx="6">
                  <c:v>340.42553290106412</c:v>
                </c:pt>
                <c:pt idx="7">
                  <c:v>249.45754427778098</c:v>
                </c:pt>
                <c:pt idx="8">
                  <c:v>183.72564489746114</c:v>
                </c:pt>
                <c:pt idx="9">
                  <c:v>135.8809595602757</c:v>
                </c:pt>
                <c:pt idx="10">
                  <c:v>100.68778641729151</c:v>
                </c:pt>
                <c:pt idx="11">
                  <c:v>74.780901665107336</c:v>
                </c:pt>
                <c:pt idx="12">
                  <c:v>55.787240986747022</c:v>
                </c:pt>
                <c:pt idx="13">
                  <c:v>41.725126867594142</c:v>
                </c:pt>
                <c:pt idx="14">
                  <c:v>31.320781800033977</c:v>
                </c:pt>
                <c:pt idx="15">
                  <c:v>23.566818013390151</c:v>
                </c:pt>
                <c:pt idx="16">
                  <c:v>17.720449677822007</c:v>
                </c:pt>
                <c:pt idx="17">
                  <c:v>13.37692195798984</c:v>
                </c:pt>
                <c:pt idx="18">
                  <c:v>10.127326267582896</c:v>
                </c:pt>
                <c:pt idx="19">
                  <c:v>7.6731283658376102</c:v>
                </c:pt>
                <c:pt idx="20">
                  <c:v>5.8379753257370472</c:v>
                </c:pt>
                <c:pt idx="21">
                  <c:v>4.4204857902271097</c:v>
                </c:pt>
                <c:pt idx="22">
                  <c:v>3.3673565559188412</c:v>
                </c:pt>
                <c:pt idx="23">
                  <c:v>2.5728004820469579</c:v>
                </c:pt>
                <c:pt idx="24">
                  <c:v>1.9608934465786394</c:v>
                </c:pt>
              </c:numCache>
            </c:numRef>
          </c:yVal>
          <c:smooth val="1"/>
        </c:ser>
        <c:ser>
          <c:idx val="4"/>
          <c:order val="2"/>
          <c:tx>
            <c:v>Cass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up'!$A$13:$A$42</c:f>
              <c:numCache>
                <c:formatCode>General</c:formatCode>
                <c:ptCount val="30"/>
                <c:pt idx="0">
                  <c:v>1.47E-2</c:v>
                </c:pt>
                <c:pt idx="1">
                  <c:v>2.1700000000000001E-2</c:v>
                </c:pt>
                <c:pt idx="2">
                  <c:v>3.1899999999999998E-2</c:v>
                </c:pt>
                <c:pt idx="3">
                  <c:v>4.7E-2</c:v>
                </c:pt>
                <c:pt idx="4">
                  <c:v>6.93E-2</c:v>
                </c:pt>
                <c:pt idx="5">
                  <c:v>0.10199999999999999</c:v>
                </c:pt>
                <c:pt idx="6">
                  <c:v>0.15</c:v>
                </c:pt>
                <c:pt idx="7">
                  <c:v>0.221</c:v>
                </c:pt>
                <c:pt idx="8">
                  <c:v>0.32600000000000001</c:v>
                </c:pt>
                <c:pt idx="9">
                  <c:v>0.48</c:v>
                </c:pt>
                <c:pt idx="10">
                  <c:v>0.70699999999999996</c:v>
                </c:pt>
                <c:pt idx="11">
                  <c:v>1.04</c:v>
                </c:pt>
                <c:pt idx="12">
                  <c:v>1.53</c:v>
                </c:pt>
                <c:pt idx="13">
                  <c:v>2.2599999999999998</c:v>
                </c:pt>
                <c:pt idx="14">
                  <c:v>3.33</c:v>
                </c:pt>
                <c:pt idx="15">
                  <c:v>4.9000000000000004</c:v>
                </c:pt>
                <c:pt idx="16">
                  <c:v>7.22</c:v>
                </c:pt>
                <c:pt idx="17">
                  <c:v>10.6</c:v>
                </c:pt>
                <c:pt idx="18">
                  <c:v>15.7</c:v>
                </c:pt>
                <c:pt idx="19">
                  <c:v>23.1</c:v>
                </c:pt>
                <c:pt idx="20">
                  <c:v>33.9</c:v>
                </c:pt>
                <c:pt idx="21">
                  <c:v>50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5808"/>
        <c:axId val="40878464"/>
      </c:scatterChart>
      <c:valAx>
        <c:axId val="4085580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91919446432832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0878464"/>
        <c:crossesAt val="1E-3"/>
        <c:crossBetween val="midCat"/>
        <c:majorUnit val="10"/>
        <c:minorUnit val="10"/>
      </c:valAx>
      <c:valAx>
        <c:axId val="408784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0855808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61764627906359"/>
          <c:y val="0.31818277260796946"/>
          <c:w val="0.22222264641162282"/>
          <c:h val="0.248485484768949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eta'!$B$13:$B$42</c:f>
              <c:numCache>
                <c:formatCode>0.00</c:formatCode>
                <c:ptCount val="30"/>
                <c:pt idx="0">
                  <c:v>29.7</c:v>
                </c:pt>
                <c:pt idx="1">
                  <c:v>54.9</c:v>
                </c:pt>
                <c:pt idx="2">
                  <c:v>43.7</c:v>
                </c:pt>
                <c:pt idx="3">
                  <c:v>44.7</c:v>
                </c:pt>
                <c:pt idx="4">
                  <c:v>48.7</c:v>
                </c:pt>
                <c:pt idx="5">
                  <c:v>50.2</c:v>
                </c:pt>
                <c:pt idx="6">
                  <c:v>51</c:v>
                </c:pt>
                <c:pt idx="7">
                  <c:v>51.8</c:v>
                </c:pt>
                <c:pt idx="8">
                  <c:v>52.6</c:v>
                </c:pt>
                <c:pt idx="9">
                  <c:v>53.2</c:v>
                </c:pt>
                <c:pt idx="10">
                  <c:v>53.7</c:v>
                </c:pt>
                <c:pt idx="11">
                  <c:v>54</c:v>
                </c:pt>
                <c:pt idx="12">
                  <c:v>54.5</c:v>
                </c:pt>
                <c:pt idx="13">
                  <c:v>55.2</c:v>
                </c:pt>
                <c:pt idx="14">
                  <c:v>55.6</c:v>
                </c:pt>
                <c:pt idx="15">
                  <c:v>55.6</c:v>
                </c:pt>
                <c:pt idx="16">
                  <c:v>55.9</c:v>
                </c:pt>
                <c:pt idx="17">
                  <c:v>56.3</c:v>
                </c:pt>
                <c:pt idx="18">
                  <c:v>56.4</c:v>
                </c:pt>
                <c:pt idx="19">
                  <c:v>56.8</c:v>
                </c:pt>
                <c:pt idx="20">
                  <c:v>57</c:v>
                </c:pt>
                <c:pt idx="21">
                  <c:v>57.1</c:v>
                </c:pt>
                <c:pt idx="22">
                  <c:v>57.5</c:v>
                </c:pt>
                <c:pt idx="23">
                  <c:v>57.6</c:v>
                </c:pt>
                <c:pt idx="24">
                  <c:v>57.8</c:v>
                </c:pt>
                <c:pt idx="25">
                  <c:v>57.9</c:v>
                </c:pt>
                <c:pt idx="26">
                  <c:v>58.1</c:v>
                </c:pt>
                <c:pt idx="27">
                  <c:v>58.3</c:v>
                </c:pt>
                <c:pt idx="28">
                  <c:v>58.4</c:v>
                </c:pt>
                <c:pt idx="29">
                  <c:v>58.6</c:v>
                </c:pt>
              </c:numCache>
            </c:numRef>
          </c:xVal>
          <c:yVal>
            <c:numRef>
              <c:f>'Time LUKA eta'!$C$13:$C$42</c:f>
              <c:numCache>
                <c:formatCode>General</c:formatCode>
                <c:ptCount val="30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3712"/>
        <c:axId val="89449984"/>
      </c:scatterChart>
      <c:valAx>
        <c:axId val="89443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449984"/>
        <c:crossesAt val="0.01"/>
        <c:crossBetween val="midCat"/>
      </c:valAx>
      <c:valAx>
        <c:axId val="89449984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443712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eta'!$B$13:$B$42</c:f>
              <c:numCache>
                <c:formatCode>0.00</c:formatCode>
                <c:ptCount val="30"/>
                <c:pt idx="0">
                  <c:v>29.7</c:v>
                </c:pt>
                <c:pt idx="1">
                  <c:v>54.9</c:v>
                </c:pt>
                <c:pt idx="2">
                  <c:v>43.7</c:v>
                </c:pt>
                <c:pt idx="3">
                  <c:v>44.7</c:v>
                </c:pt>
                <c:pt idx="4">
                  <c:v>48.7</c:v>
                </c:pt>
                <c:pt idx="5">
                  <c:v>50.2</c:v>
                </c:pt>
                <c:pt idx="6">
                  <c:v>51</c:v>
                </c:pt>
                <c:pt idx="7">
                  <c:v>51.8</c:v>
                </c:pt>
                <c:pt idx="8">
                  <c:v>52.6</c:v>
                </c:pt>
                <c:pt idx="9">
                  <c:v>53.2</c:v>
                </c:pt>
                <c:pt idx="10">
                  <c:v>53.7</c:v>
                </c:pt>
                <c:pt idx="11">
                  <c:v>54</c:v>
                </c:pt>
                <c:pt idx="12">
                  <c:v>54.5</c:v>
                </c:pt>
                <c:pt idx="13">
                  <c:v>55.2</c:v>
                </c:pt>
                <c:pt idx="14">
                  <c:v>55.6</c:v>
                </c:pt>
                <c:pt idx="15">
                  <c:v>55.6</c:v>
                </c:pt>
                <c:pt idx="16">
                  <c:v>55.9</c:v>
                </c:pt>
                <c:pt idx="17">
                  <c:v>56.3</c:v>
                </c:pt>
                <c:pt idx="18">
                  <c:v>56.4</c:v>
                </c:pt>
                <c:pt idx="19">
                  <c:v>56.8</c:v>
                </c:pt>
                <c:pt idx="20">
                  <c:v>57</c:v>
                </c:pt>
                <c:pt idx="21">
                  <c:v>57.1</c:v>
                </c:pt>
                <c:pt idx="22">
                  <c:v>57.5</c:v>
                </c:pt>
                <c:pt idx="23">
                  <c:v>57.6</c:v>
                </c:pt>
                <c:pt idx="24">
                  <c:v>57.8</c:v>
                </c:pt>
                <c:pt idx="25">
                  <c:v>57.9</c:v>
                </c:pt>
                <c:pt idx="26">
                  <c:v>58.1</c:v>
                </c:pt>
                <c:pt idx="27">
                  <c:v>58.3</c:v>
                </c:pt>
                <c:pt idx="28">
                  <c:v>58.4</c:v>
                </c:pt>
                <c:pt idx="29">
                  <c:v>58.6</c:v>
                </c:pt>
              </c:numCache>
            </c:numRef>
          </c:xVal>
          <c:yVal>
            <c:numRef>
              <c:f>'Time LUKA eta'!$C$13:$C$42</c:f>
              <c:numCache>
                <c:formatCode>General</c:formatCode>
                <c:ptCount val="30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3568"/>
        <c:axId val="89228032"/>
      </c:scatterChart>
      <c:valAx>
        <c:axId val="892135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228032"/>
        <c:crossesAt val="0.01"/>
        <c:crossBetween val="midCat"/>
      </c:valAx>
      <c:valAx>
        <c:axId val="8922803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213568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6363636363636"/>
          <c:y val="6.363636363636363E-2"/>
          <c:w val="0.71717171717171713"/>
          <c:h val="0.69393939393939397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'Time LUKA G(1)'!$A$13:$A$111</c:f>
              <c:numCache>
                <c:formatCode>General</c:formatCode>
                <c:ptCount val="99"/>
                <c:pt idx="0">
                  <c:v>1</c:v>
                </c:pt>
                <c:pt idx="1">
                  <c:v>2.1000000000000014</c:v>
                </c:pt>
                <c:pt idx="2">
                  <c:v>3.1000000000000014</c:v>
                </c:pt>
                <c:pt idx="3">
                  <c:v>4.2000000000000028</c:v>
                </c:pt>
                <c:pt idx="4">
                  <c:v>5.3999999999999986</c:v>
                </c:pt>
                <c:pt idx="5">
                  <c:v>6.5</c:v>
                </c:pt>
                <c:pt idx="6">
                  <c:v>7.7000000000000028</c:v>
                </c:pt>
                <c:pt idx="7">
                  <c:v>8.8999999999999986</c:v>
                </c:pt>
                <c:pt idx="8">
                  <c:v>10.100000000000001</c:v>
                </c:pt>
                <c:pt idx="9">
                  <c:v>11.399999999999999</c:v>
                </c:pt>
                <c:pt idx="10">
                  <c:v>12.700000000000003</c:v>
                </c:pt>
                <c:pt idx="11">
                  <c:v>14</c:v>
                </c:pt>
                <c:pt idx="12">
                  <c:v>15.399999999999999</c:v>
                </c:pt>
                <c:pt idx="13">
                  <c:v>16.700000000000003</c:v>
                </c:pt>
                <c:pt idx="14">
                  <c:v>18.200000000000003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22.6</c:v>
                </c:pt>
                <c:pt idx="18">
                  <c:v>24.200000000000003</c:v>
                </c:pt>
                <c:pt idx="19">
                  <c:v>25.799999999999997</c:v>
                </c:pt>
                <c:pt idx="20">
                  <c:v>27.4</c:v>
                </c:pt>
                <c:pt idx="21">
                  <c:v>29.1</c:v>
                </c:pt>
                <c:pt idx="22">
                  <c:v>30.799999999999997</c:v>
                </c:pt>
                <c:pt idx="23">
                  <c:v>32.5</c:v>
                </c:pt>
                <c:pt idx="24">
                  <c:v>34.299999999999997</c:v>
                </c:pt>
                <c:pt idx="25">
                  <c:v>36.099999999999994</c:v>
                </c:pt>
                <c:pt idx="26">
                  <c:v>38</c:v>
                </c:pt>
                <c:pt idx="27">
                  <c:v>39.900000000000006</c:v>
                </c:pt>
                <c:pt idx="28">
                  <c:v>41.900000000000006</c:v>
                </c:pt>
                <c:pt idx="29">
                  <c:v>43.900000000000006</c:v>
                </c:pt>
                <c:pt idx="30">
                  <c:v>46</c:v>
                </c:pt>
                <c:pt idx="31">
                  <c:v>48.099999999999994</c:v>
                </c:pt>
                <c:pt idx="32">
                  <c:v>50.2</c:v>
                </c:pt>
                <c:pt idx="33">
                  <c:v>52.400000000000006</c:v>
                </c:pt>
                <c:pt idx="34">
                  <c:v>54.7</c:v>
                </c:pt>
                <c:pt idx="35">
                  <c:v>57</c:v>
                </c:pt>
                <c:pt idx="36">
                  <c:v>59.400000000000006</c:v>
                </c:pt>
                <c:pt idx="37">
                  <c:v>61.8</c:v>
                </c:pt>
                <c:pt idx="38">
                  <c:v>64.3</c:v>
                </c:pt>
                <c:pt idx="39">
                  <c:v>66.8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83</c:v>
                </c:pt>
                <c:pt idx="46">
                  <c:v>86</c:v>
                </c:pt>
                <c:pt idx="47">
                  <c:v>89</c:v>
                </c:pt>
                <c:pt idx="48">
                  <c:v>92</c:v>
                </c:pt>
                <c:pt idx="49">
                  <c:v>96</c:v>
                </c:pt>
                <c:pt idx="50">
                  <c:v>99</c:v>
                </c:pt>
                <c:pt idx="51">
                  <c:v>102</c:v>
                </c:pt>
                <c:pt idx="52">
                  <c:v>106</c:v>
                </c:pt>
                <c:pt idx="53">
                  <c:v>109</c:v>
                </c:pt>
                <c:pt idx="54">
                  <c:v>113</c:v>
                </c:pt>
                <c:pt idx="55">
                  <c:v>117</c:v>
                </c:pt>
                <c:pt idx="56">
                  <c:v>120</c:v>
                </c:pt>
                <c:pt idx="57">
                  <c:v>124</c:v>
                </c:pt>
                <c:pt idx="58">
                  <c:v>128</c:v>
                </c:pt>
                <c:pt idx="59">
                  <c:v>132</c:v>
                </c:pt>
                <c:pt idx="60">
                  <c:v>136</c:v>
                </c:pt>
                <c:pt idx="61">
                  <c:v>140</c:v>
                </c:pt>
                <c:pt idx="62">
                  <c:v>145</c:v>
                </c:pt>
                <c:pt idx="63">
                  <c:v>149</c:v>
                </c:pt>
                <c:pt idx="64">
                  <c:v>154</c:v>
                </c:pt>
                <c:pt idx="65">
                  <c:v>158</c:v>
                </c:pt>
                <c:pt idx="66">
                  <c:v>163</c:v>
                </c:pt>
                <c:pt idx="67">
                  <c:v>168</c:v>
                </c:pt>
                <c:pt idx="68">
                  <c:v>173</c:v>
                </c:pt>
                <c:pt idx="69">
                  <c:v>178</c:v>
                </c:pt>
                <c:pt idx="70">
                  <c:v>183</c:v>
                </c:pt>
                <c:pt idx="71">
                  <c:v>189</c:v>
                </c:pt>
                <c:pt idx="72">
                  <c:v>194</c:v>
                </c:pt>
                <c:pt idx="73">
                  <c:v>200</c:v>
                </c:pt>
                <c:pt idx="74">
                  <c:v>205</c:v>
                </c:pt>
                <c:pt idx="75">
                  <c:v>211</c:v>
                </c:pt>
                <c:pt idx="76">
                  <c:v>217</c:v>
                </c:pt>
                <c:pt idx="77">
                  <c:v>223</c:v>
                </c:pt>
                <c:pt idx="78">
                  <c:v>230</c:v>
                </c:pt>
                <c:pt idx="79">
                  <c:v>236</c:v>
                </c:pt>
                <c:pt idx="80">
                  <c:v>243</c:v>
                </c:pt>
                <c:pt idx="81">
                  <c:v>249</c:v>
                </c:pt>
                <c:pt idx="82">
                  <c:v>256</c:v>
                </c:pt>
                <c:pt idx="83">
                  <c:v>263</c:v>
                </c:pt>
                <c:pt idx="84">
                  <c:v>271</c:v>
                </c:pt>
                <c:pt idx="85">
                  <c:v>278</c:v>
                </c:pt>
                <c:pt idx="86">
                  <c:v>286</c:v>
                </c:pt>
                <c:pt idx="87">
                  <c:v>293</c:v>
                </c:pt>
                <c:pt idx="88">
                  <c:v>301</c:v>
                </c:pt>
                <c:pt idx="89">
                  <c:v>309</c:v>
                </c:pt>
                <c:pt idx="90">
                  <c:v>318</c:v>
                </c:pt>
                <c:pt idx="91">
                  <c:v>326</c:v>
                </c:pt>
                <c:pt idx="92">
                  <c:v>335</c:v>
                </c:pt>
                <c:pt idx="93">
                  <c:v>344</c:v>
                </c:pt>
                <c:pt idx="94">
                  <c:v>353</c:v>
                </c:pt>
                <c:pt idx="95">
                  <c:v>362</c:v>
                </c:pt>
                <c:pt idx="96">
                  <c:v>372</c:v>
                </c:pt>
                <c:pt idx="97">
                  <c:v>381</c:v>
                </c:pt>
                <c:pt idx="98">
                  <c:v>391</c:v>
                </c:pt>
              </c:numCache>
            </c:numRef>
          </c:xVal>
          <c:yVal>
            <c:numRef>
              <c:f>'Time LUKA G(1)'!$C$13:$C$111</c:f>
              <c:numCache>
                <c:formatCode>General</c:formatCode>
                <c:ptCount val="99"/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G(1)'!$E$12:$E$111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2640"/>
        <c:axId val="92434816"/>
      </c:scatterChart>
      <c:valAx>
        <c:axId val="924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8787904239242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434816"/>
        <c:crossesAt val="1E-3"/>
        <c:crossBetween val="midCat"/>
      </c:valAx>
      <c:valAx>
        <c:axId val="92434816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432640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828282828282833"/>
          <c:y val="0.49696969696969695"/>
          <c:w val="0.33737373737373738"/>
          <c:h val="0.24848484848484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5698984596622"/>
          <c:y val="2.2601341498979296E-2"/>
          <c:w val="0.78788034225130654"/>
          <c:h val="0.8397683397683397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</c:dPt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G(1)'!$B$12:$B$111</c:f>
              <c:numCache>
                <c:formatCode>0.00</c:formatCode>
                <c:ptCount val="100"/>
                <c:pt idx="0">
                  <c:v>24.4</c:v>
                </c:pt>
                <c:pt idx="1">
                  <c:v>297</c:v>
                </c:pt>
                <c:pt idx="2">
                  <c:v>474</c:v>
                </c:pt>
                <c:pt idx="3">
                  <c:v>349</c:v>
                </c:pt>
                <c:pt idx="4">
                  <c:v>398</c:v>
                </c:pt>
                <c:pt idx="5">
                  <c:v>439</c:v>
                </c:pt>
                <c:pt idx="6">
                  <c:v>453</c:v>
                </c:pt>
                <c:pt idx="7">
                  <c:v>462</c:v>
                </c:pt>
                <c:pt idx="8">
                  <c:v>472</c:v>
                </c:pt>
                <c:pt idx="9">
                  <c:v>481</c:v>
                </c:pt>
                <c:pt idx="10">
                  <c:v>489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509</c:v>
                </c:pt>
                <c:pt idx="15">
                  <c:v>515</c:v>
                </c:pt>
                <c:pt idx="16">
                  <c:v>516</c:v>
                </c:pt>
                <c:pt idx="17">
                  <c:v>518</c:v>
                </c:pt>
                <c:pt idx="18">
                  <c:v>524</c:v>
                </c:pt>
                <c:pt idx="19">
                  <c:v>524</c:v>
                </c:pt>
                <c:pt idx="20">
                  <c:v>529</c:v>
                </c:pt>
                <c:pt idx="21">
                  <c:v>530</c:v>
                </c:pt>
                <c:pt idx="22">
                  <c:v>533</c:v>
                </c:pt>
                <c:pt idx="23">
                  <c:v>536</c:v>
                </c:pt>
                <c:pt idx="24">
                  <c:v>537</c:v>
                </c:pt>
                <c:pt idx="25">
                  <c:v>539</c:v>
                </c:pt>
                <c:pt idx="26">
                  <c:v>541</c:v>
                </c:pt>
                <c:pt idx="27">
                  <c:v>543</c:v>
                </c:pt>
                <c:pt idx="28">
                  <c:v>545</c:v>
                </c:pt>
                <c:pt idx="29">
                  <c:v>547</c:v>
                </c:pt>
                <c:pt idx="30">
                  <c:v>549</c:v>
                </c:pt>
                <c:pt idx="31">
                  <c:v>551</c:v>
                </c:pt>
                <c:pt idx="32">
                  <c:v>552</c:v>
                </c:pt>
                <c:pt idx="33">
                  <c:v>554</c:v>
                </c:pt>
                <c:pt idx="34">
                  <c:v>556</c:v>
                </c:pt>
                <c:pt idx="35">
                  <c:v>558</c:v>
                </c:pt>
                <c:pt idx="36">
                  <c:v>559</c:v>
                </c:pt>
                <c:pt idx="37">
                  <c:v>560</c:v>
                </c:pt>
                <c:pt idx="38">
                  <c:v>562</c:v>
                </c:pt>
                <c:pt idx="39">
                  <c:v>563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569</c:v>
                </c:pt>
                <c:pt idx="44">
                  <c:v>570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577</c:v>
                </c:pt>
                <c:pt idx="50">
                  <c:v>578</c:v>
                </c:pt>
                <c:pt idx="51">
                  <c:v>579</c:v>
                </c:pt>
                <c:pt idx="52">
                  <c:v>580</c:v>
                </c:pt>
                <c:pt idx="53">
                  <c:v>581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609</c:v>
                </c:pt>
                <c:pt idx="82">
                  <c:v>610</c:v>
                </c:pt>
                <c:pt idx="83">
                  <c:v>611</c:v>
                </c:pt>
                <c:pt idx="84">
                  <c:v>612</c:v>
                </c:pt>
                <c:pt idx="85">
                  <c:v>613</c:v>
                </c:pt>
                <c:pt idx="86">
                  <c:v>614</c:v>
                </c:pt>
                <c:pt idx="87">
                  <c:v>615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620</c:v>
                </c:pt>
                <c:pt idx="95">
                  <c:v>621</c:v>
                </c:pt>
                <c:pt idx="96">
                  <c:v>622</c:v>
                </c:pt>
                <c:pt idx="97">
                  <c:v>623</c:v>
                </c:pt>
                <c:pt idx="98">
                  <c:v>624</c:v>
                </c:pt>
                <c:pt idx="99">
                  <c:v>625</c:v>
                </c:pt>
              </c:numCache>
            </c:numRef>
          </c:yVal>
          <c:smooth val="0"/>
        </c:ser>
        <c:ser>
          <c:idx val="0"/>
          <c:order val="1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G(1)'!$F$12:$F$111</c:f>
              <c:numCache>
                <c:formatCode>General</c:formatCode>
                <c:ptCount val="100"/>
                <c:pt idx="0">
                  <c:v>428.73983928848776</c:v>
                </c:pt>
                <c:pt idx="1">
                  <c:v>446.0384141956597</c:v>
                </c:pt>
                <c:pt idx="2">
                  <c:v>455.06906938243969</c:v>
                </c:pt>
                <c:pt idx="3">
                  <c:v>461.39823032120262</c:v>
                </c:pt>
                <c:pt idx="4">
                  <c:v>467.24956662873836</c:v>
                </c:pt>
                <c:pt idx="5">
                  <c:v>472.76680949892432</c:v>
                </c:pt>
                <c:pt idx="6">
                  <c:v>477.25708699850361</c:v>
                </c:pt>
                <c:pt idx="7">
                  <c:v>481.68670693004572</c:v>
                </c:pt>
                <c:pt idx="8">
                  <c:v>485.72788416762444</c:v>
                </c:pt>
                <c:pt idx="9">
                  <c:v>489.45236841784163</c:v>
                </c:pt>
                <c:pt idx="10">
                  <c:v>493.18962155592612</c:v>
                </c:pt>
                <c:pt idx="11">
                  <c:v>496.66488601256066</c:v>
                </c:pt>
                <c:pt idx="12">
                  <c:v>499.9154816871814</c:v>
                </c:pt>
                <c:pt idx="13">
                  <c:v>503.19822329729027</c:v>
                </c:pt>
                <c:pt idx="14">
                  <c:v>506.06885814270072</c:v>
                </c:pt>
                <c:pt idx="15">
                  <c:v>509.19366692820535</c:v>
                </c:pt>
                <c:pt idx="16">
                  <c:v>511.94879919087845</c:v>
                </c:pt>
                <c:pt idx="17">
                  <c:v>514.74632923888123</c:v>
                </c:pt>
                <c:pt idx="18">
                  <c:v>517.40011107490909</c:v>
                </c:pt>
                <c:pt idx="19">
                  <c:v>520.08790063910249</c:v>
                </c:pt>
                <c:pt idx="20">
                  <c:v>522.64207265358255</c:v>
                </c:pt>
                <c:pt idx="21">
                  <c:v>525.07477445822065</c:v>
                </c:pt>
                <c:pt idx="22">
                  <c:v>527.53810481433095</c:v>
                </c:pt>
                <c:pt idx="23">
                  <c:v>529.88696734202188</c:v>
                </c:pt>
                <c:pt idx="24">
                  <c:v>532.13079837474481</c:v>
                </c:pt>
                <c:pt idx="25">
                  <c:v>534.40130060570755</c:v>
                </c:pt>
                <c:pt idx="26">
                  <c:v>536.57190960060416</c:v>
                </c:pt>
                <c:pt idx="27">
                  <c:v>538.76310059224488</c:v>
                </c:pt>
                <c:pt idx="28">
                  <c:v>540.85930703367899</c:v>
                </c:pt>
                <c:pt idx="29">
                  <c:v>542.97088163402339</c:v>
                </c:pt>
                <c:pt idx="30">
                  <c:v>544.99215570208446</c:v>
                </c:pt>
                <c:pt idx="31">
                  <c:v>547.02433277652392</c:v>
                </c:pt>
                <c:pt idx="32">
                  <c:v>548.97067588313962</c:v>
                </c:pt>
                <c:pt idx="33">
                  <c:v>550.83712173760682</c:v>
                </c:pt>
                <c:pt idx="34">
                  <c:v>552.7125541246786</c:v>
                </c:pt>
                <c:pt idx="35">
                  <c:v>554.59171067517673</c:v>
                </c:pt>
                <c:pt idx="36">
                  <c:v>556.39311486456563</c:v>
                </c:pt>
                <c:pt idx="37">
                  <c:v>558.19546499620787</c:v>
                </c:pt>
                <c:pt idx="38">
                  <c:v>559.92395517758587</c:v>
                </c:pt>
                <c:pt idx="39">
                  <c:v>561.65102931769025</c:v>
                </c:pt>
                <c:pt idx="40">
                  <c:v>563.30794999542172</c:v>
                </c:pt>
                <c:pt idx="41">
                  <c:v>564.71151347028399</c:v>
                </c:pt>
                <c:pt idx="42">
                  <c:v>566.54833561221631</c:v>
                </c:pt>
                <c:pt idx="43">
                  <c:v>568.30189173300232</c:v>
                </c:pt>
                <c:pt idx="44">
                  <c:v>569.97788119199106</c:v>
                </c:pt>
                <c:pt idx="45">
                  <c:v>571.05467776206638</c:v>
                </c:pt>
                <c:pt idx="46">
                  <c:v>572.61258990092824</c:v>
                </c:pt>
                <c:pt idx="47">
                  <c:v>574.10562419428993</c:v>
                </c:pt>
                <c:pt idx="48">
                  <c:v>575.53777208569386</c:v>
                </c:pt>
                <c:pt idx="49">
                  <c:v>576.91268190862195</c:v>
                </c:pt>
                <c:pt idx="50">
                  <c:v>578.66259770416002</c:v>
                </c:pt>
                <c:pt idx="51">
                  <c:v>579.91649075906048</c:v>
                </c:pt>
                <c:pt idx="52">
                  <c:v>581.12328541813656</c:v>
                </c:pt>
                <c:pt idx="53">
                  <c:v>582.6634511059342</c:v>
                </c:pt>
                <c:pt idx="54">
                  <c:v>583.76992047339797</c:v>
                </c:pt>
                <c:pt idx="55">
                  <c:v>585.1843930313936</c:v>
                </c:pt>
                <c:pt idx="56">
                  <c:v>586.5335871046417</c:v>
                </c:pt>
                <c:pt idx="57">
                  <c:v>587.50519980415777</c:v>
                </c:pt>
                <c:pt idx="58">
                  <c:v>588.75010003108684</c:v>
                </c:pt>
                <c:pt idx="59">
                  <c:v>589.94047775430101</c:v>
                </c:pt>
                <c:pt idx="60">
                  <c:v>591.07963866058299</c:v>
                </c:pt>
                <c:pt idx="61">
                  <c:v>592.17061987636384</c:v>
                </c:pt>
                <c:pt idx="62">
                  <c:v>593.21621788548214</c:v>
                </c:pt>
                <c:pt idx="63">
                  <c:v>594.4633072075095</c:v>
                </c:pt>
                <c:pt idx="64">
                  <c:v>595.41593173568708</c:v>
                </c:pt>
                <c:pt idx="65">
                  <c:v>596.55396124944116</c:v>
                </c:pt>
                <c:pt idx="66">
                  <c:v>597.42461401198489</c:v>
                </c:pt>
                <c:pt idx="67">
                  <c:v>598.46623115470697</c:v>
                </c:pt>
                <c:pt idx="68">
                  <c:v>599.45904006499154</c:v>
                </c:pt>
                <c:pt idx="69">
                  <c:v>600.40608011896427</c:v>
                </c:pt>
                <c:pt idx="70">
                  <c:v>601.3101445181162</c:v>
                </c:pt>
                <c:pt idx="71">
                  <c:v>602.17380535113193</c:v>
                </c:pt>
                <c:pt idx="72">
                  <c:v>603.1601938895426</c:v>
                </c:pt>
                <c:pt idx="73">
                  <c:v>603.94306767218927</c:v>
                </c:pt>
                <c:pt idx="74">
                  <c:v>604.83856841616102</c:v>
                </c:pt>
                <c:pt idx="75">
                  <c:v>605.55035636370121</c:v>
                </c:pt>
                <c:pt idx="76">
                  <c:v>606.36568760490468</c:v>
                </c:pt>
                <c:pt idx="77">
                  <c:v>607.14122802803843</c:v>
                </c:pt>
                <c:pt idx="78">
                  <c:v>607.87947008843128</c:v>
                </c:pt>
                <c:pt idx="79">
                  <c:v>608.69666294866079</c:v>
                </c:pt>
                <c:pt idx="80">
                  <c:v>609.36172747356477</c:v>
                </c:pt>
                <c:pt idx="81">
                  <c:v>610.09906266750443</c:v>
                </c:pt>
                <c:pt idx="82">
                  <c:v>610.70003116193141</c:v>
                </c:pt>
                <c:pt idx="83">
                  <c:v>611.36725232394781</c:v>
                </c:pt>
                <c:pt idx="84">
                  <c:v>612.0002315604014</c:v>
                </c:pt>
                <c:pt idx="85">
                  <c:v>612.68452343630781</c:v>
                </c:pt>
                <c:pt idx="86">
                  <c:v>613.25131589419527</c:v>
                </c:pt>
                <c:pt idx="87">
                  <c:v>613.86502567040509</c:v>
                </c:pt>
                <c:pt idx="88">
                  <c:v>614.37412793736746</c:v>
                </c:pt>
                <c:pt idx="89">
                  <c:v>614.92617132852502</c:v>
                </c:pt>
                <c:pt idx="90">
                  <c:v>615.44849002350793</c:v>
                </c:pt>
                <c:pt idx="91">
                  <c:v>616.00301172134289</c:v>
                </c:pt>
                <c:pt idx="92">
                  <c:v>616.46850078171553</c:v>
                </c:pt>
                <c:pt idx="93">
                  <c:v>616.96346385179891</c:v>
                </c:pt>
                <c:pt idx="94">
                  <c:v>617.43009431474059</c:v>
                </c:pt>
                <c:pt idx="95">
                  <c:v>617.87036162101265</c:v>
                </c:pt>
                <c:pt idx="96">
                  <c:v>618.28606988753756</c:v>
                </c:pt>
                <c:pt idx="97">
                  <c:v>618.72117288034167</c:v>
                </c:pt>
                <c:pt idx="98">
                  <c:v>619.09030756530694</c:v>
                </c:pt>
                <c:pt idx="99">
                  <c:v>619.47725155551007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0320"/>
        <c:axId val="92282240"/>
      </c:scatterChart>
      <c:valAx>
        <c:axId val="922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čas [s]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31364326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282240"/>
        <c:crossesAt val="1E-3"/>
        <c:crossBetween val="midCat"/>
      </c:valAx>
      <c:valAx>
        <c:axId val="9228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 [Pa.s]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26646956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280320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434343434343439"/>
          <c:y val="0.50574712643678166"/>
          <c:w val="0.1393939393939394"/>
          <c:h val="0.13026819923371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G(1)'!$B$13:$B$42</c:f>
              <c:numCache>
                <c:formatCode>0.00</c:formatCode>
                <c:ptCount val="30"/>
                <c:pt idx="0">
                  <c:v>297</c:v>
                </c:pt>
                <c:pt idx="1">
                  <c:v>474</c:v>
                </c:pt>
                <c:pt idx="2">
                  <c:v>349</c:v>
                </c:pt>
                <c:pt idx="3">
                  <c:v>398</c:v>
                </c:pt>
                <c:pt idx="4">
                  <c:v>439</c:v>
                </c:pt>
                <c:pt idx="5">
                  <c:v>453</c:v>
                </c:pt>
                <c:pt idx="6">
                  <c:v>462</c:v>
                </c:pt>
                <c:pt idx="7">
                  <c:v>472</c:v>
                </c:pt>
                <c:pt idx="8">
                  <c:v>481</c:v>
                </c:pt>
                <c:pt idx="9">
                  <c:v>489</c:v>
                </c:pt>
                <c:pt idx="10">
                  <c:v>494</c:v>
                </c:pt>
                <c:pt idx="11">
                  <c:v>498</c:v>
                </c:pt>
                <c:pt idx="12">
                  <c:v>502</c:v>
                </c:pt>
                <c:pt idx="13">
                  <c:v>509</c:v>
                </c:pt>
                <c:pt idx="14">
                  <c:v>515</c:v>
                </c:pt>
                <c:pt idx="15">
                  <c:v>516</c:v>
                </c:pt>
                <c:pt idx="16">
                  <c:v>518</c:v>
                </c:pt>
                <c:pt idx="17">
                  <c:v>524</c:v>
                </c:pt>
                <c:pt idx="18">
                  <c:v>524</c:v>
                </c:pt>
                <c:pt idx="19">
                  <c:v>529</c:v>
                </c:pt>
                <c:pt idx="20">
                  <c:v>530</c:v>
                </c:pt>
                <c:pt idx="21">
                  <c:v>533</c:v>
                </c:pt>
                <c:pt idx="22">
                  <c:v>536</c:v>
                </c:pt>
                <c:pt idx="23">
                  <c:v>537</c:v>
                </c:pt>
                <c:pt idx="24">
                  <c:v>539</c:v>
                </c:pt>
                <c:pt idx="25">
                  <c:v>541</c:v>
                </c:pt>
                <c:pt idx="26">
                  <c:v>543</c:v>
                </c:pt>
                <c:pt idx="27">
                  <c:v>545</c:v>
                </c:pt>
                <c:pt idx="28">
                  <c:v>547</c:v>
                </c:pt>
                <c:pt idx="29">
                  <c:v>549</c:v>
                </c:pt>
              </c:numCache>
            </c:numRef>
          </c:xVal>
          <c:yVal>
            <c:numRef>
              <c:f>'Time LUKA G(1)'!$C$13:$C$42</c:f>
              <c:numCache>
                <c:formatCode>General</c:formatCode>
                <c:ptCount val="3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0128"/>
        <c:axId val="92322048"/>
      </c:scatterChart>
      <c:valAx>
        <c:axId val="923201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322048"/>
        <c:crossesAt val="0.01"/>
        <c:crossBetween val="midCat"/>
      </c:valAx>
      <c:valAx>
        <c:axId val="9232204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320128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G(1)'!$B$13:$B$42</c:f>
              <c:numCache>
                <c:formatCode>0.00</c:formatCode>
                <c:ptCount val="30"/>
                <c:pt idx="0">
                  <c:v>297</c:v>
                </c:pt>
                <c:pt idx="1">
                  <c:v>474</c:v>
                </c:pt>
                <c:pt idx="2">
                  <c:v>349</c:v>
                </c:pt>
                <c:pt idx="3">
                  <c:v>398</c:v>
                </c:pt>
                <c:pt idx="4">
                  <c:v>439</c:v>
                </c:pt>
                <c:pt idx="5">
                  <c:v>453</c:v>
                </c:pt>
                <c:pt idx="6">
                  <c:v>462</c:v>
                </c:pt>
                <c:pt idx="7">
                  <c:v>472</c:v>
                </c:pt>
                <c:pt idx="8">
                  <c:v>481</c:v>
                </c:pt>
                <c:pt idx="9">
                  <c:v>489</c:v>
                </c:pt>
                <c:pt idx="10">
                  <c:v>494</c:v>
                </c:pt>
                <c:pt idx="11">
                  <c:v>498</c:v>
                </c:pt>
                <c:pt idx="12">
                  <c:v>502</c:v>
                </c:pt>
                <c:pt idx="13">
                  <c:v>509</c:v>
                </c:pt>
                <c:pt idx="14">
                  <c:v>515</c:v>
                </c:pt>
                <c:pt idx="15">
                  <c:v>516</c:v>
                </c:pt>
                <c:pt idx="16">
                  <c:v>518</c:v>
                </c:pt>
                <c:pt idx="17">
                  <c:v>524</c:v>
                </c:pt>
                <c:pt idx="18">
                  <c:v>524</c:v>
                </c:pt>
                <c:pt idx="19">
                  <c:v>529</c:v>
                </c:pt>
                <c:pt idx="20">
                  <c:v>530</c:v>
                </c:pt>
                <c:pt idx="21">
                  <c:v>533</c:v>
                </c:pt>
                <c:pt idx="22">
                  <c:v>536</c:v>
                </c:pt>
                <c:pt idx="23">
                  <c:v>537</c:v>
                </c:pt>
                <c:pt idx="24">
                  <c:v>539</c:v>
                </c:pt>
                <c:pt idx="25">
                  <c:v>541</c:v>
                </c:pt>
                <c:pt idx="26">
                  <c:v>543</c:v>
                </c:pt>
                <c:pt idx="27">
                  <c:v>545</c:v>
                </c:pt>
                <c:pt idx="28">
                  <c:v>547</c:v>
                </c:pt>
                <c:pt idx="29">
                  <c:v>549</c:v>
                </c:pt>
              </c:numCache>
            </c:numRef>
          </c:xVal>
          <c:yVal>
            <c:numRef>
              <c:f>'Time LUKA G(1)'!$C$13:$C$42</c:f>
              <c:numCache>
                <c:formatCode>General</c:formatCode>
                <c:ptCount val="3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9584"/>
        <c:axId val="92759552"/>
      </c:scatterChart>
      <c:valAx>
        <c:axId val="92339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759552"/>
        <c:crossesAt val="0.01"/>
        <c:crossBetween val="midCat"/>
      </c:valAx>
      <c:valAx>
        <c:axId val="9275955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92339584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HB</a:t>
            </a:r>
          </a:p>
        </c:rich>
      </c:tx>
      <c:layout>
        <c:manualLayout>
          <c:xMode val="edge"/>
          <c:yMode val="edge"/>
          <c:x val="0.47070791908587178"/>
          <c:y val="2.89574164446174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5689247335164"/>
          <c:y val="3.2818532818532815E-2"/>
          <c:w val="0.78788034225130654"/>
          <c:h val="0.83976833976833976"/>
        </c:manualLayout>
      </c:layout>
      <c:scatterChart>
        <c:scatterStyle val="smoothMarker"/>
        <c:varyColors val="0"/>
        <c:ser>
          <c:idx val="1"/>
          <c:order val="0"/>
          <c:tx>
            <c:v>exp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'Herschel BulkleyLUKA FL up'!$A$13:$A$42</c:f>
              <c:numCache>
                <c:formatCode>General</c:formatCode>
                <c:ptCount val="30"/>
                <c:pt idx="0">
                  <c:v>1.47E-2</c:v>
                </c:pt>
                <c:pt idx="1">
                  <c:v>2.1700000000000001E-2</c:v>
                </c:pt>
                <c:pt idx="2">
                  <c:v>3.1899999999999998E-2</c:v>
                </c:pt>
                <c:pt idx="3">
                  <c:v>4.7E-2</c:v>
                </c:pt>
                <c:pt idx="4">
                  <c:v>6.93E-2</c:v>
                </c:pt>
                <c:pt idx="5">
                  <c:v>0.10199999999999999</c:v>
                </c:pt>
                <c:pt idx="6">
                  <c:v>0.15</c:v>
                </c:pt>
                <c:pt idx="7">
                  <c:v>0.221</c:v>
                </c:pt>
                <c:pt idx="8">
                  <c:v>0.32600000000000001</c:v>
                </c:pt>
                <c:pt idx="9">
                  <c:v>0.48</c:v>
                </c:pt>
                <c:pt idx="10">
                  <c:v>0.70699999999999996</c:v>
                </c:pt>
                <c:pt idx="11">
                  <c:v>1.04</c:v>
                </c:pt>
                <c:pt idx="12">
                  <c:v>1.53</c:v>
                </c:pt>
                <c:pt idx="13">
                  <c:v>2.2599999999999998</c:v>
                </c:pt>
                <c:pt idx="14">
                  <c:v>3.33</c:v>
                </c:pt>
                <c:pt idx="15">
                  <c:v>4.9000000000000004</c:v>
                </c:pt>
                <c:pt idx="16">
                  <c:v>7.22</c:v>
                </c:pt>
                <c:pt idx="17">
                  <c:v>10.6</c:v>
                </c:pt>
                <c:pt idx="18">
                  <c:v>15.7</c:v>
                </c:pt>
                <c:pt idx="19">
                  <c:v>23.1</c:v>
                </c:pt>
                <c:pt idx="20">
                  <c:v>33.9</c:v>
                </c:pt>
                <c:pt idx="21">
                  <c:v>50</c:v>
                </c:pt>
              </c:numCache>
            </c:numRef>
          </c:xVal>
          <c:y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yVal>
          <c:smooth val="1"/>
        </c:ser>
        <c:ser>
          <c:idx val="0"/>
          <c:order val="1"/>
          <c:tx>
            <c:v>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'Herschel BulkleyLUKA FL up'!$E$10:$E$44</c:f>
              <c:numCache>
                <c:formatCode>General</c:formatCode>
                <c:ptCount val="35"/>
                <c:pt idx="0">
                  <c:v>11.040115322611054</c:v>
                </c:pt>
                <c:pt idx="1">
                  <c:v>11.805324207881924</c:v>
                </c:pt>
                <c:pt idx="2">
                  <c:v>12.2114131867966</c:v>
                </c:pt>
                <c:pt idx="3">
                  <c:v>12.985358779523299</c:v>
                </c:pt>
                <c:pt idx="4">
                  <c:v>13.872187324722077</c:v>
                </c:pt>
                <c:pt idx="5">
                  <c:v>14.86661009599759</c:v>
                </c:pt>
                <c:pt idx="6">
                  <c:v>16.000000046350014</c:v>
                </c:pt>
                <c:pt idx="7">
                  <c:v>17.287407818450223</c:v>
                </c:pt>
                <c:pt idx="8">
                  <c:v>18.740015779541036</c:v>
                </c:pt>
                <c:pt idx="9">
                  <c:v>20.382143934041352</c:v>
                </c:pt>
                <c:pt idx="10">
                  <c:v>22.252000798221424</c:v>
                </c:pt>
                <c:pt idx="11">
                  <c:v>24.378573942824993</c:v>
                </c:pt>
                <c:pt idx="12">
                  <c:v>26.777875673638569</c:v>
                </c:pt>
                <c:pt idx="13">
                  <c:v>29.499664695389058</c:v>
                </c:pt>
                <c:pt idx="14">
                  <c:v>32.573613072035336</c:v>
                </c:pt>
                <c:pt idx="15">
                  <c:v>36.057231560486933</c:v>
                </c:pt>
                <c:pt idx="16">
                  <c:v>40.048216271877735</c:v>
                </c:pt>
                <c:pt idx="17">
                  <c:v>44.545150120106165</c:v>
                </c:pt>
                <c:pt idx="18">
                  <c:v>49.623898711156194</c:v>
                </c:pt>
                <c:pt idx="19">
                  <c:v>55.399986801347545</c:v>
                </c:pt>
                <c:pt idx="20">
                  <c:v>61.882538452812703</c:v>
                </c:pt>
                <c:pt idx="21">
                  <c:v>69.401626906565625</c:v>
                </c:pt>
                <c:pt idx="22">
                  <c:v>77.785936441725241</c:v>
                </c:pt>
                <c:pt idx="23">
                  <c:v>87.217936341391862</c:v>
                </c:pt>
                <c:pt idx="24">
                  <c:v>98.044672328931966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280"/>
        <c:axId val="41139200"/>
      </c:scatterChart>
      <c:valAx>
        <c:axId val="41137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gamma [s-1]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40005788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139200"/>
        <c:crossesAt val="1E-3"/>
        <c:crossBetween val="midCat"/>
      </c:valAx>
      <c:valAx>
        <c:axId val="4113920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 [Pa]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3406484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137280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222222222222219"/>
          <c:y val="0.47338403041825095"/>
          <c:w val="0.1393939393939394"/>
          <c:h val="0.129277566539923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xVal>
          <c:yVal>
            <c:numRef>
              <c:f>'Herschel BulkleyLUKA FL up'!$C$13:$C$42</c:f>
              <c:numCache>
                <c:formatCode>General</c:formatCode>
                <c:ptCount val="30"/>
                <c:pt idx="0">
                  <c:v>884</c:v>
                </c:pt>
                <c:pt idx="1">
                  <c:v>634</c:v>
                </c:pt>
                <c:pt idx="2">
                  <c:v>459</c:v>
                </c:pt>
                <c:pt idx="3">
                  <c:v>340</c:v>
                </c:pt>
                <c:pt idx="4">
                  <c:v>251</c:v>
                </c:pt>
                <c:pt idx="5">
                  <c:v>186</c:v>
                </c:pt>
                <c:pt idx="6">
                  <c:v>137</c:v>
                </c:pt>
                <c:pt idx="7">
                  <c:v>101</c:v>
                </c:pt>
                <c:pt idx="8">
                  <c:v>74.900000000000006</c:v>
                </c:pt>
                <c:pt idx="9">
                  <c:v>55.8</c:v>
                </c:pt>
                <c:pt idx="10">
                  <c:v>41.7</c:v>
                </c:pt>
                <c:pt idx="11">
                  <c:v>31.1</c:v>
                </c:pt>
                <c:pt idx="12">
                  <c:v>23.3</c:v>
                </c:pt>
                <c:pt idx="13">
                  <c:v>17.399999999999999</c:v>
                </c:pt>
                <c:pt idx="14">
                  <c:v>13.1</c:v>
                </c:pt>
                <c:pt idx="15">
                  <c:v>9.93</c:v>
                </c:pt>
                <c:pt idx="16">
                  <c:v>7.56</c:v>
                </c:pt>
                <c:pt idx="17">
                  <c:v>5.78</c:v>
                </c:pt>
                <c:pt idx="18">
                  <c:v>4.43</c:v>
                </c:pt>
                <c:pt idx="19">
                  <c:v>3.41</c:v>
                </c:pt>
                <c:pt idx="20">
                  <c:v>2.64</c:v>
                </c:pt>
                <c:pt idx="21">
                  <c:v>2.0499999999999998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640"/>
        <c:axId val="41826560"/>
      </c:scatterChart>
      <c:valAx>
        <c:axId val="418246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826560"/>
        <c:crossesAt val="0.01"/>
        <c:crossBetween val="midCat"/>
      </c:valAx>
      <c:valAx>
        <c:axId val="418265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824640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46831955922865015"/>
          <c:w val="0"/>
          <c:h val="9.91735537190082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xVal>
          <c:yVal>
            <c:numRef>
              <c:f>'Herschel BulkleyLUKA FL up'!$C$13:$C$42</c:f>
              <c:numCache>
                <c:formatCode>General</c:formatCode>
                <c:ptCount val="30"/>
                <c:pt idx="0">
                  <c:v>884</c:v>
                </c:pt>
                <c:pt idx="1">
                  <c:v>634</c:v>
                </c:pt>
                <c:pt idx="2">
                  <c:v>459</c:v>
                </c:pt>
                <c:pt idx="3">
                  <c:v>340</c:v>
                </c:pt>
                <c:pt idx="4">
                  <c:v>251</c:v>
                </c:pt>
                <c:pt idx="5">
                  <c:v>186</c:v>
                </c:pt>
                <c:pt idx="6">
                  <c:v>137</c:v>
                </c:pt>
                <c:pt idx="7">
                  <c:v>101</c:v>
                </c:pt>
                <c:pt idx="8">
                  <c:v>74.900000000000006</c:v>
                </c:pt>
                <c:pt idx="9">
                  <c:v>55.8</c:v>
                </c:pt>
                <c:pt idx="10">
                  <c:v>41.7</c:v>
                </c:pt>
                <c:pt idx="11">
                  <c:v>31.1</c:v>
                </c:pt>
                <c:pt idx="12">
                  <c:v>23.3</c:v>
                </c:pt>
                <c:pt idx="13">
                  <c:v>17.399999999999999</c:v>
                </c:pt>
                <c:pt idx="14">
                  <c:v>13.1</c:v>
                </c:pt>
                <c:pt idx="15">
                  <c:v>9.93</c:v>
                </c:pt>
                <c:pt idx="16">
                  <c:v>7.56</c:v>
                </c:pt>
                <c:pt idx="17">
                  <c:v>5.78</c:v>
                </c:pt>
                <c:pt idx="18">
                  <c:v>4.43</c:v>
                </c:pt>
                <c:pt idx="19">
                  <c:v>3.41</c:v>
                </c:pt>
                <c:pt idx="20">
                  <c:v>2.64</c:v>
                </c:pt>
                <c:pt idx="21">
                  <c:v>2.0499999999999998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9984"/>
        <c:axId val="41851904"/>
      </c:scatterChart>
      <c:valAx>
        <c:axId val="41849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851904"/>
        <c:crossesAt val="0.01"/>
        <c:crossBetween val="midCat"/>
      </c:valAx>
      <c:valAx>
        <c:axId val="41851904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1849984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46978021978021978"/>
          <c:w val="0"/>
          <c:h val="9.89010989010988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eksp</c:v>
          </c:tx>
          <c:spPr>
            <a:ln w="28575">
              <a:noFill/>
            </a:ln>
          </c:spPr>
          <c:xVal>
            <c:numRef>
              <c:f>'casson LUKA FL'!$B$12:$B$42</c:f>
              <c:numCache>
                <c:formatCode>General</c:formatCode>
                <c:ptCount val="31"/>
                <c:pt idx="0">
                  <c:v>10.9</c:v>
                </c:pt>
                <c:pt idx="1">
                  <c:v>13</c:v>
                </c:pt>
                <c:pt idx="2">
                  <c:v>13.7</c:v>
                </c:pt>
                <c:pt idx="3">
                  <c:v>14.7</c:v>
                </c:pt>
                <c:pt idx="4">
                  <c:v>16</c:v>
                </c:pt>
                <c:pt idx="5">
                  <c:v>17.399999999999999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22.4</c:v>
                </c:pt>
                <c:pt idx="9">
                  <c:v>24.4</c:v>
                </c:pt>
                <c:pt idx="10">
                  <c:v>26.8</c:v>
                </c:pt>
                <c:pt idx="11">
                  <c:v>29.5</c:v>
                </c:pt>
                <c:pt idx="12">
                  <c:v>32.4</c:v>
                </c:pt>
                <c:pt idx="13">
                  <c:v>35.700000000000003</c:v>
                </c:pt>
                <c:pt idx="14">
                  <c:v>39.299999999999997</c:v>
                </c:pt>
                <c:pt idx="15">
                  <c:v>43.6</c:v>
                </c:pt>
                <c:pt idx="16">
                  <c:v>48.6</c:v>
                </c:pt>
                <c:pt idx="17">
                  <c:v>54.6</c:v>
                </c:pt>
                <c:pt idx="18">
                  <c:v>61.4</c:v>
                </c:pt>
                <c:pt idx="19">
                  <c:v>69.400000000000006</c:v>
                </c:pt>
                <c:pt idx="20">
                  <c:v>78.599999999999994</c:v>
                </c:pt>
                <c:pt idx="21">
                  <c:v>89.5</c:v>
                </c:pt>
                <c:pt idx="22">
                  <c:v>102</c:v>
                </c:pt>
              </c:numCache>
            </c:numRef>
          </c:xVal>
          <c:yVal>
            <c:numRef>
              <c:f>'casson LUKA FL'!$C$12:$C$42</c:f>
              <c:numCache>
                <c:formatCode>General</c:formatCode>
                <c:ptCount val="31"/>
                <c:pt idx="0">
                  <c:v>1090</c:v>
                </c:pt>
                <c:pt idx="1">
                  <c:v>884</c:v>
                </c:pt>
                <c:pt idx="2">
                  <c:v>634</c:v>
                </c:pt>
                <c:pt idx="3">
                  <c:v>459</c:v>
                </c:pt>
                <c:pt idx="4">
                  <c:v>340</c:v>
                </c:pt>
                <c:pt idx="5">
                  <c:v>251</c:v>
                </c:pt>
                <c:pt idx="6">
                  <c:v>186</c:v>
                </c:pt>
                <c:pt idx="7">
                  <c:v>137</c:v>
                </c:pt>
                <c:pt idx="8">
                  <c:v>101</c:v>
                </c:pt>
                <c:pt idx="9">
                  <c:v>74.900000000000006</c:v>
                </c:pt>
                <c:pt idx="10">
                  <c:v>55.8</c:v>
                </c:pt>
                <c:pt idx="11">
                  <c:v>41.7</c:v>
                </c:pt>
                <c:pt idx="12">
                  <c:v>31.1</c:v>
                </c:pt>
                <c:pt idx="13">
                  <c:v>23.3</c:v>
                </c:pt>
                <c:pt idx="14">
                  <c:v>17.399999999999999</c:v>
                </c:pt>
                <c:pt idx="15">
                  <c:v>13.1</c:v>
                </c:pt>
                <c:pt idx="16">
                  <c:v>9.93</c:v>
                </c:pt>
                <c:pt idx="17">
                  <c:v>7.56</c:v>
                </c:pt>
                <c:pt idx="18">
                  <c:v>5.78</c:v>
                </c:pt>
                <c:pt idx="19">
                  <c:v>4.43</c:v>
                </c:pt>
                <c:pt idx="20">
                  <c:v>3.41</c:v>
                </c:pt>
                <c:pt idx="21">
                  <c:v>2.64</c:v>
                </c:pt>
                <c:pt idx="22">
                  <c:v>2.0499999999999998</c:v>
                </c:pt>
              </c:numCache>
            </c:numRef>
          </c:yVal>
          <c:smooth val="0"/>
        </c:ser>
        <c:ser>
          <c:idx val="1"/>
          <c:order val="1"/>
          <c:tx>
            <c:v>casson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FL'!$E$10:$E$44</c:f>
              <c:numCache>
                <c:formatCode>General</c:formatCode>
                <c:ptCount val="35"/>
                <c:pt idx="0">
                  <c:v>12.928044177690206</c:v>
                </c:pt>
                <c:pt idx="1">
                  <c:v>13.576921909659305</c:v>
                </c:pt>
                <c:pt idx="2">
                  <c:v>13.917124465075933</c:v>
                </c:pt>
                <c:pt idx="3">
                  <c:v>14.559613037692364</c:v>
                </c:pt>
                <c:pt idx="4">
                  <c:v>15.288963705750547</c:v>
                </c:pt>
                <c:pt idx="5">
                  <c:v>16.101354657812642</c:v>
                </c:pt>
                <c:pt idx="6">
                  <c:v>17.023712492445124</c:v>
                </c:pt>
                <c:pt idx="7">
                  <c:v>18.070487911018681</c:v>
                </c:pt>
                <c:pt idx="8">
                  <c:v>19.254276206612015</c:v>
                </c:pt>
                <c:pt idx="9">
                  <c:v>20.600000114777412</c:v>
                </c:pt>
                <c:pt idx="10">
                  <c:v>22.146323167583592</c:v>
                </c:pt>
                <c:pt idx="11">
                  <c:v>23.927610507870547</c:v>
                </c:pt>
                <c:pt idx="12">
                  <c:v>25.971122028221551</c:v>
                </c:pt>
                <c:pt idx="13">
                  <c:v>28.337753007779675</c:v>
                </c:pt>
                <c:pt idx="14">
                  <c:v>31.077910474964025</c:v>
                </c:pt>
                <c:pt idx="15">
                  <c:v>34.275344200260228</c:v>
                </c:pt>
                <c:pt idx="16">
                  <c:v>38.065115882114583</c:v>
                </c:pt>
                <c:pt idx="17">
                  <c:v>42.504434113609271</c:v>
                </c:pt>
                <c:pt idx="18">
                  <c:v>47.741475865839597</c:v>
                </c:pt>
                <c:pt idx="19">
                  <c:v>53.994756289950814</c:v>
                </c:pt>
                <c:pt idx="20">
                  <c:v>61.400354775748006</c:v>
                </c:pt>
                <c:pt idx="21">
                  <c:v>70.517392843801758</c:v>
                </c:pt>
                <c:pt idx="22">
                  <c:v>81.368982393888686</c:v>
                </c:pt>
                <c:pt idx="23">
                  <c:v>94.463189739652776</c:v>
                </c:pt>
                <c:pt idx="24">
                  <c:v>110.682134182472</c:v>
                </c:pt>
              </c:numCache>
            </c:numRef>
          </c:xVal>
          <c:yVal>
            <c:numRef>
              <c:f>'casson LUKA FL'!$D$10:$D$44</c:f>
              <c:numCache>
                <c:formatCode>General</c:formatCode>
                <c:ptCount val="35"/>
                <c:pt idx="0">
                  <c:v>2585.6088355380411</c:v>
                </c:pt>
                <c:pt idx="1">
                  <c:v>1697.115238707413</c:v>
                </c:pt>
                <c:pt idx="2">
                  <c:v>1391.7124465075933</c:v>
                </c:pt>
                <c:pt idx="3">
                  <c:v>990.44986650968463</c:v>
                </c:pt>
                <c:pt idx="4">
                  <c:v>704.5605394355091</c:v>
                </c:pt>
                <c:pt idx="5">
                  <c:v>504.74466011951858</c:v>
                </c:pt>
                <c:pt idx="6">
                  <c:v>362.20664877542816</c:v>
                </c:pt>
                <c:pt idx="7">
                  <c:v>260.75740131340086</c:v>
                </c:pt>
                <c:pt idx="8">
                  <c:v>188.7674137903139</c:v>
                </c:pt>
                <c:pt idx="9">
                  <c:v>137.33333409851608</c:v>
                </c:pt>
                <c:pt idx="10">
                  <c:v>100.20960709313843</c:v>
                </c:pt>
                <c:pt idx="11">
                  <c:v>73.397578245001682</c:v>
                </c:pt>
                <c:pt idx="12">
                  <c:v>54.106504225461563</c:v>
                </c:pt>
                <c:pt idx="13">
                  <c:v>40.081687422602087</c:v>
                </c:pt>
                <c:pt idx="14">
                  <c:v>29.882606225926946</c:v>
                </c:pt>
                <c:pt idx="15">
                  <c:v>22.402185751804069</c:v>
                </c:pt>
                <c:pt idx="16">
                  <c:v>16.84297162925424</c:v>
                </c:pt>
                <c:pt idx="17">
                  <c:v>12.764094328411192</c:v>
                </c:pt>
                <c:pt idx="18">
                  <c:v>9.7431583399672643</c:v>
                </c:pt>
                <c:pt idx="19">
                  <c:v>7.4784981011012208</c:v>
                </c:pt>
                <c:pt idx="20">
                  <c:v>5.7924862995988686</c:v>
                </c:pt>
                <c:pt idx="21">
                  <c:v>4.4915536843185837</c:v>
                </c:pt>
                <c:pt idx="22">
                  <c:v>3.5224667702982111</c:v>
                </c:pt>
                <c:pt idx="23">
                  <c:v>2.7865247710812029</c:v>
                </c:pt>
                <c:pt idx="24">
                  <c:v>2.2136426836494398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864"/>
        <c:axId val="114296320"/>
      </c:scatterChart>
      <c:valAx>
        <c:axId val="418768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strižna napetost ( Pa)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14296320"/>
        <c:crossesAt val="0.1"/>
        <c:crossBetween val="midCat"/>
      </c:valAx>
      <c:valAx>
        <c:axId val="114296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viskoznost (Pa.s)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4187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'casson LUKA FL'!$A$12:$A$42</c:f>
              <c:numCache>
                <c:formatCode>General</c:formatCode>
                <c:ptCount val="31"/>
                <c:pt idx="0">
                  <c:v>0.01</c:v>
                </c:pt>
                <c:pt idx="1">
                  <c:v>1.47E-2</c:v>
                </c:pt>
                <c:pt idx="2">
                  <c:v>2.1700000000000001E-2</c:v>
                </c:pt>
                <c:pt idx="3">
                  <c:v>3.1899999999999998E-2</c:v>
                </c:pt>
                <c:pt idx="4">
                  <c:v>4.7E-2</c:v>
                </c:pt>
                <c:pt idx="5">
                  <c:v>6.93E-2</c:v>
                </c:pt>
                <c:pt idx="6">
                  <c:v>0.10199999999999999</c:v>
                </c:pt>
                <c:pt idx="7">
                  <c:v>0.15</c:v>
                </c:pt>
                <c:pt idx="8">
                  <c:v>0.221</c:v>
                </c:pt>
                <c:pt idx="9">
                  <c:v>0.32600000000000001</c:v>
                </c:pt>
                <c:pt idx="10">
                  <c:v>0.48</c:v>
                </c:pt>
                <c:pt idx="11">
                  <c:v>0.70699999999999996</c:v>
                </c:pt>
                <c:pt idx="12">
                  <c:v>1.04</c:v>
                </c:pt>
                <c:pt idx="13">
                  <c:v>1.53</c:v>
                </c:pt>
                <c:pt idx="14">
                  <c:v>2.2599999999999998</c:v>
                </c:pt>
                <c:pt idx="15">
                  <c:v>3.33</c:v>
                </c:pt>
                <c:pt idx="16">
                  <c:v>4.9000000000000004</c:v>
                </c:pt>
                <c:pt idx="17">
                  <c:v>7.22</c:v>
                </c:pt>
                <c:pt idx="18">
                  <c:v>10.6</c:v>
                </c:pt>
                <c:pt idx="19">
                  <c:v>15.7</c:v>
                </c:pt>
                <c:pt idx="20">
                  <c:v>23.1</c:v>
                </c:pt>
                <c:pt idx="21">
                  <c:v>33.9</c:v>
                </c:pt>
                <c:pt idx="22">
                  <c:v>50</c:v>
                </c:pt>
              </c:numCache>
            </c:numRef>
          </c:xVal>
          <c:yVal>
            <c:numRef>
              <c:f>'casson LUKA FL'!$C$12:$C$42</c:f>
              <c:numCache>
                <c:formatCode>General</c:formatCode>
                <c:ptCount val="31"/>
                <c:pt idx="0">
                  <c:v>1090</c:v>
                </c:pt>
                <c:pt idx="1">
                  <c:v>884</c:v>
                </c:pt>
                <c:pt idx="2">
                  <c:v>634</c:v>
                </c:pt>
                <c:pt idx="3">
                  <c:v>459</c:v>
                </c:pt>
                <c:pt idx="4">
                  <c:v>340</c:v>
                </c:pt>
                <c:pt idx="5">
                  <c:v>251</c:v>
                </c:pt>
                <c:pt idx="6">
                  <c:v>186</c:v>
                </c:pt>
                <c:pt idx="7">
                  <c:v>137</c:v>
                </c:pt>
                <c:pt idx="8">
                  <c:v>101</c:v>
                </c:pt>
                <c:pt idx="9">
                  <c:v>74.900000000000006</c:v>
                </c:pt>
                <c:pt idx="10">
                  <c:v>55.8</c:v>
                </c:pt>
                <c:pt idx="11">
                  <c:v>41.7</c:v>
                </c:pt>
                <c:pt idx="12">
                  <c:v>31.1</c:v>
                </c:pt>
                <c:pt idx="13">
                  <c:v>23.3</c:v>
                </c:pt>
                <c:pt idx="14">
                  <c:v>17.399999999999999</c:v>
                </c:pt>
                <c:pt idx="15">
                  <c:v>13.1</c:v>
                </c:pt>
                <c:pt idx="16">
                  <c:v>9.93</c:v>
                </c:pt>
                <c:pt idx="17">
                  <c:v>7.56</c:v>
                </c:pt>
                <c:pt idx="18">
                  <c:v>5.78</c:v>
                </c:pt>
                <c:pt idx="19">
                  <c:v>4.43</c:v>
                </c:pt>
                <c:pt idx="20">
                  <c:v>3.41</c:v>
                </c:pt>
                <c:pt idx="21">
                  <c:v>2.64</c:v>
                </c:pt>
                <c:pt idx="22">
                  <c:v>2.0499999999999998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'casson LUKA FL'!$D$10:$D$44</c:f>
              <c:numCache>
                <c:formatCode>General</c:formatCode>
                <c:ptCount val="35"/>
                <c:pt idx="0">
                  <c:v>2585.6088355380411</c:v>
                </c:pt>
                <c:pt idx="1">
                  <c:v>1697.115238707413</c:v>
                </c:pt>
                <c:pt idx="2">
                  <c:v>1391.7124465075933</c:v>
                </c:pt>
                <c:pt idx="3">
                  <c:v>990.44986650968463</c:v>
                </c:pt>
                <c:pt idx="4">
                  <c:v>704.5605394355091</c:v>
                </c:pt>
                <c:pt idx="5">
                  <c:v>504.74466011951858</c:v>
                </c:pt>
                <c:pt idx="6">
                  <c:v>362.20664877542816</c:v>
                </c:pt>
                <c:pt idx="7">
                  <c:v>260.75740131340086</c:v>
                </c:pt>
                <c:pt idx="8">
                  <c:v>188.7674137903139</c:v>
                </c:pt>
                <c:pt idx="9">
                  <c:v>137.33333409851608</c:v>
                </c:pt>
                <c:pt idx="10">
                  <c:v>100.20960709313843</c:v>
                </c:pt>
                <c:pt idx="11">
                  <c:v>73.397578245001682</c:v>
                </c:pt>
                <c:pt idx="12">
                  <c:v>54.106504225461563</c:v>
                </c:pt>
                <c:pt idx="13">
                  <c:v>40.081687422602087</c:v>
                </c:pt>
                <c:pt idx="14">
                  <c:v>29.882606225926946</c:v>
                </c:pt>
                <c:pt idx="15">
                  <c:v>22.402185751804069</c:v>
                </c:pt>
                <c:pt idx="16">
                  <c:v>16.84297162925424</c:v>
                </c:pt>
                <c:pt idx="17">
                  <c:v>12.764094328411192</c:v>
                </c:pt>
                <c:pt idx="18">
                  <c:v>9.7431583399672643</c:v>
                </c:pt>
                <c:pt idx="19">
                  <c:v>7.4784981011012208</c:v>
                </c:pt>
                <c:pt idx="20">
                  <c:v>5.7924862995988686</c:v>
                </c:pt>
                <c:pt idx="21">
                  <c:v>4.4915536843185837</c:v>
                </c:pt>
                <c:pt idx="22">
                  <c:v>3.5224667702982111</c:v>
                </c:pt>
                <c:pt idx="23">
                  <c:v>2.7865247710812029</c:v>
                </c:pt>
                <c:pt idx="24">
                  <c:v>2.2136426836494398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1360"/>
        <c:axId val="128877312"/>
      </c:scatterChart>
      <c:valAx>
        <c:axId val="1280313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strižna hitrost ( 1/s)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28877312"/>
        <c:crossesAt val="0.1"/>
        <c:crossBetween val="midCat"/>
      </c:valAx>
      <c:valAx>
        <c:axId val="128877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viskoznost (Pa.s)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28031360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'casson LUKA FL'!$A$12:$A$42</c:f>
              <c:numCache>
                <c:formatCode>General</c:formatCode>
                <c:ptCount val="31"/>
                <c:pt idx="0">
                  <c:v>0.01</c:v>
                </c:pt>
                <c:pt idx="1">
                  <c:v>1.47E-2</c:v>
                </c:pt>
                <c:pt idx="2">
                  <c:v>2.1700000000000001E-2</c:v>
                </c:pt>
                <c:pt idx="3">
                  <c:v>3.1899999999999998E-2</c:v>
                </c:pt>
                <c:pt idx="4">
                  <c:v>4.7E-2</c:v>
                </c:pt>
                <c:pt idx="5">
                  <c:v>6.93E-2</c:v>
                </c:pt>
                <c:pt idx="6">
                  <c:v>0.10199999999999999</c:v>
                </c:pt>
                <c:pt idx="7">
                  <c:v>0.15</c:v>
                </c:pt>
                <c:pt idx="8">
                  <c:v>0.221</c:v>
                </c:pt>
                <c:pt idx="9">
                  <c:v>0.32600000000000001</c:v>
                </c:pt>
                <c:pt idx="10">
                  <c:v>0.48</c:v>
                </c:pt>
                <c:pt idx="11">
                  <c:v>0.70699999999999996</c:v>
                </c:pt>
                <c:pt idx="12">
                  <c:v>1.04</c:v>
                </c:pt>
                <c:pt idx="13">
                  <c:v>1.53</c:v>
                </c:pt>
                <c:pt idx="14">
                  <c:v>2.2599999999999998</c:v>
                </c:pt>
                <c:pt idx="15">
                  <c:v>3.33</c:v>
                </c:pt>
                <c:pt idx="16">
                  <c:v>4.9000000000000004</c:v>
                </c:pt>
                <c:pt idx="17">
                  <c:v>7.22</c:v>
                </c:pt>
                <c:pt idx="18">
                  <c:v>10.6</c:v>
                </c:pt>
                <c:pt idx="19">
                  <c:v>15.7</c:v>
                </c:pt>
                <c:pt idx="20">
                  <c:v>23.1</c:v>
                </c:pt>
                <c:pt idx="21">
                  <c:v>33.9</c:v>
                </c:pt>
                <c:pt idx="22">
                  <c:v>50</c:v>
                </c:pt>
              </c:numCache>
            </c:numRef>
          </c:xVal>
          <c:yVal>
            <c:numRef>
              <c:f>'casson LUKA FL'!$B$12:$B$42</c:f>
              <c:numCache>
                <c:formatCode>General</c:formatCode>
                <c:ptCount val="31"/>
                <c:pt idx="0">
                  <c:v>10.9</c:v>
                </c:pt>
                <c:pt idx="1">
                  <c:v>13</c:v>
                </c:pt>
                <c:pt idx="2">
                  <c:v>13.7</c:v>
                </c:pt>
                <c:pt idx="3">
                  <c:v>14.7</c:v>
                </c:pt>
                <c:pt idx="4">
                  <c:v>16</c:v>
                </c:pt>
                <c:pt idx="5">
                  <c:v>17.399999999999999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22.4</c:v>
                </c:pt>
                <c:pt idx="9">
                  <c:v>24.4</c:v>
                </c:pt>
                <c:pt idx="10">
                  <c:v>26.8</c:v>
                </c:pt>
                <c:pt idx="11">
                  <c:v>29.5</c:v>
                </c:pt>
                <c:pt idx="12">
                  <c:v>32.4</c:v>
                </c:pt>
                <c:pt idx="13">
                  <c:v>35.700000000000003</c:v>
                </c:pt>
                <c:pt idx="14">
                  <c:v>39.299999999999997</c:v>
                </c:pt>
                <c:pt idx="15">
                  <c:v>43.6</c:v>
                </c:pt>
                <c:pt idx="16">
                  <c:v>48.6</c:v>
                </c:pt>
                <c:pt idx="17">
                  <c:v>54.6</c:v>
                </c:pt>
                <c:pt idx="18">
                  <c:v>61.4</c:v>
                </c:pt>
                <c:pt idx="19">
                  <c:v>69.400000000000006</c:v>
                </c:pt>
                <c:pt idx="20">
                  <c:v>78.599999999999994</c:v>
                </c:pt>
                <c:pt idx="21">
                  <c:v>89.5</c:v>
                </c:pt>
                <c:pt idx="22">
                  <c:v>102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'casson LUKA FL'!$E$10:$E$44</c:f>
              <c:numCache>
                <c:formatCode>General</c:formatCode>
                <c:ptCount val="35"/>
                <c:pt idx="0">
                  <c:v>12.928044177690206</c:v>
                </c:pt>
                <c:pt idx="1">
                  <c:v>13.576921909659305</c:v>
                </c:pt>
                <c:pt idx="2">
                  <c:v>13.917124465075933</c:v>
                </c:pt>
                <c:pt idx="3">
                  <c:v>14.559613037692364</c:v>
                </c:pt>
                <c:pt idx="4">
                  <c:v>15.288963705750547</c:v>
                </c:pt>
                <c:pt idx="5">
                  <c:v>16.101354657812642</c:v>
                </c:pt>
                <c:pt idx="6">
                  <c:v>17.023712492445124</c:v>
                </c:pt>
                <c:pt idx="7">
                  <c:v>18.070487911018681</c:v>
                </c:pt>
                <c:pt idx="8">
                  <c:v>19.254276206612015</c:v>
                </c:pt>
                <c:pt idx="9">
                  <c:v>20.600000114777412</c:v>
                </c:pt>
                <c:pt idx="10">
                  <c:v>22.146323167583592</c:v>
                </c:pt>
                <c:pt idx="11">
                  <c:v>23.927610507870547</c:v>
                </c:pt>
                <c:pt idx="12">
                  <c:v>25.971122028221551</c:v>
                </c:pt>
                <c:pt idx="13">
                  <c:v>28.337753007779675</c:v>
                </c:pt>
                <c:pt idx="14">
                  <c:v>31.077910474964025</c:v>
                </c:pt>
                <c:pt idx="15">
                  <c:v>34.275344200260228</c:v>
                </c:pt>
                <c:pt idx="16">
                  <c:v>38.065115882114583</c:v>
                </c:pt>
                <c:pt idx="17">
                  <c:v>42.504434113609271</c:v>
                </c:pt>
                <c:pt idx="18">
                  <c:v>47.741475865839597</c:v>
                </c:pt>
                <c:pt idx="19">
                  <c:v>53.994756289950814</c:v>
                </c:pt>
                <c:pt idx="20">
                  <c:v>61.400354775748006</c:v>
                </c:pt>
                <c:pt idx="21">
                  <c:v>70.517392843801758</c:v>
                </c:pt>
                <c:pt idx="22">
                  <c:v>81.368982393888686</c:v>
                </c:pt>
                <c:pt idx="23">
                  <c:v>94.463189739652776</c:v>
                </c:pt>
                <c:pt idx="24">
                  <c:v>110.682134182472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5760"/>
        <c:axId val="74407936"/>
      </c:scatterChart>
      <c:valAx>
        <c:axId val="744057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 b="1" i="0" baseline="0">
                    <a:effectLst/>
                  </a:rPr>
                  <a:t>strižna hitrost ( 1/s)</a:t>
                </a:r>
                <a:endParaRPr lang="sl-SI" sz="1100">
                  <a:effectLst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74407936"/>
        <c:crossesAt val="0.1"/>
        <c:crossBetween val="midCat"/>
      </c:valAx>
      <c:valAx>
        <c:axId val="74407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 b="1" i="0" u="none" strike="noStrike" baseline="0">
                    <a:effectLst/>
                  </a:rPr>
                  <a:t>strižna napetost </a:t>
                </a:r>
                <a:r>
                  <a:rPr lang="sl-SI" sz="1100"/>
                  <a:t> (Pa)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74405760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6363636363636"/>
          <c:y val="6.363636363636363E-2"/>
          <c:w val="0.71717171717171713"/>
          <c:h val="0.69393939393939397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'Time LUKA eta'!$A$13:$A$111</c:f>
              <c:numCache>
                <c:formatCode>General</c:formatCode>
                <c:ptCount val="99"/>
                <c:pt idx="0">
                  <c:v>1</c:v>
                </c:pt>
                <c:pt idx="1">
                  <c:v>2.1000000000000014</c:v>
                </c:pt>
                <c:pt idx="2">
                  <c:v>3.1000000000000014</c:v>
                </c:pt>
                <c:pt idx="3">
                  <c:v>4.2000000000000028</c:v>
                </c:pt>
                <c:pt idx="4">
                  <c:v>5.3999999999999986</c:v>
                </c:pt>
                <c:pt idx="5">
                  <c:v>6.5</c:v>
                </c:pt>
                <c:pt idx="6">
                  <c:v>7.7000000000000028</c:v>
                </c:pt>
                <c:pt idx="7">
                  <c:v>8.8999999999999986</c:v>
                </c:pt>
                <c:pt idx="8">
                  <c:v>10.100000000000001</c:v>
                </c:pt>
                <c:pt idx="9">
                  <c:v>11.399999999999999</c:v>
                </c:pt>
                <c:pt idx="10">
                  <c:v>12.700000000000003</c:v>
                </c:pt>
                <c:pt idx="11">
                  <c:v>14</c:v>
                </c:pt>
                <c:pt idx="12">
                  <c:v>15.399999999999999</c:v>
                </c:pt>
                <c:pt idx="13">
                  <c:v>16.700000000000003</c:v>
                </c:pt>
                <c:pt idx="14">
                  <c:v>18.200000000000003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22.6</c:v>
                </c:pt>
                <c:pt idx="18">
                  <c:v>24.200000000000003</c:v>
                </c:pt>
                <c:pt idx="19">
                  <c:v>25.799999999999997</c:v>
                </c:pt>
                <c:pt idx="20">
                  <c:v>27.4</c:v>
                </c:pt>
                <c:pt idx="21">
                  <c:v>29.1</c:v>
                </c:pt>
                <c:pt idx="22">
                  <c:v>30.799999999999997</c:v>
                </c:pt>
                <c:pt idx="23">
                  <c:v>32.5</c:v>
                </c:pt>
                <c:pt idx="24">
                  <c:v>34.299999999999997</c:v>
                </c:pt>
                <c:pt idx="25">
                  <c:v>36.099999999999994</c:v>
                </c:pt>
                <c:pt idx="26">
                  <c:v>38</c:v>
                </c:pt>
                <c:pt idx="27">
                  <c:v>39.900000000000006</c:v>
                </c:pt>
                <c:pt idx="28">
                  <c:v>41.900000000000006</c:v>
                </c:pt>
                <c:pt idx="29">
                  <c:v>43.900000000000006</c:v>
                </c:pt>
                <c:pt idx="30">
                  <c:v>46</c:v>
                </c:pt>
                <c:pt idx="31">
                  <c:v>48.099999999999994</c:v>
                </c:pt>
                <c:pt idx="32">
                  <c:v>50.2</c:v>
                </c:pt>
                <c:pt idx="33">
                  <c:v>52.400000000000006</c:v>
                </c:pt>
                <c:pt idx="34">
                  <c:v>54.7</c:v>
                </c:pt>
                <c:pt idx="35">
                  <c:v>57</c:v>
                </c:pt>
                <c:pt idx="36">
                  <c:v>59.400000000000006</c:v>
                </c:pt>
                <c:pt idx="37">
                  <c:v>61.8</c:v>
                </c:pt>
                <c:pt idx="38">
                  <c:v>64.3</c:v>
                </c:pt>
                <c:pt idx="39">
                  <c:v>66.8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83</c:v>
                </c:pt>
                <c:pt idx="46">
                  <c:v>86</c:v>
                </c:pt>
                <c:pt idx="47">
                  <c:v>89</c:v>
                </c:pt>
                <c:pt idx="48">
                  <c:v>92</c:v>
                </c:pt>
                <c:pt idx="49">
                  <c:v>96</c:v>
                </c:pt>
                <c:pt idx="50">
                  <c:v>99</c:v>
                </c:pt>
                <c:pt idx="51">
                  <c:v>102</c:v>
                </c:pt>
                <c:pt idx="52">
                  <c:v>106</c:v>
                </c:pt>
                <c:pt idx="53">
                  <c:v>109</c:v>
                </c:pt>
                <c:pt idx="54">
                  <c:v>113</c:v>
                </c:pt>
                <c:pt idx="55">
                  <c:v>117</c:v>
                </c:pt>
                <c:pt idx="56">
                  <c:v>120</c:v>
                </c:pt>
                <c:pt idx="57">
                  <c:v>124</c:v>
                </c:pt>
                <c:pt idx="58">
                  <c:v>128</c:v>
                </c:pt>
                <c:pt idx="59">
                  <c:v>132</c:v>
                </c:pt>
                <c:pt idx="60">
                  <c:v>136</c:v>
                </c:pt>
                <c:pt idx="61">
                  <c:v>140</c:v>
                </c:pt>
                <c:pt idx="62">
                  <c:v>145</c:v>
                </c:pt>
                <c:pt idx="63">
                  <c:v>149</c:v>
                </c:pt>
                <c:pt idx="64">
                  <c:v>154</c:v>
                </c:pt>
                <c:pt idx="65">
                  <c:v>158</c:v>
                </c:pt>
                <c:pt idx="66">
                  <c:v>163</c:v>
                </c:pt>
                <c:pt idx="67">
                  <c:v>168</c:v>
                </c:pt>
                <c:pt idx="68">
                  <c:v>173</c:v>
                </c:pt>
                <c:pt idx="69">
                  <c:v>178</c:v>
                </c:pt>
                <c:pt idx="70">
                  <c:v>183</c:v>
                </c:pt>
                <c:pt idx="71">
                  <c:v>189</c:v>
                </c:pt>
                <c:pt idx="72">
                  <c:v>194</c:v>
                </c:pt>
                <c:pt idx="73">
                  <c:v>200</c:v>
                </c:pt>
                <c:pt idx="74">
                  <c:v>205</c:v>
                </c:pt>
                <c:pt idx="75">
                  <c:v>211</c:v>
                </c:pt>
                <c:pt idx="76">
                  <c:v>217</c:v>
                </c:pt>
                <c:pt idx="77">
                  <c:v>223</c:v>
                </c:pt>
                <c:pt idx="78">
                  <c:v>230</c:v>
                </c:pt>
                <c:pt idx="79">
                  <c:v>236</c:v>
                </c:pt>
                <c:pt idx="80">
                  <c:v>243</c:v>
                </c:pt>
                <c:pt idx="81">
                  <c:v>249</c:v>
                </c:pt>
                <c:pt idx="82">
                  <c:v>256</c:v>
                </c:pt>
                <c:pt idx="83">
                  <c:v>263</c:v>
                </c:pt>
                <c:pt idx="84">
                  <c:v>271</c:v>
                </c:pt>
                <c:pt idx="85">
                  <c:v>278</c:v>
                </c:pt>
                <c:pt idx="86">
                  <c:v>286</c:v>
                </c:pt>
                <c:pt idx="87">
                  <c:v>293</c:v>
                </c:pt>
                <c:pt idx="88">
                  <c:v>301</c:v>
                </c:pt>
                <c:pt idx="89">
                  <c:v>309</c:v>
                </c:pt>
                <c:pt idx="90">
                  <c:v>318</c:v>
                </c:pt>
                <c:pt idx="91">
                  <c:v>326</c:v>
                </c:pt>
                <c:pt idx="92">
                  <c:v>335</c:v>
                </c:pt>
                <c:pt idx="93">
                  <c:v>344</c:v>
                </c:pt>
                <c:pt idx="94">
                  <c:v>353</c:v>
                </c:pt>
                <c:pt idx="95">
                  <c:v>362</c:v>
                </c:pt>
                <c:pt idx="96">
                  <c:v>372</c:v>
                </c:pt>
                <c:pt idx="97">
                  <c:v>381</c:v>
                </c:pt>
                <c:pt idx="98">
                  <c:v>391</c:v>
                </c:pt>
              </c:numCache>
            </c:numRef>
          </c:xVal>
          <c:yVal>
            <c:numRef>
              <c:f>'Time LUKA eta'!$C$13:$C$111</c:f>
              <c:numCache>
                <c:formatCode>General</c:formatCode>
                <c:ptCount val="99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  <c:pt idx="30">
                  <c:v>587</c:v>
                </c:pt>
                <c:pt idx="31">
                  <c:v>588</c:v>
                </c:pt>
                <c:pt idx="32">
                  <c:v>590</c:v>
                </c:pt>
                <c:pt idx="33">
                  <c:v>591</c:v>
                </c:pt>
                <c:pt idx="34">
                  <c:v>593</c:v>
                </c:pt>
                <c:pt idx="35">
                  <c:v>594</c:v>
                </c:pt>
                <c:pt idx="36">
                  <c:v>596</c:v>
                </c:pt>
                <c:pt idx="37">
                  <c:v>597</c:v>
                </c:pt>
                <c:pt idx="38">
                  <c:v>599</c:v>
                </c:pt>
                <c:pt idx="39">
                  <c:v>600</c:v>
                </c:pt>
                <c:pt idx="40">
                  <c:v>601</c:v>
                </c:pt>
                <c:pt idx="41">
                  <c:v>602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610</c:v>
                </c:pt>
                <c:pt idx="48">
                  <c:v>611</c:v>
                </c:pt>
                <c:pt idx="49">
                  <c:v>612</c:v>
                </c:pt>
                <c:pt idx="50">
                  <c:v>613</c:v>
                </c:pt>
                <c:pt idx="51">
                  <c:v>614</c:v>
                </c:pt>
                <c:pt idx="52">
                  <c:v>615</c:v>
                </c:pt>
                <c:pt idx="53">
                  <c:v>617</c:v>
                </c:pt>
                <c:pt idx="54">
                  <c:v>617</c:v>
                </c:pt>
                <c:pt idx="55">
                  <c:v>619</c:v>
                </c:pt>
                <c:pt idx="56">
                  <c:v>620</c:v>
                </c:pt>
                <c:pt idx="57">
                  <c:v>621</c:v>
                </c:pt>
                <c:pt idx="58">
                  <c:v>622</c:v>
                </c:pt>
                <c:pt idx="59">
                  <c:v>623</c:v>
                </c:pt>
                <c:pt idx="60">
                  <c:v>624</c:v>
                </c:pt>
                <c:pt idx="61">
                  <c:v>625</c:v>
                </c:pt>
                <c:pt idx="62">
                  <c:v>626</c:v>
                </c:pt>
                <c:pt idx="63">
                  <c:v>627</c:v>
                </c:pt>
                <c:pt idx="64">
                  <c:v>628</c:v>
                </c:pt>
                <c:pt idx="65">
                  <c:v>629</c:v>
                </c:pt>
                <c:pt idx="66">
                  <c:v>630</c:v>
                </c:pt>
                <c:pt idx="67">
                  <c:v>630</c:v>
                </c:pt>
                <c:pt idx="68">
                  <c:v>631</c:v>
                </c:pt>
                <c:pt idx="69">
                  <c:v>632</c:v>
                </c:pt>
                <c:pt idx="70">
                  <c:v>633</c:v>
                </c:pt>
                <c:pt idx="71">
                  <c:v>634</c:v>
                </c:pt>
                <c:pt idx="72">
                  <c:v>635</c:v>
                </c:pt>
                <c:pt idx="73">
                  <c:v>636</c:v>
                </c:pt>
                <c:pt idx="74">
                  <c:v>637</c:v>
                </c:pt>
                <c:pt idx="75">
                  <c:v>638</c:v>
                </c:pt>
                <c:pt idx="76">
                  <c:v>639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643</c:v>
                </c:pt>
                <c:pt idx="83">
                  <c:v>644</c:v>
                </c:pt>
                <c:pt idx="84">
                  <c:v>645</c:v>
                </c:pt>
                <c:pt idx="85">
                  <c:v>646</c:v>
                </c:pt>
                <c:pt idx="86">
                  <c:v>647</c:v>
                </c:pt>
                <c:pt idx="87">
                  <c:v>648</c:v>
                </c:pt>
                <c:pt idx="88">
                  <c:v>649</c:v>
                </c:pt>
                <c:pt idx="89">
                  <c:v>649</c:v>
                </c:pt>
                <c:pt idx="90">
                  <c:v>650</c:v>
                </c:pt>
                <c:pt idx="91">
                  <c:v>651</c:v>
                </c:pt>
                <c:pt idx="92">
                  <c:v>652</c:v>
                </c:pt>
                <c:pt idx="93">
                  <c:v>653</c:v>
                </c:pt>
                <c:pt idx="94">
                  <c:v>653</c:v>
                </c:pt>
                <c:pt idx="95">
                  <c:v>654</c:v>
                </c:pt>
                <c:pt idx="96">
                  <c:v>655</c:v>
                </c:pt>
                <c:pt idx="97">
                  <c:v>656</c:v>
                </c:pt>
                <c:pt idx="98">
                  <c:v>657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eta'!$E$12:$E$111</c:f>
              <c:numCache>
                <c:formatCode>General</c:formatCode>
                <c:ptCount val="100"/>
                <c:pt idx="0">
                  <c:v>475.90319577971286</c:v>
                </c:pt>
                <c:pt idx="1">
                  <c:v>491.73072595250346</c:v>
                </c:pt>
                <c:pt idx="2">
                  <c:v>499.99342783493256</c:v>
                </c:pt>
                <c:pt idx="3">
                  <c:v>505.78436646798644</c:v>
                </c:pt>
                <c:pt idx="4">
                  <c:v>511.13811395618382</c:v>
                </c:pt>
                <c:pt idx="5">
                  <c:v>516.18617880933425</c:v>
                </c:pt>
                <c:pt idx="6">
                  <c:v>520.29460987895527</c:v>
                </c:pt>
                <c:pt idx="7">
                  <c:v>524.34754160869056</c:v>
                </c:pt>
                <c:pt idx="8">
                  <c:v>528.04506322562167</c:v>
                </c:pt>
                <c:pt idx="9">
                  <c:v>531.45282294945628</c:v>
                </c:pt>
                <c:pt idx="10">
                  <c:v>534.87226571418171</c:v>
                </c:pt>
                <c:pt idx="11">
                  <c:v>538.05199892000803</c:v>
                </c:pt>
                <c:pt idx="12">
                  <c:v>541.02616883837936</c:v>
                </c:pt>
                <c:pt idx="13">
                  <c:v>544.02975105034125</c:v>
                </c:pt>
                <c:pt idx="14">
                  <c:v>546.65627143566871</c:v>
                </c:pt>
                <c:pt idx="15">
                  <c:v>549.51535119236405</c:v>
                </c:pt>
                <c:pt idx="16">
                  <c:v>552.03619116048242</c:v>
                </c:pt>
                <c:pt idx="17">
                  <c:v>554.59582347017601</c:v>
                </c:pt>
                <c:pt idx="18">
                  <c:v>557.02393169915626</c:v>
                </c:pt>
                <c:pt idx="19">
                  <c:v>559.48315569036185</c:v>
                </c:pt>
                <c:pt idx="20">
                  <c:v>561.82012476686759</c:v>
                </c:pt>
                <c:pt idx="21">
                  <c:v>564.04595327707329</c:v>
                </c:pt>
                <c:pt idx="22">
                  <c:v>566.29980573290322</c:v>
                </c:pt>
                <c:pt idx="23">
                  <c:v>568.4489245318947</c:v>
                </c:pt>
                <c:pt idx="24">
                  <c:v>570.50194355592669</c:v>
                </c:pt>
                <c:pt idx="25">
                  <c:v>572.579365699704</c:v>
                </c:pt>
                <c:pt idx="26">
                  <c:v>574.56538937763207</c:v>
                </c:pt>
                <c:pt idx="27">
                  <c:v>576.57024479032646</c:v>
                </c:pt>
                <c:pt idx="28">
                  <c:v>578.48819299578463</c:v>
                </c:pt>
                <c:pt idx="29">
                  <c:v>580.42020247508549</c:v>
                </c:pt>
                <c:pt idx="30">
                  <c:v>582.26959044324997</c:v>
                </c:pt>
                <c:pt idx="31">
                  <c:v>584.12895424256544</c:v>
                </c:pt>
                <c:pt idx="32">
                  <c:v>585.90978326529569</c:v>
                </c:pt>
                <c:pt idx="33">
                  <c:v>587.61750937776355</c:v>
                </c:pt>
                <c:pt idx="34">
                  <c:v>589.33345782164952</c:v>
                </c:pt>
                <c:pt idx="35">
                  <c:v>591.05281373171795</c:v>
                </c:pt>
                <c:pt idx="36">
                  <c:v>592.70102922426258</c:v>
                </c:pt>
                <c:pt idx="37">
                  <c:v>594.35011021755724</c:v>
                </c:pt>
                <c:pt idx="38">
                  <c:v>595.93161219942215</c:v>
                </c:pt>
                <c:pt idx="39">
                  <c:v>597.51181855802895</c:v>
                </c:pt>
                <c:pt idx="40">
                  <c:v>599.02783719895422</c:v>
                </c:pt>
                <c:pt idx="41">
                  <c:v>600.31204375163395</c:v>
                </c:pt>
                <c:pt idx="42">
                  <c:v>601.99266530742636</c:v>
                </c:pt>
                <c:pt idx="43">
                  <c:v>603.59710165899617</c:v>
                </c:pt>
                <c:pt idx="44">
                  <c:v>605.13056750076487</c:v>
                </c:pt>
                <c:pt idx="45">
                  <c:v>606.1157949136749</c:v>
                </c:pt>
                <c:pt idx="46">
                  <c:v>607.54122455263155</c:v>
                </c:pt>
                <c:pt idx="47">
                  <c:v>608.90729346027297</c:v>
                </c:pt>
                <c:pt idx="48">
                  <c:v>610.21765365379929</c:v>
                </c:pt>
                <c:pt idx="49">
                  <c:v>611.4756432179131</c:v>
                </c:pt>
                <c:pt idx="50">
                  <c:v>613.07674881200671</c:v>
                </c:pt>
                <c:pt idx="51">
                  <c:v>614.22401269162617</c:v>
                </c:pt>
                <c:pt idx="52">
                  <c:v>615.32818335200648</c:v>
                </c:pt>
                <c:pt idx="53">
                  <c:v>616.7373756713464</c:v>
                </c:pt>
                <c:pt idx="54">
                  <c:v>617.74975255168351</c:v>
                </c:pt>
                <c:pt idx="55">
                  <c:v>619.04394049551126</c:v>
                </c:pt>
                <c:pt idx="56">
                  <c:v>620.27840113853381</c:v>
                </c:pt>
                <c:pt idx="57">
                  <c:v>621.16738935868386</c:v>
                </c:pt>
                <c:pt idx="58">
                  <c:v>622.3064251468669</c:v>
                </c:pt>
                <c:pt idx="59">
                  <c:v>623.39557494286419</c:v>
                </c:pt>
                <c:pt idx="60">
                  <c:v>624.4378633228373</c:v>
                </c:pt>
                <c:pt idx="61">
                  <c:v>625.43606914056409</c:v>
                </c:pt>
                <c:pt idx="62">
                  <c:v>626.39275107111246</c:v>
                </c:pt>
                <c:pt idx="63">
                  <c:v>627.53378979704644</c:v>
                </c:pt>
                <c:pt idx="64">
                  <c:v>628.4054045713259</c:v>
                </c:pt>
                <c:pt idx="65">
                  <c:v>629.44665777068633</c:v>
                </c:pt>
                <c:pt idx="66">
                  <c:v>630.24327153471802</c:v>
                </c:pt>
                <c:pt idx="67">
                  <c:v>631.1963111257478</c:v>
                </c:pt>
                <c:pt idx="68">
                  <c:v>632.10469306285347</c:v>
                </c:pt>
                <c:pt idx="69">
                  <c:v>632.97119825819641</c:v>
                </c:pt>
                <c:pt idx="70">
                  <c:v>633.79838238362345</c:v>
                </c:pt>
                <c:pt idx="71">
                  <c:v>634.58859880127454</c:v>
                </c:pt>
                <c:pt idx="72">
                  <c:v>635.49110634525243</c:v>
                </c:pt>
                <c:pt idx="73">
                  <c:v>636.20740572152022</c:v>
                </c:pt>
                <c:pt idx="74">
                  <c:v>637.02675443209478</c:v>
                </c:pt>
                <c:pt idx="75">
                  <c:v>637.67801300551923</c:v>
                </c:pt>
                <c:pt idx="76">
                  <c:v>638.42400970699396</c:v>
                </c:pt>
                <c:pt idx="77">
                  <c:v>639.13359934158757</c:v>
                </c:pt>
                <c:pt idx="78">
                  <c:v>639.80906240998445</c:v>
                </c:pt>
                <c:pt idx="79">
                  <c:v>640.55676242120967</c:v>
                </c:pt>
                <c:pt idx="80">
                  <c:v>641.16527086142833</c:v>
                </c:pt>
                <c:pt idx="81">
                  <c:v>641.83990418192809</c:v>
                </c:pt>
                <c:pt idx="82">
                  <c:v>642.38976722148379</c:v>
                </c:pt>
                <c:pt idx="83">
                  <c:v>643.00024890164593</c:v>
                </c:pt>
                <c:pt idx="84">
                  <c:v>643.57940053797904</c:v>
                </c:pt>
                <c:pt idx="85">
                  <c:v>644.20550126425405</c:v>
                </c:pt>
                <c:pt idx="86">
                  <c:v>644.72409454590093</c:v>
                </c:pt>
                <c:pt idx="87">
                  <c:v>645.28561536784287</c:v>
                </c:pt>
                <c:pt idx="88">
                  <c:v>645.75142434543909</c:v>
                </c:pt>
                <c:pt idx="89">
                  <c:v>646.25652279875806</c:v>
                </c:pt>
                <c:pt idx="90">
                  <c:v>646.73442429925842</c:v>
                </c:pt>
                <c:pt idx="91">
                  <c:v>647.24179030779078</c:v>
                </c:pt>
                <c:pt idx="92">
                  <c:v>647.66769488014359</c:v>
                </c:pt>
                <c:pt idx="93">
                  <c:v>648.12056703685016</c:v>
                </c:pt>
                <c:pt idx="94">
                  <c:v>648.54751594861807</c:v>
                </c:pt>
                <c:pt idx="95">
                  <c:v>648.95034358681994</c:v>
                </c:pt>
                <c:pt idx="96">
                  <c:v>649.33070064899471</c:v>
                </c:pt>
                <c:pt idx="97">
                  <c:v>649.72880313916119</c:v>
                </c:pt>
                <c:pt idx="98">
                  <c:v>650.06654716694766</c:v>
                </c:pt>
                <c:pt idx="99">
                  <c:v>650.42058602349994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3888"/>
        <c:axId val="74615808"/>
      </c:scatterChart>
      <c:valAx>
        <c:axId val="746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8787904239242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74615808"/>
        <c:crossesAt val="1E-3"/>
        <c:crossBetween val="midCat"/>
      </c:valAx>
      <c:valAx>
        <c:axId val="7461580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74613888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828282828282833"/>
          <c:y val="0.49696969696969695"/>
          <c:w val="0.33737373737373738"/>
          <c:h val="0.24848484848484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5689247335164"/>
          <c:y val="3.2818532818532815E-2"/>
          <c:w val="0.78788034225130654"/>
          <c:h val="0.8397683397683397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</c:dPt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eta'!$B$12:$B$111</c:f>
              <c:numCache>
                <c:formatCode>0.00</c:formatCode>
                <c:ptCount val="100"/>
                <c:pt idx="0">
                  <c:v>93.2</c:v>
                </c:pt>
                <c:pt idx="1">
                  <c:v>29.7</c:v>
                </c:pt>
                <c:pt idx="2">
                  <c:v>54.9</c:v>
                </c:pt>
                <c:pt idx="3">
                  <c:v>43.7</c:v>
                </c:pt>
                <c:pt idx="4">
                  <c:v>44.7</c:v>
                </c:pt>
                <c:pt idx="5">
                  <c:v>48.7</c:v>
                </c:pt>
                <c:pt idx="6">
                  <c:v>50.2</c:v>
                </c:pt>
                <c:pt idx="7">
                  <c:v>51</c:v>
                </c:pt>
                <c:pt idx="8">
                  <c:v>51.8</c:v>
                </c:pt>
                <c:pt idx="9">
                  <c:v>52.6</c:v>
                </c:pt>
                <c:pt idx="10">
                  <c:v>53.2</c:v>
                </c:pt>
                <c:pt idx="11">
                  <c:v>53.7</c:v>
                </c:pt>
                <c:pt idx="12">
                  <c:v>54</c:v>
                </c:pt>
                <c:pt idx="13">
                  <c:v>54.5</c:v>
                </c:pt>
                <c:pt idx="14">
                  <c:v>55.2</c:v>
                </c:pt>
                <c:pt idx="15">
                  <c:v>55.6</c:v>
                </c:pt>
                <c:pt idx="16">
                  <c:v>55.6</c:v>
                </c:pt>
                <c:pt idx="17">
                  <c:v>55.9</c:v>
                </c:pt>
                <c:pt idx="18">
                  <c:v>56.3</c:v>
                </c:pt>
                <c:pt idx="19">
                  <c:v>56.4</c:v>
                </c:pt>
                <c:pt idx="20">
                  <c:v>56.8</c:v>
                </c:pt>
                <c:pt idx="21">
                  <c:v>57</c:v>
                </c:pt>
                <c:pt idx="22">
                  <c:v>57.1</c:v>
                </c:pt>
                <c:pt idx="23">
                  <c:v>57.5</c:v>
                </c:pt>
                <c:pt idx="24">
                  <c:v>57.6</c:v>
                </c:pt>
                <c:pt idx="25">
                  <c:v>57.8</c:v>
                </c:pt>
                <c:pt idx="26">
                  <c:v>57.9</c:v>
                </c:pt>
                <c:pt idx="27">
                  <c:v>58.1</c:v>
                </c:pt>
                <c:pt idx="28">
                  <c:v>58.3</c:v>
                </c:pt>
                <c:pt idx="29">
                  <c:v>58.4</c:v>
                </c:pt>
                <c:pt idx="30">
                  <c:v>58.6</c:v>
                </c:pt>
                <c:pt idx="31">
                  <c:v>58.7</c:v>
                </c:pt>
                <c:pt idx="32">
                  <c:v>58.8</c:v>
                </c:pt>
                <c:pt idx="33">
                  <c:v>59</c:v>
                </c:pt>
                <c:pt idx="34">
                  <c:v>59.1</c:v>
                </c:pt>
                <c:pt idx="35">
                  <c:v>59.3</c:v>
                </c:pt>
                <c:pt idx="36">
                  <c:v>59.4</c:v>
                </c:pt>
                <c:pt idx="37">
                  <c:v>59.6</c:v>
                </c:pt>
                <c:pt idx="38">
                  <c:v>59.7</c:v>
                </c:pt>
                <c:pt idx="39">
                  <c:v>59.9</c:v>
                </c:pt>
                <c:pt idx="40">
                  <c:v>60</c:v>
                </c:pt>
                <c:pt idx="41">
                  <c:v>60.1</c:v>
                </c:pt>
                <c:pt idx="42">
                  <c:v>60.2</c:v>
                </c:pt>
                <c:pt idx="43">
                  <c:v>60.4</c:v>
                </c:pt>
                <c:pt idx="44">
                  <c:v>60.5</c:v>
                </c:pt>
                <c:pt idx="45">
                  <c:v>60.6</c:v>
                </c:pt>
                <c:pt idx="46">
                  <c:v>60.7</c:v>
                </c:pt>
                <c:pt idx="47">
                  <c:v>60.8</c:v>
                </c:pt>
                <c:pt idx="48">
                  <c:v>61</c:v>
                </c:pt>
                <c:pt idx="49">
                  <c:v>61.1</c:v>
                </c:pt>
                <c:pt idx="50">
                  <c:v>61.2</c:v>
                </c:pt>
                <c:pt idx="51">
                  <c:v>61.3</c:v>
                </c:pt>
                <c:pt idx="52">
                  <c:v>61.4</c:v>
                </c:pt>
                <c:pt idx="53">
                  <c:v>61.5</c:v>
                </c:pt>
                <c:pt idx="54">
                  <c:v>61.7</c:v>
                </c:pt>
                <c:pt idx="55">
                  <c:v>61.7</c:v>
                </c:pt>
                <c:pt idx="56">
                  <c:v>61.9</c:v>
                </c:pt>
                <c:pt idx="57">
                  <c:v>62</c:v>
                </c:pt>
                <c:pt idx="58">
                  <c:v>62.1</c:v>
                </c:pt>
                <c:pt idx="59">
                  <c:v>62.2</c:v>
                </c:pt>
                <c:pt idx="60">
                  <c:v>62.3</c:v>
                </c:pt>
                <c:pt idx="61">
                  <c:v>62.4</c:v>
                </c:pt>
                <c:pt idx="62">
                  <c:v>62.5</c:v>
                </c:pt>
                <c:pt idx="63">
                  <c:v>62.6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63</c:v>
                </c:pt>
                <c:pt idx="68">
                  <c:v>63</c:v>
                </c:pt>
                <c:pt idx="69">
                  <c:v>63.1</c:v>
                </c:pt>
                <c:pt idx="70">
                  <c:v>63.2</c:v>
                </c:pt>
                <c:pt idx="71">
                  <c:v>63.3</c:v>
                </c:pt>
                <c:pt idx="72">
                  <c:v>63.4</c:v>
                </c:pt>
                <c:pt idx="73">
                  <c:v>63.5</c:v>
                </c:pt>
                <c:pt idx="74">
                  <c:v>63.6</c:v>
                </c:pt>
                <c:pt idx="75">
                  <c:v>63.7</c:v>
                </c:pt>
                <c:pt idx="76">
                  <c:v>63.8</c:v>
                </c:pt>
                <c:pt idx="77">
                  <c:v>63.9</c:v>
                </c:pt>
                <c:pt idx="78">
                  <c:v>63.9</c:v>
                </c:pt>
                <c:pt idx="79">
                  <c:v>64</c:v>
                </c:pt>
                <c:pt idx="80">
                  <c:v>64.099999999999994</c:v>
                </c:pt>
                <c:pt idx="81">
                  <c:v>64.2</c:v>
                </c:pt>
                <c:pt idx="82">
                  <c:v>64.3</c:v>
                </c:pt>
                <c:pt idx="83">
                  <c:v>64.3</c:v>
                </c:pt>
                <c:pt idx="84">
                  <c:v>64.400000000000006</c:v>
                </c:pt>
                <c:pt idx="85">
                  <c:v>64.5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65</c:v>
                </c:pt>
                <c:pt idx="92">
                  <c:v>65.099999999999994</c:v>
                </c:pt>
                <c:pt idx="93">
                  <c:v>65.2</c:v>
                </c:pt>
                <c:pt idx="94">
                  <c:v>65.3</c:v>
                </c:pt>
                <c:pt idx="95">
                  <c:v>65.3</c:v>
                </c:pt>
                <c:pt idx="96">
                  <c:v>65.400000000000006</c:v>
                </c:pt>
                <c:pt idx="97">
                  <c:v>65.5</c:v>
                </c:pt>
                <c:pt idx="98">
                  <c:v>65.599999999999994</c:v>
                </c:pt>
                <c:pt idx="99">
                  <c:v>65.7</c:v>
                </c:pt>
              </c:numCache>
            </c:numRef>
          </c:yVal>
          <c:smooth val="0"/>
        </c:ser>
        <c:ser>
          <c:idx val="0"/>
          <c:order val="1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eta'!$F$12:$F$111</c:f>
              <c:numCache>
                <c:formatCode>General</c:formatCode>
                <c:ptCount val="100"/>
                <c:pt idx="0">
                  <c:v>47.590319577971286</c:v>
                </c:pt>
                <c:pt idx="1">
                  <c:v>49.173072595250346</c:v>
                </c:pt>
                <c:pt idx="2">
                  <c:v>49.999342783493255</c:v>
                </c:pt>
                <c:pt idx="3">
                  <c:v>50.578436646798643</c:v>
                </c:pt>
                <c:pt idx="4">
                  <c:v>51.113811395618384</c:v>
                </c:pt>
                <c:pt idx="5">
                  <c:v>51.618617880933421</c:v>
                </c:pt>
                <c:pt idx="6">
                  <c:v>52.029460987895533</c:v>
                </c:pt>
                <c:pt idx="7">
                  <c:v>52.434754160869055</c:v>
                </c:pt>
                <c:pt idx="8">
                  <c:v>52.804506322562169</c:v>
                </c:pt>
                <c:pt idx="9">
                  <c:v>53.14528229494563</c:v>
                </c:pt>
                <c:pt idx="10">
                  <c:v>53.487226571418169</c:v>
                </c:pt>
                <c:pt idx="11">
                  <c:v>53.805199892000807</c:v>
                </c:pt>
                <c:pt idx="12">
                  <c:v>54.102616883837932</c:v>
                </c:pt>
                <c:pt idx="13">
                  <c:v>54.40297510503413</c:v>
                </c:pt>
                <c:pt idx="14">
                  <c:v>54.665627143566866</c:v>
                </c:pt>
                <c:pt idx="15">
                  <c:v>54.951535119236411</c:v>
                </c:pt>
                <c:pt idx="16">
                  <c:v>55.203619116048245</c:v>
                </c:pt>
                <c:pt idx="17">
                  <c:v>55.459582347017601</c:v>
                </c:pt>
                <c:pt idx="18">
                  <c:v>55.702393169915624</c:v>
                </c:pt>
                <c:pt idx="19">
                  <c:v>55.948315569036183</c:v>
                </c:pt>
                <c:pt idx="20">
                  <c:v>56.182012476686765</c:v>
                </c:pt>
                <c:pt idx="21">
                  <c:v>56.404595327707327</c:v>
                </c:pt>
                <c:pt idx="22">
                  <c:v>56.629980573290318</c:v>
                </c:pt>
                <c:pt idx="23">
                  <c:v>56.844892453189466</c:v>
                </c:pt>
                <c:pt idx="24">
                  <c:v>57.050194355592666</c:v>
                </c:pt>
                <c:pt idx="25">
                  <c:v>57.257936569970397</c:v>
                </c:pt>
                <c:pt idx="26">
                  <c:v>57.456538937763213</c:v>
                </c:pt>
                <c:pt idx="27">
                  <c:v>57.657024479032643</c:v>
                </c:pt>
                <c:pt idx="28">
                  <c:v>57.848819299578466</c:v>
                </c:pt>
                <c:pt idx="29">
                  <c:v>58.042020247508546</c:v>
                </c:pt>
                <c:pt idx="30">
                  <c:v>58.226959044324992</c:v>
                </c:pt>
                <c:pt idx="31">
                  <c:v>58.412895424256547</c:v>
                </c:pt>
                <c:pt idx="32">
                  <c:v>58.590978326529566</c:v>
                </c:pt>
                <c:pt idx="33">
                  <c:v>58.761750937776355</c:v>
                </c:pt>
                <c:pt idx="34">
                  <c:v>58.933345782164949</c:v>
                </c:pt>
                <c:pt idx="35">
                  <c:v>59.105281373171792</c:v>
                </c:pt>
                <c:pt idx="36">
                  <c:v>59.270102922426254</c:v>
                </c:pt>
                <c:pt idx="37">
                  <c:v>59.43501102175572</c:v>
                </c:pt>
                <c:pt idx="38">
                  <c:v>59.593161219942218</c:v>
                </c:pt>
                <c:pt idx="39">
                  <c:v>59.751181855802891</c:v>
                </c:pt>
                <c:pt idx="40">
                  <c:v>59.902783719895424</c:v>
                </c:pt>
                <c:pt idx="41">
                  <c:v>60.031204375163391</c:v>
                </c:pt>
                <c:pt idx="42">
                  <c:v>60.199266530742634</c:v>
                </c:pt>
                <c:pt idx="43">
                  <c:v>60.359710165899621</c:v>
                </c:pt>
                <c:pt idx="44">
                  <c:v>60.513056750076487</c:v>
                </c:pt>
                <c:pt idx="45">
                  <c:v>60.611579491367493</c:v>
                </c:pt>
                <c:pt idx="46">
                  <c:v>60.75412245526315</c:v>
                </c:pt>
                <c:pt idx="47">
                  <c:v>60.890729346027292</c:v>
                </c:pt>
                <c:pt idx="48">
                  <c:v>61.021765365379935</c:v>
                </c:pt>
                <c:pt idx="49">
                  <c:v>61.147564321791307</c:v>
                </c:pt>
                <c:pt idx="50">
                  <c:v>61.307674881200668</c:v>
                </c:pt>
                <c:pt idx="51">
                  <c:v>61.42240126916262</c:v>
                </c:pt>
                <c:pt idx="52">
                  <c:v>61.532818335200645</c:v>
                </c:pt>
                <c:pt idx="53">
                  <c:v>61.673737567134644</c:v>
                </c:pt>
                <c:pt idx="54">
                  <c:v>61.774975255168357</c:v>
                </c:pt>
                <c:pt idx="55">
                  <c:v>61.904394049551122</c:v>
                </c:pt>
                <c:pt idx="56">
                  <c:v>62.027840113853387</c:v>
                </c:pt>
                <c:pt idx="57">
                  <c:v>62.116738935868383</c:v>
                </c:pt>
                <c:pt idx="58">
                  <c:v>62.230642514686686</c:v>
                </c:pt>
                <c:pt idx="59">
                  <c:v>62.339557494286417</c:v>
                </c:pt>
                <c:pt idx="60">
                  <c:v>62.443786332283736</c:v>
                </c:pt>
                <c:pt idx="61">
                  <c:v>62.543606914056404</c:v>
                </c:pt>
                <c:pt idx="62">
                  <c:v>62.639275107111246</c:v>
                </c:pt>
                <c:pt idx="63">
                  <c:v>62.75337897970465</c:v>
                </c:pt>
                <c:pt idx="64">
                  <c:v>62.84054045713259</c:v>
                </c:pt>
                <c:pt idx="65">
                  <c:v>62.944665777068636</c:v>
                </c:pt>
                <c:pt idx="66">
                  <c:v>63.024327153471802</c:v>
                </c:pt>
                <c:pt idx="67">
                  <c:v>63.11963111257478</c:v>
                </c:pt>
                <c:pt idx="68">
                  <c:v>63.210469306285347</c:v>
                </c:pt>
                <c:pt idx="69">
                  <c:v>63.297119825819642</c:v>
                </c:pt>
                <c:pt idx="70">
                  <c:v>63.379838238362346</c:v>
                </c:pt>
                <c:pt idx="71">
                  <c:v>63.458859880127456</c:v>
                </c:pt>
                <c:pt idx="72">
                  <c:v>63.549110634525242</c:v>
                </c:pt>
                <c:pt idx="73">
                  <c:v>63.620740572152016</c:v>
                </c:pt>
                <c:pt idx="74">
                  <c:v>63.702675443209472</c:v>
                </c:pt>
                <c:pt idx="75">
                  <c:v>63.767801300551923</c:v>
                </c:pt>
                <c:pt idx="76">
                  <c:v>63.842400970699401</c:v>
                </c:pt>
                <c:pt idx="77">
                  <c:v>63.913359934158763</c:v>
                </c:pt>
                <c:pt idx="78">
                  <c:v>63.980906240998443</c:v>
                </c:pt>
                <c:pt idx="79">
                  <c:v>64.055676242120967</c:v>
                </c:pt>
                <c:pt idx="80">
                  <c:v>64.116527086142838</c:v>
                </c:pt>
                <c:pt idx="81">
                  <c:v>64.183990418192806</c:v>
                </c:pt>
                <c:pt idx="82">
                  <c:v>64.238976722148379</c:v>
                </c:pt>
                <c:pt idx="83">
                  <c:v>64.300024890164593</c:v>
                </c:pt>
                <c:pt idx="84">
                  <c:v>64.357940053797904</c:v>
                </c:pt>
                <c:pt idx="85">
                  <c:v>64.420550126425411</c:v>
                </c:pt>
                <c:pt idx="86">
                  <c:v>64.472409454590093</c:v>
                </c:pt>
                <c:pt idx="87">
                  <c:v>64.528561536784281</c:v>
                </c:pt>
                <c:pt idx="88">
                  <c:v>64.575142434543906</c:v>
                </c:pt>
                <c:pt idx="89">
                  <c:v>64.625652279875808</c:v>
                </c:pt>
                <c:pt idx="90">
                  <c:v>64.673442429925842</c:v>
                </c:pt>
                <c:pt idx="91">
                  <c:v>64.724179030779084</c:v>
                </c:pt>
                <c:pt idx="92">
                  <c:v>64.766769488014361</c:v>
                </c:pt>
                <c:pt idx="93">
                  <c:v>64.812056703685016</c:v>
                </c:pt>
                <c:pt idx="94">
                  <c:v>64.85475159486181</c:v>
                </c:pt>
                <c:pt idx="95">
                  <c:v>64.895034358681997</c:v>
                </c:pt>
                <c:pt idx="96">
                  <c:v>64.933070064899468</c:v>
                </c:pt>
                <c:pt idx="97">
                  <c:v>64.972880313916122</c:v>
                </c:pt>
                <c:pt idx="98">
                  <c:v>65.006654716694769</c:v>
                </c:pt>
                <c:pt idx="99">
                  <c:v>65.042058602349996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0064"/>
        <c:axId val="89401984"/>
      </c:scatterChart>
      <c:valAx>
        <c:axId val="894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čas [s]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31364326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401984"/>
        <c:crossesAt val="1E-3"/>
        <c:crossBetween val="midCat"/>
      </c:valAx>
      <c:valAx>
        <c:axId val="8940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 [Pa.s]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26646956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9400064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434343434343439"/>
          <c:y val="0.50574712643678166"/>
          <c:w val="0.1393939393939394"/>
          <c:h val="0.13026819923371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1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0</xdr:rowOff>
    </xdr:from>
    <xdr:to>
      <xdr:col>17</xdr:col>
      <xdr:colOff>28575</xdr:colOff>
      <xdr:row>29</xdr:row>
      <xdr:rowOff>9525</xdr:rowOff>
    </xdr:to>
    <xdr:graphicFrame macro="">
      <xdr:nvGraphicFramePr>
        <xdr:cNvPr id="10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10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10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485775</xdr:colOff>
          <xdr:row>4</xdr:row>
          <xdr:rowOff>28575</xdr:rowOff>
        </xdr:from>
        <xdr:to>
          <xdr:col>14</xdr:col>
          <xdr:colOff>95250</xdr:colOff>
          <xdr:row>6</xdr:row>
          <xdr:rowOff>9525</xdr:rowOff>
        </xdr:to>
        <xdr:sp macro="" textlink="">
          <xdr:nvSpPr>
            <xdr:cNvPr id="1094" name="Object 8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85725</xdr:rowOff>
    </xdr:from>
    <xdr:to>
      <xdr:col>15</xdr:col>
      <xdr:colOff>542925</xdr:colOff>
      <xdr:row>15</xdr:row>
      <xdr:rowOff>133350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16</xdr:row>
      <xdr:rowOff>123825</xdr:rowOff>
    </xdr:from>
    <xdr:to>
      <xdr:col>15</xdr:col>
      <xdr:colOff>533400</xdr:colOff>
      <xdr:row>33</xdr:row>
      <xdr:rowOff>114300</xdr:rowOff>
    </xdr:to>
    <xdr:graphicFrame macro="">
      <xdr:nvGraphicFramePr>
        <xdr:cNvPr id="6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34</xdr:row>
      <xdr:rowOff>104775</xdr:rowOff>
    </xdr:from>
    <xdr:to>
      <xdr:col>15</xdr:col>
      <xdr:colOff>533400</xdr:colOff>
      <xdr:row>51</xdr:row>
      <xdr:rowOff>95250</xdr:rowOff>
    </xdr:to>
    <xdr:graphicFrame macro="">
      <xdr:nvGraphicFramePr>
        <xdr:cNvPr id="61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581025</xdr:colOff>
          <xdr:row>3</xdr:row>
          <xdr:rowOff>76200</xdr:rowOff>
        </xdr:from>
        <xdr:to>
          <xdr:col>2</xdr:col>
          <xdr:colOff>361950</xdr:colOff>
          <xdr:row>5</xdr:row>
          <xdr:rowOff>114300</xdr:rowOff>
        </xdr:to>
        <xdr:sp macro="" textlink="">
          <xdr:nvSpPr>
            <xdr:cNvPr id="6186" name="Object 10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63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0</xdr:rowOff>
    </xdr:from>
    <xdr:to>
      <xdr:col>17</xdr:col>
      <xdr:colOff>381000</xdr:colOff>
      <xdr:row>29</xdr:row>
      <xdr:rowOff>9525</xdr:rowOff>
    </xdr:to>
    <xdr:graphicFrame macro="">
      <xdr:nvGraphicFramePr>
        <xdr:cNvPr id="63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63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63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466725</xdr:colOff>
          <xdr:row>2</xdr:row>
          <xdr:rowOff>104775</xdr:rowOff>
        </xdr:from>
        <xdr:to>
          <xdr:col>28</xdr:col>
          <xdr:colOff>123825</xdr:colOff>
          <xdr:row>7</xdr:row>
          <xdr:rowOff>19050</xdr:rowOff>
        </xdr:to>
        <xdr:sp macro="" textlink="">
          <xdr:nvSpPr>
            <xdr:cNvPr id="63513" name="Object 6" hidden="1">
              <a:extLst>
                <a:ext uri="{63B3BB69-23CF-44E3-9099-C40C66FF867C}">
                  <a14:compatExt spid="_x0000_s63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0</xdr:rowOff>
    </xdr:from>
    <xdr:to>
      <xdr:col>17</xdr:col>
      <xdr:colOff>381000</xdr:colOff>
      <xdr:row>29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180975</xdr:colOff>
          <xdr:row>18</xdr:row>
          <xdr:rowOff>56943</xdr:rowOff>
        </xdr:from>
        <xdr:to>
          <xdr:col>18</xdr:col>
          <xdr:colOff>28574</xdr:colOff>
          <xdr:row>22</xdr:row>
          <xdr:rowOff>19050</xdr:rowOff>
        </xdr:to>
        <xdr:sp macro="" textlink="">
          <xdr:nvSpPr>
            <xdr:cNvPr id="65537" name="Object 6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7"/>
  <sheetViews>
    <sheetView workbookViewId="0">
      <selection activeCell="G7" sqref="G7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2" customWidth="1"/>
  </cols>
  <sheetData>
    <row r="1" spans="1:19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19" ht="15.75" x14ac:dyDescent="0.25">
      <c r="A2" s="25" t="s">
        <v>21</v>
      </c>
      <c r="G2" s="5">
        <f>G35</f>
        <v>0.89777428841807394</v>
      </c>
      <c r="H2" s="5">
        <f>H35</f>
        <v>1.1783034431143817</v>
      </c>
      <c r="R2" s="35">
        <v>6.5387947073672015</v>
      </c>
    </row>
    <row r="3" spans="1:19" ht="15.75" x14ac:dyDescent="0.25">
      <c r="A3" s="3" t="s">
        <v>22</v>
      </c>
      <c r="B3" s="3"/>
      <c r="C3" s="3"/>
      <c r="E3" s="3" t="s">
        <v>1</v>
      </c>
      <c r="F3" s="3"/>
      <c r="R3" s="38">
        <v>25.638199486759788</v>
      </c>
    </row>
    <row r="4" spans="1:19" ht="15.75" x14ac:dyDescent="0.25">
      <c r="A4" s="3"/>
      <c r="B4" s="3"/>
      <c r="C4" s="3"/>
      <c r="D4" s="43"/>
      <c r="E4" s="33" t="s">
        <v>2</v>
      </c>
      <c r="F4" s="34" t="s">
        <v>3</v>
      </c>
      <c r="G4" s="58">
        <v>6.3792871028933913</v>
      </c>
      <c r="H4" s="30"/>
      <c r="I4" s="6"/>
      <c r="R4" s="35">
        <v>0.32597721851225675</v>
      </c>
    </row>
    <row r="5" spans="1:19" ht="18.75" x14ac:dyDescent="0.25">
      <c r="C5" s="1"/>
      <c r="D5" s="43"/>
      <c r="E5" s="36" t="s">
        <v>5</v>
      </c>
      <c r="F5" s="37" t="s">
        <v>25</v>
      </c>
      <c r="G5" s="59">
        <v>25.86413985218292</v>
      </c>
      <c r="H5" s="30"/>
      <c r="I5" s="6"/>
    </row>
    <row r="6" spans="1:19" ht="15.75" x14ac:dyDescent="0.25">
      <c r="E6" s="33" t="s">
        <v>6</v>
      </c>
      <c r="F6" s="34" t="s">
        <v>7</v>
      </c>
      <c r="G6" s="58">
        <v>0.32343556777919602</v>
      </c>
      <c r="H6" s="31"/>
      <c r="R6" s="32">
        <v>0.32269540009286851</v>
      </c>
      <c r="S6">
        <v>1.5964844040833397</v>
      </c>
    </row>
    <row r="7" spans="1:19" ht="15.75" x14ac:dyDescent="0.25">
      <c r="E7" s="4"/>
      <c r="F7" s="4"/>
      <c r="G7" s="3"/>
    </row>
    <row r="8" spans="1:19" ht="15.75" x14ac:dyDescent="0.25">
      <c r="A8" s="7" t="s">
        <v>8</v>
      </c>
      <c r="B8" s="8" t="s">
        <v>26</v>
      </c>
      <c r="C8" s="8" t="s">
        <v>27</v>
      </c>
      <c r="D8" s="44"/>
      <c r="E8" s="8" t="s">
        <v>10</v>
      </c>
      <c r="F8" s="8" t="s">
        <v>9</v>
      </c>
      <c r="G8" s="9" t="s">
        <v>11</v>
      </c>
      <c r="H8" s="9" t="s">
        <v>12</v>
      </c>
      <c r="I8" s="10"/>
    </row>
    <row r="9" spans="1:19" x14ac:dyDescent="0.2">
      <c r="A9" s="11" t="s">
        <v>13</v>
      </c>
      <c r="B9" s="11" t="s">
        <v>14</v>
      </c>
      <c r="C9" s="11" t="s">
        <v>15</v>
      </c>
      <c r="E9" s="11" t="s">
        <v>14</v>
      </c>
      <c r="F9" s="11" t="s">
        <v>15</v>
      </c>
    </row>
    <row r="10" spans="1:19" x14ac:dyDescent="0.2">
      <c r="A10" s="21">
        <v>5.0000000000000001E-3</v>
      </c>
      <c r="B10" s="21"/>
      <c r="C10" s="21"/>
      <c r="E10">
        <f t="shared" ref="E10:E34" si="0">$G$4+$G$5*A10^$G$6</f>
        <v>11.040115322611054</v>
      </c>
      <c r="F10">
        <f>E10/A10</f>
        <v>2208.0230645222109</v>
      </c>
    </row>
    <row r="11" spans="1:19" x14ac:dyDescent="0.2">
      <c r="A11" s="21">
        <v>8.0000000000000002E-3</v>
      </c>
      <c r="B11" s="21"/>
      <c r="C11" s="21"/>
      <c r="E11">
        <f t="shared" si="0"/>
        <v>11.805324207881924</v>
      </c>
      <c r="F11">
        <f t="shared" ref="F10:F34" si="1">E11/A11</f>
        <v>1475.6655259852405</v>
      </c>
    </row>
    <row r="12" spans="1:19" x14ac:dyDescent="0.2">
      <c r="A12" s="39">
        <v>0.01</v>
      </c>
      <c r="B12" s="39">
        <v>10.9</v>
      </c>
      <c r="C12" s="40">
        <v>1090</v>
      </c>
      <c r="E12">
        <f>$G$4+$G$5*A12^$G$6</f>
        <v>12.2114131867966</v>
      </c>
      <c r="F12">
        <f>E12/A12</f>
        <v>1221.1413186796599</v>
      </c>
      <c r="G12">
        <f>(E12-B12)^2</f>
        <v>1.7198045465040126</v>
      </c>
      <c r="H12">
        <f>100*ABS(1-E12/B12)</f>
        <v>12.031313640335783</v>
      </c>
    </row>
    <row r="13" spans="1:19" x14ac:dyDescent="0.2">
      <c r="A13" s="39">
        <v>1.47E-2</v>
      </c>
      <c r="B13" s="39">
        <v>13</v>
      </c>
      <c r="C13" s="40">
        <v>884</v>
      </c>
      <c r="E13">
        <f>$G$4+$G$5*A13^$G$6</f>
        <v>12.985358779523299</v>
      </c>
      <c r="F13">
        <f>E13/A13</f>
        <v>883.35774010362582</v>
      </c>
      <c r="G13">
        <f t="shared" ref="G13:G34" si="2">(E13-B13)^2</f>
        <v>2.1436533704736931E-4</v>
      </c>
      <c r="H13">
        <f t="shared" ref="H13:H34" si="3">100*ABS(1-E13/B13)</f>
        <v>0.1126247728976959</v>
      </c>
    </row>
    <row r="14" spans="1:19" x14ac:dyDescent="0.2">
      <c r="A14" s="39">
        <v>2.1700000000000001E-2</v>
      </c>
      <c r="B14" s="39">
        <v>13.7</v>
      </c>
      <c r="C14" s="40">
        <v>634</v>
      </c>
      <c r="E14">
        <f t="shared" si="0"/>
        <v>13.872187324722077</v>
      </c>
      <c r="F14">
        <f t="shared" si="1"/>
        <v>639.2713052867316</v>
      </c>
      <c r="G14">
        <f t="shared" si="2"/>
        <v>2.9648474794946252E-2</v>
      </c>
      <c r="H14">
        <f t="shared" si="3"/>
        <v>1.2568417862925285</v>
      </c>
    </row>
    <row r="15" spans="1:19" x14ac:dyDescent="0.2">
      <c r="A15" s="39">
        <v>3.1899999999999998E-2</v>
      </c>
      <c r="B15" s="39">
        <v>14.7</v>
      </c>
      <c r="C15" s="40">
        <v>459</v>
      </c>
      <c r="E15">
        <f t="shared" si="0"/>
        <v>14.86661009599759</v>
      </c>
      <c r="F15">
        <f t="shared" si="1"/>
        <v>466.03793404381162</v>
      </c>
      <c r="G15">
        <f t="shared" si="2"/>
        <v>2.7758924088326385E-2</v>
      </c>
      <c r="H15">
        <f t="shared" si="3"/>
        <v>1.1334020135890466</v>
      </c>
    </row>
    <row r="16" spans="1:19" x14ac:dyDescent="0.2">
      <c r="A16" s="39">
        <v>4.7E-2</v>
      </c>
      <c r="B16" s="39">
        <v>16</v>
      </c>
      <c r="C16" s="40">
        <v>340</v>
      </c>
      <c r="E16">
        <f t="shared" si="0"/>
        <v>16.000000046350014</v>
      </c>
      <c r="F16">
        <f t="shared" si="1"/>
        <v>340.42553290106412</v>
      </c>
      <c r="G16">
        <f t="shared" si="2"/>
        <v>2.148323761181721E-15</v>
      </c>
      <c r="H16">
        <f t="shared" si="3"/>
        <v>2.8968758503111758E-7</v>
      </c>
    </row>
    <row r="17" spans="1:8" x14ac:dyDescent="0.2">
      <c r="A17" s="39">
        <v>6.93E-2</v>
      </c>
      <c r="B17" s="39">
        <v>17.399999999999999</v>
      </c>
      <c r="C17" s="40">
        <v>251</v>
      </c>
      <c r="E17">
        <f t="shared" si="0"/>
        <v>17.287407818450223</v>
      </c>
      <c r="F17">
        <f t="shared" si="1"/>
        <v>249.45754427778098</v>
      </c>
      <c r="G17">
        <f t="shared" si="2"/>
        <v>1.2676999346137597E-2</v>
      </c>
      <c r="H17">
        <f t="shared" si="3"/>
        <v>0.64708150315962998</v>
      </c>
    </row>
    <row r="18" spans="1:8" x14ac:dyDescent="0.2">
      <c r="A18" s="39">
        <v>0.10199999999999999</v>
      </c>
      <c r="B18" s="39">
        <v>18.899999999999999</v>
      </c>
      <c r="C18" s="40">
        <v>186</v>
      </c>
      <c r="E18">
        <f t="shared" si="0"/>
        <v>18.740015779541036</v>
      </c>
      <c r="F18">
        <f t="shared" si="1"/>
        <v>183.72564489746114</v>
      </c>
      <c r="G18">
        <f t="shared" si="2"/>
        <v>2.5594950795862E-2</v>
      </c>
      <c r="H18">
        <f t="shared" si="3"/>
        <v>0.84647735692573445</v>
      </c>
    </row>
    <row r="19" spans="1:8" x14ac:dyDescent="0.2">
      <c r="A19" s="39">
        <v>0.15</v>
      </c>
      <c r="B19" s="39">
        <v>20.6</v>
      </c>
      <c r="C19" s="40">
        <v>137</v>
      </c>
      <c r="E19">
        <f t="shared" si="0"/>
        <v>20.382143934041352</v>
      </c>
      <c r="F19">
        <f t="shared" si="1"/>
        <v>135.8809595602757</v>
      </c>
      <c r="G19">
        <f t="shared" si="2"/>
        <v>4.7461265474979433E-2</v>
      </c>
      <c r="H19">
        <f t="shared" si="3"/>
        <v>1.0575537182458739</v>
      </c>
    </row>
    <row r="20" spans="1:8" x14ac:dyDescent="0.2">
      <c r="A20" s="39">
        <v>0.221</v>
      </c>
      <c r="B20" s="39">
        <v>22.4</v>
      </c>
      <c r="C20" s="40">
        <v>101</v>
      </c>
      <c r="E20">
        <f t="shared" si="0"/>
        <v>22.252000798221424</v>
      </c>
      <c r="F20">
        <f t="shared" si="1"/>
        <v>100.68778641729151</v>
      </c>
      <c r="G20">
        <f t="shared" si="2"/>
        <v>2.1903763727095276E-2</v>
      </c>
      <c r="H20">
        <f t="shared" si="3"/>
        <v>0.66071072222577687</v>
      </c>
    </row>
    <row r="21" spans="1:8" x14ac:dyDescent="0.2">
      <c r="A21" s="39">
        <v>0.32600000000000001</v>
      </c>
      <c r="B21" s="39">
        <v>24.4</v>
      </c>
      <c r="C21" s="40">
        <v>74.900000000000006</v>
      </c>
      <c r="E21">
        <f t="shared" si="0"/>
        <v>24.378573942824993</v>
      </c>
      <c r="F21">
        <f t="shared" si="1"/>
        <v>74.780901665107336</v>
      </c>
      <c r="G21">
        <f t="shared" si="2"/>
        <v>4.5907592606662646E-4</v>
      </c>
      <c r="H21">
        <f t="shared" si="3"/>
        <v>8.7811709733631726E-2</v>
      </c>
    </row>
    <row r="22" spans="1:8" x14ac:dyDescent="0.2">
      <c r="A22" s="39">
        <v>0.48</v>
      </c>
      <c r="B22" s="39">
        <v>26.8</v>
      </c>
      <c r="C22" s="40">
        <v>55.8</v>
      </c>
      <c r="E22">
        <f t="shared" si="0"/>
        <v>26.777875673638569</v>
      </c>
      <c r="F22">
        <f t="shared" si="1"/>
        <v>55.787240986747022</v>
      </c>
      <c r="G22">
        <f t="shared" si="2"/>
        <v>4.8948581694715099E-4</v>
      </c>
      <c r="H22">
        <f t="shared" si="3"/>
        <v>8.2553456572509454E-2</v>
      </c>
    </row>
    <row r="23" spans="1:8" x14ac:dyDescent="0.2">
      <c r="A23" s="39">
        <v>0.70699999999999996</v>
      </c>
      <c r="B23" s="39">
        <v>29.5</v>
      </c>
      <c r="C23" s="40">
        <v>41.7</v>
      </c>
      <c r="E23">
        <f t="shared" si="0"/>
        <v>29.499664695389058</v>
      </c>
      <c r="F23">
        <f t="shared" si="1"/>
        <v>41.725126867594142</v>
      </c>
      <c r="G23">
        <f t="shared" si="2"/>
        <v>1.1242918211926374E-7</v>
      </c>
      <c r="H23">
        <f t="shared" si="3"/>
        <v>1.1366257998024487E-3</v>
      </c>
    </row>
    <row r="24" spans="1:8" x14ac:dyDescent="0.2">
      <c r="A24" s="39">
        <v>1.04</v>
      </c>
      <c r="B24" s="39">
        <v>32.4</v>
      </c>
      <c r="C24" s="40">
        <v>31.1</v>
      </c>
      <c r="E24">
        <f t="shared" si="0"/>
        <v>32.573613072035336</v>
      </c>
      <c r="F24">
        <f t="shared" si="1"/>
        <v>31.320781800033977</v>
      </c>
      <c r="G24">
        <f t="shared" si="2"/>
        <v>3.0141498781547208E-2</v>
      </c>
      <c r="H24">
        <f t="shared" si="3"/>
        <v>0.53584281492387031</v>
      </c>
    </row>
    <row r="25" spans="1:8" x14ac:dyDescent="0.2">
      <c r="A25" s="39">
        <v>1.53</v>
      </c>
      <c r="B25" s="39">
        <v>35.700000000000003</v>
      </c>
      <c r="C25" s="40">
        <v>23.3</v>
      </c>
      <c r="E25">
        <f t="shared" si="0"/>
        <v>36.057231560486933</v>
      </c>
      <c r="F25">
        <f t="shared" si="1"/>
        <v>23.566818013390151</v>
      </c>
      <c r="G25">
        <f t="shared" si="2"/>
        <v>0.12761438780792733</v>
      </c>
      <c r="H25">
        <f t="shared" si="3"/>
        <v>1.0006486288149263</v>
      </c>
    </row>
    <row r="26" spans="1:8" x14ac:dyDescent="0.2">
      <c r="A26" s="39">
        <v>2.2599999999999998</v>
      </c>
      <c r="B26" s="39">
        <v>39.299999999999997</v>
      </c>
      <c r="C26" s="40">
        <v>17.399999999999999</v>
      </c>
      <c r="E26">
        <f t="shared" si="0"/>
        <v>40.048216271877735</v>
      </c>
      <c r="F26">
        <f t="shared" si="1"/>
        <v>17.720449677822007</v>
      </c>
      <c r="G26">
        <f t="shared" si="2"/>
        <v>0.55982758950262024</v>
      </c>
      <c r="H26">
        <f t="shared" si="3"/>
        <v>1.9038581981621894</v>
      </c>
    </row>
    <row r="27" spans="1:8" x14ac:dyDescent="0.2">
      <c r="A27" s="39">
        <v>3.33</v>
      </c>
      <c r="B27" s="39">
        <v>43.6</v>
      </c>
      <c r="C27" s="40">
        <v>13.1</v>
      </c>
      <c r="E27">
        <f t="shared" si="0"/>
        <v>44.545150120106165</v>
      </c>
      <c r="F27">
        <f t="shared" si="1"/>
        <v>13.37692195798984</v>
      </c>
      <c r="G27">
        <f t="shared" si="2"/>
        <v>0.8933087495366947</v>
      </c>
      <c r="H27">
        <f t="shared" si="3"/>
        <v>2.1677755048306491</v>
      </c>
    </row>
    <row r="28" spans="1:8" x14ac:dyDescent="0.2">
      <c r="A28" s="39">
        <v>4.9000000000000004</v>
      </c>
      <c r="B28" s="39">
        <v>48.6</v>
      </c>
      <c r="C28" s="40">
        <v>9.93</v>
      </c>
      <c r="E28">
        <f t="shared" si="0"/>
        <v>49.623898711156194</v>
      </c>
      <c r="F28">
        <f t="shared" si="1"/>
        <v>10.127326267582896</v>
      </c>
      <c r="G28">
        <f t="shared" si="2"/>
        <v>1.0483685707073123</v>
      </c>
      <c r="H28">
        <f t="shared" si="3"/>
        <v>2.1067874715148038</v>
      </c>
    </row>
    <row r="29" spans="1:8" x14ac:dyDescent="0.2">
      <c r="A29" s="39">
        <v>7.22</v>
      </c>
      <c r="B29" s="39">
        <v>54.6</v>
      </c>
      <c r="C29" s="40">
        <v>7.56</v>
      </c>
      <c r="E29">
        <f t="shared" si="0"/>
        <v>55.399986801347545</v>
      </c>
      <c r="F29">
        <f t="shared" si="1"/>
        <v>7.6731283658376102</v>
      </c>
      <c r="G29">
        <f t="shared" si="2"/>
        <v>0.63997888233027411</v>
      </c>
      <c r="H29">
        <f t="shared" si="3"/>
        <v>1.465177291845321</v>
      </c>
    </row>
    <row r="30" spans="1:8" x14ac:dyDescent="0.2">
      <c r="A30" s="39">
        <v>10.6</v>
      </c>
      <c r="B30" s="39">
        <v>61.4</v>
      </c>
      <c r="C30" s="40">
        <v>5.78</v>
      </c>
      <c r="E30">
        <f t="shared" si="0"/>
        <v>61.882538452812703</v>
      </c>
      <c r="F30">
        <f t="shared" si="1"/>
        <v>5.8379753257370472</v>
      </c>
      <c r="G30">
        <f t="shared" si="2"/>
        <v>0.23284335844287873</v>
      </c>
      <c r="H30">
        <f t="shared" si="3"/>
        <v>0.78589324562330365</v>
      </c>
    </row>
    <row r="31" spans="1:8" x14ac:dyDescent="0.2">
      <c r="A31" s="39">
        <v>15.7</v>
      </c>
      <c r="B31" s="39">
        <v>69.400000000000006</v>
      </c>
      <c r="C31" s="40">
        <v>4.43</v>
      </c>
      <c r="E31">
        <f t="shared" si="0"/>
        <v>69.401626906565625</v>
      </c>
      <c r="F31">
        <f t="shared" si="1"/>
        <v>4.4204857902271097</v>
      </c>
      <c r="G31">
        <f t="shared" si="2"/>
        <v>2.6468249732539626E-6</v>
      </c>
      <c r="H31">
        <f t="shared" si="3"/>
        <v>2.3442457717903764E-3</v>
      </c>
    </row>
    <row r="32" spans="1:8" x14ac:dyDescent="0.2">
      <c r="A32" s="39">
        <v>23.1</v>
      </c>
      <c r="B32" s="39">
        <v>78.599999999999994</v>
      </c>
      <c r="C32" s="40">
        <v>3.41</v>
      </c>
      <c r="E32">
        <f t="shared" si="0"/>
        <v>77.785936441725241</v>
      </c>
      <c r="F32">
        <f t="shared" si="1"/>
        <v>3.3673565559188412</v>
      </c>
      <c r="G32">
        <f t="shared" si="2"/>
        <v>0.66269947691095299</v>
      </c>
      <c r="H32">
        <f t="shared" si="3"/>
        <v>1.0357042726141907</v>
      </c>
    </row>
    <row r="33" spans="1:8" x14ac:dyDescent="0.2">
      <c r="A33" s="39">
        <v>33.9</v>
      </c>
      <c r="B33" s="39">
        <v>89.5</v>
      </c>
      <c r="C33" s="40">
        <v>2.64</v>
      </c>
      <c r="E33">
        <f t="shared" si="0"/>
        <v>87.217936341391862</v>
      </c>
      <c r="F33">
        <f t="shared" si="1"/>
        <v>2.5728004820469579</v>
      </c>
      <c r="G33">
        <f t="shared" si="2"/>
        <v>5.2078145419399595</v>
      </c>
      <c r="H33">
        <f t="shared" si="3"/>
        <v>2.5497917973275275</v>
      </c>
    </row>
    <row r="34" spans="1:8" x14ac:dyDescent="0.2">
      <c r="A34" s="39">
        <v>50</v>
      </c>
      <c r="B34" s="39">
        <v>102</v>
      </c>
      <c r="C34" s="40">
        <v>2.0499999999999998</v>
      </c>
      <c r="E34">
        <f t="shared" si="0"/>
        <v>98.044672328931966</v>
      </c>
      <c r="F34">
        <f t="shared" si="1"/>
        <v>1.9608934465786394</v>
      </c>
      <c r="G34">
        <f t="shared" si="2"/>
        <v>15.644616985516475</v>
      </c>
      <c r="H34">
        <f t="shared" si="3"/>
        <v>3.8777722265372905</v>
      </c>
    </row>
    <row r="35" spans="1:8" x14ac:dyDescent="0.2">
      <c r="A35" s="39"/>
      <c r="B35" s="39"/>
      <c r="C35" s="40"/>
      <c r="G35">
        <f>SUM(G12:G34)/30</f>
        <v>0.89777428841807394</v>
      </c>
      <c r="H35">
        <f>SUM(H12:H34)/30</f>
        <v>1.1783034431143817</v>
      </c>
    </row>
    <row r="36" spans="1:8" x14ac:dyDescent="0.2">
      <c r="A36" s="39"/>
      <c r="B36" s="39"/>
      <c r="C36" s="40"/>
    </row>
    <row r="37" spans="1:8" x14ac:dyDescent="0.2">
      <c r="A37" s="39"/>
      <c r="B37" s="39"/>
      <c r="C37" s="40"/>
    </row>
    <row r="38" spans="1:8" x14ac:dyDescent="0.2">
      <c r="A38" s="39"/>
      <c r="B38" s="39"/>
      <c r="C38" s="40"/>
    </row>
    <row r="39" spans="1:8" x14ac:dyDescent="0.2">
      <c r="A39" s="39"/>
      <c r="B39" s="39"/>
      <c r="C39" s="40"/>
    </row>
    <row r="40" spans="1:8" x14ac:dyDescent="0.2">
      <c r="A40" s="39"/>
      <c r="B40" s="39"/>
      <c r="C40" s="40"/>
    </row>
    <row r="41" spans="1:8" x14ac:dyDescent="0.2">
      <c r="A41" s="39"/>
      <c r="B41" s="39"/>
      <c r="C41" s="40"/>
    </row>
    <row r="42" spans="1:8" x14ac:dyDescent="0.2">
      <c r="A42" s="39"/>
      <c r="B42" s="39"/>
      <c r="C42" s="40"/>
    </row>
    <row r="43" spans="1:8" x14ac:dyDescent="0.2">
      <c r="A43" s="40"/>
      <c r="B43" s="40"/>
      <c r="C43" s="40"/>
    </row>
    <row r="44" spans="1:8" x14ac:dyDescent="0.2">
      <c r="A44" s="40"/>
      <c r="B44" s="40"/>
      <c r="C44" s="40"/>
    </row>
    <row r="49" spans="1:2" x14ac:dyDescent="0.2">
      <c r="A49" s="12"/>
      <c r="B49" s="13" t="s">
        <v>16</v>
      </c>
    </row>
    <row r="50" spans="1:2" x14ac:dyDescent="0.2">
      <c r="A50" s="14"/>
      <c r="B50" s="13" t="s">
        <v>17</v>
      </c>
    </row>
    <row r="51" spans="1:2" x14ac:dyDescent="0.2">
      <c r="A51" s="15"/>
      <c r="B51" s="13" t="s">
        <v>18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honeticPr fontId="0" type="noConversion"/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94" r:id="rId4">
          <objectPr defaultSize="0" autoPict="0" r:id="rId5">
            <anchor moveWithCells="1" sizeWithCells="1">
              <from>
                <xdr:col>11</xdr:col>
                <xdr:colOff>485775</xdr:colOff>
                <xdr:row>4</xdr:row>
                <xdr:rowOff>28575</xdr:rowOff>
              </from>
              <to>
                <xdr:col>14</xdr:col>
                <xdr:colOff>95250</xdr:colOff>
                <xdr:row>6</xdr:row>
                <xdr:rowOff>9525</xdr:rowOff>
              </to>
            </anchor>
          </objectPr>
        </oleObject>
      </mc:Choice>
      <mc:Fallback>
        <oleObject progId="Equation.3" shapeId="109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workbookViewId="0">
      <selection activeCell="E12" sqref="E12"/>
    </sheetView>
  </sheetViews>
  <sheetFormatPr defaultRowHeight="12.75" x14ac:dyDescent="0.2"/>
  <cols>
    <col min="1" max="3" width="17.85546875" customWidth="1"/>
    <col min="4" max="4" width="16.85546875" customWidth="1"/>
    <col min="5" max="5" width="12.7109375" customWidth="1"/>
    <col min="6" max="6" width="15.7109375" customWidth="1"/>
    <col min="7" max="7" width="15.5703125" customWidth="1"/>
    <col min="8" max="8" width="1.7109375" customWidth="1"/>
  </cols>
  <sheetData>
    <row r="1" spans="1:8" ht="15.75" x14ac:dyDescent="0.25">
      <c r="A1" s="20" t="s">
        <v>40</v>
      </c>
      <c r="B1" s="1"/>
      <c r="C1" s="1"/>
      <c r="D1" s="1"/>
      <c r="E1" s="1"/>
      <c r="F1" s="18" t="s">
        <v>19</v>
      </c>
      <c r="G1" s="18" t="s">
        <v>20</v>
      </c>
      <c r="H1" s="2"/>
    </row>
    <row r="2" spans="1:8" x14ac:dyDescent="0.2">
      <c r="A2" s="25" t="s">
        <v>21</v>
      </c>
      <c r="F2" s="19">
        <f>$F$46</f>
        <v>4.1657234213655405</v>
      </c>
      <c r="G2" s="19">
        <f>$G$46</f>
        <v>2.6383514847706788</v>
      </c>
      <c r="H2" s="2"/>
    </row>
    <row r="3" spans="1:8" ht="15.75" x14ac:dyDescent="0.25">
      <c r="A3" s="3" t="s">
        <v>22</v>
      </c>
      <c r="B3" s="3"/>
      <c r="C3" s="3"/>
      <c r="D3" s="3"/>
      <c r="E3" s="24" t="s">
        <v>0</v>
      </c>
      <c r="F3" s="17"/>
      <c r="H3" s="2"/>
    </row>
    <row r="4" spans="1:8" ht="15.75" x14ac:dyDescent="0.25">
      <c r="A4" s="3"/>
      <c r="B4" s="3"/>
      <c r="C4" s="3"/>
      <c r="D4" s="3"/>
      <c r="E4" s="4" t="s">
        <v>2</v>
      </c>
      <c r="F4" s="26">
        <v>7.6922465101784132</v>
      </c>
      <c r="G4" s="5">
        <f>F46</f>
        <v>4.1657234213655405</v>
      </c>
      <c r="H4" s="6"/>
    </row>
    <row r="5" spans="1:8" ht="15.75" x14ac:dyDescent="0.25">
      <c r="C5" s="1"/>
      <c r="E5" s="4" t="s">
        <v>4</v>
      </c>
      <c r="F5" s="27">
        <v>2.9570725896367677E-2</v>
      </c>
      <c r="G5" s="5">
        <f>G46</f>
        <v>2.6383514847706788</v>
      </c>
      <c r="H5" s="6"/>
    </row>
    <row r="6" spans="1:8" ht="15.75" x14ac:dyDescent="0.25">
      <c r="E6" s="4" t="s">
        <v>6</v>
      </c>
      <c r="F6" s="28">
        <v>0.20252685933543435</v>
      </c>
      <c r="H6" s="2"/>
    </row>
    <row r="7" spans="1:8" ht="15.75" x14ac:dyDescent="0.25">
      <c r="E7" s="4"/>
      <c r="F7" s="3"/>
      <c r="H7" s="2"/>
    </row>
    <row r="8" spans="1:8" ht="15.75" x14ac:dyDescent="0.25">
      <c r="A8" s="23" t="s">
        <v>8</v>
      </c>
      <c r="B8" s="8" t="s">
        <v>26</v>
      </c>
      <c r="C8" s="8" t="s">
        <v>27</v>
      </c>
      <c r="D8" s="8" t="s">
        <v>9</v>
      </c>
      <c r="E8" s="8" t="s">
        <v>10</v>
      </c>
      <c r="F8" s="9" t="s">
        <v>11</v>
      </c>
      <c r="G8" s="9" t="s">
        <v>12</v>
      </c>
      <c r="H8" s="10"/>
    </row>
    <row r="9" spans="1:8" x14ac:dyDescent="0.2">
      <c r="A9" s="11" t="s">
        <v>13</v>
      </c>
      <c r="B9" s="11" t="s">
        <v>14</v>
      </c>
      <c r="C9" s="11" t="s">
        <v>15</v>
      </c>
      <c r="D9" s="11" t="s">
        <v>15</v>
      </c>
      <c r="E9" s="11" t="s">
        <v>14</v>
      </c>
      <c r="H9" s="2"/>
    </row>
    <row r="10" spans="1:8" x14ac:dyDescent="0.2">
      <c r="A10" s="21">
        <v>5.0000000000000001E-3</v>
      </c>
      <c r="B10" s="21"/>
      <c r="C10" s="21"/>
      <c r="D10" s="22">
        <f>E10/A10</f>
        <v>2585.6088355380411</v>
      </c>
      <c r="E10" s="22">
        <f>($F$4^$F$6+($F$5*A10)^$F$6)^(1/$F$6)</f>
        <v>12.928044177690206</v>
      </c>
      <c r="F10" s="22"/>
      <c r="G10" s="22"/>
      <c r="H10" s="2"/>
    </row>
    <row r="11" spans="1:8" x14ac:dyDescent="0.2">
      <c r="A11" s="21">
        <v>8.0000000000000002E-3</v>
      </c>
      <c r="B11" s="21"/>
      <c r="C11" s="21"/>
      <c r="D11" s="22">
        <f t="shared" ref="D11:D34" si="0">E11/A11</f>
        <v>1697.115238707413</v>
      </c>
      <c r="E11" s="22">
        <f>($F$4^$F$6+($F$5*A11)^$F$6)^(1/$F$6)</f>
        <v>13.576921909659305</v>
      </c>
      <c r="F11" s="22"/>
      <c r="G11" s="22"/>
      <c r="H11" s="2"/>
    </row>
    <row r="12" spans="1:8" x14ac:dyDescent="0.2">
      <c r="A12" s="39">
        <v>0.01</v>
      </c>
      <c r="B12" s="39">
        <v>10.9</v>
      </c>
      <c r="C12" s="40">
        <v>1090</v>
      </c>
      <c r="D12">
        <f t="shared" si="0"/>
        <v>1391.7124465075933</v>
      </c>
      <c r="E12">
        <f>($F$4^$F$6+($F$5*A12)^$F$6)^(1/$F$6)</f>
        <v>13.917124465075933</v>
      </c>
      <c r="F12">
        <f>(E12-B12)^2</f>
        <v>9.1030400377597314</v>
      </c>
      <c r="G12">
        <f>100*ABS(1-E12/B12)</f>
        <v>27.680040963999385</v>
      </c>
      <c r="H12" s="2"/>
    </row>
    <row r="13" spans="1:8" x14ac:dyDescent="0.2">
      <c r="A13" s="39">
        <v>1.47E-2</v>
      </c>
      <c r="B13" s="39">
        <v>13</v>
      </c>
      <c r="C13" s="40">
        <v>884</v>
      </c>
      <c r="D13">
        <f t="shared" si="0"/>
        <v>990.44986650968463</v>
      </c>
      <c r="E13">
        <f>($F$4^$F$6+($F$5*A13)^$F$6)^(1/$F$6)</f>
        <v>14.559613037692364</v>
      </c>
      <c r="F13">
        <f>(E13-B13)^2</f>
        <v>2.432392827340002</v>
      </c>
      <c r="G13">
        <f>100*ABS(1-E13/B13)</f>
        <v>11.997023366864346</v>
      </c>
      <c r="H13" s="2"/>
    </row>
    <row r="14" spans="1:8" x14ac:dyDescent="0.2">
      <c r="A14" s="39">
        <v>2.1700000000000001E-2</v>
      </c>
      <c r="B14" s="39">
        <v>13.7</v>
      </c>
      <c r="C14" s="40">
        <v>634</v>
      </c>
      <c r="D14">
        <f t="shared" si="0"/>
        <v>704.5605394355091</v>
      </c>
      <c r="E14">
        <f t="shared" ref="E14:E34" si="1">($F$4^$F$6+($F$5*A14)^$F$6)^(1/$F$6)</f>
        <v>15.288963705750547</v>
      </c>
      <c r="F14">
        <f t="shared" ref="F14:F34" si="2">(E14-B14)^2</f>
        <v>2.5248056581925122</v>
      </c>
      <c r="G14">
        <f t="shared" ref="G14:G34" si="3">100*ABS(1-E14/B14)</f>
        <v>11.598275224456556</v>
      </c>
      <c r="H14" s="2"/>
    </row>
    <row r="15" spans="1:8" x14ac:dyDescent="0.2">
      <c r="A15" s="39">
        <v>3.1899999999999998E-2</v>
      </c>
      <c r="B15" s="39">
        <v>14.7</v>
      </c>
      <c r="C15" s="40">
        <v>459</v>
      </c>
      <c r="D15">
        <f t="shared" si="0"/>
        <v>504.74466011951858</v>
      </c>
      <c r="E15">
        <f t="shared" si="1"/>
        <v>16.101354657812642</v>
      </c>
      <c r="F15">
        <f t="shared" si="2"/>
        <v>1.9637948769731899</v>
      </c>
      <c r="G15">
        <f t="shared" si="3"/>
        <v>9.5330248830792108</v>
      </c>
      <c r="H15" s="2"/>
    </row>
    <row r="16" spans="1:8" x14ac:dyDescent="0.2">
      <c r="A16" s="39">
        <v>4.7E-2</v>
      </c>
      <c r="B16" s="39">
        <v>16</v>
      </c>
      <c r="C16" s="40">
        <v>340</v>
      </c>
      <c r="D16">
        <f t="shared" si="0"/>
        <v>362.20664877542816</v>
      </c>
      <c r="E16">
        <f t="shared" si="1"/>
        <v>17.023712492445124</v>
      </c>
      <c r="F16">
        <f t="shared" si="2"/>
        <v>1.0479872671882089</v>
      </c>
      <c r="G16">
        <f t="shared" si="3"/>
        <v>6.3982030777820276</v>
      </c>
      <c r="H16" s="2"/>
    </row>
    <row r="17" spans="1:8" x14ac:dyDescent="0.2">
      <c r="A17" s="39">
        <v>6.93E-2</v>
      </c>
      <c r="B17" s="39">
        <v>17.399999999999999</v>
      </c>
      <c r="C17" s="40">
        <v>251</v>
      </c>
      <c r="D17">
        <f t="shared" si="0"/>
        <v>260.75740131340086</v>
      </c>
      <c r="E17">
        <f t="shared" si="1"/>
        <v>18.070487911018681</v>
      </c>
      <c r="F17">
        <f t="shared" si="2"/>
        <v>0.44955403882219647</v>
      </c>
      <c r="G17">
        <f t="shared" si="3"/>
        <v>3.8533787989579515</v>
      </c>
      <c r="H17" s="2"/>
    </row>
    <row r="18" spans="1:8" x14ac:dyDescent="0.2">
      <c r="A18" s="39">
        <v>0.10199999999999999</v>
      </c>
      <c r="B18" s="39">
        <v>18.899999999999999</v>
      </c>
      <c r="C18" s="40">
        <v>186</v>
      </c>
      <c r="D18">
        <f t="shared" si="0"/>
        <v>188.7674137903139</v>
      </c>
      <c r="E18">
        <f t="shared" si="1"/>
        <v>19.254276206612015</v>
      </c>
      <c r="F18">
        <f t="shared" si="2"/>
        <v>0.12551163057140047</v>
      </c>
      <c r="G18">
        <f t="shared" si="3"/>
        <v>1.8744772836614576</v>
      </c>
      <c r="H18" s="2"/>
    </row>
    <row r="19" spans="1:8" x14ac:dyDescent="0.2">
      <c r="A19" s="39">
        <v>0.15</v>
      </c>
      <c r="B19" s="39">
        <v>20.6</v>
      </c>
      <c r="C19" s="40">
        <v>137</v>
      </c>
      <c r="D19">
        <f t="shared" si="0"/>
        <v>137.33333409851608</v>
      </c>
      <c r="E19">
        <f t="shared" si="1"/>
        <v>20.600000114777412</v>
      </c>
      <c r="F19">
        <f t="shared" si="2"/>
        <v>1.3173854003985574E-14</v>
      </c>
      <c r="G19">
        <f t="shared" si="3"/>
        <v>5.5717188640613813E-7</v>
      </c>
      <c r="H19" s="2"/>
    </row>
    <row r="20" spans="1:8" x14ac:dyDescent="0.2">
      <c r="A20" s="39">
        <v>0.221</v>
      </c>
      <c r="B20" s="39">
        <v>22.4</v>
      </c>
      <c r="C20" s="40">
        <v>101</v>
      </c>
      <c r="D20">
        <f t="shared" si="0"/>
        <v>100.20960709313843</v>
      </c>
      <c r="E20">
        <f t="shared" si="1"/>
        <v>22.146323167583592</v>
      </c>
      <c r="F20">
        <f t="shared" si="2"/>
        <v>6.4351935304821584E-2</v>
      </c>
      <c r="G20">
        <f t="shared" si="3"/>
        <v>1.1324858590018194</v>
      </c>
      <c r="H20" s="2"/>
    </row>
    <row r="21" spans="1:8" x14ac:dyDescent="0.2">
      <c r="A21" s="39">
        <v>0.32600000000000001</v>
      </c>
      <c r="B21" s="39">
        <v>24.4</v>
      </c>
      <c r="C21" s="40">
        <v>74.900000000000006</v>
      </c>
      <c r="D21">
        <f t="shared" si="0"/>
        <v>73.397578245001682</v>
      </c>
      <c r="E21">
        <f t="shared" si="1"/>
        <v>23.927610507870547</v>
      </c>
      <c r="F21">
        <f t="shared" si="2"/>
        <v>0.2231518322743212</v>
      </c>
      <c r="G21">
        <f t="shared" si="3"/>
        <v>1.9360225087272642</v>
      </c>
      <c r="H21" s="2"/>
    </row>
    <row r="22" spans="1:8" x14ac:dyDescent="0.2">
      <c r="A22" s="39">
        <v>0.48</v>
      </c>
      <c r="B22" s="39">
        <v>26.8</v>
      </c>
      <c r="C22" s="40">
        <v>55.8</v>
      </c>
      <c r="D22">
        <f t="shared" si="0"/>
        <v>54.106504225461563</v>
      </c>
      <c r="E22">
        <f t="shared" si="1"/>
        <v>25.971122028221551</v>
      </c>
      <c r="F22">
        <f t="shared" si="2"/>
        <v>0.68703869209955704</v>
      </c>
      <c r="G22">
        <f t="shared" si="3"/>
        <v>3.0928282529046669</v>
      </c>
      <c r="H22" s="2"/>
    </row>
    <row r="23" spans="1:8" x14ac:dyDescent="0.2">
      <c r="A23" s="39">
        <v>0.70699999999999996</v>
      </c>
      <c r="B23" s="39">
        <v>29.5</v>
      </c>
      <c r="C23" s="40">
        <v>41.7</v>
      </c>
      <c r="D23">
        <f t="shared" si="0"/>
        <v>40.081687422602087</v>
      </c>
      <c r="E23">
        <f t="shared" si="1"/>
        <v>28.337753007779675</v>
      </c>
      <c r="F23">
        <f t="shared" si="2"/>
        <v>1.3508180709251925</v>
      </c>
      <c r="G23">
        <f t="shared" si="3"/>
        <v>3.9398203126112752</v>
      </c>
      <c r="H23" s="2"/>
    </row>
    <row r="24" spans="1:8" x14ac:dyDescent="0.2">
      <c r="A24" s="39">
        <v>1.04</v>
      </c>
      <c r="B24" s="39">
        <v>32.4</v>
      </c>
      <c r="C24" s="40">
        <v>31.1</v>
      </c>
      <c r="D24">
        <f t="shared" si="0"/>
        <v>29.882606225926946</v>
      </c>
      <c r="E24">
        <f t="shared" si="1"/>
        <v>31.077910474964025</v>
      </c>
      <c r="F24">
        <f t="shared" si="2"/>
        <v>1.747920712209847</v>
      </c>
      <c r="G24">
        <f t="shared" si="3"/>
        <v>4.0805232254196744</v>
      </c>
      <c r="H24" s="2"/>
    </row>
    <row r="25" spans="1:8" x14ac:dyDescent="0.2">
      <c r="A25" s="39">
        <v>1.53</v>
      </c>
      <c r="B25" s="39">
        <v>35.700000000000003</v>
      </c>
      <c r="C25" s="40">
        <v>23.3</v>
      </c>
      <c r="D25">
        <f t="shared" si="0"/>
        <v>22.402185751804069</v>
      </c>
      <c r="E25">
        <f t="shared" si="1"/>
        <v>34.275344200260228</v>
      </c>
      <c r="F25">
        <f t="shared" si="2"/>
        <v>2.0296441477321761</v>
      </c>
      <c r="G25">
        <f t="shared" si="3"/>
        <v>3.9906324922682757</v>
      </c>
      <c r="H25" s="2"/>
    </row>
    <row r="26" spans="1:8" x14ac:dyDescent="0.2">
      <c r="A26" s="39">
        <v>2.2599999999999998</v>
      </c>
      <c r="B26" s="39">
        <v>39.299999999999997</v>
      </c>
      <c r="C26" s="40">
        <v>17.399999999999999</v>
      </c>
      <c r="D26">
        <f t="shared" si="0"/>
        <v>16.84297162925424</v>
      </c>
      <c r="E26">
        <f t="shared" si="1"/>
        <v>38.065115882114583</v>
      </c>
      <c r="F26">
        <f t="shared" si="2"/>
        <v>1.5249387846056381</v>
      </c>
      <c r="G26">
        <f t="shared" si="3"/>
        <v>3.1421987732453305</v>
      </c>
      <c r="H26" s="2"/>
    </row>
    <row r="27" spans="1:8" x14ac:dyDescent="0.2">
      <c r="A27" s="39">
        <v>3.33</v>
      </c>
      <c r="B27" s="39">
        <v>43.6</v>
      </c>
      <c r="C27" s="40">
        <v>13.1</v>
      </c>
      <c r="D27">
        <f t="shared" si="0"/>
        <v>12.764094328411192</v>
      </c>
      <c r="E27">
        <f t="shared" si="1"/>
        <v>42.504434113609271</v>
      </c>
      <c r="F27">
        <f t="shared" si="2"/>
        <v>1.2002646114231066</v>
      </c>
      <c r="G27">
        <f t="shared" si="3"/>
        <v>2.5127657944741477</v>
      </c>
      <c r="H27" s="2"/>
    </row>
    <row r="28" spans="1:8" x14ac:dyDescent="0.2">
      <c r="A28" s="39">
        <v>4.9000000000000004</v>
      </c>
      <c r="B28" s="39">
        <v>48.6</v>
      </c>
      <c r="C28" s="40">
        <v>9.93</v>
      </c>
      <c r="D28">
        <f t="shared" si="0"/>
        <v>9.7431583399672643</v>
      </c>
      <c r="E28">
        <f t="shared" si="1"/>
        <v>47.741475865839597</v>
      </c>
      <c r="F28">
        <f t="shared" si="2"/>
        <v>0.73706368893587249</v>
      </c>
      <c r="G28">
        <f t="shared" si="3"/>
        <v>1.7665105641160639</v>
      </c>
      <c r="H28" s="2"/>
    </row>
    <row r="29" spans="1:8" x14ac:dyDescent="0.2">
      <c r="A29" s="39">
        <v>7.22</v>
      </c>
      <c r="B29" s="39">
        <v>54.6</v>
      </c>
      <c r="C29" s="40">
        <v>7.56</v>
      </c>
      <c r="D29">
        <f t="shared" si="0"/>
        <v>7.4784981011012208</v>
      </c>
      <c r="E29">
        <f t="shared" si="1"/>
        <v>53.994756289950814</v>
      </c>
      <c r="F29">
        <f t="shared" si="2"/>
        <v>0.3663199485541046</v>
      </c>
      <c r="G29">
        <f t="shared" si="3"/>
        <v>1.1085049634600552</v>
      </c>
      <c r="H29" s="2"/>
    </row>
    <row r="30" spans="1:8" x14ac:dyDescent="0.2">
      <c r="A30" s="39">
        <v>10.6</v>
      </c>
      <c r="B30" s="39">
        <v>61.4</v>
      </c>
      <c r="C30" s="40">
        <v>5.78</v>
      </c>
      <c r="D30">
        <f t="shared" si="0"/>
        <v>5.7924862995988686</v>
      </c>
      <c r="E30">
        <f t="shared" si="1"/>
        <v>61.400354775748006</v>
      </c>
      <c r="F30">
        <f t="shared" si="2"/>
        <v>1.2586583137449131E-7</v>
      </c>
      <c r="G30">
        <f t="shared" si="3"/>
        <v>5.7781066451489949E-4</v>
      </c>
      <c r="H30" s="2"/>
    </row>
    <row r="31" spans="1:8" x14ac:dyDescent="0.2">
      <c r="A31" s="39">
        <v>15.7</v>
      </c>
      <c r="B31" s="39">
        <v>69.400000000000006</v>
      </c>
      <c r="C31" s="40">
        <v>4.43</v>
      </c>
      <c r="D31">
        <f t="shared" si="0"/>
        <v>4.4915536843185837</v>
      </c>
      <c r="E31">
        <f t="shared" si="1"/>
        <v>70.517392843801758</v>
      </c>
      <c r="F31">
        <f t="shared" si="2"/>
        <v>1.2485667673793679</v>
      </c>
      <c r="G31">
        <f t="shared" si="3"/>
        <v>1.6100761438065492</v>
      </c>
      <c r="H31" s="2"/>
    </row>
    <row r="32" spans="1:8" x14ac:dyDescent="0.2">
      <c r="A32" s="39">
        <v>23.1</v>
      </c>
      <c r="B32" s="39">
        <v>78.599999999999994</v>
      </c>
      <c r="C32" s="40">
        <v>3.41</v>
      </c>
      <c r="D32">
        <f t="shared" si="0"/>
        <v>3.5224667702982111</v>
      </c>
      <c r="E32">
        <f t="shared" si="1"/>
        <v>81.368982393888686</v>
      </c>
      <c r="F32">
        <f t="shared" si="2"/>
        <v>7.6672634976655498</v>
      </c>
      <c r="G32">
        <f t="shared" si="3"/>
        <v>3.5228783637260674</v>
      </c>
      <c r="H32" s="2"/>
    </row>
    <row r="33" spans="1:8" x14ac:dyDescent="0.2">
      <c r="A33" s="39">
        <v>33.9</v>
      </c>
      <c r="B33" s="39">
        <v>89.5</v>
      </c>
      <c r="C33" s="40">
        <v>2.64</v>
      </c>
      <c r="D33">
        <f t="shared" si="0"/>
        <v>2.7865247710812029</v>
      </c>
      <c r="E33">
        <f t="shared" si="1"/>
        <v>94.463189739652776</v>
      </c>
      <c r="F33">
        <f t="shared" si="2"/>
        <v>24.633252391794592</v>
      </c>
      <c r="G33">
        <f t="shared" si="3"/>
        <v>5.5454633962600752</v>
      </c>
      <c r="H33" s="2"/>
    </row>
    <row r="34" spans="1:8" x14ac:dyDescent="0.2">
      <c r="A34" s="39">
        <v>50</v>
      </c>
      <c r="B34" s="39">
        <v>102</v>
      </c>
      <c r="C34" s="40">
        <v>2.0499999999999998</v>
      </c>
      <c r="D34">
        <f t="shared" si="0"/>
        <v>2.2136426836494398</v>
      </c>
      <c r="E34">
        <f t="shared" si="1"/>
        <v>110.682134182472</v>
      </c>
      <c r="F34">
        <f t="shared" si="2"/>
        <v>75.379453962448707</v>
      </c>
      <c r="G34">
        <f t="shared" si="3"/>
        <v>8.5118962573254908</v>
      </c>
      <c r="H34" s="2"/>
    </row>
    <row r="35" spans="1:8" x14ac:dyDescent="0.2">
      <c r="A35" s="40"/>
      <c r="B35" s="40"/>
      <c r="C35" s="40"/>
      <c r="H35" s="2"/>
    </row>
    <row r="36" spans="1:8" x14ac:dyDescent="0.2">
      <c r="A36" s="40"/>
      <c r="B36" s="40"/>
      <c r="C36" s="40"/>
      <c r="H36" s="2"/>
    </row>
    <row r="37" spans="1:8" x14ac:dyDescent="0.2">
      <c r="A37" s="40"/>
      <c r="B37" s="40"/>
      <c r="C37" s="40"/>
      <c r="H37" s="2"/>
    </row>
    <row r="38" spans="1:8" x14ac:dyDescent="0.2">
      <c r="A38" s="40"/>
      <c r="B38" s="40"/>
      <c r="C38" s="40"/>
      <c r="H38" s="2"/>
    </row>
    <row r="39" spans="1:8" x14ac:dyDescent="0.2">
      <c r="A39" s="40"/>
      <c r="B39" s="40"/>
      <c r="C39" s="40"/>
      <c r="H39" s="2"/>
    </row>
    <row r="40" spans="1:8" x14ac:dyDescent="0.2">
      <c r="A40" s="40"/>
      <c r="B40" s="40"/>
      <c r="C40" s="40"/>
      <c r="H40" s="2"/>
    </row>
    <row r="41" spans="1:8" x14ac:dyDescent="0.2">
      <c r="A41" s="40"/>
      <c r="B41" s="40"/>
      <c r="C41" s="40"/>
      <c r="H41" s="2"/>
    </row>
    <row r="42" spans="1:8" x14ac:dyDescent="0.2">
      <c r="A42" s="40"/>
      <c r="B42" s="40"/>
      <c r="C42" s="40"/>
      <c r="H42" s="2"/>
    </row>
    <row r="43" spans="1:8" x14ac:dyDescent="0.2">
      <c r="A43" s="41"/>
      <c r="B43" s="41"/>
      <c r="C43" s="41"/>
      <c r="D43" s="22"/>
      <c r="E43" s="22"/>
      <c r="F43" s="22"/>
      <c r="G43" s="22"/>
      <c r="H43" s="2"/>
    </row>
    <row r="44" spans="1:8" x14ac:dyDescent="0.2">
      <c r="A44" s="41"/>
      <c r="B44" s="41"/>
      <c r="C44" s="41"/>
      <c r="D44" s="22"/>
      <c r="E44" s="22"/>
      <c r="F44" s="22"/>
      <c r="G44" s="22"/>
      <c r="H44" s="2"/>
    </row>
    <row r="45" spans="1:8" x14ac:dyDescent="0.2">
      <c r="A45" s="40"/>
      <c r="B45" s="40"/>
      <c r="C45" s="40"/>
      <c r="H45" s="2"/>
    </row>
    <row r="46" spans="1:8" x14ac:dyDescent="0.2">
      <c r="F46">
        <f>SUM(F14:F42)/30</f>
        <v>4.1657234213655405</v>
      </c>
      <c r="G46">
        <f>SUM(G14:G42)/30</f>
        <v>2.6383514847706788</v>
      </c>
      <c r="H46" s="2"/>
    </row>
    <row r="47" spans="1:8" x14ac:dyDescent="0.2">
      <c r="H47" s="2"/>
    </row>
  </sheetData>
  <phoneticPr fontId="1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86" r:id="rId3">
          <objectPr defaultSize="0" autoPict="0" r:id="rId4">
            <anchor moveWithCells="1" sizeWithCells="1">
              <from>
                <xdr:col>0</xdr:col>
                <xdr:colOff>581025</xdr:colOff>
                <xdr:row>3</xdr:row>
                <xdr:rowOff>76200</xdr:rowOff>
              </from>
              <to>
                <xdr:col>2</xdr:col>
                <xdr:colOff>361950</xdr:colOff>
                <xdr:row>5</xdr:row>
                <xdr:rowOff>114300</xdr:rowOff>
              </to>
            </anchor>
          </objectPr>
        </oleObject>
      </mc:Choice>
      <mc:Fallback>
        <oleObject progId="Equation.3" shapeId="618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workbookViewId="0">
      <selection activeCell="B7" sqref="B7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2" customWidth="1"/>
  </cols>
  <sheetData>
    <row r="1" spans="1:10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10" x14ac:dyDescent="0.2">
      <c r="A2" s="25" t="s">
        <v>21</v>
      </c>
      <c r="G2" s="5">
        <v>6359.6375653811838</v>
      </c>
      <c r="H2" s="5">
        <f>H112</f>
        <v>0.79451554335023755</v>
      </c>
    </row>
    <row r="3" spans="1:10" ht="15.75" x14ac:dyDescent="0.25">
      <c r="A3" s="3" t="s">
        <v>41</v>
      </c>
      <c r="B3" s="3"/>
      <c r="C3" s="3"/>
      <c r="E3" s="3" t="s">
        <v>1</v>
      </c>
      <c r="F3" s="3"/>
      <c r="G3" s="32"/>
    </row>
    <row r="4" spans="1:10" ht="15.75" x14ac:dyDescent="0.25">
      <c r="A4" s="3"/>
      <c r="B4" s="3"/>
      <c r="C4" s="3"/>
      <c r="D4" s="43"/>
      <c r="E4" s="33" t="s">
        <v>4</v>
      </c>
      <c r="F4" s="34" t="s">
        <v>30</v>
      </c>
      <c r="G4" s="35">
        <v>47.590319577971286</v>
      </c>
      <c r="H4" s="30"/>
      <c r="I4" s="6"/>
    </row>
    <row r="5" spans="1:10" ht="15.75" x14ac:dyDescent="0.25">
      <c r="C5" s="1"/>
      <c r="D5" s="43"/>
      <c r="E5" s="36" t="s">
        <v>33</v>
      </c>
      <c r="F5" s="37" t="s">
        <v>31</v>
      </c>
      <c r="G5" s="38">
        <v>65.724227773494491</v>
      </c>
      <c r="H5" s="30"/>
      <c r="I5" s="6"/>
    </row>
    <row r="6" spans="1:10" ht="15.75" x14ac:dyDescent="0.25">
      <c r="E6" s="49" t="s">
        <v>29</v>
      </c>
      <c r="F6" s="34" t="s">
        <v>34</v>
      </c>
      <c r="G6" s="35">
        <v>9.1327667973400001E-2</v>
      </c>
      <c r="H6" s="31"/>
      <c r="J6">
        <f>1/(G6^G7)</f>
        <v>4.20376644313607</v>
      </c>
    </row>
    <row r="7" spans="1:10" ht="15.75" x14ac:dyDescent="0.25">
      <c r="E7" s="50" t="s">
        <v>32</v>
      </c>
      <c r="F7" s="50" t="s">
        <v>7</v>
      </c>
      <c r="G7" s="51">
        <v>0.6</v>
      </c>
    </row>
    <row r="8" spans="1:10" ht="15.75" x14ac:dyDescent="0.25">
      <c r="A8" s="11" t="s">
        <v>28</v>
      </c>
      <c r="B8" s="8" t="s">
        <v>35</v>
      </c>
      <c r="C8" s="8" t="s">
        <v>36</v>
      </c>
      <c r="D8" s="44"/>
      <c r="E8" s="8" t="s">
        <v>10</v>
      </c>
      <c r="F8" s="8" t="s">
        <v>9</v>
      </c>
      <c r="G8" s="9" t="s">
        <v>11</v>
      </c>
      <c r="H8" s="9" t="s">
        <v>12</v>
      </c>
      <c r="I8" s="10"/>
    </row>
    <row r="9" spans="1:10" x14ac:dyDescent="0.2">
      <c r="A9" s="11" t="s">
        <v>13</v>
      </c>
      <c r="B9" s="11" t="s">
        <v>15</v>
      </c>
      <c r="C9" s="11" t="s">
        <v>15</v>
      </c>
      <c r="E9" s="11" t="s">
        <v>14</v>
      </c>
      <c r="F9" s="11" t="s">
        <v>15</v>
      </c>
    </row>
    <row r="10" spans="1:10" x14ac:dyDescent="0.2">
      <c r="A10" s="21"/>
      <c r="B10" s="21"/>
      <c r="C10" s="21"/>
    </row>
    <row r="11" spans="1:10" x14ac:dyDescent="0.2">
      <c r="A11" s="21"/>
      <c r="B11" s="21"/>
      <c r="C11" s="21"/>
    </row>
    <row r="12" spans="1:10" x14ac:dyDescent="0.2">
      <c r="A12" s="48">
        <v>0</v>
      </c>
      <c r="B12" s="52">
        <v>93.2</v>
      </c>
      <c r="C12" s="23">
        <f>B12*10</f>
        <v>932</v>
      </c>
      <c r="E12">
        <f>F12*10</f>
        <v>475.90319577971286</v>
      </c>
      <c r="F12" s="29">
        <f>$G$5-(($G$5-$G$4)*EXP(-$G$6*A12^$G$7))</f>
        <v>47.590319577971286</v>
      </c>
      <c r="G12">
        <f>(F12-B12)^2</f>
        <v>2080.2429481995896</v>
      </c>
      <c r="H12">
        <f>100*ABS(1-F12/B12)</f>
        <v>48.937425345524375</v>
      </c>
    </row>
    <row r="13" spans="1:10" x14ac:dyDescent="0.2">
      <c r="A13" s="39">
        <v>1</v>
      </c>
      <c r="B13" s="52">
        <v>29.7</v>
      </c>
      <c r="C13" s="40">
        <f>B13*10</f>
        <v>297</v>
      </c>
      <c r="E13">
        <f t="shared" ref="E13:E76" si="0">F13*10</f>
        <v>491.73072595250346</v>
      </c>
      <c r="F13" s="29">
        <f t="shared" ref="F13:F61" si="1">$G$5-(($G$5-$G$4)*EXP(-$G$6*A13^$G$7))</f>
        <v>49.173072595250346</v>
      </c>
      <c r="G13">
        <f t="shared" ref="G13:G20" si="2">(F13-B13)^2</f>
        <v>379.20055629989008</v>
      </c>
      <c r="H13">
        <f t="shared" ref="H13:H43" si="3">100*ABS(1-F13/B13)</f>
        <v>65.565900994108901</v>
      </c>
    </row>
    <row r="14" spans="1:10" x14ac:dyDescent="0.2">
      <c r="A14" s="39">
        <v>2.1000000000000014</v>
      </c>
      <c r="B14" s="52">
        <v>54.9</v>
      </c>
      <c r="C14" s="40">
        <f t="shared" ref="C14:C77" si="4">B14*10</f>
        <v>549</v>
      </c>
      <c r="E14">
        <f t="shared" si="0"/>
        <v>499.99342783493256</v>
      </c>
      <c r="F14" s="29">
        <f t="shared" si="1"/>
        <v>49.999342783493255</v>
      </c>
      <c r="G14">
        <f>(F14-B14)^2</f>
        <v>24.016441153699628</v>
      </c>
      <c r="H14">
        <f t="shared" si="3"/>
        <v>8.926515877061469</v>
      </c>
    </row>
    <row r="15" spans="1:10" x14ac:dyDescent="0.2">
      <c r="A15" s="53">
        <v>3.1000000000000014</v>
      </c>
      <c r="B15" s="54">
        <v>43.7</v>
      </c>
      <c r="C15" s="55">
        <f t="shared" si="4"/>
        <v>437</v>
      </c>
      <c r="D15" s="56"/>
      <c r="E15" s="56">
        <f t="shared" si="0"/>
        <v>505.78436646798644</v>
      </c>
      <c r="F15" s="57">
        <f t="shared" si="1"/>
        <v>50.578436646798643</v>
      </c>
      <c r="G15" s="56">
        <f t="shared" si="2"/>
        <v>47.312890704022522</v>
      </c>
      <c r="H15" s="56">
        <f t="shared" si="3"/>
        <v>15.740129626541499</v>
      </c>
    </row>
    <row r="16" spans="1:10" x14ac:dyDescent="0.2">
      <c r="A16" s="39">
        <v>4.2000000000000028</v>
      </c>
      <c r="B16" s="52">
        <v>44.7</v>
      </c>
      <c r="C16" s="40">
        <f t="shared" si="4"/>
        <v>447</v>
      </c>
      <c r="E16">
        <f t="shared" si="0"/>
        <v>511.13811395618382</v>
      </c>
      <c r="F16" s="29">
        <f t="shared" si="1"/>
        <v>51.113811395618384</v>
      </c>
      <c r="G16">
        <f t="shared" si="2"/>
        <v>41.136976618564212</v>
      </c>
      <c r="H16">
        <f t="shared" si="3"/>
        <v>14.34857135485097</v>
      </c>
    </row>
    <row r="17" spans="1:8" x14ac:dyDescent="0.2">
      <c r="A17" s="39">
        <v>5.3999999999999986</v>
      </c>
      <c r="B17" s="52">
        <v>48.7</v>
      </c>
      <c r="C17" s="40">
        <f t="shared" si="4"/>
        <v>487</v>
      </c>
      <c r="E17">
        <f t="shared" si="0"/>
        <v>516.18617880933425</v>
      </c>
      <c r="F17" s="29">
        <f t="shared" si="1"/>
        <v>51.618617880933421</v>
      </c>
      <c r="G17">
        <f t="shared" si="2"/>
        <v>8.5183303349042756</v>
      </c>
      <c r="H17">
        <f t="shared" si="3"/>
        <v>5.9930551969885393</v>
      </c>
    </row>
    <row r="18" spans="1:8" x14ac:dyDescent="0.2">
      <c r="A18" s="39">
        <v>6.5</v>
      </c>
      <c r="B18" s="52">
        <v>50.2</v>
      </c>
      <c r="C18" s="40">
        <f t="shared" si="4"/>
        <v>502</v>
      </c>
      <c r="E18">
        <f t="shared" si="0"/>
        <v>520.29460987895527</v>
      </c>
      <c r="F18" s="29">
        <f t="shared" si="1"/>
        <v>52.029460987895533</v>
      </c>
      <c r="G18">
        <f t="shared" si="2"/>
        <v>3.3469275062316881</v>
      </c>
      <c r="H18">
        <f t="shared" si="3"/>
        <v>3.644344597401461</v>
      </c>
    </row>
    <row r="19" spans="1:8" x14ac:dyDescent="0.2">
      <c r="A19" s="39">
        <v>7.7000000000000028</v>
      </c>
      <c r="B19" s="52">
        <v>51</v>
      </c>
      <c r="C19" s="40">
        <f t="shared" si="4"/>
        <v>510</v>
      </c>
      <c r="E19">
        <f t="shared" si="0"/>
        <v>524.34754160869056</v>
      </c>
      <c r="F19" s="29">
        <f t="shared" si="1"/>
        <v>52.434754160869055</v>
      </c>
      <c r="G19">
        <f t="shared" si="2"/>
        <v>2.0585195021310656</v>
      </c>
      <c r="H19">
        <f t="shared" si="3"/>
        <v>2.8132434526844108</v>
      </c>
    </row>
    <row r="20" spans="1:8" x14ac:dyDescent="0.2">
      <c r="A20" s="39">
        <v>8.8999999999999986</v>
      </c>
      <c r="B20" s="52">
        <v>51.8</v>
      </c>
      <c r="C20" s="40">
        <f t="shared" si="4"/>
        <v>518</v>
      </c>
      <c r="E20">
        <f t="shared" si="0"/>
        <v>528.04506322562167</v>
      </c>
      <c r="F20" s="29">
        <f t="shared" si="1"/>
        <v>52.804506322562169</v>
      </c>
      <c r="G20">
        <f t="shared" si="2"/>
        <v>1.0090329520673778</v>
      </c>
      <c r="H20">
        <f t="shared" si="3"/>
        <v>1.9392013949076636</v>
      </c>
    </row>
    <row r="21" spans="1:8" x14ac:dyDescent="0.2">
      <c r="A21" s="39">
        <v>10.100000000000001</v>
      </c>
      <c r="B21" s="52">
        <v>52.6</v>
      </c>
      <c r="C21" s="40">
        <f t="shared" si="4"/>
        <v>526</v>
      </c>
      <c r="E21">
        <f t="shared" si="0"/>
        <v>531.45282294945628</v>
      </c>
      <c r="F21" s="29">
        <f t="shared" si="1"/>
        <v>53.14528229494563</v>
      </c>
      <c r="G21">
        <f>(E21-B21)^2</f>
        <v>229300.02604666329</v>
      </c>
      <c r="H21">
        <f t="shared" si="3"/>
        <v>1.0366583554099362</v>
      </c>
    </row>
    <row r="22" spans="1:8" x14ac:dyDescent="0.2">
      <c r="A22" s="39">
        <v>11.399999999999999</v>
      </c>
      <c r="B22" s="52">
        <v>53.2</v>
      </c>
      <c r="C22" s="40">
        <f t="shared" si="4"/>
        <v>532</v>
      </c>
      <c r="E22">
        <f t="shared" si="0"/>
        <v>534.87226571418171</v>
      </c>
      <c r="F22" s="29">
        <f t="shared" si="1"/>
        <v>53.487226571418169</v>
      </c>
      <c r="G22">
        <f>(E22-B22)^2</f>
        <v>232008.17155823327</v>
      </c>
      <c r="H22">
        <f t="shared" si="3"/>
        <v>0.53989957033488967</v>
      </c>
    </row>
    <row r="23" spans="1:8" x14ac:dyDescent="0.2">
      <c r="A23" s="39">
        <v>12.700000000000003</v>
      </c>
      <c r="B23" s="52">
        <v>53.7</v>
      </c>
      <c r="C23" s="40">
        <f t="shared" si="4"/>
        <v>537</v>
      </c>
      <c r="E23">
        <f t="shared" si="0"/>
        <v>538.05199892000803</v>
      </c>
      <c r="F23" s="29">
        <f t="shared" si="1"/>
        <v>53.805199892000807</v>
      </c>
      <c r="G23">
        <f>(E23-B23)^2</f>
        <v>234596.85885780747</v>
      </c>
      <c r="H23">
        <f t="shared" si="3"/>
        <v>0.19590296461975409</v>
      </c>
    </row>
    <row r="24" spans="1:8" x14ac:dyDescent="0.2">
      <c r="A24" s="39">
        <v>14</v>
      </c>
      <c r="B24" s="52">
        <v>54</v>
      </c>
      <c r="C24" s="40">
        <f t="shared" si="4"/>
        <v>540</v>
      </c>
      <c r="E24">
        <f t="shared" si="0"/>
        <v>541.02616883837936</v>
      </c>
      <c r="F24" s="29">
        <f t="shared" si="1"/>
        <v>54.102616883837932</v>
      </c>
      <c r="G24">
        <f>(F24-B24)^2</f>
        <v>1.0530224848607628E-2</v>
      </c>
      <c r="H24">
        <f t="shared" si="3"/>
        <v>0.19003126636654155</v>
      </c>
    </row>
    <row r="25" spans="1:8" x14ac:dyDescent="0.2">
      <c r="A25" s="39">
        <v>15.399999999999999</v>
      </c>
      <c r="B25" s="52">
        <v>54.5</v>
      </c>
      <c r="C25" s="40">
        <f t="shared" si="4"/>
        <v>545</v>
      </c>
      <c r="E25">
        <f t="shared" si="0"/>
        <v>544.02975105034125</v>
      </c>
      <c r="F25" s="29">
        <f t="shared" si="1"/>
        <v>54.40297510503413</v>
      </c>
      <c r="G25">
        <f t="shared" ref="G25:G44" si="5">(F25-B25)^2</f>
        <v>9.4138302431380355E-3</v>
      </c>
      <c r="H25">
        <f t="shared" si="3"/>
        <v>0.17802733021260453</v>
      </c>
    </row>
    <row r="26" spans="1:8" x14ac:dyDescent="0.2">
      <c r="A26" s="39">
        <v>16.700000000000003</v>
      </c>
      <c r="B26" s="52">
        <v>55.2</v>
      </c>
      <c r="C26" s="40">
        <f t="shared" si="4"/>
        <v>552</v>
      </c>
      <c r="E26">
        <f t="shared" si="0"/>
        <v>546.65627143566871</v>
      </c>
      <c r="F26" s="29">
        <f t="shared" si="1"/>
        <v>54.665627143566866</v>
      </c>
      <c r="G26">
        <f t="shared" si="5"/>
        <v>0.2855543496925102</v>
      </c>
      <c r="H26">
        <f t="shared" si="3"/>
        <v>0.96806676890061061</v>
      </c>
    </row>
    <row r="27" spans="1:8" x14ac:dyDescent="0.2">
      <c r="A27" s="39">
        <v>18.200000000000003</v>
      </c>
      <c r="B27" s="52">
        <v>55.6</v>
      </c>
      <c r="C27" s="40">
        <f t="shared" si="4"/>
        <v>556</v>
      </c>
      <c r="E27">
        <f t="shared" si="0"/>
        <v>549.51535119236405</v>
      </c>
      <c r="F27" s="29">
        <f t="shared" si="1"/>
        <v>54.951535119236411</v>
      </c>
      <c r="G27">
        <f t="shared" si="5"/>
        <v>0.42050670158373787</v>
      </c>
      <c r="H27">
        <f t="shared" si="3"/>
        <v>1.1663037423805589</v>
      </c>
    </row>
    <row r="28" spans="1:8" x14ac:dyDescent="0.2">
      <c r="A28" s="39">
        <v>19.600000000000001</v>
      </c>
      <c r="B28" s="52">
        <v>55.6</v>
      </c>
      <c r="C28" s="40">
        <f t="shared" si="4"/>
        <v>556</v>
      </c>
      <c r="E28">
        <f t="shared" si="0"/>
        <v>552.03619116048242</v>
      </c>
      <c r="F28" s="29">
        <f t="shared" si="1"/>
        <v>55.203619116048245</v>
      </c>
      <c r="G28">
        <f t="shared" si="5"/>
        <v>0.15711780516237614</v>
      </c>
      <c r="H28">
        <f t="shared" si="3"/>
        <v>0.7129152589060328</v>
      </c>
    </row>
    <row r="29" spans="1:8" x14ac:dyDescent="0.2">
      <c r="A29" s="39">
        <v>21.1</v>
      </c>
      <c r="B29" s="52">
        <v>55.9</v>
      </c>
      <c r="C29" s="40">
        <f t="shared" si="4"/>
        <v>559</v>
      </c>
      <c r="E29">
        <f t="shared" si="0"/>
        <v>554.59582347017601</v>
      </c>
      <c r="F29" s="29">
        <f t="shared" si="1"/>
        <v>55.459582347017601</v>
      </c>
      <c r="G29">
        <f t="shared" si="5"/>
        <v>0.19396770905852315</v>
      </c>
      <c r="H29">
        <f t="shared" si="3"/>
        <v>0.78786699996851173</v>
      </c>
    </row>
    <row r="30" spans="1:8" x14ac:dyDescent="0.2">
      <c r="A30" s="39">
        <v>22.6</v>
      </c>
      <c r="B30" s="52">
        <v>56.3</v>
      </c>
      <c r="C30" s="40">
        <f t="shared" si="4"/>
        <v>563</v>
      </c>
      <c r="E30">
        <f t="shared" si="0"/>
        <v>557.02393169915626</v>
      </c>
      <c r="F30" s="29">
        <f t="shared" si="1"/>
        <v>55.702393169915624</v>
      </c>
      <c r="G30">
        <f t="shared" si="5"/>
        <v>0.35713392336349331</v>
      </c>
      <c r="H30">
        <f t="shared" si="3"/>
        <v>1.0614686147147001</v>
      </c>
    </row>
    <row r="31" spans="1:8" x14ac:dyDescent="0.2">
      <c r="A31" s="39">
        <v>24.200000000000003</v>
      </c>
      <c r="B31" s="52">
        <v>56.4</v>
      </c>
      <c r="C31" s="40">
        <f t="shared" si="4"/>
        <v>564</v>
      </c>
      <c r="E31">
        <f t="shared" si="0"/>
        <v>559.48315569036185</v>
      </c>
      <c r="F31" s="29">
        <f t="shared" si="1"/>
        <v>55.948315569036183</v>
      </c>
      <c r="G31">
        <f t="shared" si="5"/>
        <v>0.20401882517510622</v>
      </c>
      <c r="H31">
        <f t="shared" si="3"/>
        <v>0.80085892014860605</v>
      </c>
    </row>
    <row r="32" spans="1:8" x14ac:dyDescent="0.2">
      <c r="A32" s="39">
        <v>25.799999999999997</v>
      </c>
      <c r="B32" s="52">
        <v>56.8</v>
      </c>
      <c r="C32" s="40">
        <f t="shared" si="4"/>
        <v>568</v>
      </c>
      <c r="E32">
        <f t="shared" si="0"/>
        <v>561.82012476686759</v>
      </c>
      <c r="F32" s="29">
        <f t="shared" si="1"/>
        <v>56.182012476686765</v>
      </c>
      <c r="G32">
        <f t="shared" si="5"/>
        <v>0.38190857897082264</v>
      </c>
      <c r="H32">
        <f t="shared" si="3"/>
        <v>1.0880062030162563</v>
      </c>
    </row>
    <row r="33" spans="1:8" x14ac:dyDescent="0.2">
      <c r="A33" s="39">
        <v>27.4</v>
      </c>
      <c r="B33" s="52">
        <v>57</v>
      </c>
      <c r="C33" s="40">
        <f t="shared" si="4"/>
        <v>570</v>
      </c>
      <c r="E33">
        <f t="shared" si="0"/>
        <v>564.04595327707329</v>
      </c>
      <c r="F33" s="29">
        <f t="shared" si="1"/>
        <v>56.404595327707327</v>
      </c>
      <c r="G33">
        <f t="shared" si="5"/>
        <v>0.35450672378794573</v>
      </c>
      <c r="H33">
        <f t="shared" si="3"/>
        <v>1.0445696005134675</v>
      </c>
    </row>
    <row r="34" spans="1:8" x14ac:dyDescent="0.2">
      <c r="A34" s="39">
        <v>29.1</v>
      </c>
      <c r="B34" s="52">
        <v>57.1</v>
      </c>
      <c r="C34" s="40">
        <f t="shared" si="4"/>
        <v>571</v>
      </c>
      <c r="E34">
        <f t="shared" si="0"/>
        <v>566.29980573290322</v>
      </c>
      <c r="F34" s="29">
        <f t="shared" si="1"/>
        <v>56.629980573290318</v>
      </c>
      <c r="G34">
        <f t="shared" si="5"/>
        <v>0.22091826148449939</v>
      </c>
      <c r="H34">
        <f t="shared" si="3"/>
        <v>0.82315136026214208</v>
      </c>
    </row>
    <row r="35" spans="1:8" x14ac:dyDescent="0.2">
      <c r="A35" s="39">
        <v>30.799999999999997</v>
      </c>
      <c r="B35" s="52">
        <v>57.5</v>
      </c>
      <c r="C35" s="40">
        <f t="shared" si="4"/>
        <v>575</v>
      </c>
      <c r="E35">
        <f t="shared" si="0"/>
        <v>568.4489245318947</v>
      </c>
      <c r="F35" s="29">
        <f t="shared" si="1"/>
        <v>56.844892453189466</v>
      </c>
      <c r="G35">
        <f t="shared" si="5"/>
        <v>0.42916589788811582</v>
      </c>
      <c r="H35">
        <f t="shared" si="3"/>
        <v>1.1393174727139743</v>
      </c>
    </row>
    <row r="36" spans="1:8" x14ac:dyDescent="0.2">
      <c r="A36" s="39">
        <v>32.5</v>
      </c>
      <c r="B36" s="52">
        <v>57.6</v>
      </c>
      <c r="C36" s="40">
        <f t="shared" si="4"/>
        <v>576</v>
      </c>
      <c r="E36">
        <f t="shared" si="0"/>
        <v>570.50194355592669</v>
      </c>
      <c r="F36" s="29">
        <f t="shared" si="1"/>
        <v>57.050194355592666</v>
      </c>
      <c r="G36">
        <f t="shared" si="5"/>
        <v>0.30228624662216558</v>
      </c>
      <c r="H36">
        <f t="shared" si="3"/>
        <v>0.95452368820717615</v>
      </c>
    </row>
    <row r="37" spans="1:8" x14ac:dyDescent="0.2">
      <c r="A37" s="39">
        <v>34.299999999999997</v>
      </c>
      <c r="B37" s="52">
        <v>57.8</v>
      </c>
      <c r="C37" s="40">
        <f t="shared" si="4"/>
        <v>578</v>
      </c>
      <c r="E37">
        <f t="shared" si="0"/>
        <v>572.579365699704</v>
      </c>
      <c r="F37" s="29">
        <f t="shared" si="1"/>
        <v>57.257936569970397</v>
      </c>
      <c r="G37">
        <f t="shared" si="5"/>
        <v>0.29383276217545518</v>
      </c>
      <c r="H37">
        <f t="shared" si="3"/>
        <v>0.93782600351142165</v>
      </c>
    </row>
    <row r="38" spans="1:8" x14ac:dyDescent="0.2">
      <c r="A38" s="39">
        <v>36.099999999999994</v>
      </c>
      <c r="B38" s="52">
        <v>57.9</v>
      </c>
      <c r="C38" s="40">
        <f t="shared" si="4"/>
        <v>579</v>
      </c>
      <c r="E38">
        <f t="shared" si="0"/>
        <v>574.56538937763207</v>
      </c>
      <c r="F38" s="29">
        <f t="shared" si="1"/>
        <v>57.456538937763213</v>
      </c>
      <c r="G38">
        <f t="shared" si="5"/>
        <v>0.19665771372017823</v>
      </c>
      <c r="H38">
        <f t="shared" si="3"/>
        <v>0.76590857035714333</v>
      </c>
    </row>
    <row r="39" spans="1:8" x14ac:dyDescent="0.2">
      <c r="A39" s="39">
        <v>38</v>
      </c>
      <c r="B39" s="52">
        <v>58.1</v>
      </c>
      <c r="C39" s="40">
        <f t="shared" si="4"/>
        <v>581</v>
      </c>
      <c r="E39">
        <f t="shared" si="0"/>
        <v>576.57024479032646</v>
      </c>
      <c r="F39" s="29">
        <f t="shared" si="1"/>
        <v>57.657024479032643</v>
      </c>
      <c r="G39">
        <f t="shared" si="5"/>
        <v>0.19622731217630285</v>
      </c>
      <c r="H39">
        <f t="shared" si="3"/>
        <v>0.76243635278374633</v>
      </c>
    </row>
    <row r="40" spans="1:8" x14ac:dyDescent="0.2">
      <c r="A40" s="39">
        <v>39.900000000000006</v>
      </c>
      <c r="B40" s="52">
        <v>58.3</v>
      </c>
      <c r="C40" s="40">
        <f t="shared" si="4"/>
        <v>583</v>
      </c>
      <c r="E40">
        <f t="shared" si="0"/>
        <v>578.48819299578463</v>
      </c>
      <c r="F40" s="29">
        <f t="shared" si="1"/>
        <v>57.848819299578466</v>
      </c>
      <c r="G40">
        <f t="shared" si="5"/>
        <v>0.20356402443286362</v>
      </c>
      <c r="H40">
        <f t="shared" si="3"/>
        <v>0.77389485492543875</v>
      </c>
    </row>
    <row r="41" spans="1:8" x14ac:dyDescent="0.2">
      <c r="A41" s="39">
        <v>41.900000000000006</v>
      </c>
      <c r="B41" s="52">
        <v>58.4</v>
      </c>
      <c r="C41" s="40">
        <f t="shared" si="4"/>
        <v>584</v>
      </c>
      <c r="E41">
        <f t="shared" si="0"/>
        <v>580.42020247508549</v>
      </c>
      <c r="F41" s="29">
        <f t="shared" si="1"/>
        <v>58.042020247508546</v>
      </c>
      <c r="G41">
        <f t="shared" si="5"/>
        <v>0.12814950319384161</v>
      </c>
      <c r="H41">
        <f t="shared" si="3"/>
        <v>0.61297902823879147</v>
      </c>
    </row>
    <row r="42" spans="1:8" x14ac:dyDescent="0.2">
      <c r="A42" s="39">
        <v>43.900000000000006</v>
      </c>
      <c r="B42" s="52">
        <v>58.6</v>
      </c>
      <c r="C42" s="40">
        <f t="shared" si="4"/>
        <v>586</v>
      </c>
      <c r="E42">
        <f t="shared" si="0"/>
        <v>582.26959044324997</v>
      </c>
      <c r="F42" s="29">
        <f t="shared" si="1"/>
        <v>58.226959044324992</v>
      </c>
      <c r="G42">
        <f t="shared" si="5"/>
        <v>0.139159554610924</v>
      </c>
      <c r="H42">
        <f t="shared" si="3"/>
        <v>0.63658866156144356</v>
      </c>
    </row>
    <row r="43" spans="1:8" x14ac:dyDescent="0.2">
      <c r="A43" s="40">
        <v>46</v>
      </c>
      <c r="B43" s="52">
        <v>58.7</v>
      </c>
      <c r="C43" s="40">
        <f t="shared" si="4"/>
        <v>587</v>
      </c>
      <c r="E43">
        <f t="shared" si="0"/>
        <v>584.12895424256544</v>
      </c>
      <c r="F43" s="29">
        <f t="shared" si="1"/>
        <v>58.412895424256547</v>
      </c>
      <c r="G43">
        <f t="shared" si="5"/>
        <v>8.2429037412829767E-2</v>
      </c>
      <c r="H43">
        <f t="shared" si="3"/>
        <v>0.48910489905188426</v>
      </c>
    </row>
    <row r="44" spans="1:8" x14ac:dyDescent="0.2">
      <c r="A44" s="40">
        <v>48.099999999999994</v>
      </c>
      <c r="B44" s="52">
        <v>58.8</v>
      </c>
      <c r="C44" s="40">
        <f t="shared" si="4"/>
        <v>588</v>
      </c>
      <c r="E44">
        <f t="shared" si="0"/>
        <v>585.90978326529569</v>
      </c>
      <c r="F44" s="29">
        <f t="shared" si="1"/>
        <v>58.590978326529566</v>
      </c>
      <c r="G44">
        <f t="shared" si="5"/>
        <v>4.3690059980379614E-2</v>
      </c>
      <c r="H44">
        <f>100*ABS(1-F44/B44)</f>
        <v>0.35547903651433899</v>
      </c>
    </row>
    <row r="45" spans="1:8" x14ac:dyDescent="0.2">
      <c r="A45" s="40">
        <v>50.2</v>
      </c>
      <c r="B45" s="52">
        <v>59</v>
      </c>
      <c r="C45" s="40">
        <f t="shared" si="4"/>
        <v>590</v>
      </c>
      <c r="E45">
        <f t="shared" si="0"/>
        <v>587.61750937776355</v>
      </c>
      <c r="F45" s="29">
        <f t="shared" si="1"/>
        <v>58.761750937776355</v>
      </c>
      <c r="G45">
        <f t="shared" ref="G45:G61" si="6">(F45-B45)^2</f>
        <v>5.6762615650446081E-2</v>
      </c>
      <c r="H45">
        <f t="shared" ref="H45:H61" si="7">100*ABS(1-F45/B45)</f>
        <v>0.40381196987058221</v>
      </c>
    </row>
    <row r="46" spans="1:8" x14ac:dyDescent="0.2">
      <c r="A46" s="40">
        <v>52.400000000000006</v>
      </c>
      <c r="B46" s="52">
        <v>59.1</v>
      </c>
      <c r="C46" s="40">
        <f t="shared" si="4"/>
        <v>591</v>
      </c>
      <c r="E46">
        <f t="shared" si="0"/>
        <v>589.33345782164952</v>
      </c>
      <c r="F46" s="29">
        <f t="shared" si="1"/>
        <v>58.933345782164949</v>
      </c>
      <c r="G46">
        <f t="shared" si="6"/>
        <v>2.7773628322213136E-2</v>
      </c>
      <c r="H46">
        <f t="shared" si="7"/>
        <v>0.28198683220821419</v>
      </c>
    </row>
    <row r="47" spans="1:8" x14ac:dyDescent="0.2">
      <c r="A47" s="40">
        <v>54.7</v>
      </c>
      <c r="B47" s="52">
        <v>59.3</v>
      </c>
      <c r="C47" s="40">
        <f t="shared" si="4"/>
        <v>593</v>
      </c>
      <c r="E47">
        <f t="shared" si="0"/>
        <v>591.05281373171795</v>
      </c>
      <c r="F47" s="29">
        <f t="shared" si="1"/>
        <v>59.105281373171792</v>
      </c>
      <c r="G47">
        <f t="shared" si="6"/>
        <v>3.791534363386187E-2</v>
      </c>
      <c r="H47">
        <f t="shared" si="7"/>
        <v>0.32836193394301105</v>
      </c>
    </row>
    <row r="48" spans="1:8" x14ac:dyDescent="0.2">
      <c r="A48" s="40">
        <v>57</v>
      </c>
      <c r="B48" s="52">
        <v>59.4</v>
      </c>
      <c r="C48" s="40">
        <f t="shared" si="4"/>
        <v>594</v>
      </c>
      <c r="E48">
        <f t="shared" si="0"/>
        <v>592.70102922426258</v>
      </c>
      <c r="F48" s="29">
        <f t="shared" si="1"/>
        <v>59.270102922426254</v>
      </c>
      <c r="G48">
        <f t="shared" si="6"/>
        <v>1.687325076219939E-2</v>
      </c>
      <c r="H48">
        <f t="shared" si="7"/>
        <v>0.21868194877734393</v>
      </c>
    </row>
    <row r="49" spans="1:8" x14ac:dyDescent="0.2">
      <c r="A49" s="45">
        <v>59.400000000000006</v>
      </c>
      <c r="B49" s="52">
        <v>59.6</v>
      </c>
      <c r="C49" s="40">
        <f t="shared" si="4"/>
        <v>596</v>
      </c>
      <c r="E49">
        <f t="shared" si="0"/>
        <v>594.35011021755724</v>
      </c>
      <c r="F49" s="29">
        <f t="shared" si="1"/>
        <v>59.43501102175572</v>
      </c>
      <c r="G49">
        <f t="shared" si="6"/>
        <v>2.7221362942091917E-2</v>
      </c>
      <c r="H49">
        <f t="shared" si="7"/>
        <v>0.27682714470517178</v>
      </c>
    </row>
    <row r="50" spans="1:8" x14ac:dyDescent="0.2">
      <c r="A50" s="46">
        <v>61.8</v>
      </c>
      <c r="B50" s="52">
        <v>59.7</v>
      </c>
      <c r="C50" s="40">
        <f t="shared" si="4"/>
        <v>597</v>
      </c>
      <c r="E50">
        <f t="shared" si="0"/>
        <v>595.93161219942215</v>
      </c>
      <c r="F50" s="29">
        <f t="shared" si="1"/>
        <v>59.593161219942218</v>
      </c>
      <c r="G50">
        <f t="shared" si="6"/>
        <v>1.141452492423581E-2</v>
      </c>
      <c r="H50">
        <f t="shared" si="7"/>
        <v>0.17895943058255925</v>
      </c>
    </row>
    <row r="51" spans="1:8" x14ac:dyDescent="0.2">
      <c r="A51" s="47">
        <v>64.3</v>
      </c>
      <c r="B51" s="52">
        <v>59.9</v>
      </c>
      <c r="C51" s="40">
        <f t="shared" si="4"/>
        <v>599</v>
      </c>
      <c r="E51">
        <f t="shared" si="0"/>
        <v>597.51181855802895</v>
      </c>
      <c r="F51" s="29">
        <f t="shared" si="1"/>
        <v>59.751181855802891</v>
      </c>
      <c r="G51">
        <f t="shared" si="6"/>
        <v>2.2146840042271208E-2</v>
      </c>
      <c r="H51">
        <f t="shared" si="7"/>
        <v>0.24844431418549195</v>
      </c>
    </row>
    <row r="52" spans="1:8" x14ac:dyDescent="0.2">
      <c r="A52" s="40">
        <v>66.8</v>
      </c>
      <c r="B52" s="52">
        <v>60</v>
      </c>
      <c r="C52" s="40">
        <f t="shared" si="4"/>
        <v>600</v>
      </c>
      <c r="E52">
        <f t="shared" si="0"/>
        <v>599.02783719895422</v>
      </c>
      <c r="F52" s="29">
        <f t="shared" si="1"/>
        <v>59.902783719895424</v>
      </c>
      <c r="G52">
        <f t="shared" si="6"/>
        <v>9.451005117371283E-3</v>
      </c>
      <c r="H52">
        <f t="shared" si="7"/>
        <v>0.1620271335076251</v>
      </c>
    </row>
    <row r="53" spans="1:8" x14ac:dyDescent="0.2">
      <c r="A53" s="40">
        <v>69</v>
      </c>
      <c r="B53" s="52">
        <v>60.1</v>
      </c>
      <c r="C53" s="40">
        <f t="shared" si="4"/>
        <v>601</v>
      </c>
      <c r="E53">
        <f t="shared" si="0"/>
        <v>600.31204375163395</v>
      </c>
      <c r="F53" s="29">
        <f t="shared" si="1"/>
        <v>60.031204375163391</v>
      </c>
      <c r="G53">
        <f>(F53-B53)^2</f>
        <v>4.7328379966596751E-3</v>
      </c>
      <c r="H53">
        <f t="shared" si="7"/>
        <v>0.11446859373812623</v>
      </c>
    </row>
    <row r="54" spans="1:8" x14ac:dyDescent="0.2">
      <c r="A54" s="40">
        <v>72</v>
      </c>
      <c r="B54" s="52">
        <v>60.2</v>
      </c>
      <c r="C54" s="40">
        <f t="shared" si="4"/>
        <v>602</v>
      </c>
      <c r="E54">
        <f t="shared" si="0"/>
        <v>601.99266530742636</v>
      </c>
      <c r="F54" s="29">
        <f t="shared" si="1"/>
        <v>60.199266530742634</v>
      </c>
      <c r="G54">
        <f t="shared" si="6"/>
        <v>5.3797715150584182E-7</v>
      </c>
      <c r="H54">
        <f t="shared" si="7"/>
        <v>1.2183874707138997E-3</v>
      </c>
    </row>
    <row r="55" spans="1:8" x14ac:dyDescent="0.2">
      <c r="A55" s="40">
        <v>75</v>
      </c>
      <c r="B55" s="52">
        <v>60.4</v>
      </c>
      <c r="C55" s="40">
        <f t="shared" si="4"/>
        <v>604</v>
      </c>
      <c r="E55">
        <f t="shared" si="0"/>
        <v>603.59710165899617</v>
      </c>
      <c r="F55" s="29">
        <f t="shared" si="1"/>
        <v>60.359710165899621</v>
      </c>
      <c r="G55">
        <f t="shared" si="6"/>
        <v>1.6232707318359558E-3</v>
      </c>
      <c r="H55">
        <f t="shared" si="7"/>
        <v>6.6705023344992842E-2</v>
      </c>
    </row>
    <row r="56" spans="1:8" x14ac:dyDescent="0.2">
      <c r="A56" s="40">
        <v>78</v>
      </c>
      <c r="B56" s="52">
        <v>60.5</v>
      </c>
      <c r="C56" s="40">
        <f t="shared" si="4"/>
        <v>605</v>
      </c>
      <c r="E56">
        <f t="shared" si="0"/>
        <v>605.13056750076487</v>
      </c>
      <c r="F56" s="29">
        <f t="shared" si="1"/>
        <v>60.513056750076487</v>
      </c>
      <c r="G56">
        <f t="shared" si="6"/>
        <v>1.7047872255984009E-4</v>
      </c>
      <c r="H56">
        <f t="shared" si="7"/>
        <v>2.1581405085102645E-2</v>
      </c>
    </row>
    <row r="57" spans="1:8" x14ac:dyDescent="0.2">
      <c r="A57" s="40">
        <v>80</v>
      </c>
      <c r="B57" s="52">
        <v>60.6</v>
      </c>
      <c r="C57" s="40">
        <f t="shared" si="4"/>
        <v>606</v>
      </c>
      <c r="E57">
        <f t="shared" si="0"/>
        <v>606.1157949136749</v>
      </c>
      <c r="F57" s="29">
        <f t="shared" si="1"/>
        <v>60.611579491367493</v>
      </c>
      <c r="G57">
        <f t="shared" si="6"/>
        <v>1.3408462032981741E-4</v>
      </c>
      <c r="H57">
        <f t="shared" si="7"/>
        <v>1.9108071563511686E-2</v>
      </c>
    </row>
    <row r="58" spans="1:8" x14ac:dyDescent="0.2">
      <c r="A58" s="40">
        <v>83</v>
      </c>
      <c r="B58" s="52">
        <v>60.7</v>
      </c>
      <c r="C58" s="40">
        <f t="shared" si="4"/>
        <v>607</v>
      </c>
      <c r="E58">
        <f t="shared" si="0"/>
        <v>607.54122455263155</v>
      </c>
      <c r="F58" s="29">
        <f t="shared" si="1"/>
        <v>60.75412245526315</v>
      </c>
      <c r="G58">
        <f t="shared" si="6"/>
        <v>2.9292401637114164E-3</v>
      </c>
      <c r="H58">
        <f t="shared" si="7"/>
        <v>8.9163847220996573E-2</v>
      </c>
    </row>
    <row r="59" spans="1:8" x14ac:dyDescent="0.2">
      <c r="A59" s="40">
        <v>86</v>
      </c>
      <c r="B59" s="52">
        <v>60.8</v>
      </c>
      <c r="C59" s="40">
        <f t="shared" si="4"/>
        <v>608</v>
      </c>
      <c r="E59">
        <f t="shared" si="0"/>
        <v>608.90729346027297</v>
      </c>
      <c r="F59" s="29">
        <f t="shared" si="1"/>
        <v>60.890729346027292</v>
      </c>
      <c r="G59">
        <f t="shared" si="6"/>
        <v>8.2318142305406895E-3</v>
      </c>
      <c r="H59">
        <f t="shared" si="7"/>
        <v>0.14922589807120357</v>
      </c>
    </row>
    <row r="60" spans="1:8" x14ac:dyDescent="0.2">
      <c r="A60" s="40">
        <v>89</v>
      </c>
      <c r="B60" s="52">
        <v>61</v>
      </c>
      <c r="C60" s="40">
        <f t="shared" si="4"/>
        <v>610</v>
      </c>
      <c r="E60">
        <f t="shared" si="0"/>
        <v>610.21765365379929</v>
      </c>
      <c r="F60" s="29">
        <f t="shared" si="1"/>
        <v>61.021765365379935</v>
      </c>
      <c r="G60">
        <f t="shared" si="6"/>
        <v>4.737311301220541E-4</v>
      </c>
      <c r="H60">
        <f t="shared" si="7"/>
        <v>3.5680926852355022E-2</v>
      </c>
    </row>
    <row r="61" spans="1:8" x14ac:dyDescent="0.2">
      <c r="A61" s="40">
        <v>92</v>
      </c>
      <c r="B61" s="52">
        <v>61.1</v>
      </c>
      <c r="C61" s="40">
        <f t="shared" si="4"/>
        <v>611</v>
      </c>
      <c r="E61">
        <f t="shared" si="0"/>
        <v>611.4756432179131</v>
      </c>
      <c r="F61" s="29">
        <f t="shared" si="1"/>
        <v>61.147564321791307</v>
      </c>
      <c r="G61">
        <f t="shared" si="6"/>
        <v>2.2623647074669056E-3</v>
      </c>
      <c r="H61">
        <f t="shared" si="7"/>
        <v>7.7846680509496835E-2</v>
      </c>
    </row>
    <row r="62" spans="1:8" x14ac:dyDescent="0.2">
      <c r="A62" s="40">
        <v>96</v>
      </c>
      <c r="B62" s="52">
        <v>61.2</v>
      </c>
      <c r="C62" s="40">
        <f t="shared" si="4"/>
        <v>612</v>
      </c>
      <c r="E62">
        <f t="shared" si="0"/>
        <v>613.07674881200671</v>
      </c>
      <c r="F62" s="29">
        <f t="shared" ref="F62:F111" si="8">$G$5-(($G$5-$G$4)*EXP(-$G$6*A62^$G$7))</f>
        <v>61.307674881200668</v>
      </c>
      <c r="G62">
        <f t="shared" ref="G62:G111" si="9">(F62-B62)^2</f>
        <v>1.1593880041577449E-2</v>
      </c>
      <c r="H62">
        <f t="shared" ref="H62:H111" si="10">100*ABS(1-F62/B62)</f>
        <v>0.17593934836710456</v>
      </c>
    </row>
    <row r="63" spans="1:8" x14ac:dyDescent="0.2">
      <c r="A63" s="40">
        <v>99</v>
      </c>
      <c r="B63" s="52">
        <v>61.3</v>
      </c>
      <c r="C63" s="40">
        <f t="shared" si="4"/>
        <v>613</v>
      </c>
      <c r="E63">
        <f t="shared" si="0"/>
        <v>614.22401269162617</v>
      </c>
      <c r="F63" s="29">
        <f t="shared" si="8"/>
        <v>61.42240126916262</v>
      </c>
      <c r="G63">
        <f t="shared" si="9"/>
        <v>1.4982070692620844E-2</v>
      </c>
      <c r="H63">
        <f t="shared" si="10"/>
        <v>0.19967580613804436</v>
      </c>
    </row>
    <row r="64" spans="1:8" x14ac:dyDescent="0.2">
      <c r="A64" s="40">
        <v>102</v>
      </c>
      <c r="B64" s="52">
        <v>61.4</v>
      </c>
      <c r="C64" s="40">
        <f t="shared" si="4"/>
        <v>614</v>
      </c>
      <c r="E64">
        <f t="shared" si="0"/>
        <v>615.32818335200648</v>
      </c>
      <c r="F64" s="29">
        <f t="shared" si="8"/>
        <v>61.532818335200645</v>
      </c>
      <c r="G64">
        <f t="shared" si="9"/>
        <v>1.764071016547122E-2</v>
      </c>
      <c r="H64">
        <f t="shared" si="10"/>
        <v>0.21631650684144077</v>
      </c>
    </row>
    <row r="65" spans="1:8" x14ac:dyDescent="0.2">
      <c r="A65" s="40">
        <v>106</v>
      </c>
      <c r="B65" s="52">
        <v>61.5</v>
      </c>
      <c r="C65" s="40">
        <f t="shared" si="4"/>
        <v>615</v>
      </c>
      <c r="E65">
        <f t="shared" si="0"/>
        <v>616.7373756713464</v>
      </c>
      <c r="F65" s="29">
        <f t="shared" si="8"/>
        <v>61.673737567134644</v>
      </c>
      <c r="G65">
        <f t="shared" si="9"/>
        <v>3.018474223386499E-2</v>
      </c>
      <c r="H65">
        <f t="shared" si="10"/>
        <v>0.28250010916202051</v>
      </c>
    </row>
    <row r="66" spans="1:8" x14ac:dyDescent="0.2">
      <c r="A66" s="40">
        <v>109</v>
      </c>
      <c r="B66" s="52">
        <v>61.7</v>
      </c>
      <c r="C66" s="40">
        <f t="shared" si="4"/>
        <v>617</v>
      </c>
      <c r="E66">
        <f t="shared" si="0"/>
        <v>617.74975255168351</v>
      </c>
      <c r="F66" s="29">
        <f t="shared" si="8"/>
        <v>61.774975255168357</v>
      </c>
      <c r="G66">
        <f t="shared" si="9"/>
        <v>5.6212888875598289E-3</v>
      </c>
      <c r="H66">
        <f t="shared" si="10"/>
        <v>0.12151581064563377</v>
      </c>
    </row>
    <row r="67" spans="1:8" x14ac:dyDescent="0.2">
      <c r="A67" s="40">
        <v>113</v>
      </c>
      <c r="B67" s="52">
        <v>61.7</v>
      </c>
      <c r="C67" s="40">
        <f t="shared" si="4"/>
        <v>617</v>
      </c>
      <c r="E67">
        <f t="shared" si="0"/>
        <v>619.04394049551126</v>
      </c>
      <c r="F67" s="29">
        <f t="shared" si="8"/>
        <v>61.904394049551122</v>
      </c>
      <c r="G67">
        <f t="shared" si="9"/>
        <v>4.1776927491905452E-2</v>
      </c>
      <c r="H67">
        <f t="shared" si="10"/>
        <v>0.33127074481542618</v>
      </c>
    </row>
    <row r="68" spans="1:8" x14ac:dyDescent="0.2">
      <c r="A68" s="40">
        <v>117</v>
      </c>
      <c r="B68" s="52">
        <v>61.9</v>
      </c>
      <c r="C68" s="40">
        <f t="shared" si="4"/>
        <v>619</v>
      </c>
      <c r="E68">
        <f t="shared" si="0"/>
        <v>620.27840113853381</v>
      </c>
      <c r="F68" s="29">
        <f t="shared" si="8"/>
        <v>62.027840113853387</v>
      </c>
      <c r="G68">
        <f t="shared" si="9"/>
        <v>1.6343094710047208E-2</v>
      </c>
      <c r="H68">
        <f t="shared" si="10"/>
        <v>0.20652683982775866</v>
      </c>
    </row>
    <row r="69" spans="1:8" x14ac:dyDescent="0.2">
      <c r="A69" s="40">
        <v>120</v>
      </c>
      <c r="B69" s="52">
        <v>62</v>
      </c>
      <c r="C69" s="40">
        <f t="shared" si="4"/>
        <v>620</v>
      </c>
      <c r="E69">
        <f t="shared" si="0"/>
        <v>621.16738935868386</v>
      </c>
      <c r="F69" s="29">
        <f t="shared" si="8"/>
        <v>62.116738935868383</v>
      </c>
      <c r="G69">
        <f t="shared" si="9"/>
        <v>1.3627979147682547E-2</v>
      </c>
      <c r="H69">
        <f t="shared" si="10"/>
        <v>0.18828860623931742</v>
      </c>
    </row>
    <row r="70" spans="1:8" x14ac:dyDescent="0.2">
      <c r="A70" s="40">
        <v>124</v>
      </c>
      <c r="B70" s="52">
        <v>62.1</v>
      </c>
      <c r="C70" s="40">
        <f t="shared" si="4"/>
        <v>621</v>
      </c>
      <c r="E70">
        <f t="shared" si="0"/>
        <v>622.3064251468669</v>
      </c>
      <c r="F70" s="29">
        <f t="shared" si="8"/>
        <v>62.230642514686686</v>
      </c>
      <c r="G70">
        <f t="shared" si="9"/>
        <v>1.7067466643660524E-2</v>
      </c>
      <c r="H70">
        <f t="shared" si="10"/>
        <v>0.21037441978533078</v>
      </c>
    </row>
    <row r="71" spans="1:8" x14ac:dyDescent="0.2">
      <c r="A71" s="40">
        <v>128</v>
      </c>
      <c r="B71" s="52">
        <v>62.2</v>
      </c>
      <c r="C71" s="40">
        <f t="shared" si="4"/>
        <v>622</v>
      </c>
      <c r="E71">
        <f t="shared" si="0"/>
        <v>623.39557494286419</v>
      </c>
      <c r="F71" s="29">
        <f t="shared" si="8"/>
        <v>62.339557494286417</v>
      </c>
      <c r="G71">
        <f t="shared" si="9"/>
        <v>1.9476294211502588E-2</v>
      </c>
      <c r="H71">
        <f t="shared" si="10"/>
        <v>0.22436896187525424</v>
      </c>
    </row>
    <row r="72" spans="1:8" x14ac:dyDescent="0.2">
      <c r="A72" s="40">
        <v>132</v>
      </c>
      <c r="B72" s="52">
        <v>62.3</v>
      </c>
      <c r="C72" s="40">
        <f t="shared" si="4"/>
        <v>623</v>
      </c>
      <c r="E72">
        <f t="shared" si="0"/>
        <v>624.4378633228373</v>
      </c>
      <c r="F72" s="29">
        <f t="shared" si="8"/>
        <v>62.443786332283736</v>
      </c>
      <c r="G72">
        <f t="shared" si="9"/>
        <v>2.0674509351609721E-2</v>
      </c>
      <c r="H72">
        <f t="shared" si="10"/>
        <v>0.2307966810332962</v>
      </c>
    </row>
    <row r="73" spans="1:8" x14ac:dyDescent="0.2">
      <c r="A73" s="40">
        <v>136</v>
      </c>
      <c r="B73" s="52">
        <v>62.4</v>
      </c>
      <c r="C73" s="40">
        <f t="shared" si="4"/>
        <v>624</v>
      </c>
      <c r="E73">
        <f t="shared" si="0"/>
        <v>625.43606914056409</v>
      </c>
      <c r="F73" s="29">
        <f t="shared" si="8"/>
        <v>62.543606914056404</v>
      </c>
      <c r="G73">
        <f t="shared" si="9"/>
        <v>2.0622945764803922E-2</v>
      </c>
      <c r="H73">
        <f t="shared" si="10"/>
        <v>0.23013928534680872</v>
      </c>
    </row>
    <row r="74" spans="1:8" x14ac:dyDescent="0.2">
      <c r="A74" s="40">
        <v>140</v>
      </c>
      <c r="B74" s="52">
        <v>62.5</v>
      </c>
      <c r="C74" s="40">
        <f t="shared" si="4"/>
        <v>625</v>
      </c>
      <c r="E74">
        <f t="shared" si="0"/>
        <v>626.39275107111246</v>
      </c>
      <c r="F74" s="29">
        <f t="shared" si="8"/>
        <v>62.639275107111246</v>
      </c>
      <c r="G74">
        <f t="shared" si="9"/>
        <v>1.939755546084896E-2</v>
      </c>
      <c r="H74">
        <f t="shared" si="10"/>
        <v>0.2228401713779915</v>
      </c>
    </row>
    <row r="75" spans="1:8" x14ac:dyDescent="0.2">
      <c r="A75" s="40">
        <v>145</v>
      </c>
      <c r="B75" s="52">
        <v>62.6</v>
      </c>
      <c r="C75" s="40">
        <f t="shared" si="4"/>
        <v>626</v>
      </c>
      <c r="E75">
        <f t="shared" si="0"/>
        <v>627.53378979704644</v>
      </c>
      <c r="F75" s="29">
        <f t="shared" si="8"/>
        <v>62.75337897970465</v>
      </c>
      <c r="G75">
        <f t="shared" si="9"/>
        <v>2.3525111415238852E-2</v>
      </c>
      <c r="H75">
        <f t="shared" si="10"/>
        <v>0.24501434457611104</v>
      </c>
    </row>
    <row r="76" spans="1:8" x14ac:dyDescent="0.2">
      <c r="A76" s="40">
        <v>149</v>
      </c>
      <c r="B76" s="52">
        <v>62.7</v>
      </c>
      <c r="C76" s="40">
        <f t="shared" si="4"/>
        <v>627</v>
      </c>
      <c r="E76">
        <f t="shared" si="0"/>
        <v>628.4054045713259</v>
      </c>
      <c r="F76" s="29">
        <f t="shared" si="8"/>
        <v>62.84054045713259</v>
      </c>
      <c r="G76">
        <f t="shared" si="9"/>
        <v>1.9751620091036651E-2</v>
      </c>
      <c r="H76">
        <f t="shared" si="10"/>
        <v>0.22414745954160153</v>
      </c>
    </row>
    <row r="77" spans="1:8" x14ac:dyDescent="0.2">
      <c r="A77" s="40">
        <v>154</v>
      </c>
      <c r="B77" s="52">
        <v>62.8</v>
      </c>
      <c r="C77" s="40">
        <f t="shared" si="4"/>
        <v>628</v>
      </c>
      <c r="E77">
        <f t="shared" ref="E77:E111" si="11">F77*10</f>
        <v>629.44665777068633</v>
      </c>
      <c r="F77" s="29">
        <f t="shared" si="8"/>
        <v>62.944665777068636</v>
      </c>
      <c r="G77">
        <f t="shared" si="9"/>
        <v>2.0928187054873038E-2</v>
      </c>
      <c r="H77">
        <f t="shared" si="10"/>
        <v>0.23035951762522267</v>
      </c>
    </row>
    <row r="78" spans="1:8" x14ac:dyDescent="0.2">
      <c r="A78" s="40">
        <v>158</v>
      </c>
      <c r="B78" s="52">
        <v>62.9</v>
      </c>
      <c r="C78" s="40">
        <f t="shared" ref="C78:C111" si="12">B78*10</f>
        <v>629</v>
      </c>
      <c r="E78">
        <f t="shared" si="11"/>
        <v>630.24327153471802</v>
      </c>
      <c r="F78" s="29">
        <f t="shared" si="8"/>
        <v>63.024327153471802</v>
      </c>
      <c r="G78">
        <f t="shared" si="9"/>
        <v>1.5457241090401343E-2</v>
      </c>
      <c r="H78">
        <f t="shared" si="10"/>
        <v>0.19765843159269547</v>
      </c>
    </row>
    <row r="79" spans="1:8" x14ac:dyDescent="0.2">
      <c r="A79" s="40">
        <v>163</v>
      </c>
      <c r="B79" s="52">
        <v>63</v>
      </c>
      <c r="C79" s="40">
        <f t="shared" si="12"/>
        <v>630</v>
      </c>
      <c r="E79">
        <f t="shared" si="11"/>
        <v>631.1963111257478</v>
      </c>
      <c r="F79" s="29">
        <f t="shared" si="8"/>
        <v>63.11963111257478</v>
      </c>
      <c r="G79">
        <f t="shared" si="9"/>
        <v>1.4311603095879628E-2</v>
      </c>
      <c r="H79">
        <f t="shared" si="10"/>
        <v>0.18989065488059786</v>
      </c>
    </row>
    <row r="80" spans="1:8" x14ac:dyDescent="0.2">
      <c r="A80" s="40">
        <v>168</v>
      </c>
      <c r="B80" s="52">
        <v>63</v>
      </c>
      <c r="C80" s="40">
        <f t="shared" si="12"/>
        <v>630</v>
      </c>
      <c r="E80">
        <f t="shared" si="11"/>
        <v>632.10469306285347</v>
      </c>
      <c r="F80" s="29">
        <f t="shared" si="8"/>
        <v>63.210469306285347</v>
      </c>
      <c r="G80">
        <f t="shared" si="9"/>
        <v>4.4297328888235246E-2</v>
      </c>
      <c r="H80">
        <f t="shared" si="10"/>
        <v>0.33407826394500351</v>
      </c>
    </row>
    <row r="81" spans="1:8" x14ac:dyDescent="0.2">
      <c r="A81" s="40">
        <v>173</v>
      </c>
      <c r="B81" s="52">
        <v>63.1</v>
      </c>
      <c r="C81" s="40">
        <f t="shared" si="12"/>
        <v>631</v>
      </c>
      <c r="E81">
        <f t="shared" si="11"/>
        <v>632.97119825819641</v>
      </c>
      <c r="F81" s="29">
        <f t="shared" si="8"/>
        <v>63.297119825819642</v>
      </c>
      <c r="G81">
        <f t="shared" si="9"/>
        <v>3.8856225731165581E-2</v>
      </c>
      <c r="H81">
        <f t="shared" si="10"/>
        <v>0.31239275090275687</v>
      </c>
    </row>
    <row r="82" spans="1:8" x14ac:dyDescent="0.2">
      <c r="A82" s="40">
        <v>178</v>
      </c>
      <c r="B82" s="52">
        <v>63.2</v>
      </c>
      <c r="C82" s="40">
        <f t="shared" si="12"/>
        <v>632</v>
      </c>
      <c r="E82">
        <f t="shared" si="11"/>
        <v>633.79838238362345</v>
      </c>
      <c r="F82" s="29">
        <f t="shared" si="8"/>
        <v>63.379838238362346</v>
      </c>
      <c r="G82">
        <f t="shared" si="9"/>
        <v>3.234179197727103E-2</v>
      </c>
      <c r="H82">
        <f t="shared" si="10"/>
        <v>0.28455417462396326</v>
      </c>
    </row>
    <row r="83" spans="1:8" x14ac:dyDescent="0.2">
      <c r="A83" s="40">
        <v>183</v>
      </c>
      <c r="B83" s="52">
        <v>63.3</v>
      </c>
      <c r="C83" s="40">
        <f t="shared" si="12"/>
        <v>633</v>
      </c>
      <c r="E83">
        <f t="shared" si="11"/>
        <v>634.58859880127454</v>
      </c>
      <c r="F83" s="29">
        <f t="shared" si="8"/>
        <v>63.458859880127456</v>
      </c>
      <c r="G83">
        <f t="shared" si="9"/>
        <v>2.5236461514110502E-2</v>
      </c>
      <c r="H83">
        <f t="shared" si="10"/>
        <v>0.25096347571478272</v>
      </c>
    </row>
    <row r="84" spans="1:8" x14ac:dyDescent="0.2">
      <c r="A84" s="40">
        <v>189</v>
      </c>
      <c r="B84" s="52">
        <v>63.4</v>
      </c>
      <c r="C84" s="40">
        <f t="shared" si="12"/>
        <v>634</v>
      </c>
      <c r="E84">
        <f t="shared" si="11"/>
        <v>635.49110634525243</v>
      </c>
      <c r="F84" s="29">
        <f t="shared" si="8"/>
        <v>63.549110634525242</v>
      </c>
      <c r="G84">
        <f>(F84-B84)^2</f>
        <v>2.2233981328520683E-2</v>
      </c>
      <c r="H84">
        <f t="shared" si="10"/>
        <v>0.23519027527640901</v>
      </c>
    </row>
    <row r="85" spans="1:8" x14ac:dyDescent="0.2">
      <c r="A85" s="40">
        <v>194</v>
      </c>
      <c r="B85" s="52">
        <v>63.5</v>
      </c>
      <c r="C85" s="40">
        <f t="shared" si="12"/>
        <v>635</v>
      </c>
      <c r="E85">
        <f t="shared" si="11"/>
        <v>636.20740572152022</v>
      </c>
      <c r="F85" s="29">
        <f t="shared" si="8"/>
        <v>63.620740572152016</v>
      </c>
      <c r="G85">
        <f t="shared" si="9"/>
        <v>1.4578285763596195E-2</v>
      </c>
      <c r="H85">
        <f t="shared" si="10"/>
        <v>0.19014263331025294</v>
      </c>
    </row>
    <row r="86" spans="1:8" x14ac:dyDescent="0.2">
      <c r="A86" s="40">
        <v>200</v>
      </c>
      <c r="B86" s="52">
        <v>63.6</v>
      </c>
      <c r="C86" s="40">
        <f t="shared" si="12"/>
        <v>636</v>
      </c>
      <c r="E86">
        <f t="shared" si="11"/>
        <v>637.02675443209478</v>
      </c>
      <c r="F86" s="29">
        <f t="shared" si="8"/>
        <v>63.702675443209472</v>
      </c>
      <c r="G86">
        <f t="shared" si="9"/>
        <v>1.0542246638261208E-2</v>
      </c>
      <c r="H86">
        <f t="shared" si="10"/>
        <v>0.16143937611552417</v>
      </c>
    </row>
    <row r="87" spans="1:8" x14ac:dyDescent="0.2">
      <c r="A87" s="40">
        <v>205</v>
      </c>
      <c r="B87" s="52">
        <v>63.7</v>
      </c>
      <c r="C87" s="40">
        <f t="shared" si="12"/>
        <v>637</v>
      </c>
      <c r="E87">
        <f t="shared" si="11"/>
        <v>637.67801300551923</v>
      </c>
      <c r="F87" s="29">
        <f t="shared" si="8"/>
        <v>63.767801300551923</v>
      </c>
      <c r="G87">
        <f t="shared" si="9"/>
        <v>4.5970163565318498E-3</v>
      </c>
      <c r="H87">
        <f t="shared" si="10"/>
        <v>0.10643846240490085</v>
      </c>
    </row>
    <row r="88" spans="1:8" x14ac:dyDescent="0.2">
      <c r="A88" s="40">
        <v>211</v>
      </c>
      <c r="B88" s="52">
        <v>63.8</v>
      </c>
      <c r="C88" s="40">
        <f t="shared" si="12"/>
        <v>638</v>
      </c>
      <c r="E88">
        <f t="shared" si="11"/>
        <v>638.42400970699396</v>
      </c>
      <c r="F88" s="29">
        <f t="shared" si="8"/>
        <v>63.842400970699401</v>
      </c>
      <c r="G88">
        <f t="shared" si="9"/>
        <v>1.7978423162517321E-3</v>
      </c>
      <c r="H88">
        <f t="shared" si="10"/>
        <v>6.6459201723212402E-2</v>
      </c>
    </row>
    <row r="89" spans="1:8" x14ac:dyDescent="0.2">
      <c r="A89" s="40">
        <v>217</v>
      </c>
      <c r="B89" s="52">
        <v>63.9</v>
      </c>
      <c r="C89" s="40">
        <f t="shared" si="12"/>
        <v>639</v>
      </c>
      <c r="E89">
        <f t="shared" si="11"/>
        <v>639.13359934158757</v>
      </c>
      <c r="F89" s="29">
        <f t="shared" si="8"/>
        <v>63.913359934158763</v>
      </c>
      <c r="G89">
        <f t="shared" si="9"/>
        <v>1.7848784072650966E-4</v>
      </c>
      <c r="H89">
        <f t="shared" si="10"/>
        <v>2.0907565193684086E-2</v>
      </c>
    </row>
    <row r="90" spans="1:8" x14ac:dyDescent="0.2">
      <c r="A90" s="40">
        <v>223</v>
      </c>
      <c r="B90" s="52">
        <v>63.9</v>
      </c>
      <c r="C90" s="40">
        <f t="shared" si="12"/>
        <v>639</v>
      </c>
      <c r="E90">
        <f t="shared" si="11"/>
        <v>639.80906240998445</v>
      </c>
      <c r="F90" s="29">
        <f t="shared" si="8"/>
        <v>63.980906240998443</v>
      </c>
      <c r="G90">
        <f t="shared" si="9"/>
        <v>6.5458198324984465E-3</v>
      </c>
      <c r="H90">
        <f t="shared" si="10"/>
        <v>0.12661383567831308</v>
      </c>
    </row>
    <row r="91" spans="1:8" x14ac:dyDescent="0.2">
      <c r="A91" s="40">
        <v>230</v>
      </c>
      <c r="B91" s="52">
        <v>64</v>
      </c>
      <c r="C91" s="40">
        <f t="shared" si="12"/>
        <v>640</v>
      </c>
      <c r="E91">
        <f t="shared" si="11"/>
        <v>640.55676242120967</v>
      </c>
      <c r="F91" s="29">
        <f t="shared" si="8"/>
        <v>64.055676242120967</v>
      </c>
      <c r="G91">
        <f t="shared" si="9"/>
        <v>3.0998439367125276E-3</v>
      </c>
      <c r="H91">
        <f t="shared" si="10"/>
        <v>8.6994128314010766E-2</v>
      </c>
    </row>
    <row r="92" spans="1:8" x14ac:dyDescent="0.2">
      <c r="A92" s="40">
        <v>236</v>
      </c>
      <c r="B92" s="52">
        <v>64.099999999999994</v>
      </c>
      <c r="C92" s="40">
        <f t="shared" si="12"/>
        <v>641</v>
      </c>
      <c r="E92">
        <f t="shared" si="11"/>
        <v>641.16527086142833</v>
      </c>
      <c r="F92" s="29">
        <f t="shared" si="8"/>
        <v>64.116527086142838</v>
      </c>
      <c r="G92">
        <f t="shared" si="9"/>
        <v>2.7314457637298375E-4</v>
      </c>
      <c r="H92">
        <f t="shared" si="10"/>
        <v>2.5783285714275905E-2</v>
      </c>
    </row>
    <row r="93" spans="1:8" x14ac:dyDescent="0.2">
      <c r="A93" s="40">
        <v>243</v>
      </c>
      <c r="B93" s="52">
        <v>64.2</v>
      </c>
      <c r="C93" s="40">
        <f t="shared" si="12"/>
        <v>642</v>
      </c>
      <c r="E93">
        <f t="shared" si="11"/>
        <v>641.83990418192809</v>
      </c>
      <c r="F93" s="29">
        <f t="shared" si="8"/>
        <v>64.183990418192806</v>
      </c>
      <c r="G93">
        <f t="shared" si="9"/>
        <v>2.5630670964131981E-4</v>
      </c>
      <c r="H93">
        <f t="shared" si="10"/>
        <v>2.4937043313388862E-2</v>
      </c>
    </row>
    <row r="94" spans="1:8" x14ac:dyDescent="0.2">
      <c r="A94" s="40">
        <v>249</v>
      </c>
      <c r="B94" s="52">
        <v>64.3</v>
      </c>
      <c r="C94" s="40">
        <f t="shared" si="12"/>
        <v>643</v>
      </c>
      <c r="E94">
        <f t="shared" si="11"/>
        <v>642.38976722148379</v>
      </c>
      <c r="F94" s="29">
        <f t="shared" si="8"/>
        <v>64.238976722148379</v>
      </c>
      <c r="G94">
        <f t="shared" si="9"/>
        <v>3.7238404397557431E-3</v>
      </c>
      <c r="H94">
        <f t="shared" si="10"/>
        <v>9.4904009100493791E-2</v>
      </c>
    </row>
    <row r="95" spans="1:8" x14ac:dyDescent="0.2">
      <c r="A95" s="40">
        <v>256</v>
      </c>
      <c r="B95" s="52">
        <v>64.3</v>
      </c>
      <c r="C95" s="40">
        <f t="shared" si="12"/>
        <v>643</v>
      </c>
      <c r="E95">
        <f t="shared" si="11"/>
        <v>643.00024890164593</v>
      </c>
      <c r="F95" s="29">
        <f t="shared" si="8"/>
        <v>64.300024890164593</v>
      </c>
      <c r="G95">
        <f t="shared" si="9"/>
        <v>6.1952029361889088E-10</v>
      </c>
      <c r="H95">
        <f t="shared" si="10"/>
        <v>3.8709431726680066E-5</v>
      </c>
    </row>
    <row r="96" spans="1:8" x14ac:dyDescent="0.2">
      <c r="A96" s="40">
        <v>263</v>
      </c>
      <c r="B96" s="52">
        <v>64.400000000000006</v>
      </c>
      <c r="C96" s="40">
        <f t="shared" si="12"/>
        <v>644</v>
      </c>
      <c r="E96">
        <f t="shared" si="11"/>
        <v>643.57940053797904</v>
      </c>
      <c r="F96" s="29">
        <f t="shared" si="8"/>
        <v>64.357940053797904</v>
      </c>
      <c r="G96">
        <f t="shared" si="9"/>
        <v>1.7690390745236833E-3</v>
      </c>
      <c r="H96">
        <f t="shared" si="10"/>
        <v>6.5310475469104734E-2</v>
      </c>
    </row>
    <row r="97" spans="1:8" x14ac:dyDescent="0.2">
      <c r="A97" s="40">
        <v>271</v>
      </c>
      <c r="B97" s="52">
        <v>64.5</v>
      </c>
      <c r="C97" s="40">
        <f t="shared" si="12"/>
        <v>645</v>
      </c>
      <c r="E97">
        <f t="shared" si="11"/>
        <v>644.20550126425405</v>
      </c>
      <c r="F97" s="29">
        <f t="shared" si="8"/>
        <v>64.420550126425411</v>
      </c>
      <c r="G97">
        <f t="shared" si="9"/>
        <v>6.3122824110181741E-3</v>
      </c>
      <c r="H97">
        <f t="shared" si="10"/>
        <v>0.12317809856525752</v>
      </c>
    </row>
    <row r="98" spans="1:8" x14ac:dyDescent="0.2">
      <c r="A98" s="40">
        <v>278</v>
      </c>
      <c r="B98" s="52">
        <v>64.599999999999994</v>
      </c>
      <c r="C98" s="40">
        <f t="shared" si="12"/>
        <v>646</v>
      </c>
      <c r="E98">
        <f t="shared" si="11"/>
        <v>644.72409454590093</v>
      </c>
      <c r="F98" s="29">
        <f t="shared" si="8"/>
        <v>64.472409454590093</v>
      </c>
      <c r="G98">
        <f t="shared" si="9"/>
        <v>1.6279347277996209E-2</v>
      </c>
      <c r="H98">
        <f t="shared" si="10"/>
        <v>0.19750858422585837</v>
      </c>
    </row>
    <row r="99" spans="1:8" x14ac:dyDescent="0.2">
      <c r="A99" s="40">
        <v>286</v>
      </c>
      <c r="B99" s="52">
        <v>64.7</v>
      </c>
      <c r="C99" s="40">
        <f t="shared" si="12"/>
        <v>647</v>
      </c>
      <c r="E99">
        <f t="shared" si="11"/>
        <v>645.28561536784287</v>
      </c>
      <c r="F99" s="29">
        <f t="shared" si="8"/>
        <v>64.528561536784281</v>
      </c>
      <c r="G99">
        <f t="shared" si="9"/>
        <v>2.9391146669768459E-2</v>
      </c>
      <c r="H99">
        <f t="shared" si="10"/>
        <v>0.26497444082801414</v>
      </c>
    </row>
    <row r="100" spans="1:8" x14ac:dyDescent="0.2">
      <c r="A100" s="40">
        <v>293</v>
      </c>
      <c r="B100" s="52">
        <v>64.8</v>
      </c>
      <c r="C100" s="40">
        <f t="shared" si="12"/>
        <v>648</v>
      </c>
      <c r="E100">
        <f t="shared" si="11"/>
        <v>645.75142434543909</v>
      </c>
      <c r="F100" s="29">
        <f t="shared" si="8"/>
        <v>64.575142434543906</v>
      </c>
      <c r="G100">
        <f t="shared" si="9"/>
        <v>5.0560924742840213E-2</v>
      </c>
      <c r="H100">
        <f t="shared" si="10"/>
        <v>0.34700241582730218</v>
      </c>
    </row>
    <row r="101" spans="1:8" x14ac:dyDescent="0.2">
      <c r="A101" s="40">
        <v>301</v>
      </c>
      <c r="B101" s="52">
        <v>64.900000000000006</v>
      </c>
      <c r="C101" s="40">
        <f t="shared" si="12"/>
        <v>649</v>
      </c>
      <c r="E101">
        <f t="shared" si="11"/>
        <v>646.25652279875806</v>
      </c>
      <c r="F101" s="29">
        <f t="shared" si="8"/>
        <v>64.625652279875808</v>
      </c>
      <c r="G101">
        <f t="shared" si="9"/>
        <v>7.5266671537344884E-2</v>
      </c>
      <c r="H101">
        <f t="shared" si="10"/>
        <v>0.42272375982156385</v>
      </c>
    </row>
    <row r="102" spans="1:8" x14ac:dyDescent="0.2">
      <c r="A102" s="40">
        <v>309</v>
      </c>
      <c r="B102" s="52">
        <v>64.900000000000006</v>
      </c>
      <c r="C102" s="40">
        <f t="shared" si="12"/>
        <v>649</v>
      </c>
      <c r="E102">
        <f t="shared" si="11"/>
        <v>646.73442429925842</v>
      </c>
      <c r="F102" s="29">
        <f t="shared" si="8"/>
        <v>64.673442429925842</v>
      </c>
      <c r="G102">
        <f t="shared" si="9"/>
        <v>5.1328332557909528E-2</v>
      </c>
      <c r="H102">
        <f t="shared" si="10"/>
        <v>0.34908716498330827</v>
      </c>
    </row>
    <row r="103" spans="1:8" x14ac:dyDescent="0.2">
      <c r="A103" s="40">
        <v>318</v>
      </c>
      <c r="B103" s="52">
        <v>65</v>
      </c>
      <c r="C103" s="40">
        <f t="shared" si="12"/>
        <v>650</v>
      </c>
      <c r="E103">
        <f t="shared" si="11"/>
        <v>647.24179030779078</v>
      </c>
      <c r="F103" s="29">
        <f t="shared" si="8"/>
        <v>64.724179030779084</v>
      </c>
      <c r="G103">
        <f t="shared" si="9"/>
        <v>7.607720706196569E-2</v>
      </c>
      <c r="H103">
        <f t="shared" si="10"/>
        <v>0.42433995264756774</v>
      </c>
    </row>
    <row r="104" spans="1:8" x14ac:dyDescent="0.2">
      <c r="A104" s="40">
        <v>326</v>
      </c>
      <c r="B104" s="52">
        <v>65.099999999999994</v>
      </c>
      <c r="C104" s="40">
        <f t="shared" si="12"/>
        <v>651</v>
      </c>
      <c r="E104">
        <f t="shared" si="11"/>
        <v>647.66769488014359</v>
      </c>
      <c r="F104" s="29">
        <f t="shared" si="8"/>
        <v>64.766769488014361</v>
      </c>
      <c r="G104">
        <f t="shared" si="9"/>
        <v>0.11104257411820705</v>
      </c>
      <c r="H104">
        <f t="shared" si="10"/>
        <v>0.5118748263988171</v>
      </c>
    </row>
    <row r="105" spans="1:8" x14ac:dyDescent="0.2">
      <c r="A105" s="40">
        <v>335</v>
      </c>
      <c r="B105" s="52">
        <v>65.2</v>
      </c>
      <c r="C105" s="40">
        <f t="shared" si="12"/>
        <v>652</v>
      </c>
      <c r="E105">
        <f t="shared" si="11"/>
        <v>648.12056703685016</v>
      </c>
      <c r="F105" s="29">
        <f t="shared" si="8"/>
        <v>64.812056703685016</v>
      </c>
      <c r="G105">
        <f t="shared" si="9"/>
        <v>0.15050000115573758</v>
      </c>
      <c r="H105">
        <f t="shared" si="10"/>
        <v>0.59500505569782813</v>
      </c>
    </row>
    <row r="106" spans="1:8" x14ac:dyDescent="0.2">
      <c r="A106" s="40">
        <v>344</v>
      </c>
      <c r="B106" s="52">
        <v>65.3</v>
      </c>
      <c r="C106" s="40">
        <f t="shared" si="12"/>
        <v>653</v>
      </c>
      <c r="E106">
        <f t="shared" si="11"/>
        <v>648.54751594861807</v>
      </c>
      <c r="F106" s="29">
        <f t="shared" si="8"/>
        <v>64.85475159486181</v>
      </c>
      <c r="G106">
        <f t="shared" si="9"/>
        <v>0.19824614227809939</v>
      </c>
      <c r="H106">
        <f t="shared" si="10"/>
        <v>0.6818505438563327</v>
      </c>
    </row>
    <row r="107" spans="1:8" x14ac:dyDescent="0.2">
      <c r="A107" s="40">
        <v>353</v>
      </c>
      <c r="B107" s="52">
        <v>65.3</v>
      </c>
      <c r="C107" s="40">
        <f t="shared" si="12"/>
        <v>653</v>
      </c>
      <c r="E107">
        <f t="shared" si="11"/>
        <v>648.95034358681994</v>
      </c>
      <c r="F107" s="29">
        <f t="shared" si="8"/>
        <v>64.895034358681997</v>
      </c>
      <c r="G107">
        <f t="shared" si="9"/>
        <v>0.16399717064809927</v>
      </c>
      <c r="H107">
        <f t="shared" si="10"/>
        <v>0.62016177843491338</v>
      </c>
    </row>
    <row r="108" spans="1:8" x14ac:dyDescent="0.2">
      <c r="A108" s="40">
        <v>362</v>
      </c>
      <c r="B108" s="52">
        <v>65.400000000000006</v>
      </c>
      <c r="C108" s="40">
        <f t="shared" si="12"/>
        <v>654</v>
      </c>
      <c r="E108">
        <f t="shared" si="11"/>
        <v>649.33070064899471</v>
      </c>
      <c r="F108" s="29">
        <f t="shared" si="8"/>
        <v>64.933070064899468</v>
      </c>
      <c r="G108">
        <f t="shared" si="9"/>
        <v>0.21802356429299247</v>
      </c>
      <c r="H108">
        <f t="shared" si="10"/>
        <v>0.71396014541366126</v>
      </c>
    </row>
    <row r="109" spans="1:8" x14ac:dyDescent="0.2">
      <c r="A109" s="40">
        <v>372</v>
      </c>
      <c r="B109" s="52">
        <v>65.5</v>
      </c>
      <c r="C109" s="40">
        <f t="shared" si="12"/>
        <v>655</v>
      </c>
      <c r="E109">
        <f t="shared" si="11"/>
        <v>649.72880313916119</v>
      </c>
      <c r="F109" s="29">
        <f t="shared" si="8"/>
        <v>64.972880313916122</v>
      </c>
      <c r="G109">
        <f t="shared" si="9"/>
        <v>0.2778551634571666</v>
      </c>
      <c r="H109">
        <f t="shared" si="10"/>
        <v>0.80476287951737335</v>
      </c>
    </row>
    <row r="110" spans="1:8" x14ac:dyDescent="0.2">
      <c r="A110" s="40">
        <v>381</v>
      </c>
      <c r="B110" s="52">
        <v>65.599999999999994</v>
      </c>
      <c r="C110" s="40">
        <f t="shared" si="12"/>
        <v>656</v>
      </c>
      <c r="E110">
        <f t="shared" si="11"/>
        <v>650.06654716694766</v>
      </c>
      <c r="F110" s="29">
        <f t="shared" si="8"/>
        <v>65.006654716694769</v>
      </c>
      <c r="G110">
        <f t="shared" si="9"/>
        <v>0.35205862522055859</v>
      </c>
      <c r="H110">
        <f t="shared" si="10"/>
        <v>0.90448976113601809</v>
      </c>
    </row>
    <row r="111" spans="1:8" x14ac:dyDescent="0.2">
      <c r="A111" s="40">
        <v>391</v>
      </c>
      <c r="B111" s="52">
        <v>65.7</v>
      </c>
      <c r="C111" s="40">
        <f t="shared" si="12"/>
        <v>657</v>
      </c>
      <c r="E111">
        <f t="shared" si="11"/>
        <v>650.42058602349994</v>
      </c>
      <c r="F111" s="29">
        <f t="shared" si="8"/>
        <v>65.042058602349996</v>
      </c>
      <c r="G111">
        <f t="shared" si="9"/>
        <v>0.43288688274164377</v>
      </c>
      <c r="H111">
        <f t="shared" si="10"/>
        <v>1.0014328731354771</v>
      </c>
    </row>
    <row r="112" spans="1:8" x14ac:dyDescent="0.2">
      <c r="G112">
        <f>SUM(G15:G111)/100</f>
        <v>6960.1604313322614</v>
      </c>
      <c r="H112">
        <f>SUM(H15:H111)/100</f>
        <v>0.79451554335023755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honeticPr fontId="17" type="noConversion"/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63513" r:id="rId4">
          <objectPr defaultSize="0" autoPict="0" r:id="rId5">
            <anchor moveWithCells="1" sizeWithCells="1">
              <from>
                <xdr:col>19</xdr:col>
                <xdr:colOff>466725</xdr:colOff>
                <xdr:row>2</xdr:row>
                <xdr:rowOff>104775</xdr:rowOff>
              </from>
              <to>
                <xdr:col>28</xdr:col>
                <xdr:colOff>123825</xdr:colOff>
                <xdr:row>7</xdr:row>
                <xdr:rowOff>19050</xdr:rowOff>
              </to>
            </anchor>
          </objectPr>
        </oleObject>
      </mc:Choice>
      <mc:Fallback>
        <oleObject progId="Equation.3" shapeId="6351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J8" sqref="J8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42" customWidth="1"/>
  </cols>
  <sheetData>
    <row r="1" spans="1:10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10" x14ac:dyDescent="0.2">
      <c r="A2" s="25" t="s">
        <v>21</v>
      </c>
      <c r="G2" s="5">
        <v>6359.6375653811838</v>
      </c>
      <c r="H2" s="5">
        <f>H112</f>
        <v>1.0941665240173766</v>
      </c>
    </row>
    <row r="3" spans="1:10" ht="15.75" x14ac:dyDescent="0.25">
      <c r="A3" s="3" t="s">
        <v>41</v>
      </c>
      <c r="B3" s="3"/>
      <c r="C3" s="60"/>
      <c r="E3" s="3" t="s">
        <v>39</v>
      </c>
      <c r="F3" s="3"/>
      <c r="G3" s="32"/>
    </row>
    <row r="4" spans="1:10" ht="15.75" x14ac:dyDescent="0.25">
      <c r="A4" s="3"/>
      <c r="B4" s="3"/>
      <c r="C4" s="61">
        <v>428.73983928848776</v>
      </c>
      <c r="D4" s="43"/>
      <c r="E4" s="33" t="s">
        <v>4</v>
      </c>
      <c r="F4" s="34" t="s">
        <v>30</v>
      </c>
      <c r="G4" s="35">
        <v>428.73983928848776</v>
      </c>
      <c r="H4" s="30"/>
      <c r="I4" s="43"/>
    </row>
    <row r="5" spans="1:10" ht="15.75" x14ac:dyDescent="0.25">
      <c r="C5" s="62">
        <v>626.9329659832058</v>
      </c>
      <c r="D5" s="43"/>
      <c r="E5" s="36" t="s">
        <v>33</v>
      </c>
      <c r="F5" s="37" t="s">
        <v>31</v>
      </c>
      <c r="G5" s="38">
        <v>626.9329659832058</v>
      </c>
      <c r="H5" s="30"/>
      <c r="I5" s="43"/>
    </row>
    <row r="6" spans="1:10" ht="15.75" x14ac:dyDescent="0.25">
      <c r="C6" s="61">
        <v>9.1327667973400001E-2</v>
      </c>
      <c r="E6" s="49" t="s">
        <v>29</v>
      </c>
      <c r="F6" s="34" t="s">
        <v>34</v>
      </c>
      <c r="G6" s="35">
        <v>9.1327667973400001E-2</v>
      </c>
      <c r="H6" s="31"/>
      <c r="J6">
        <f>1/(G6^G7)</f>
        <v>4.20376644313607</v>
      </c>
    </row>
    <row r="7" spans="1:10" ht="15.75" x14ac:dyDescent="0.25">
      <c r="C7" s="62">
        <v>0.6</v>
      </c>
      <c r="E7" s="50" t="s">
        <v>32</v>
      </c>
      <c r="F7" s="50" t="s">
        <v>7</v>
      </c>
      <c r="G7" s="37">
        <v>0.6</v>
      </c>
    </row>
    <row r="8" spans="1:10" ht="15.75" x14ac:dyDescent="0.25">
      <c r="A8" s="11" t="s">
        <v>28</v>
      </c>
      <c r="B8" s="8" t="s">
        <v>37</v>
      </c>
      <c r="C8" s="8"/>
      <c r="D8" s="44"/>
      <c r="E8" s="8"/>
      <c r="F8" s="8" t="s">
        <v>38</v>
      </c>
      <c r="G8" s="9" t="s">
        <v>11</v>
      </c>
      <c r="H8" s="9" t="s">
        <v>12</v>
      </c>
      <c r="I8" s="44"/>
    </row>
    <row r="9" spans="1:10" x14ac:dyDescent="0.2">
      <c r="A9" s="11" t="s">
        <v>13</v>
      </c>
      <c r="B9" s="11" t="s">
        <v>15</v>
      </c>
      <c r="C9" s="11"/>
      <c r="E9" s="11"/>
      <c r="F9" s="11" t="s">
        <v>15</v>
      </c>
    </row>
    <row r="10" spans="1:10" x14ac:dyDescent="0.2">
      <c r="A10" s="21"/>
      <c r="B10" s="21"/>
      <c r="C10" s="21"/>
    </row>
    <row r="11" spans="1:10" x14ac:dyDescent="0.2">
      <c r="A11" s="21"/>
      <c r="B11" s="21"/>
      <c r="C11" s="21"/>
    </row>
    <row r="12" spans="1:10" x14ac:dyDescent="0.2">
      <c r="A12" s="48">
        <v>0</v>
      </c>
      <c r="B12" s="52">
        <v>24.4</v>
      </c>
      <c r="C12" s="23"/>
      <c r="F12" s="29">
        <f>$G$5-(($G$5-$G$4)*EXP(-$G$6*A12^$G$7))</f>
        <v>428.73983928848776</v>
      </c>
      <c r="G12">
        <f>(F12-B12)^2</f>
        <v>163490.70563584013</v>
      </c>
      <c r="H12">
        <f>100*ABS(1-F12/B12)</f>
        <v>1657.1304888872451</v>
      </c>
    </row>
    <row r="13" spans="1:10" x14ac:dyDescent="0.2">
      <c r="A13" s="39">
        <v>1</v>
      </c>
      <c r="B13" s="52">
        <v>297</v>
      </c>
      <c r="C13" s="40"/>
      <c r="F13" s="29">
        <f t="shared" ref="F13:F76" si="0">$G$5-(($G$5-$G$4)*EXP(-$G$6*A13^$G$7))</f>
        <v>446.0384141956597</v>
      </c>
      <c r="G13">
        <f t="shared" ref="G13:G20" si="1">(F13-B13)^2</f>
        <v>22212.448905957019</v>
      </c>
      <c r="H13">
        <f t="shared" ref="H13:H43" si="2">100*ABS(1-F13/B13)</f>
        <v>50.181284240962867</v>
      </c>
    </row>
    <row r="14" spans="1:10" x14ac:dyDescent="0.2">
      <c r="A14" s="39">
        <v>2.1000000000000014</v>
      </c>
      <c r="B14" s="52">
        <v>474</v>
      </c>
      <c r="C14" s="40"/>
      <c r="F14" s="29">
        <f t="shared" si="0"/>
        <v>455.06906938243969</v>
      </c>
      <c r="G14">
        <f>(F14-B14)^2</f>
        <v>358.38013404688229</v>
      </c>
      <c r="H14">
        <f t="shared" si="2"/>
        <v>3.9938672188945756</v>
      </c>
    </row>
    <row r="15" spans="1:10" x14ac:dyDescent="0.2">
      <c r="A15" s="53">
        <v>3.1000000000000014</v>
      </c>
      <c r="B15" s="54">
        <v>349</v>
      </c>
      <c r="C15" s="55"/>
      <c r="D15" s="56"/>
      <c r="E15" s="56"/>
      <c r="F15" s="57">
        <f>$G$5-(($G$5-$G$4)*EXP(-$G$6*A15^$G$7))</f>
        <v>461.39823032120262</v>
      </c>
      <c r="G15" s="56">
        <f t="shared" si="1"/>
        <v>12633.362179338112</v>
      </c>
      <c r="H15" s="56">
        <f t="shared" si="2"/>
        <v>32.205796653639716</v>
      </c>
    </row>
    <row r="16" spans="1:10" x14ac:dyDescent="0.2">
      <c r="A16" s="39">
        <v>4.2000000000000028</v>
      </c>
      <c r="B16" s="52">
        <v>398</v>
      </c>
      <c r="C16" s="40"/>
      <c r="F16" s="29">
        <f t="shared" si="0"/>
        <v>467.24956662873836</v>
      </c>
      <c r="G16">
        <f t="shared" si="1"/>
        <v>4795.5024782680739</v>
      </c>
      <c r="H16">
        <f t="shared" si="2"/>
        <v>17.399388600185528</v>
      </c>
    </row>
    <row r="17" spans="1:8" x14ac:dyDescent="0.2">
      <c r="A17" s="39">
        <v>5.3999999999999986</v>
      </c>
      <c r="B17" s="52">
        <v>439</v>
      </c>
      <c r="C17" s="40"/>
      <c r="F17" s="29">
        <f t="shared" si="0"/>
        <v>472.76680949892432</v>
      </c>
      <c r="G17">
        <f t="shared" si="1"/>
        <v>1140.1974237366455</v>
      </c>
      <c r="H17">
        <f t="shared" si="2"/>
        <v>7.6917561500966514</v>
      </c>
    </row>
    <row r="18" spans="1:8" x14ac:dyDescent="0.2">
      <c r="A18" s="39">
        <v>6.5</v>
      </c>
      <c r="B18" s="52">
        <v>453</v>
      </c>
      <c r="C18" s="40"/>
      <c r="F18" s="29">
        <f t="shared" si="0"/>
        <v>477.25708699850361</v>
      </c>
      <c r="G18">
        <f t="shared" si="1"/>
        <v>588.40626965297281</v>
      </c>
      <c r="H18">
        <f t="shared" si="2"/>
        <v>5.3547653418330343</v>
      </c>
    </row>
    <row r="19" spans="1:8" x14ac:dyDescent="0.2">
      <c r="A19" s="39">
        <v>7.7000000000000028</v>
      </c>
      <c r="B19" s="52">
        <v>462</v>
      </c>
      <c r="C19" s="40"/>
      <c r="F19" s="29">
        <f t="shared" si="0"/>
        <v>481.68670693004572</v>
      </c>
      <c r="G19">
        <f t="shared" si="1"/>
        <v>387.56642974951001</v>
      </c>
      <c r="H19">
        <f t="shared" si="2"/>
        <v>4.2611919762003625</v>
      </c>
    </row>
    <row r="20" spans="1:8" x14ac:dyDescent="0.2">
      <c r="A20" s="39">
        <v>8.8999999999999986</v>
      </c>
      <c r="B20" s="52">
        <v>472</v>
      </c>
      <c r="C20" s="40"/>
      <c r="F20" s="29">
        <f t="shared" si="0"/>
        <v>485.72788416762444</v>
      </c>
      <c r="G20">
        <f t="shared" si="1"/>
        <v>188.45480371971371</v>
      </c>
      <c r="H20">
        <f t="shared" si="2"/>
        <v>2.9084500355136544</v>
      </c>
    </row>
    <row r="21" spans="1:8" x14ac:dyDescent="0.2">
      <c r="A21" s="39">
        <v>10.100000000000001</v>
      </c>
      <c r="B21" s="52">
        <v>481</v>
      </c>
      <c r="C21" s="40"/>
      <c r="F21" s="29">
        <f t="shared" si="0"/>
        <v>489.45236841784163</v>
      </c>
      <c r="G21">
        <f>(E21-B21)^2</f>
        <v>231361</v>
      </c>
      <c r="H21">
        <f t="shared" si="2"/>
        <v>1.7572491513184296</v>
      </c>
    </row>
    <row r="22" spans="1:8" x14ac:dyDescent="0.2">
      <c r="A22" s="39">
        <v>11.399999999999999</v>
      </c>
      <c r="B22" s="52">
        <v>489</v>
      </c>
      <c r="C22" s="40"/>
      <c r="F22" s="29">
        <f t="shared" si="0"/>
        <v>493.18962155592612</v>
      </c>
      <c r="G22">
        <f>(E22-B22)^2</f>
        <v>239121</v>
      </c>
      <c r="H22">
        <f t="shared" si="2"/>
        <v>0.8567733243202813</v>
      </c>
    </row>
    <row r="23" spans="1:8" x14ac:dyDescent="0.2">
      <c r="A23" s="39">
        <v>12.700000000000003</v>
      </c>
      <c r="B23" s="52">
        <v>494</v>
      </c>
      <c r="C23" s="40"/>
      <c r="F23" s="29">
        <f t="shared" si="0"/>
        <v>496.66488601256066</v>
      </c>
      <c r="G23">
        <f>(E23-B23)^2</f>
        <v>244036</v>
      </c>
      <c r="H23">
        <f t="shared" si="2"/>
        <v>0.53945060983009441</v>
      </c>
    </row>
    <row r="24" spans="1:8" x14ac:dyDescent="0.2">
      <c r="A24" s="39">
        <v>14</v>
      </c>
      <c r="B24" s="52">
        <v>498</v>
      </c>
      <c r="C24" s="40"/>
      <c r="F24" s="29">
        <f t="shared" si="0"/>
        <v>499.9154816871814</v>
      </c>
      <c r="G24">
        <f>(F24-B24)^2</f>
        <v>3.669070093927294</v>
      </c>
      <c r="H24">
        <f t="shared" si="2"/>
        <v>0.38463487694404552</v>
      </c>
    </row>
    <row r="25" spans="1:8" x14ac:dyDescent="0.2">
      <c r="A25" s="39">
        <v>15.399999999999999</v>
      </c>
      <c r="B25" s="52">
        <v>502</v>
      </c>
      <c r="C25" s="40"/>
      <c r="F25" s="29">
        <f t="shared" si="0"/>
        <v>503.19822329729027</v>
      </c>
      <c r="G25">
        <f t="shared" ref="G25:G88" si="3">(F25-B25)^2</f>
        <v>1.4357390701691652</v>
      </c>
      <c r="H25">
        <f t="shared" si="2"/>
        <v>0.23868989985862399</v>
      </c>
    </row>
    <row r="26" spans="1:8" x14ac:dyDescent="0.2">
      <c r="A26" s="39">
        <v>16.700000000000003</v>
      </c>
      <c r="B26" s="52">
        <v>509</v>
      </c>
      <c r="C26" s="40"/>
      <c r="F26" s="29">
        <f t="shared" si="0"/>
        <v>506.06885814270072</v>
      </c>
      <c r="G26">
        <f t="shared" si="3"/>
        <v>8.5915925876118759</v>
      </c>
      <c r="H26">
        <f t="shared" si="2"/>
        <v>0.57586284033385171</v>
      </c>
    </row>
    <row r="27" spans="1:8" x14ac:dyDescent="0.2">
      <c r="A27" s="39">
        <v>18.200000000000003</v>
      </c>
      <c r="B27" s="52">
        <v>515</v>
      </c>
      <c r="C27" s="40"/>
      <c r="F27" s="29">
        <f t="shared" si="0"/>
        <v>509.19366692820535</v>
      </c>
      <c r="G27">
        <f t="shared" si="3"/>
        <v>33.713503740616346</v>
      </c>
      <c r="H27">
        <f t="shared" si="2"/>
        <v>1.1274433149115803</v>
      </c>
    </row>
    <row r="28" spans="1:8" x14ac:dyDescent="0.2">
      <c r="A28" s="39">
        <v>19.600000000000001</v>
      </c>
      <c r="B28" s="52">
        <v>516</v>
      </c>
      <c r="C28" s="40"/>
      <c r="F28" s="29">
        <f t="shared" si="0"/>
        <v>511.94879919087845</v>
      </c>
      <c r="G28">
        <f t="shared" si="3"/>
        <v>16.412227995827131</v>
      </c>
      <c r="H28">
        <f t="shared" si="2"/>
        <v>0.78511643587626523</v>
      </c>
    </row>
    <row r="29" spans="1:8" x14ac:dyDescent="0.2">
      <c r="A29" s="39">
        <v>21.1</v>
      </c>
      <c r="B29" s="52">
        <v>518</v>
      </c>
      <c r="C29" s="40"/>
      <c r="F29" s="29">
        <f t="shared" si="0"/>
        <v>514.74632923888123</v>
      </c>
      <c r="G29">
        <f t="shared" si="3"/>
        <v>10.586373421759193</v>
      </c>
      <c r="H29">
        <f t="shared" si="2"/>
        <v>0.62812176855574497</v>
      </c>
    </row>
    <row r="30" spans="1:8" x14ac:dyDescent="0.2">
      <c r="A30" s="39">
        <v>22.6</v>
      </c>
      <c r="B30" s="52">
        <v>524</v>
      </c>
      <c r="C30" s="40"/>
      <c r="F30" s="29">
        <f t="shared" si="0"/>
        <v>517.40011107490909</v>
      </c>
      <c r="G30">
        <f t="shared" si="3"/>
        <v>43.55853382353763</v>
      </c>
      <c r="H30">
        <f t="shared" si="2"/>
        <v>1.2595207872310943</v>
      </c>
    </row>
    <row r="31" spans="1:8" x14ac:dyDescent="0.2">
      <c r="A31" s="39">
        <v>24.200000000000003</v>
      </c>
      <c r="B31" s="52">
        <v>524</v>
      </c>
      <c r="C31" s="40"/>
      <c r="F31" s="29">
        <f t="shared" si="0"/>
        <v>520.08790063910249</v>
      </c>
      <c r="G31">
        <f t="shared" si="3"/>
        <v>15.304521409534738</v>
      </c>
      <c r="H31">
        <f t="shared" si="2"/>
        <v>0.74658384749952678</v>
      </c>
    </row>
    <row r="32" spans="1:8" x14ac:dyDescent="0.2">
      <c r="A32" s="39">
        <v>25.799999999999997</v>
      </c>
      <c r="B32" s="52">
        <v>529</v>
      </c>
      <c r="C32" s="40"/>
      <c r="F32" s="29">
        <f t="shared" si="0"/>
        <v>522.64207265358255</v>
      </c>
      <c r="G32">
        <f t="shared" si="3"/>
        <v>40.423240142322896</v>
      </c>
      <c r="H32">
        <f t="shared" si="2"/>
        <v>1.2018766250316504</v>
      </c>
    </row>
    <row r="33" spans="1:8" x14ac:dyDescent="0.2">
      <c r="A33" s="39">
        <v>27.4</v>
      </c>
      <c r="B33" s="52">
        <v>530</v>
      </c>
      <c r="C33" s="40"/>
      <c r="F33" s="29">
        <f t="shared" si="0"/>
        <v>525.07477445822065</v>
      </c>
      <c r="G33">
        <f t="shared" si="3"/>
        <v>24.25784663739574</v>
      </c>
      <c r="H33">
        <f t="shared" si="2"/>
        <v>0.92928783807157966</v>
      </c>
    </row>
    <row r="34" spans="1:8" x14ac:dyDescent="0.2">
      <c r="A34" s="39">
        <v>29.1</v>
      </c>
      <c r="B34" s="52">
        <v>533</v>
      </c>
      <c r="C34" s="40"/>
      <c r="F34" s="29">
        <f t="shared" si="0"/>
        <v>527.53810481433095</v>
      </c>
      <c r="G34">
        <f t="shared" si="3"/>
        <v>29.832299019234746</v>
      </c>
      <c r="H34">
        <f t="shared" si="2"/>
        <v>1.0247458134463483</v>
      </c>
    </row>
    <row r="35" spans="1:8" x14ac:dyDescent="0.2">
      <c r="A35" s="39">
        <v>30.799999999999997</v>
      </c>
      <c r="B35" s="52">
        <v>536</v>
      </c>
      <c r="C35" s="40"/>
      <c r="F35" s="29">
        <f t="shared" si="0"/>
        <v>529.88696734202188</v>
      </c>
      <c r="G35">
        <f t="shared" si="3"/>
        <v>37.369168277507086</v>
      </c>
      <c r="H35">
        <f t="shared" si="2"/>
        <v>1.1404911675332308</v>
      </c>
    </row>
    <row r="36" spans="1:8" x14ac:dyDescent="0.2">
      <c r="A36" s="39">
        <v>32.5</v>
      </c>
      <c r="B36" s="52">
        <v>537</v>
      </c>
      <c r="C36" s="40"/>
      <c r="F36" s="29">
        <f t="shared" si="0"/>
        <v>532.13079837474481</v>
      </c>
      <c r="G36">
        <f t="shared" si="3"/>
        <v>23.709124467387753</v>
      </c>
      <c r="H36">
        <f t="shared" si="2"/>
        <v>0.90674145721698629</v>
      </c>
    </row>
    <row r="37" spans="1:8" x14ac:dyDescent="0.2">
      <c r="A37" s="39">
        <v>34.299999999999997</v>
      </c>
      <c r="B37" s="52">
        <v>539</v>
      </c>
      <c r="C37" s="40"/>
      <c r="F37" s="29">
        <f t="shared" si="0"/>
        <v>534.40130060570755</v>
      </c>
      <c r="G37">
        <f t="shared" si="3"/>
        <v>21.148036119065772</v>
      </c>
      <c r="H37">
        <f t="shared" si="2"/>
        <v>0.85319098224350132</v>
      </c>
    </row>
    <row r="38" spans="1:8" x14ac:dyDescent="0.2">
      <c r="A38" s="39">
        <v>36.099999999999994</v>
      </c>
      <c r="B38" s="52">
        <v>541</v>
      </c>
      <c r="C38" s="40"/>
      <c r="F38" s="29">
        <f t="shared" si="0"/>
        <v>536.57190960060416</v>
      </c>
      <c r="G38">
        <f t="shared" si="3"/>
        <v>19.607984585221626</v>
      </c>
      <c r="H38">
        <f t="shared" si="2"/>
        <v>0.81850099803989496</v>
      </c>
    </row>
    <row r="39" spans="1:8" x14ac:dyDescent="0.2">
      <c r="A39" s="39">
        <v>38</v>
      </c>
      <c r="B39" s="52">
        <v>543</v>
      </c>
      <c r="C39" s="40"/>
      <c r="F39" s="29">
        <f t="shared" si="0"/>
        <v>538.76310059224488</v>
      </c>
      <c r="G39">
        <f t="shared" si="3"/>
        <v>17.951316591435667</v>
      </c>
      <c r="H39">
        <f t="shared" si="2"/>
        <v>0.78027613402488205</v>
      </c>
    </row>
    <row r="40" spans="1:8" x14ac:dyDescent="0.2">
      <c r="A40" s="39">
        <v>39.900000000000006</v>
      </c>
      <c r="B40" s="52">
        <v>545</v>
      </c>
      <c r="C40" s="40"/>
      <c r="F40" s="29">
        <f t="shared" si="0"/>
        <v>540.85930703367899</v>
      </c>
      <c r="G40">
        <f t="shared" si="3"/>
        <v>17.145338241340301</v>
      </c>
      <c r="H40">
        <f t="shared" si="2"/>
        <v>0.75976017730661205</v>
      </c>
    </row>
    <row r="41" spans="1:8" x14ac:dyDescent="0.2">
      <c r="A41" s="39">
        <v>41.900000000000006</v>
      </c>
      <c r="B41" s="52">
        <v>547</v>
      </c>
      <c r="C41" s="40"/>
      <c r="F41" s="29">
        <f t="shared" si="0"/>
        <v>542.97088163402339</v>
      </c>
      <c r="G41">
        <f t="shared" si="3"/>
        <v>16.233794807050067</v>
      </c>
      <c r="H41">
        <f t="shared" si="2"/>
        <v>0.73658471041619933</v>
      </c>
    </row>
    <row r="42" spans="1:8" x14ac:dyDescent="0.2">
      <c r="A42" s="39">
        <v>43.900000000000006</v>
      </c>
      <c r="B42" s="52">
        <v>549</v>
      </c>
      <c r="C42" s="40"/>
      <c r="F42" s="29">
        <f t="shared" si="0"/>
        <v>544.99215570208446</v>
      </c>
      <c r="G42">
        <f t="shared" si="3"/>
        <v>16.062815916334106</v>
      </c>
      <c r="H42">
        <f t="shared" si="2"/>
        <v>0.73002628377332179</v>
      </c>
    </row>
    <row r="43" spans="1:8" x14ac:dyDescent="0.2">
      <c r="A43" s="40">
        <v>46</v>
      </c>
      <c r="B43" s="52">
        <v>551</v>
      </c>
      <c r="C43" s="40"/>
      <c r="F43" s="29">
        <f t="shared" si="0"/>
        <v>547.02433277652392</v>
      </c>
      <c r="G43">
        <f t="shared" si="3"/>
        <v>15.805929871822002</v>
      </c>
      <c r="H43">
        <f t="shared" si="2"/>
        <v>0.72153670117532931</v>
      </c>
    </row>
    <row r="44" spans="1:8" x14ac:dyDescent="0.2">
      <c r="A44" s="40">
        <v>48.099999999999994</v>
      </c>
      <c r="B44" s="52">
        <v>552</v>
      </c>
      <c r="C44" s="40"/>
      <c r="F44" s="29">
        <f t="shared" si="0"/>
        <v>548.97067588313962</v>
      </c>
      <c r="G44">
        <f t="shared" si="3"/>
        <v>9.1768046049919203</v>
      </c>
      <c r="H44">
        <f>100*ABS(1-F44/B44)</f>
        <v>0.54879060088049991</v>
      </c>
    </row>
    <row r="45" spans="1:8" x14ac:dyDescent="0.2">
      <c r="A45" s="40">
        <v>50.2</v>
      </c>
      <c r="B45" s="52">
        <v>554</v>
      </c>
      <c r="C45" s="40"/>
      <c r="F45" s="29">
        <f t="shared" si="0"/>
        <v>550.83712173760682</v>
      </c>
      <c r="G45">
        <f t="shared" si="3"/>
        <v>10.003798902719291</v>
      </c>
      <c r="H45">
        <f t="shared" ref="H45:H108" si="4">100*ABS(1-F45/B45)</f>
        <v>0.57091665386158619</v>
      </c>
    </row>
    <row r="46" spans="1:8" x14ac:dyDescent="0.2">
      <c r="A46" s="40">
        <v>52.400000000000006</v>
      </c>
      <c r="B46" s="52">
        <v>556</v>
      </c>
      <c r="C46" s="40"/>
      <c r="F46" s="29">
        <f t="shared" si="0"/>
        <v>552.7125541246786</v>
      </c>
      <c r="G46">
        <f t="shared" si="3"/>
        <v>10.807300383167657</v>
      </c>
      <c r="H46">
        <f t="shared" si="4"/>
        <v>0.59126724376283857</v>
      </c>
    </row>
    <row r="47" spans="1:8" x14ac:dyDescent="0.2">
      <c r="A47" s="40">
        <v>54.7</v>
      </c>
      <c r="B47" s="52">
        <v>558</v>
      </c>
      <c r="C47" s="40"/>
      <c r="F47" s="29">
        <f t="shared" si="0"/>
        <v>554.59171067517673</v>
      </c>
      <c r="G47">
        <f t="shared" si="3"/>
        <v>11.616436121704277</v>
      </c>
      <c r="H47">
        <f t="shared" si="4"/>
        <v>0.61080453849879923</v>
      </c>
    </row>
    <row r="48" spans="1:8" x14ac:dyDescent="0.2">
      <c r="A48" s="40">
        <v>57</v>
      </c>
      <c r="B48" s="52">
        <v>559</v>
      </c>
      <c r="C48" s="40"/>
      <c r="F48" s="29">
        <f t="shared" si="0"/>
        <v>556.39311486456563</v>
      </c>
      <c r="G48">
        <f t="shared" si="3"/>
        <v>6.7958501093486623</v>
      </c>
      <c r="H48">
        <f t="shared" si="4"/>
        <v>0.46634796698289405</v>
      </c>
    </row>
    <row r="49" spans="1:8" x14ac:dyDescent="0.2">
      <c r="A49" s="45">
        <v>59.400000000000006</v>
      </c>
      <c r="B49" s="52">
        <v>560</v>
      </c>
      <c r="C49" s="40"/>
      <c r="F49" s="29">
        <f t="shared" si="0"/>
        <v>558.19546499620787</v>
      </c>
      <c r="G49">
        <f t="shared" si="3"/>
        <v>3.2563465799110456</v>
      </c>
      <c r="H49">
        <f t="shared" si="4"/>
        <v>0.32223839353431316</v>
      </c>
    </row>
    <row r="50" spans="1:8" x14ac:dyDescent="0.2">
      <c r="A50" s="46">
        <v>61.8</v>
      </c>
      <c r="B50" s="52">
        <v>562</v>
      </c>
      <c r="C50" s="40"/>
      <c r="F50" s="29">
        <f t="shared" si="0"/>
        <v>559.92395517758587</v>
      </c>
      <c r="G50">
        <f t="shared" si="3"/>
        <v>4.309962104672528</v>
      </c>
      <c r="H50">
        <f t="shared" si="4"/>
        <v>0.3694029933121179</v>
      </c>
    </row>
    <row r="51" spans="1:8" x14ac:dyDescent="0.2">
      <c r="A51" s="47">
        <v>64.3</v>
      </c>
      <c r="B51" s="52">
        <v>563</v>
      </c>
      <c r="C51" s="40"/>
      <c r="F51" s="29">
        <f t="shared" si="0"/>
        <v>561.65102931769025</v>
      </c>
      <c r="G51">
        <f t="shared" si="3"/>
        <v>1.8197219017312458</v>
      </c>
      <c r="H51">
        <f t="shared" si="4"/>
        <v>0.23960402882944321</v>
      </c>
    </row>
    <row r="52" spans="1:8" x14ac:dyDescent="0.2">
      <c r="A52" s="40">
        <v>66.8</v>
      </c>
      <c r="B52" s="52">
        <v>565</v>
      </c>
      <c r="C52" s="40"/>
      <c r="F52" s="29">
        <f t="shared" si="0"/>
        <v>563.30794999542172</v>
      </c>
      <c r="G52">
        <f t="shared" si="3"/>
        <v>2.8630332179933484</v>
      </c>
      <c r="H52">
        <f t="shared" si="4"/>
        <v>0.29947787691650962</v>
      </c>
    </row>
    <row r="53" spans="1:8" x14ac:dyDescent="0.2">
      <c r="A53" s="40">
        <v>69</v>
      </c>
      <c r="B53" s="52">
        <v>566</v>
      </c>
      <c r="C53" s="40"/>
      <c r="F53" s="29">
        <f t="shared" si="0"/>
        <v>564.71151347028399</v>
      </c>
      <c r="G53">
        <f>(F53-B53)^2</f>
        <v>1.6601975372596074</v>
      </c>
      <c r="H53">
        <f t="shared" si="4"/>
        <v>0.22764779676961444</v>
      </c>
    </row>
    <row r="54" spans="1:8" x14ac:dyDescent="0.2">
      <c r="A54" s="40">
        <v>72</v>
      </c>
      <c r="B54" s="52">
        <v>567</v>
      </c>
      <c r="C54" s="40"/>
      <c r="F54" s="29">
        <f t="shared" si="0"/>
        <v>566.54833561221631</v>
      </c>
      <c r="G54">
        <f t="shared" si="3"/>
        <v>0.2040007191920192</v>
      </c>
      <c r="H54">
        <f t="shared" si="4"/>
        <v>7.96586221840756E-2</v>
      </c>
    </row>
    <row r="55" spans="1:8" x14ac:dyDescent="0.2">
      <c r="A55" s="40">
        <v>75</v>
      </c>
      <c r="B55" s="52">
        <v>569</v>
      </c>
      <c r="C55" s="40"/>
      <c r="F55" s="29">
        <f t="shared" si="0"/>
        <v>568.30189173300232</v>
      </c>
      <c r="G55">
        <f t="shared" si="3"/>
        <v>0.48735515245050209</v>
      </c>
      <c r="H55">
        <f t="shared" si="4"/>
        <v>0.12269038084318229</v>
      </c>
    </row>
    <row r="56" spans="1:8" x14ac:dyDescent="0.2">
      <c r="A56" s="40">
        <v>78</v>
      </c>
      <c r="B56" s="52">
        <v>570</v>
      </c>
      <c r="C56" s="40"/>
      <c r="F56" s="29">
        <f t="shared" si="0"/>
        <v>569.97788119199106</v>
      </c>
      <c r="G56">
        <f t="shared" si="3"/>
        <v>4.892416677363706E-4</v>
      </c>
      <c r="H56">
        <f t="shared" si="4"/>
        <v>3.8804926331459377E-3</v>
      </c>
    </row>
    <row r="57" spans="1:8" x14ac:dyDescent="0.2">
      <c r="A57" s="40">
        <v>80</v>
      </c>
      <c r="B57" s="52">
        <v>572</v>
      </c>
      <c r="C57" s="40"/>
      <c r="F57" s="29">
        <f t="shared" si="0"/>
        <v>571.05467776206638</v>
      </c>
      <c r="G57">
        <f t="shared" si="3"/>
        <v>0.89363413353183507</v>
      </c>
      <c r="H57">
        <f t="shared" si="4"/>
        <v>0.16526612551287512</v>
      </c>
    </row>
    <row r="58" spans="1:8" x14ac:dyDescent="0.2">
      <c r="A58" s="40">
        <v>83</v>
      </c>
      <c r="B58" s="52">
        <v>573</v>
      </c>
      <c r="C58" s="40"/>
      <c r="F58" s="29">
        <f t="shared" si="0"/>
        <v>572.61258990092824</v>
      </c>
      <c r="G58">
        <f t="shared" si="3"/>
        <v>0.15008658486278931</v>
      </c>
      <c r="H58">
        <f t="shared" si="4"/>
        <v>6.7610837534337609E-2</v>
      </c>
    </row>
    <row r="59" spans="1:8" x14ac:dyDescent="0.2">
      <c r="A59" s="40">
        <v>86</v>
      </c>
      <c r="B59" s="52">
        <v>574</v>
      </c>
      <c r="C59" s="40"/>
      <c r="F59" s="29">
        <f t="shared" si="0"/>
        <v>574.10562419428993</v>
      </c>
      <c r="G59">
        <f t="shared" si="3"/>
        <v>1.1156470419396993E-2</v>
      </c>
      <c r="H59">
        <f t="shared" si="4"/>
        <v>1.8401427576653084E-2</v>
      </c>
    </row>
    <row r="60" spans="1:8" x14ac:dyDescent="0.2">
      <c r="A60" s="40">
        <v>89</v>
      </c>
      <c r="B60" s="52">
        <v>575</v>
      </c>
      <c r="C60" s="40"/>
      <c r="F60" s="29">
        <f t="shared" si="0"/>
        <v>575.53777208569386</v>
      </c>
      <c r="G60">
        <f t="shared" si="3"/>
        <v>0.28919881615152376</v>
      </c>
      <c r="H60">
        <f t="shared" si="4"/>
        <v>9.352558012067913E-2</v>
      </c>
    </row>
    <row r="61" spans="1:8" x14ac:dyDescent="0.2">
      <c r="A61" s="40">
        <v>92</v>
      </c>
      <c r="B61" s="52">
        <v>577</v>
      </c>
      <c r="C61" s="40"/>
      <c r="F61" s="29">
        <f t="shared" si="0"/>
        <v>576.91268190862195</v>
      </c>
      <c r="G61">
        <f t="shared" si="3"/>
        <v>7.6244490819057653E-3</v>
      </c>
      <c r="H61">
        <f t="shared" si="4"/>
        <v>1.5133118089782904E-2</v>
      </c>
    </row>
    <row r="62" spans="1:8" x14ac:dyDescent="0.2">
      <c r="A62" s="40">
        <v>96</v>
      </c>
      <c r="B62" s="52">
        <v>578</v>
      </c>
      <c r="C62" s="40"/>
      <c r="F62" s="29">
        <f t="shared" si="0"/>
        <v>578.66259770416002</v>
      </c>
      <c r="G62">
        <f t="shared" si="3"/>
        <v>0.43903571755813048</v>
      </c>
      <c r="H62">
        <f t="shared" si="4"/>
        <v>0.11463628099654954</v>
      </c>
    </row>
    <row r="63" spans="1:8" x14ac:dyDescent="0.2">
      <c r="A63" s="40">
        <v>99</v>
      </c>
      <c r="B63" s="52">
        <v>579</v>
      </c>
      <c r="C63" s="40"/>
      <c r="F63" s="29">
        <f t="shared" si="0"/>
        <v>579.91649075906048</v>
      </c>
      <c r="G63">
        <f t="shared" si="3"/>
        <v>0.83995531144325453</v>
      </c>
      <c r="H63">
        <f t="shared" si="4"/>
        <v>0.15828855942323639</v>
      </c>
    </row>
    <row r="64" spans="1:8" x14ac:dyDescent="0.2">
      <c r="A64" s="40">
        <v>102</v>
      </c>
      <c r="B64" s="52">
        <v>580</v>
      </c>
      <c r="C64" s="40"/>
      <c r="F64" s="29">
        <f t="shared" si="0"/>
        <v>581.12328541813656</v>
      </c>
      <c r="G64">
        <f t="shared" si="3"/>
        <v>1.2617701305982287</v>
      </c>
      <c r="H64">
        <f t="shared" si="4"/>
        <v>0.19366989967872783</v>
      </c>
    </row>
    <row r="65" spans="1:8" x14ac:dyDescent="0.2">
      <c r="A65" s="40">
        <v>106</v>
      </c>
      <c r="B65" s="52">
        <v>581</v>
      </c>
      <c r="C65" s="40"/>
      <c r="F65" s="29">
        <f t="shared" si="0"/>
        <v>582.6634511059342</v>
      </c>
      <c r="G65">
        <f t="shared" si="3"/>
        <v>2.7670695818337143</v>
      </c>
      <c r="H65">
        <f t="shared" si="4"/>
        <v>0.28630827985098861</v>
      </c>
    </row>
    <row r="66" spans="1:8" x14ac:dyDescent="0.2">
      <c r="A66" s="40">
        <v>109</v>
      </c>
      <c r="B66" s="52">
        <v>583</v>
      </c>
      <c r="C66" s="40"/>
      <c r="F66" s="29">
        <f t="shared" si="0"/>
        <v>583.76992047339797</v>
      </c>
      <c r="G66">
        <f t="shared" si="3"/>
        <v>0.59277753535736055</v>
      </c>
      <c r="H66">
        <f t="shared" si="4"/>
        <v>0.13206183077152378</v>
      </c>
    </row>
    <row r="67" spans="1:8" x14ac:dyDescent="0.2">
      <c r="A67" s="40">
        <v>113</v>
      </c>
      <c r="B67" s="52">
        <v>584</v>
      </c>
      <c r="C67" s="40"/>
      <c r="F67" s="29">
        <f t="shared" si="0"/>
        <v>585.1843930313936</v>
      </c>
      <c r="G67">
        <f t="shared" si="3"/>
        <v>1.4027868528137142</v>
      </c>
      <c r="H67">
        <f t="shared" si="4"/>
        <v>0.20280702592356814</v>
      </c>
    </row>
    <row r="68" spans="1:8" x14ac:dyDescent="0.2">
      <c r="A68" s="40">
        <v>117</v>
      </c>
      <c r="B68" s="52">
        <v>585</v>
      </c>
      <c r="C68" s="40"/>
      <c r="F68" s="29">
        <f t="shared" si="0"/>
        <v>586.5335871046417</v>
      </c>
      <c r="G68">
        <f t="shared" si="3"/>
        <v>2.351889407523303</v>
      </c>
      <c r="H68">
        <f t="shared" si="4"/>
        <v>0.26215164181908612</v>
      </c>
    </row>
    <row r="69" spans="1:8" x14ac:dyDescent="0.2">
      <c r="A69" s="40">
        <v>120</v>
      </c>
      <c r="B69" s="52">
        <v>586</v>
      </c>
      <c r="C69" s="40"/>
      <c r="F69" s="29">
        <f t="shared" si="0"/>
        <v>587.50519980415777</v>
      </c>
      <c r="G69">
        <f t="shared" si="3"/>
        <v>2.2656264504365859</v>
      </c>
      <c r="H69">
        <f t="shared" si="4"/>
        <v>0.25686003483920139</v>
      </c>
    </row>
    <row r="70" spans="1:8" x14ac:dyDescent="0.2">
      <c r="A70" s="40">
        <v>124</v>
      </c>
      <c r="B70" s="52">
        <v>587</v>
      </c>
      <c r="C70" s="40"/>
      <c r="F70" s="29">
        <f t="shared" si="0"/>
        <v>588.75010003108684</v>
      </c>
      <c r="G70">
        <f t="shared" si="3"/>
        <v>3.0628501188101755</v>
      </c>
      <c r="H70">
        <f t="shared" si="4"/>
        <v>0.29814310580695835</v>
      </c>
    </row>
    <row r="71" spans="1:8" x14ac:dyDescent="0.2">
      <c r="A71" s="40">
        <v>128</v>
      </c>
      <c r="B71" s="52">
        <v>588</v>
      </c>
      <c r="C71" s="40"/>
      <c r="F71" s="29">
        <f t="shared" si="0"/>
        <v>589.94047775430101</v>
      </c>
      <c r="G71">
        <f t="shared" si="3"/>
        <v>3.7654539149371069</v>
      </c>
      <c r="H71">
        <f t="shared" si="4"/>
        <v>0.33001322352057549</v>
      </c>
    </row>
    <row r="72" spans="1:8" x14ac:dyDescent="0.2">
      <c r="A72" s="40">
        <v>132</v>
      </c>
      <c r="B72" s="52">
        <v>589</v>
      </c>
      <c r="C72" s="40"/>
      <c r="F72" s="29">
        <f t="shared" si="0"/>
        <v>591.07963866058299</v>
      </c>
      <c r="G72">
        <f t="shared" si="3"/>
        <v>4.324896958591399</v>
      </c>
      <c r="H72">
        <f t="shared" si="4"/>
        <v>0.35307956885959335</v>
      </c>
    </row>
    <row r="73" spans="1:8" x14ac:dyDescent="0.2">
      <c r="A73" s="40">
        <v>136</v>
      </c>
      <c r="B73" s="52">
        <v>590</v>
      </c>
      <c r="C73" s="40"/>
      <c r="F73" s="29">
        <f t="shared" si="0"/>
        <v>592.17061987636384</v>
      </c>
      <c r="G73">
        <f t="shared" si="3"/>
        <v>4.7115906476657896</v>
      </c>
      <c r="H73">
        <f t="shared" si="4"/>
        <v>0.36790167395996942</v>
      </c>
    </row>
    <row r="74" spans="1:8" x14ac:dyDescent="0.2">
      <c r="A74" s="40">
        <v>140</v>
      </c>
      <c r="B74" s="52">
        <v>591</v>
      </c>
      <c r="C74" s="40"/>
      <c r="F74" s="29">
        <f t="shared" si="0"/>
        <v>593.21621788548214</v>
      </c>
      <c r="G74">
        <f t="shared" si="3"/>
        <v>4.9116217159309175</v>
      </c>
      <c r="H74">
        <f t="shared" si="4"/>
        <v>0.37499456607141823</v>
      </c>
    </row>
    <row r="75" spans="1:8" x14ac:dyDescent="0.2">
      <c r="A75" s="40">
        <v>145</v>
      </c>
      <c r="B75" s="52">
        <v>592</v>
      </c>
      <c r="C75" s="40"/>
      <c r="F75" s="29">
        <f t="shared" si="0"/>
        <v>594.4633072075095</v>
      </c>
      <c r="G75">
        <f t="shared" si="3"/>
        <v>6.0678823985682584</v>
      </c>
      <c r="H75">
        <f t="shared" si="4"/>
        <v>0.41609919045768606</v>
      </c>
    </row>
    <row r="76" spans="1:8" x14ac:dyDescent="0.2">
      <c r="A76" s="40">
        <v>149</v>
      </c>
      <c r="B76" s="52">
        <v>593</v>
      </c>
      <c r="C76" s="40"/>
      <c r="F76" s="29">
        <f t="shared" si="0"/>
        <v>595.41593173568708</v>
      </c>
      <c r="G76">
        <f t="shared" si="3"/>
        <v>5.8367261514999944</v>
      </c>
      <c r="H76">
        <f t="shared" si="4"/>
        <v>0.40740838713104743</v>
      </c>
    </row>
    <row r="77" spans="1:8" x14ac:dyDescent="0.2">
      <c r="A77" s="40">
        <v>154</v>
      </c>
      <c r="B77" s="52">
        <v>594</v>
      </c>
      <c r="C77" s="40"/>
      <c r="F77" s="29">
        <f t="shared" ref="F77:F111" si="5">$G$5-(($G$5-$G$4)*EXP(-$G$6*A77^$G$7))</f>
        <v>596.55396124944116</v>
      </c>
      <c r="G77">
        <f t="shared" si="3"/>
        <v>6.5227180636470434</v>
      </c>
      <c r="H77">
        <f t="shared" si="4"/>
        <v>0.42995980630322617</v>
      </c>
    </row>
    <row r="78" spans="1:8" x14ac:dyDescent="0.2">
      <c r="A78" s="40">
        <v>158</v>
      </c>
      <c r="B78" s="52">
        <v>595</v>
      </c>
      <c r="C78" s="40"/>
      <c r="F78" s="29">
        <f t="shared" si="5"/>
        <v>597.42461401198489</v>
      </c>
      <c r="G78">
        <f t="shared" si="3"/>
        <v>5.8787531071134449</v>
      </c>
      <c r="H78">
        <f t="shared" si="4"/>
        <v>0.40749815327476568</v>
      </c>
    </row>
    <row r="79" spans="1:8" x14ac:dyDescent="0.2">
      <c r="A79" s="40">
        <v>163</v>
      </c>
      <c r="B79" s="52">
        <v>596</v>
      </c>
      <c r="C79" s="40"/>
      <c r="F79" s="29">
        <f t="shared" si="5"/>
        <v>598.46623115470697</v>
      </c>
      <c r="G79">
        <f t="shared" si="3"/>
        <v>6.0822961084472986</v>
      </c>
      <c r="H79">
        <f t="shared" si="4"/>
        <v>0.41379717360854329</v>
      </c>
    </row>
    <row r="80" spans="1:8" x14ac:dyDescent="0.2">
      <c r="A80" s="40">
        <v>168</v>
      </c>
      <c r="B80" s="52">
        <v>597</v>
      </c>
      <c r="C80" s="40"/>
      <c r="F80" s="29">
        <f t="shared" si="5"/>
        <v>599.45904006499154</v>
      </c>
      <c r="G80">
        <f t="shared" si="3"/>
        <v>6.0468780412336018</v>
      </c>
      <c r="H80">
        <f t="shared" si="4"/>
        <v>0.41189950837379197</v>
      </c>
    </row>
    <row r="81" spans="1:8" x14ac:dyDescent="0.2">
      <c r="A81" s="40">
        <v>173</v>
      </c>
      <c r="B81" s="52">
        <v>598</v>
      </c>
      <c r="C81" s="40"/>
      <c r="F81" s="29">
        <f t="shared" si="5"/>
        <v>600.40608011896427</v>
      </c>
      <c r="G81">
        <f t="shared" si="3"/>
        <v>5.7892215388751103</v>
      </c>
      <c r="H81">
        <f t="shared" si="4"/>
        <v>0.40235453494386064</v>
      </c>
    </row>
    <row r="82" spans="1:8" x14ac:dyDescent="0.2">
      <c r="A82" s="40">
        <v>178</v>
      </c>
      <c r="B82" s="52">
        <v>599</v>
      </c>
      <c r="C82" s="40"/>
      <c r="F82" s="29">
        <f t="shared" si="5"/>
        <v>601.3101445181162</v>
      </c>
      <c r="G82">
        <f t="shared" si="3"/>
        <v>5.3367676945823463</v>
      </c>
      <c r="H82">
        <f t="shared" si="4"/>
        <v>0.38566686446013243</v>
      </c>
    </row>
    <row r="83" spans="1:8" x14ac:dyDescent="0.2">
      <c r="A83" s="40">
        <v>183</v>
      </c>
      <c r="B83" s="52">
        <v>600</v>
      </c>
      <c r="C83" s="40"/>
      <c r="F83" s="29">
        <f t="shared" si="5"/>
        <v>602.17380535113193</v>
      </c>
      <c r="G83">
        <f t="shared" si="3"/>
        <v>4.725429704609823</v>
      </c>
      <c r="H83">
        <f t="shared" si="4"/>
        <v>0.36230089185531611</v>
      </c>
    </row>
    <row r="84" spans="1:8" x14ac:dyDescent="0.2">
      <c r="A84" s="40">
        <v>189</v>
      </c>
      <c r="B84" s="52">
        <v>601</v>
      </c>
      <c r="C84" s="40"/>
      <c r="F84" s="29">
        <f t="shared" si="5"/>
        <v>603.1601938895426</v>
      </c>
      <c r="G84">
        <f>(F84-B84)^2</f>
        <v>4.6664376404171755</v>
      </c>
      <c r="H84">
        <f t="shared" si="4"/>
        <v>0.35943325949128191</v>
      </c>
    </row>
    <row r="85" spans="1:8" x14ac:dyDescent="0.2">
      <c r="A85" s="40">
        <v>194</v>
      </c>
      <c r="B85" s="52">
        <v>602</v>
      </c>
      <c r="C85" s="40"/>
      <c r="F85" s="29">
        <f t="shared" si="5"/>
        <v>603.94306767218927</v>
      </c>
      <c r="G85">
        <f t="shared" si="3"/>
        <v>3.7755119787070375</v>
      </c>
      <c r="H85">
        <f t="shared" si="4"/>
        <v>0.32276871631051751</v>
      </c>
    </row>
    <row r="86" spans="1:8" x14ac:dyDescent="0.2">
      <c r="A86" s="40">
        <v>200</v>
      </c>
      <c r="B86" s="52">
        <v>603</v>
      </c>
      <c r="C86" s="40"/>
      <c r="F86" s="29">
        <f t="shared" si="5"/>
        <v>604.83856841616102</v>
      </c>
      <c r="G86">
        <f t="shared" si="3"/>
        <v>3.3803338209048572</v>
      </c>
      <c r="H86">
        <f t="shared" si="4"/>
        <v>0.30490355160215366</v>
      </c>
    </row>
    <row r="87" spans="1:8" x14ac:dyDescent="0.2">
      <c r="A87" s="40">
        <v>205</v>
      </c>
      <c r="B87" s="52">
        <v>604</v>
      </c>
      <c r="C87" s="40"/>
      <c r="F87" s="29">
        <f t="shared" si="5"/>
        <v>605.55035636370121</v>
      </c>
      <c r="G87">
        <f t="shared" si="3"/>
        <v>2.4036048544688451</v>
      </c>
      <c r="H87">
        <f t="shared" si="4"/>
        <v>0.25668151716906618</v>
      </c>
    </row>
    <row r="88" spans="1:8" x14ac:dyDescent="0.2">
      <c r="A88" s="40">
        <v>211</v>
      </c>
      <c r="B88" s="52">
        <v>605</v>
      </c>
      <c r="C88" s="40"/>
      <c r="F88" s="29">
        <f t="shared" si="5"/>
        <v>606.36568760490468</v>
      </c>
      <c r="G88">
        <f t="shared" si="3"/>
        <v>1.8651026341902777</v>
      </c>
      <c r="H88">
        <f t="shared" si="4"/>
        <v>0.22573348841399277</v>
      </c>
    </row>
    <row r="89" spans="1:8" x14ac:dyDescent="0.2">
      <c r="A89" s="40">
        <v>217</v>
      </c>
      <c r="B89" s="52">
        <v>606</v>
      </c>
      <c r="C89" s="40"/>
      <c r="F89" s="29">
        <f t="shared" si="5"/>
        <v>607.14122802803843</v>
      </c>
      <c r="G89">
        <f t="shared" ref="G89:G110" si="6">(F89-B89)^2</f>
        <v>1.3024014119804759</v>
      </c>
      <c r="H89">
        <f t="shared" si="4"/>
        <v>0.18832145677201151</v>
      </c>
    </row>
    <row r="90" spans="1:8" x14ac:dyDescent="0.2">
      <c r="A90" s="40">
        <v>223</v>
      </c>
      <c r="B90" s="52">
        <v>607</v>
      </c>
      <c r="C90" s="40"/>
      <c r="F90" s="29">
        <f t="shared" si="5"/>
        <v>607.87947008843128</v>
      </c>
      <c r="G90">
        <f t="shared" si="6"/>
        <v>0.77346763644531658</v>
      </c>
      <c r="H90">
        <f t="shared" si="4"/>
        <v>0.14488798820944115</v>
      </c>
    </row>
    <row r="91" spans="1:8" x14ac:dyDescent="0.2">
      <c r="A91" s="40">
        <v>230</v>
      </c>
      <c r="B91" s="52">
        <v>608</v>
      </c>
      <c r="C91" s="40"/>
      <c r="F91" s="29">
        <f t="shared" si="5"/>
        <v>608.69666294866079</v>
      </c>
      <c r="G91">
        <f t="shared" si="6"/>
        <v>0.48533926403674255</v>
      </c>
      <c r="H91">
        <f t="shared" si="4"/>
        <v>0.11458272181921192</v>
      </c>
    </row>
    <row r="92" spans="1:8" x14ac:dyDescent="0.2">
      <c r="A92" s="40">
        <v>236</v>
      </c>
      <c r="B92" s="52">
        <v>609</v>
      </c>
      <c r="C92" s="40"/>
      <c r="F92" s="29">
        <f t="shared" si="5"/>
        <v>609.36172747356477</v>
      </c>
      <c r="G92">
        <f t="shared" si="6"/>
        <v>0.13084676513155119</v>
      </c>
      <c r="H92">
        <f t="shared" si="4"/>
        <v>5.9396957892410285E-2</v>
      </c>
    </row>
    <row r="93" spans="1:8" x14ac:dyDescent="0.2">
      <c r="A93" s="40">
        <v>243</v>
      </c>
      <c r="B93" s="52">
        <v>609</v>
      </c>
      <c r="C93" s="40"/>
      <c r="F93" s="29">
        <f t="shared" si="5"/>
        <v>610.09906266750443</v>
      </c>
      <c r="G93">
        <f t="shared" si="6"/>
        <v>1.2079387471019463</v>
      </c>
      <c r="H93">
        <f t="shared" si="4"/>
        <v>0.18047006034556112</v>
      </c>
    </row>
    <row r="94" spans="1:8" x14ac:dyDescent="0.2">
      <c r="A94" s="40">
        <v>249</v>
      </c>
      <c r="B94" s="52">
        <v>610</v>
      </c>
      <c r="C94" s="40"/>
      <c r="F94" s="29">
        <f t="shared" si="5"/>
        <v>610.70003116193141</v>
      </c>
      <c r="G94">
        <f t="shared" si="6"/>
        <v>0.49004362767503457</v>
      </c>
      <c r="H94">
        <f t="shared" si="4"/>
        <v>0.11475920687400443</v>
      </c>
    </row>
    <row r="95" spans="1:8" x14ac:dyDescent="0.2">
      <c r="A95" s="40">
        <v>256</v>
      </c>
      <c r="B95" s="52">
        <v>611</v>
      </c>
      <c r="C95" s="40"/>
      <c r="F95" s="29">
        <f t="shared" si="5"/>
        <v>611.36725232394781</v>
      </c>
      <c r="G95">
        <f t="shared" si="6"/>
        <v>0.13487426944506689</v>
      </c>
      <c r="H95">
        <f t="shared" si="4"/>
        <v>6.0106763330236568E-2</v>
      </c>
    </row>
    <row r="96" spans="1:8" x14ac:dyDescent="0.2">
      <c r="A96" s="40">
        <v>263</v>
      </c>
      <c r="B96" s="52">
        <v>612</v>
      </c>
      <c r="C96" s="40"/>
      <c r="F96" s="29">
        <f t="shared" si="5"/>
        <v>612.0002315604014</v>
      </c>
      <c r="G96">
        <f t="shared" si="6"/>
        <v>5.3620219497886271E-8</v>
      </c>
      <c r="H96">
        <f t="shared" si="4"/>
        <v>3.783666688850218E-5</v>
      </c>
    </row>
    <row r="97" spans="1:8" x14ac:dyDescent="0.2">
      <c r="A97" s="40">
        <v>271</v>
      </c>
      <c r="B97" s="52">
        <v>613</v>
      </c>
      <c r="C97" s="40"/>
      <c r="F97" s="29">
        <f t="shared" si="5"/>
        <v>612.68452343630781</v>
      </c>
      <c r="G97">
        <f t="shared" si="6"/>
        <v>9.9525462239030249E-2</v>
      </c>
      <c r="H97">
        <f t="shared" si="4"/>
        <v>5.1464366018305618E-2</v>
      </c>
    </row>
    <row r="98" spans="1:8" x14ac:dyDescent="0.2">
      <c r="A98" s="40">
        <v>278</v>
      </c>
      <c r="B98" s="52">
        <v>614</v>
      </c>
      <c r="C98" s="40"/>
      <c r="F98" s="29">
        <f t="shared" si="5"/>
        <v>613.25131589419527</v>
      </c>
      <c r="G98">
        <f t="shared" si="6"/>
        <v>0.56052789028462446</v>
      </c>
      <c r="H98">
        <f t="shared" si="4"/>
        <v>0.12193552211803294</v>
      </c>
    </row>
    <row r="99" spans="1:8" x14ac:dyDescent="0.2">
      <c r="A99" s="40">
        <v>286</v>
      </c>
      <c r="B99" s="52">
        <v>615</v>
      </c>
      <c r="C99" s="40"/>
      <c r="F99" s="29">
        <f t="shared" si="5"/>
        <v>613.86502567040509</v>
      </c>
      <c r="G99">
        <f t="shared" si="6"/>
        <v>1.2881667288394179</v>
      </c>
      <c r="H99">
        <f t="shared" si="4"/>
        <v>0.18454867147884579</v>
      </c>
    </row>
    <row r="100" spans="1:8" x14ac:dyDescent="0.2">
      <c r="A100" s="40">
        <v>293</v>
      </c>
      <c r="B100" s="52">
        <v>615</v>
      </c>
      <c r="C100" s="40"/>
      <c r="F100" s="29">
        <f t="shared" si="5"/>
        <v>614.37412793736746</v>
      </c>
      <c r="G100">
        <f t="shared" si="6"/>
        <v>0.39171583878390814</v>
      </c>
      <c r="H100">
        <f t="shared" si="4"/>
        <v>0.10176781506220367</v>
      </c>
    </row>
    <row r="101" spans="1:8" x14ac:dyDescent="0.2">
      <c r="A101" s="40">
        <v>301</v>
      </c>
      <c r="B101" s="52">
        <v>616</v>
      </c>
      <c r="C101" s="40"/>
      <c r="F101" s="29">
        <f t="shared" si="5"/>
        <v>614.92617132852502</v>
      </c>
      <c r="G101">
        <f t="shared" si="6"/>
        <v>1.1531080156817306</v>
      </c>
      <c r="H101">
        <f t="shared" si="4"/>
        <v>0.17432283627840661</v>
      </c>
    </row>
    <row r="102" spans="1:8" x14ac:dyDescent="0.2">
      <c r="A102" s="40">
        <v>309</v>
      </c>
      <c r="B102" s="52">
        <v>617</v>
      </c>
      <c r="C102" s="40"/>
      <c r="F102" s="29">
        <f t="shared" si="5"/>
        <v>615.44849002350793</v>
      </c>
      <c r="G102">
        <f t="shared" si="6"/>
        <v>2.4071832071544255</v>
      </c>
      <c r="H102">
        <f t="shared" si="4"/>
        <v>0.25146028792416564</v>
      </c>
    </row>
    <row r="103" spans="1:8" x14ac:dyDescent="0.2">
      <c r="A103" s="40">
        <v>318</v>
      </c>
      <c r="B103" s="52">
        <v>618</v>
      </c>
      <c r="C103" s="40"/>
      <c r="F103" s="29">
        <f t="shared" si="5"/>
        <v>616.00301172134289</v>
      </c>
      <c r="G103">
        <f t="shared" si="6"/>
        <v>3.9879621850939007</v>
      </c>
      <c r="H103">
        <f t="shared" si="4"/>
        <v>0.32313726191862679</v>
      </c>
    </row>
    <row r="104" spans="1:8" x14ac:dyDescent="0.2">
      <c r="A104" s="40">
        <v>326</v>
      </c>
      <c r="B104" s="52">
        <v>619</v>
      </c>
      <c r="C104" s="40"/>
      <c r="F104" s="29">
        <f t="shared" si="5"/>
        <v>616.46850078171553</v>
      </c>
      <c r="G104">
        <f t="shared" si="6"/>
        <v>6.4084882921748632</v>
      </c>
      <c r="H104">
        <f t="shared" si="4"/>
        <v>0.40896594802657393</v>
      </c>
    </row>
    <row r="105" spans="1:8" x14ac:dyDescent="0.2">
      <c r="A105" s="40">
        <v>335</v>
      </c>
      <c r="B105" s="52">
        <v>620</v>
      </c>
      <c r="C105" s="40"/>
      <c r="F105" s="29">
        <f t="shared" si="5"/>
        <v>616.96346385179891</v>
      </c>
      <c r="G105">
        <f t="shared" si="6"/>
        <v>9.2205517793319363</v>
      </c>
      <c r="H105">
        <f t="shared" si="4"/>
        <v>0.48976389487114247</v>
      </c>
    </row>
    <row r="106" spans="1:8" x14ac:dyDescent="0.2">
      <c r="A106" s="40">
        <v>344</v>
      </c>
      <c r="B106" s="52">
        <v>620</v>
      </c>
      <c r="C106" s="40"/>
      <c r="F106" s="29">
        <f t="shared" si="5"/>
        <v>617.43009431474059</v>
      </c>
      <c r="G106">
        <f t="shared" si="6"/>
        <v>6.6044152311286579</v>
      </c>
      <c r="H106">
        <f t="shared" si="4"/>
        <v>0.41450091697732283</v>
      </c>
    </row>
    <row r="107" spans="1:8" x14ac:dyDescent="0.2">
      <c r="A107" s="40">
        <v>353</v>
      </c>
      <c r="B107" s="52">
        <v>621</v>
      </c>
      <c r="C107" s="40"/>
      <c r="F107" s="29">
        <f t="shared" si="5"/>
        <v>617.87036162101265</v>
      </c>
      <c r="G107">
        <f t="shared" si="6"/>
        <v>9.7946363832305785</v>
      </c>
      <c r="H107">
        <f t="shared" si="4"/>
        <v>0.50396753284820406</v>
      </c>
    </row>
    <row r="108" spans="1:8" x14ac:dyDescent="0.2">
      <c r="A108" s="40">
        <v>362</v>
      </c>
      <c r="B108" s="52">
        <v>622</v>
      </c>
      <c r="C108" s="40"/>
      <c r="F108" s="29">
        <f t="shared" si="5"/>
        <v>618.28606988753756</v>
      </c>
      <c r="G108">
        <f t="shared" si="6"/>
        <v>13.793276880255238</v>
      </c>
      <c r="H108">
        <f t="shared" si="4"/>
        <v>0.59709487338623912</v>
      </c>
    </row>
    <row r="109" spans="1:8" x14ac:dyDescent="0.2">
      <c r="A109" s="40">
        <v>372</v>
      </c>
      <c r="B109" s="52">
        <v>623</v>
      </c>
      <c r="C109" s="40"/>
      <c r="F109" s="29">
        <f t="shared" si="5"/>
        <v>618.72117288034167</v>
      </c>
      <c r="G109">
        <f t="shared" si="6"/>
        <v>18.308361519923608</v>
      </c>
      <c r="H109">
        <f t="shared" ref="H109:H111" si="7">100*ABS(1-F109/B109)</f>
        <v>0.68681013156633997</v>
      </c>
    </row>
    <row r="110" spans="1:8" x14ac:dyDescent="0.2">
      <c r="A110" s="40">
        <v>381</v>
      </c>
      <c r="B110" s="52">
        <v>624</v>
      </c>
      <c r="C110" s="40"/>
      <c r="F110" s="29">
        <f t="shared" si="5"/>
        <v>619.09030756530694</v>
      </c>
      <c r="G110">
        <f t="shared" si="6"/>
        <v>24.10507980328223</v>
      </c>
      <c r="H110">
        <f t="shared" si="7"/>
        <v>0.78680968504696303</v>
      </c>
    </row>
    <row r="111" spans="1:8" x14ac:dyDescent="0.2">
      <c r="A111" s="40">
        <v>391</v>
      </c>
      <c r="B111" s="52">
        <v>625</v>
      </c>
      <c r="C111" s="40"/>
      <c r="F111" s="29">
        <f t="shared" si="5"/>
        <v>619.47725155551007</v>
      </c>
      <c r="G111">
        <f>(F111-B111)^2</f>
        <v>30.500750381115992</v>
      </c>
      <c r="H111">
        <f t="shared" si="7"/>
        <v>0.88363975111839244</v>
      </c>
    </row>
    <row r="112" spans="1:8" x14ac:dyDescent="0.2">
      <c r="G112">
        <f>SUM(G15:G111)/100</f>
        <v>7349.6288468777002</v>
      </c>
      <c r="H112">
        <f>SUM(H15:H111)/100</f>
        <v>1.0941665240173766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65537" r:id="rId4">
          <objectPr defaultSize="0" autoPict="0" r:id="rId5">
            <anchor moveWithCells="1" sizeWithCells="1">
              <from>
                <xdr:col>10</xdr:col>
                <xdr:colOff>180975</xdr:colOff>
                <xdr:row>18</xdr:row>
                <xdr:rowOff>57150</xdr:rowOff>
              </from>
              <to>
                <xdr:col>18</xdr:col>
                <xdr:colOff>28575</xdr:colOff>
                <xdr:row>22</xdr:row>
                <xdr:rowOff>19050</xdr:rowOff>
              </to>
            </anchor>
          </objectPr>
        </oleObject>
      </mc:Choice>
      <mc:Fallback>
        <oleObject progId="Equation.3" shapeId="655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E16" sqref="E16"/>
    </sheetView>
  </sheetViews>
  <sheetFormatPr defaultRowHeight="12.75" x14ac:dyDescent="0.2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Herschel BulkleyLUKA FL up</vt:lpstr>
      <vt:lpstr>casson LUKA FL</vt:lpstr>
      <vt:lpstr>Time LUKA eta</vt:lpstr>
      <vt:lpstr>Time LUKA G(1)</vt:lpstr>
      <vt:lpstr>time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azupancic</dc:creator>
  <cp:lastModifiedBy>andreja zupančič</cp:lastModifiedBy>
  <dcterms:created xsi:type="dcterms:W3CDTF">2013-03-14T12:38:05Z</dcterms:created>
  <dcterms:modified xsi:type="dcterms:W3CDTF">2015-06-04T09:50:01Z</dcterms:modified>
</cp:coreProperties>
</file>