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rea Contable\GERENCIA GENERAL\FACT. - COB. - PAGADO\2020\"/>
    </mc:Choice>
  </mc:AlternateContent>
  <bookViews>
    <workbookView xWindow="0" yWindow="0" windowWidth="28800" windowHeight="12330"/>
  </bookViews>
  <sheets>
    <sheet name="FC Facoep (2)" sheetId="1" r:id="rId1"/>
  </sheets>
  <definedNames>
    <definedName name="_xlnm._FilterDatabase" localSheetId="0" hidden="1">'FC Facoep (2)'!#REF!</definedName>
    <definedName name="_xlnm.Print_Area" localSheetId="0">'FC Facoep (2)'!$A$1:$P$27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H23" i="1"/>
  <c r="H21" i="1"/>
  <c r="H18" i="1"/>
  <c r="H17" i="1"/>
  <c r="I26" i="1" l="1"/>
  <c r="I27" i="1" s="1"/>
  <c r="L26" i="1" l="1"/>
  <c r="C24" i="1" l="1"/>
  <c r="C25" i="1"/>
  <c r="H25" i="1" s="1"/>
  <c r="C23" i="1"/>
  <c r="C21" i="1"/>
  <c r="C18" i="1"/>
  <c r="C17" i="1"/>
  <c r="N26" i="1"/>
  <c r="M26" i="1"/>
  <c r="L27" i="1" l="1"/>
  <c r="H26" i="1" l="1"/>
  <c r="H27" i="1" l="1"/>
  <c r="G26" i="1" l="1"/>
  <c r="G27" i="1" s="1"/>
  <c r="C26" i="1" l="1"/>
  <c r="C27" i="1" s="1"/>
  <c r="B11" i="1"/>
  <c r="B26" i="1" l="1"/>
  <c r="B27" i="1" s="1"/>
  <c r="N27" i="1"/>
  <c r="M27" i="1"/>
  <c r="O17" i="1"/>
  <c r="O18" i="1"/>
  <c r="D26" i="1" l="1"/>
  <c r="D27" i="1" s="1"/>
  <c r="K27" i="1"/>
  <c r="P26" i="1"/>
  <c r="O26" i="1"/>
  <c r="K26" i="1"/>
  <c r="J26" i="1"/>
  <c r="P24" i="1"/>
  <c r="O24" i="1"/>
  <c r="K24" i="1"/>
  <c r="J24" i="1"/>
  <c r="F24" i="1"/>
  <c r="E24" i="1"/>
  <c r="P23" i="1"/>
  <c r="O23" i="1"/>
  <c r="K23" i="1"/>
  <c r="J23" i="1"/>
  <c r="F23" i="1"/>
  <c r="E23" i="1"/>
  <c r="P21" i="1"/>
  <c r="O21" i="1"/>
  <c r="K21" i="1"/>
  <c r="J21" i="1"/>
  <c r="F21" i="1"/>
  <c r="E21" i="1"/>
  <c r="P18" i="1"/>
  <c r="K18" i="1"/>
  <c r="J18" i="1"/>
  <c r="F18" i="1"/>
  <c r="E18" i="1"/>
  <c r="P17" i="1"/>
  <c r="K17" i="1"/>
  <c r="J17" i="1"/>
  <c r="F17" i="1"/>
  <c r="E17" i="1"/>
  <c r="E27" i="1" l="1"/>
  <c r="E26" i="1"/>
  <c r="F26" i="1"/>
  <c r="P27" i="1"/>
  <c r="F27" i="1"/>
  <c r="J27" i="1"/>
  <c r="O27" i="1"/>
</calcChain>
</file>

<file path=xl/sharedStrings.xml><?xml version="1.0" encoding="utf-8"?>
<sst xmlns="http://schemas.openxmlformats.org/spreadsheetml/2006/main" count="37" uniqueCount="30">
  <si>
    <t xml:space="preserve">REPORTE DE DESEMPEÑO FACOEP </t>
  </si>
  <si>
    <t>(CANTIDADES EXPRESADAS EN MILES DE PESOS)</t>
  </si>
  <si>
    <t xml:space="preserve">En millones </t>
  </si>
  <si>
    <t>Neto Mensual  ($)</t>
  </si>
  <si>
    <t>Neto Acumulado  ($)</t>
  </si>
  <si>
    <t>Target Anual Neto  ($)</t>
  </si>
  <si>
    <t>Grado de avance  (%)</t>
  </si>
  <si>
    <t>MENSUAL</t>
  </si>
  <si>
    <t>ACUMULADO</t>
  </si>
  <si>
    <t>ANUAL</t>
  </si>
  <si>
    <t>PLAN</t>
  </si>
  <si>
    <t>R2019</t>
  </si>
  <si>
    <t>Var.  Anual</t>
  </si>
  <si>
    <t xml:space="preserve">Var. Real vs Plan </t>
  </si>
  <si>
    <t>PROYECTADO</t>
  </si>
  <si>
    <t>Var.  Plan vs 2018</t>
  </si>
  <si>
    <t>Var. Proyect. vs Plan</t>
  </si>
  <si>
    <t>Facturado</t>
  </si>
  <si>
    <t>Cobrado</t>
  </si>
  <si>
    <t>Gasto en Prestaciones</t>
  </si>
  <si>
    <t>Trasferido</t>
  </si>
  <si>
    <t>Gasto Corriente</t>
  </si>
  <si>
    <t>Incentivo</t>
  </si>
  <si>
    <t>NETO</t>
  </si>
  <si>
    <t>En Cartera</t>
  </si>
  <si>
    <t>Prev. Pend de prestacion</t>
  </si>
  <si>
    <t>Gasto de Capital</t>
  </si>
  <si>
    <t>Transferencias</t>
  </si>
  <si>
    <t>R2020</t>
  </si>
  <si>
    <t>ABRIL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</si>
</sst>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€_-;\-* #,##0.00\ _€_-;_-* &quot;-&quot;??\ _€_-;_-@_-"/>
    <numFmt numFmtId="164" formatCode="&quot;$&quot;\ #,##0.00;[Red]\-&quot;$&quot;\ #,##0.00"/>
    <numFmt numFmtId="165" formatCode="_-* #,##0.00_-;\-* #,##0.00_-;_-* &quot;-&quot;??_-;_-@_-"/>
    <numFmt numFmtId="166" formatCode="_-* #,##0_-;\-* #,##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Raleway"/>
    </font>
    <font>
      <b/>
      <sz val="24"/>
      <color theme="1"/>
      <name val="Raleway"/>
    </font>
    <font>
      <b/>
      <sz val="14"/>
      <color theme="1"/>
      <name val="Raleway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Raleway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i/>
      <sz val="9"/>
      <color rgb="FF000000"/>
      <name val="Arial"/>
      <family val="2"/>
    </font>
    <font>
      <shadow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2846A"/>
        <bgColor indexed="64"/>
      </patternFill>
    </fill>
    <fill>
      <patternFill patternType="solid">
        <fgColor rgb="FF90C1B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center"/>
    </xf>
    <xf numFmtId="165" fontId="5" fillId="0" borderId="14" xfId="1" applyNumberFormat="1" applyFont="1" applyFill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9" fontId="5" fillId="0" borderId="0" xfId="2" applyFont="1" applyFill="1" applyBorder="1" applyAlignment="1">
      <alignment horizontal="center" vertical="center"/>
    </xf>
    <xf numFmtId="9" fontId="5" fillId="0" borderId="15" xfId="2" applyFont="1" applyFill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165" fontId="7" fillId="0" borderId="14" xfId="1" applyNumberFormat="1" applyFont="1" applyFill="1" applyBorder="1" applyAlignment="1">
      <alignment horizontal="center" vertical="center"/>
    </xf>
    <xf numFmtId="165" fontId="7" fillId="0" borderId="0" xfId="1" applyNumberFormat="1" applyFont="1" applyFill="1" applyBorder="1" applyAlignment="1">
      <alignment horizontal="center" vertical="center"/>
    </xf>
    <xf numFmtId="9" fontId="7" fillId="0" borderId="0" xfId="2" applyFont="1" applyFill="1" applyBorder="1" applyAlignment="1">
      <alignment horizontal="center" vertical="center"/>
    </xf>
    <xf numFmtId="9" fontId="7" fillId="0" borderId="15" xfId="2" applyFont="1" applyFill="1" applyBorder="1" applyAlignment="1">
      <alignment horizontal="center" vertical="center"/>
    </xf>
    <xf numFmtId="165" fontId="5" fillId="5" borderId="11" xfId="1" applyNumberFormat="1" applyFont="1" applyFill="1" applyBorder="1" applyAlignment="1">
      <alignment horizontal="center" vertical="center"/>
    </xf>
    <xf numFmtId="9" fontId="5" fillId="5" borderId="11" xfId="2" applyFont="1" applyFill="1" applyBorder="1" applyAlignment="1">
      <alignment horizontal="center" vertical="center"/>
    </xf>
    <xf numFmtId="9" fontId="5" fillId="5" borderId="12" xfId="2" applyFont="1" applyFill="1" applyBorder="1" applyAlignment="1">
      <alignment horizontal="center" vertical="center"/>
    </xf>
    <xf numFmtId="165" fontId="10" fillId="0" borderId="14" xfId="1" applyNumberFormat="1" applyFont="1" applyFill="1" applyBorder="1" applyAlignment="1">
      <alignment horizontal="center" vertical="center"/>
    </xf>
    <xf numFmtId="165" fontId="10" fillId="0" borderId="0" xfId="1" applyNumberFormat="1" applyFont="1" applyFill="1" applyBorder="1" applyAlignment="1">
      <alignment horizontal="center" vertical="center"/>
    </xf>
    <xf numFmtId="9" fontId="10" fillId="0" borderId="0" xfId="2" applyFont="1" applyFill="1" applyBorder="1" applyAlignment="1">
      <alignment horizontal="center" vertical="center"/>
    </xf>
    <xf numFmtId="9" fontId="10" fillId="0" borderId="15" xfId="2" applyFont="1" applyFill="1" applyBorder="1" applyAlignment="1">
      <alignment horizontal="center" vertical="center"/>
    </xf>
    <xf numFmtId="165" fontId="11" fillId="0" borderId="14" xfId="1" applyNumberFormat="1" applyFont="1" applyFill="1" applyBorder="1" applyAlignment="1">
      <alignment horizontal="center" vertical="center"/>
    </xf>
    <xf numFmtId="165" fontId="11" fillId="0" borderId="0" xfId="1" applyNumberFormat="1" applyFont="1" applyFill="1" applyBorder="1" applyAlignment="1">
      <alignment horizontal="center" vertical="center"/>
    </xf>
    <xf numFmtId="9" fontId="11" fillId="0" borderId="0" xfId="2" applyFont="1" applyFill="1" applyBorder="1" applyAlignment="1">
      <alignment horizontal="center" vertical="center"/>
    </xf>
    <xf numFmtId="9" fontId="11" fillId="0" borderId="15" xfId="2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165" fontId="7" fillId="5" borderId="16" xfId="1" applyNumberFormat="1" applyFont="1" applyFill="1" applyBorder="1" applyAlignment="1">
      <alignment horizontal="center" vertical="center"/>
    </xf>
    <xf numFmtId="165" fontId="7" fillId="5" borderId="17" xfId="1" applyNumberFormat="1" applyFont="1" applyFill="1" applyBorder="1" applyAlignment="1">
      <alignment horizontal="center" vertical="center"/>
    </xf>
    <xf numFmtId="9" fontId="7" fillId="5" borderId="17" xfId="2" applyFont="1" applyFill="1" applyBorder="1" applyAlignment="1">
      <alignment horizontal="center" vertical="center"/>
    </xf>
    <xf numFmtId="9" fontId="7" fillId="5" borderId="18" xfId="2" applyFont="1" applyFill="1" applyBorder="1" applyAlignment="1">
      <alignment horizontal="center" vertical="center"/>
    </xf>
    <xf numFmtId="0" fontId="5" fillId="5" borderId="9" xfId="0" applyFont="1" applyFill="1" applyBorder="1" applyAlignment="1">
      <alignment vertical="center"/>
    </xf>
    <xf numFmtId="165" fontId="5" fillId="5" borderId="21" xfId="1" applyNumberFormat="1" applyFont="1" applyFill="1" applyBorder="1" applyAlignment="1">
      <alignment horizontal="center" vertical="center"/>
    </xf>
    <xf numFmtId="9" fontId="5" fillId="5" borderId="21" xfId="2" applyFont="1" applyFill="1" applyBorder="1" applyAlignment="1">
      <alignment horizontal="center" vertical="center"/>
    </xf>
    <xf numFmtId="9" fontId="5" fillId="5" borderId="22" xfId="2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6" fontId="7" fillId="0" borderId="1" xfId="1" applyNumberFormat="1" applyFont="1" applyBorder="1" applyAlignment="1">
      <alignment vertical="center"/>
    </xf>
    <xf numFmtId="165" fontId="7" fillId="0" borderId="1" xfId="1" applyNumberFormat="1" applyFont="1" applyBorder="1" applyAlignment="1">
      <alignment vertical="center"/>
    </xf>
    <xf numFmtId="9" fontId="7" fillId="0" borderId="1" xfId="2" applyFont="1" applyBorder="1" applyAlignment="1">
      <alignment vertical="center"/>
    </xf>
    <xf numFmtId="165" fontId="5" fillId="5" borderId="10" xfId="1" applyNumberFormat="1" applyFont="1" applyFill="1" applyBorder="1" applyAlignment="1">
      <alignment vertical="center"/>
    </xf>
    <xf numFmtId="165" fontId="5" fillId="5" borderId="20" xfId="1" applyNumberFormat="1" applyFont="1" applyFill="1" applyBorder="1" applyAlignment="1">
      <alignment vertical="center"/>
    </xf>
    <xf numFmtId="165" fontId="5" fillId="0" borderId="14" xfId="1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165" fontId="7" fillId="0" borderId="14" xfId="1" applyNumberFormat="1" applyFont="1" applyBorder="1" applyAlignment="1">
      <alignment vertical="center"/>
    </xf>
    <xf numFmtId="165" fontId="10" fillId="0" borderId="14" xfId="1" applyNumberFormat="1" applyFont="1" applyBorder="1" applyAlignment="1">
      <alignment vertical="center"/>
    </xf>
    <xf numFmtId="0" fontId="7" fillId="5" borderId="19" xfId="0" applyFont="1" applyFill="1" applyBorder="1" applyAlignment="1">
      <alignment vertical="center"/>
    </xf>
    <xf numFmtId="43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166" fontId="2" fillId="0" borderId="0" xfId="0" applyNumberFormat="1" applyFont="1" applyAlignment="1">
      <alignment vertical="center"/>
    </xf>
    <xf numFmtId="0" fontId="9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center" wrapText="1"/>
    </xf>
    <xf numFmtId="166" fontId="2" fillId="0" borderId="0" xfId="1" applyNumberFormat="1" applyFont="1" applyAlignment="1">
      <alignment vertical="center"/>
    </xf>
    <xf numFmtId="164" fontId="14" fillId="0" borderId="0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 wrapText="1"/>
    </xf>
    <xf numFmtId="165" fontId="5" fillId="0" borderId="11" xfId="1" applyNumberFormat="1" applyFont="1" applyFill="1" applyBorder="1" applyAlignment="1">
      <alignment horizontal="center" vertical="center"/>
    </xf>
    <xf numFmtId="165" fontId="5" fillId="0" borderId="21" xfId="1" applyNumberFormat="1" applyFont="1" applyFill="1" applyBorder="1" applyAlignment="1">
      <alignment horizontal="center" vertical="center"/>
    </xf>
    <xf numFmtId="165" fontId="5" fillId="0" borderId="15" xfId="1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8" fillId="0" borderId="11" xfId="0" applyFont="1" applyFill="1" applyBorder="1" applyAlignment="1">
      <alignment horizontal="center" vertical="center" wrapText="1"/>
    </xf>
    <xf numFmtId="165" fontId="7" fillId="0" borderId="17" xfId="1" applyNumberFormat="1" applyFont="1" applyFill="1" applyBorder="1" applyAlignment="1">
      <alignment horizontal="center" vertical="center"/>
    </xf>
    <xf numFmtId="43" fontId="2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164" fontId="14" fillId="0" borderId="0" xfId="0" applyNumberFormat="1" applyFont="1" applyFill="1" applyBorder="1" applyAlignment="1">
      <alignment horizontal="center" vertical="center" wrapText="1"/>
    </xf>
    <xf numFmtId="164" fontId="13" fillId="0" borderId="0" xfId="0" applyNumberFormat="1" applyFont="1" applyFill="1" applyBorder="1" applyAlignment="1">
      <alignment horizontal="center" vertical="center" wrapText="1"/>
    </xf>
    <xf numFmtId="164" fontId="12" fillId="0" borderId="0" xfId="0" applyNumberFormat="1" applyFont="1" applyFill="1" applyBorder="1" applyAlignment="1">
      <alignment horizontal="center" vertical="center" wrapText="1"/>
    </xf>
    <xf numFmtId="165" fontId="5" fillId="0" borderId="10" xfId="1" applyNumberFormat="1" applyFont="1" applyFill="1" applyBorder="1" applyAlignment="1">
      <alignment horizontal="center" vertical="center"/>
    </xf>
    <xf numFmtId="165" fontId="5" fillId="0" borderId="20" xfId="1" applyNumberFormat="1" applyFont="1" applyFill="1" applyBorder="1" applyAlignment="1">
      <alignment horizontal="center" vertical="center"/>
    </xf>
    <xf numFmtId="165" fontId="7" fillId="0" borderId="16" xfId="1" applyNumberFormat="1" applyFont="1" applyFill="1" applyBorder="1" applyAlignment="1">
      <alignment horizontal="center" vertical="center"/>
    </xf>
    <xf numFmtId="9" fontId="5" fillId="0" borderId="11" xfId="2" applyFont="1" applyFill="1" applyBorder="1" applyAlignment="1">
      <alignment horizontal="center" vertical="center"/>
    </xf>
    <xf numFmtId="9" fontId="5" fillId="0" borderId="12" xfId="2" applyFont="1" applyFill="1" applyBorder="1" applyAlignment="1">
      <alignment horizontal="center" vertical="center"/>
    </xf>
    <xf numFmtId="9" fontId="5" fillId="0" borderId="21" xfId="2" applyFont="1" applyFill="1" applyBorder="1" applyAlignment="1">
      <alignment horizontal="center" vertical="center"/>
    </xf>
    <xf numFmtId="9" fontId="5" fillId="0" borderId="22" xfId="2" applyFont="1" applyFill="1" applyBorder="1" applyAlignment="1">
      <alignment horizontal="center" vertical="center"/>
    </xf>
    <xf numFmtId="9" fontId="7" fillId="0" borderId="17" xfId="2" applyFont="1" applyFill="1" applyBorder="1" applyAlignment="1">
      <alignment horizontal="center" vertical="center"/>
    </xf>
    <xf numFmtId="9" fontId="7" fillId="0" borderId="18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762001</xdr:colOff>
      <xdr:row>0</xdr:row>
      <xdr:rowOff>285750</xdr:rowOff>
    </xdr:from>
    <xdr:to>
      <xdr:col>15</xdr:col>
      <xdr:colOff>562998</xdr:colOff>
      <xdr:row>4</xdr:row>
      <xdr:rowOff>122466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095" t="19707" r="7313" b="22580"/>
        <a:stretch/>
      </xdr:blipFill>
      <xdr:spPr>
        <a:xfrm>
          <a:off x="12192001" y="285750"/>
          <a:ext cx="2465615" cy="1113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6"/>
  <sheetViews>
    <sheetView showGridLines="0" tabSelected="1" zoomScale="90" zoomScaleNormal="90" zoomScalePageLayoutView="125" workbookViewId="0">
      <selection activeCell="I8" sqref="I8"/>
    </sheetView>
  </sheetViews>
  <sheetFormatPr baseColWidth="10" defaultColWidth="11" defaultRowHeight="15"/>
  <cols>
    <col min="1" max="1" width="26.5703125" style="40" customWidth="1"/>
    <col min="2" max="2" width="18.140625" style="40" bestFit="1" customWidth="1"/>
    <col min="3" max="3" width="15.7109375" style="70" customWidth="1"/>
    <col min="4" max="4" width="16.7109375" style="40" bestFit="1" customWidth="1"/>
    <col min="5" max="6" width="8.7109375" style="40" customWidth="1"/>
    <col min="7" max="7" width="15.7109375" style="40" customWidth="1"/>
    <col min="8" max="8" width="16.7109375" style="40" bestFit="1" customWidth="1"/>
    <col min="9" max="9" width="15.7109375" style="40" customWidth="1"/>
    <col min="10" max="10" width="11.7109375" style="40" bestFit="1" customWidth="1"/>
    <col min="11" max="11" width="8.7109375" style="40" customWidth="1"/>
    <col min="12" max="12" width="15.7109375" style="40" customWidth="1"/>
    <col min="13" max="13" width="15.5703125" style="40" bestFit="1" customWidth="1"/>
    <col min="14" max="14" width="15.7109375" style="40" customWidth="1"/>
    <col min="15" max="16" width="8.7109375" style="40" customWidth="1"/>
    <col min="17" max="16384" width="11" style="40"/>
  </cols>
  <sheetData>
    <row r="2" spans="1:16" ht="30" customHeight="1">
      <c r="A2" s="90" t="s">
        <v>0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1:16" ht="30" customHeight="1">
      <c r="A3" s="91" t="s">
        <v>29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</row>
    <row r="4" spans="1:16" ht="18" customHeight="1">
      <c r="A4" s="92" t="s">
        <v>1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</row>
    <row r="6" spans="1:16" ht="15" customHeight="1"/>
    <row r="7" spans="1:16" ht="15" customHeight="1">
      <c r="A7" s="41" t="s">
        <v>2</v>
      </c>
      <c r="B7" s="42"/>
      <c r="C7" s="71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</row>
    <row r="8" spans="1:16" ht="19.5" customHeight="1">
      <c r="A8" s="29" t="s">
        <v>3</v>
      </c>
      <c r="B8" s="43">
        <v>85</v>
      </c>
      <c r="C8" s="71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</row>
    <row r="9" spans="1:16" ht="19.5" customHeight="1">
      <c r="A9" s="30" t="s">
        <v>4</v>
      </c>
      <c r="B9" s="43">
        <v>447</v>
      </c>
      <c r="C9" s="71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</row>
    <row r="10" spans="1:16" ht="19.5" customHeight="1">
      <c r="A10" s="30" t="s">
        <v>5</v>
      </c>
      <c r="B10" s="44">
        <v>1298</v>
      </c>
      <c r="C10" s="71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</row>
    <row r="11" spans="1:16" ht="19.5" customHeight="1">
      <c r="A11" s="30" t="s">
        <v>6</v>
      </c>
      <c r="B11" s="45">
        <f>+B9/B10</f>
        <v>0.34437596302003082</v>
      </c>
      <c r="C11" s="71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</row>
    <row r="12" spans="1:16" ht="15.75">
      <c r="A12" s="42"/>
      <c r="B12" s="42"/>
      <c r="C12" s="71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</row>
    <row r="13" spans="1:16" ht="15.75">
      <c r="A13" s="42"/>
      <c r="B13" s="42"/>
      <c r="C13" s="71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16" ht="16.5" thickBot="1">
      <c r="A14" s="42"/>
      <c r="B14" s="42"/>
      <c r="C14" s="71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16" ht="20.25" customHeight="1">
      <c r="A15" s="1"/>
      <c r="B15" s="93" t="s">
        <v>7</v>
      </c>
      <c r="C15" s="94"/>
      <c r="D15" s="94"/>
      <c r="E15" s="94"/>
      <c r="F15" s="95"/>
      <c r="G15" s="93" t="s">
        <v>8</v>
      </c>
      <c r="H15" s="94"/>
      <c r="I15" s="94"/>
      <c r="J15" s="94"/>
      <c r="K15" s="95"/>
      <c r="L15" s="96" t="s">
        <v>9</v>
      </c>
      <c r="M15" s="97"/>
      <c r="N15" s="97"/>
      <c r="O15" s="97"/>
      <c r="P15" s="98"/>
    </row>
    <row r="16" spans="1:16" ht="47.25" customHeight="1">
      <c r="A16" s="2"/>
      <c r="B16" s="3" t="s">
        <v>11</v>
      </c>
      <c r="C16" s="72" t="s">
        <v>10</v>
      </c>
      <c r="D16" s="5" t="s">
        <v>28</v>
      </c>
      <c r="E16" s="5" t="s">
        <v>12</v>
      </c>
      <c r="F16" s="6" t="s">
        <v>13</v>
      </c>
      <c r="G16" s="3" t="s">
        <v>11</v>
      </c>
      <c r="H16" s="4" t="s">
        <v>10</v>
      </c>
      <c r="I16" s="5" t="s">
        <v>28</v>
      </c>
      <c r="J16" s="5" t="s">
        <v>12</v>
      </c>
      <c r="K16" s="6" t="s">
        <v>13</v>
      </c>
      <c r="L16" s="3" t="s">
        <v>11</v>
      </c>
      <c r="M16" s="4" t="s">
        <v>10</v>
      </c>
      <c r="N16" s="5" t="s">
        <v>14</v>
      </c>
      <c r="O16" s="5" t="s">
        <v>15</v>
      </c>
      <c r="P16" s="6" t="s">
        <v>16</v>
      </c>
    </row>
    <row r="17" spans="1:16" ht="20.25" customHeight="1">
      <c r="A17" s="35" t="s">
        <v>17</v>
      </c>
      <c r="B17" s="81">
        <v>196934</v>
      </c>
      <c r="C17" s="67">
        <f>+M17/12</f>
        <v>333333.33333333331</v>
      </c>
      <c r="D17" s="67">
        <v>291570</v>
      </c>
      <c r="E17" s="84">
        <f t="shared" ref="E17:E27" si="0">+IFERROR(D17/B17-1," ")</f>
        <v>0.48054678217067637</v>
      </c>
      <c r="F17" s="85">
        <f t="shared" ref="F17:F27" si="1">+IFERROR(D17/C17-1," ")</f>
        <v>-0.1252899999999999</v>
      </c>
      <c r="G17" s="81">
        <v>701085</v>
      </c>
      <c r="H17" s="67">
        <f>C17*4</f>
        <v>1333333.3333333333</v>
      </c>
      <c r="I17" s="67">
        <v>1130721</v>
      </c>
      <c r="J17" s="18">
        <f t="shared" ref="J17:J27" si="2">+IFERROR(I17/G17-1," ")</f>
        <v>0.61281584971865044</v>
      </c>
      <c r="K17" s="19">
        <f t="shared" ref="K17:K27" si="3">+IFERROR(I17/H17-1," ")</f>
        <v>-0.15195924999999999</v>
      </c>
      <c r="L17" s="46">
        <v>2520000</v>
      </c>
      <c r="M17" s="17">
        <v>4000000</v>
      </c>
      <c r="N17" s="17">
        <v>4000000</v>
      </c>
      <c r="O17" s="18">
        <f t="shared" ref="O17:O27" si="4">+IFERROR(N17/L17-1," ")</f>
        <v>0.58730158730158721</v>
      </c>
      <c r="P17" s="19">
        <f>+IFERROR(N17/M17-1," ")</f>
        <v>0</v>
      </c>
    </row>
    <row r="18" spans="1:16" ht="20.25" customHeight="1">
      <c r="A18" s="39" t="s">
        <v>18</v>
      </c>
      <c r="B18" s="82">
        <v>137558</v>
      </c>
      <c r="C18" s="68">
        <f>+M18/12</f>
        <v>216666.66666666666</v>
      </c>
      <c r="D18" s="68">
        <v>198345</v>
      </c>
      <c r="E18" s="86">
        <f t="shared" si="0"/>
        <v>0.44190087090536356</v>
      </c>
      <c r="F18" s="87">
        <f t="shared" si="1"/>
        <v>-8.4561538461538466E-2</v>
      </c>
      <c r="G18" s="82">
        <v>538627</v>
      </c>
      <c r="H18" s="67">
        <f>C18*4</f>
        <v>866666.66666666663</v>
      </c>
      <c r="I18" s="68">
        <v>709848</v>
      </c>
      <c r="J18" s="37">
        <f t="shared" si="2"/>
        <v>0.31788417587681272</v>
      </c>
      <c r="K18" s="38">
        <f t="shared" si="3"/>
        <v>-0.18094461538461537</v>
      </c>
      <c r="L18" s="47">
        <v>1677000</v>
      </c>
      <c r="M18" s="36">
        <v>2600000</v>
      </c>
      <c r="N18" s="36">
        <v>2600000</v>
      </c>
      <c r="O18" s="37">
        <f t="shared" si="4"/>
        <v>0.5503875968992249</v>
      </c>
      <c r="P18" s="38">
        <f>+IFERROR(N18/M18-1," ")</f>
        <v>0</v>
      </c>
    </row>
    <row r="19" spans="1:16" ht="20.25" hidden="1" customHeight="1">
      <c r="A19" s="7" t="s">
        <v>27</v>
      </c>
      <c r="B19" s="8"/>
      <c r="C19" s="9"/>
      <c r="D19" s="9"/>
      <c r="E19" s="10"/>
      <c r="F19" s="11"/>
      <c r="G19" s="8"/>
      <c r="H19" s="9"/>
      <c r="I19" s="9"/>
      <c r="J19" s="9"/>
      <c r="K19" s="69"/>
      <c r="L19" s="8"/>
      <c r="M19" s="9"/>
      <c r="N19" s="9"/>
      <c r="O19" s="9"/>
      <c r="P19" s="69"/>
    </row>
    <row r="20" spans="1:16" ht="20.25" hidden="1" customHeight="1">
      <c r="A20" s="7" t="s">
        <v>24</v>
      </c>
      <c r="B20" s="8"/>
      <c r="C20" s="9"/>
      <c r="D20" s="9"/>
      <c r="E20" s="10"/>
      <c r="F20" s="11"/>
      <c r="G20" s="8"/>
      <c r="H20" s="9"/>
      <c r="I20" s="9"/>
      <c r="J20" s="10"/>
      <c r="K20" s="11"/>
      <c r="L20" s="48"/>
      <c r="M20" s="9"/>
      <c r="N20" s="9"/>
      <c r="O20" s="10"/>
      <c r="P20" s="11"/>
    </row>
    <row r="21" spans="1:16" s="49" customFormat="1" ht="20.25" customHeight="1">
      <c r="A21" s="12" t="s">
        <v>19</v>
      </c>
      <c r="B21" s="13">
        <v>-9458</v>
      </c>
      <c r="C21" s="14">
        <f>+M21/12</f>
        <v>-12500</v>
      </c>
      <c r="D21" s="14">
        <v>-2274</v>
      </c>
      <c r="E21" s="15">
        <f t="shared" si="0"/>
        <v>-0.75956861915838447</v>
      </c>
      <c r="F21" s="16">
        <f t="shared" si="1"/>
        <v>-0.81808000000000003</v>
      </c>
      <c r="G21" s="13">
        <v>-69891</v>
      </c>
      <c r="H21" s="14">
        <f>C21*4</f>
        <v>-50000</v>
      </c>
      <c r="I21" s="14">
        <v>-36547</v>
      </c>
      <c r="J21" s="15">
        <f t="shared" si="2"/>
        <v>-0.47708574780729995</v>
      </c>
      <c r="K21" s="16">
        <f t="shared" si="3"/>
        <v>-0.26905999999999997</v>
      </c>
      <c r="L21" s="13">
        <v>-157000</v>
      </c>
      <c r="M21" s="14">
        <v>-150000</v>
      </c>
      <c r="N21" s="14">
        <v>-150000</v>
      </c>
      <c r="O21" s="15">
        <f t="shared" si="4"/>
        <v>-4.4585987261146487E-2</v>
      </c>
      <c r="P21" s="16">
        <f t="shared" ref="P21:P27" si="5">+IFERROR(N21/M21-1," ")</f>
        <v>0</v>
      </c>
    </row>
    <row r="22" spans="1:16" s="49" customFormat="1" ht="20.25" hidden="1" customHeight="1">
      <c r="A22" s="7" t="s">
        <v>25</v>
      </c>
      <c r="B22" s="13"/>
      <c r="C22" s="14">
        <v>0</v>
      </c>
      <c r="D22" s="14">
        <v>0</v>
      </c>
      <c r="E22" s="15"/>
      <c r="F22" s="16"/>
      <c r="G22" s="13"/>
      <c r="H22" s="14"/>
      <c r="I22" s="14">
        <v>0</v>
      </c>
      <c r="J22" s="15"/>
      <c r="K22" s="16"/>
      <c r="L22" s="50"/>
      <c r="M22" s="14"/>
      <c r="N22" s="14"/>
      <c r="O22" s="15"/>
      <c r="P22" s="16"/>
    </row>
    <row r="23" spans="1:16" ht="20.25" customHeight="1">
      <c r="A23" s="35" t="s">
        <v>20</v>
      </c>
      <c r="B23" s="81">
        <v>105253</v>
      </c>
      <c r="C23" s="67">
        <f>+M23/12</f>
        <v>184166.66666666666</v>
      </c>
      <c r="D23" s="67">
        <v>141323</v>
      </c>
      <c r="E23" s="84">
        <f t="shared" si="0"/>
        <v>0.34269807036379007</v>
      </c>
      <c r="F23" s="85">
        <f t="shared" si="1"/>
        <v>-0.23263529411764705</v>
      </c>
      <c r="G23" s="81">
        <v>457102</v>
      </c>
      <c r="H23" s="67">
        <f>+C23*4</f>
        <v>736666.66666666663</v>
      </c>
      <c r="I23" s="67">
        <v>709748</v>
      </c>
      <c r="J23" s="18">
        <f t="shared" si="2"/>
        <v>0.55271252368180401</v>
      </c>
      <c r="K23" s="19">
        <f t="shared" si="3"/>
        <v>-3.6541176470588188E-2</v>
      </c>
      <c r="L23" s="46">
        <v>1367000</v>
      </c>
      <c r="M23" s="17">
        <v>2210000</v>
      </c>
      <c r="N23" s="17">
        <v>2210000</v>
      </c>
      <c r="O23" s="18">
        <f t="shared" si="4"/>
        <v>0.61667885881492324</v>
      </c>
      <c r="P23" s="19">
        <f t="shared" si="5"/>
        <v>0</v>
      </c>
    </row>
    <row r="24" spans="1:16" ht="20.25" customHeight="1">
      <c r="A24" s="7" t="s">
        <v>21</v>
      </c>
      <c r="B24" s="20">
        <v>-16000</v>
      </c>
      <c r="C24" s="21">
        <f>M24/12</f>
        <v>-30000</v>
      </c>
      <c r="D24" s="21">
        <v>-21160</v>
      </c>
      <c r="E24" s="22">
        <f t="shared" si="0"/>
        <v>0.32250000000000001</v>
      </c>
      <c r="F24" s="23">
        <f t="shared" si="1"/>
        <v>-0.29466666666666663</v>
      </c>
      <c r="G24" s="20">
        <v>-76627</v>
      </c>
      <c r="H24" s="21">
        <f>+C24*4</f>
        <v>-120000</v>
      </c>
      <c r="I24" s="21">
        <v>-85730</v>
      </c>
      <c r="J24" s="22">
        <f t="shared" si="2"/>
        <v>0.11879624675375511</v>
      </c>
      <c r="K24" s="23">
        <f t="shared" si="3"/>
        <v>-0.2855833333333333</v>
      </c>
      <c r="L24" s="51">
        <v>-217000</v>
      </c>
      <c r="M24" s="21">
        <v>-360000</v>
      </c>
      <c r="N24" s="21">
        <v>-360000</v>
      </c>
      <c r="O24" s="22">
        <f t="shared" si="4"/>
        <v>0.6589861751152073</v>
      </c>
      <c r="P24" s="23">
        <f t="shared" si="5"/>
        <v>0</v>
      </c>
    </row>
    <row r="25" spans="1:16" ht="20.25" hidden="1" customHeight="1">
      <c r="A25" s="7" t="s">
        <v>26</v>
      </c>
      <c r="B25" s="20">
        <v>0</v>
      </c>
      <c r="C25" s="21">
        <f>M25/12</f>
        <v>0</v>
      </c>
      <c r="D25" s="21">
        <v>0</v>
      </c>
      <c r="E25" s="22"/>
      <c r="F25" s="23"/>
      <c r="G25" s="20">
        <v>0</v>
      </c>
      <c r="H25" s="21">
        <f>+C25*10</f>
        <v>0</v>
      </c>
      <c r="I25" s="21">
        <v>0</v>
      </c>
      <c r="J25" s="22"/>
      <c r="K25" s="23"/>
      <c r="L25" s="51">
        <v>0</v>
      </c>
      <c r="M25" s="21">
        <v>0</v>
      </c>
      <c r="N25" s="21">
        <v>0</v>
      </c>
      <c r="O25" s="22"/>
      <c r="P25" s="23"/>
    </row>
    <row r="26" spans="1:16" ht="20.25" customHeight="1">
      <c r="A26" s="7" t="s">
        <v>22</v>
      </c>
      <c r="B26" s="25">
        <f>-B23*0.25</f>
        <v>-26313.25</v>
      </c>
      <c r="C26" s="25">
        <f>-C23*0.25</f>
        <v>-46041.666666666664</v>
      </c>
      <c r="D26" s="25">
        <f>-D23*0.25</f>
        <v>-35330.75</v>
      </c>
      <c r="E26" s="26">
        <f t="shared" si="0"/>
        <v>0.34269807036379007</v>
      </c>
      <c r="F26" s="27">
        <f t="shared" si="1"/>
        <v>-0.23263529411764705</v>
      </c>
      <c r="G26" s="24">
        <f>-G23*0.25</f>
        <v>-114275.5</v>
      </c>
      <c r="H26" s="25">
        <f>-H23*0.25</f>
        <v>-184166.66666666666</v>
      </c>
      <c r="I26" s="25">
        <f>-I23*0.25</f>
        <v>-177437</v>
      </c>
      <c r="J26" s="26">
        <f t="shared" si="2"/>
        <v>0.55271252368180401</v>
      </c>
      <c r="K26" s="27">
        <f t="shared" si="3"/>
        <v>-3.6541176470588188E-2</v>
      </c>
      <c r="L26" s="25">
        <f>-L23*0.25</f>
        <v>-341750</v>
      </c>
      <c r="M26" s="25">
        <f>-M23*0.25</f>
        <v>-552500</v>
      </c>
      <c r="N26" s="25">
        <f>-N23*0.25</f>
        <v>-552500</v>
      </c>
      <c r="O26" s="26">
        <f t="shared" si="4"/>
        <v>0.61667885881492324</v>
      </c>
      <c r="P26" s="27">
        <f t="shared" si="5"/>
        <v>0</v>
      </c>
    </row>
    <row r="27" spans="1:16" s="49" customFormat="1" ht="20.25" customHeight="1" thickBot="1">
      <c r="A27" s="52" t="s">
        <v>23</v>
      </c>
      <c r="B27" s="83">
        <f>+B23+B24+B26</f>
        <v>62939.75</v>
      </c>
      <c r="C27" s="73">
        <f>+C23+C24+C26</f>
        <v>108125</v>
      </c>
      <c r="D27" s="73">
        <f>+D23+D24+D26</f>
        <v>84832.25</v>
      </c>
      <c r="E27" s="88">
        <f t="shared" si="0"/>
        <v>0.34783264947827086</v>
      </c>
      <c r="F27" s="89">
        <f t="shared" si="1"/>
        <v>-0.21542427745664738</v>
      </c>
      <c r="G27" s="83">
        <f>+G23+G24+G26</f>
        <v>266199.5</v>
      </c>
      <c r="H27" s="73">
        <f>+H23+H24+H26</f>
        <v>432500</v>
      </c>
      <c r="I27" s="73">
        <f>+I23+I24+I26</f>
        <v>446581</v>
      </c>
      <c r="J27" s="33">
        <f t="shared" si="2"/>
        <v>0.67761772655470809</v>
      </c>
      <c r="K27" s="34">
        <f t="shared" si="3"/>
        <v>3.2557225433526016E-2</v>
      </c>
      <c r="L27" s="31">
        <f>+L23+L24+L26</f>
        <v>808250</v>
      </c>
      <c r="M27" s="32">
        <f>+M23+M24+M26</f>
        <v>1297500</v>
      </c>
      <c r="N27" s="32">
        <f>+N23+N24+N26</f>
        <v>1297500</v>
      </c>
      <c r="O27" s="33">
        <f t="shared" si="4"/>
        <v>0.60532013609650481</v>
      </c>
      <c r="P27" s="34">
        <f t="shared" si="5"/>
        <v>0</v>
      </c>
    </row>
    <row r="29" spans="1:16">
      <c r="B29" s="53"/>
      <c r="C29" s="74"/>
      <c r="G29" s="53"/>
      <c r="H29" s="53"/>
      <c r="I29" s="53"/>
      <c r="L29" s="54"/>
    </row>
    <row r="30" spans="1:16">
      <c r="G30" s="53"/>
      <c r="H30" s="53"/>
      <c r="I30" s="53"/>
    </row>
    <row r="31" spans="1:16">
      <c r="A31" s="55"/>
      <c r="B31" s="55"/>
      <c r="C31" s="75"/>
      <c r="D31" s="55"/>
      <c r="E31" s="55"/>
      <c r="F31" s="55"/>
      <c r="G31" s="53"/>
      <c r="H31" s="53"/>
      <c r="I31" s="53"/>
      <c r="L31" s="56"/>
    </row>
    <row r="32" spans="1:16" ht="15.75">
      <c r="A32" s="57"/>
      <c r="B32" s="58"/>
      <c r="C32" s="76"/>
      <c r="D32" s="59"/>
      <c r="E32" s="55"/>
      <c r="F32" s="55"/>
      <c r="G32" s="53"/>
      <c r="H32" s="53"/>
      <c r="I32" s="53"/>
    </row>
    <row r="33" spans="1:12" ht="15.75">
      <c r="A33" s="57"/>
      <c r="B33" s="60"/>
      <c r="C33" s="77"/>
      <c r="D33" s="61"/>
      <c r="E33" s="55"/>
      <c r="F33" s="55"/>
      <c r="G33" s="53"/>
      <c r="H33" s="53"/>
      <c r="I33" s="53"/>
      <c r="L33" s="56"/>
    </row>
    <row r="34" spans="1:12" ht="15.75">
      <c r="A34" s="57"/>
      <c r="B34" s="60"/>
      <c r="C34" s="77"/>
      <c r="D34" s="61"/>
      <c r="E34" s="55"/>
      <c r="F34" s="55"/>
      <c r="G34" s="53"/>
      <c r="H34" s="53"/>
      <c r="I34" s="53"/>
      <c r="L34" s="62"/>
    </row>
    <row r="35" spans="1:12" ht="15.75">
      <c r="A35" s="57"/>
      <c r="B35" s="60"/>
      <c r="C35" s="78"/>
      <c r="D35" s="63"/>
      <c r="E35" s="55"/>
      <c r="F35" s="55"/>
      <c r="G35" s="53"/>
      <c r="H35" s="53"/>
      <c r="I35" s="53"/>
    </row>
    <row r="36" spans="1:12">
      <c r="A36" s="55"/>
      <c r="B36" s="60"/>
      <c r="C36" s="79"/>
      <c r="D36" s="61"/>
      <c r="E36" s="55"/>
      <c r="F36" s="55"/>
      <c r="G36" s="53"/>
      <c r="H36" s="53"/>
      <c r="I36" s="53"/>
    </row>
    <row r="37" spans="1:12">
      <c r="A37" s="55"/>
      <c r="B37" s="64"/>
      <c r="C37" s="78"/>
      <c r="D37" s="63"/>
      <c r="E37" s="55"/>
      <c r="F37" s="55"/>
      <c r="G37" s="53"/>
      <c r="H37" s="53"/>
      <c r="I37" s="53"/>
    </row>
    <row r="38" spans="1:12" ht="15.75">
      <c r="A38" s="28"/>
      <c r="B38" s="64"/>
      <c r="C38" s="78"/>
      <c r="D38" s="65"/>
      <c r="E38" s="55"/>
      <c r="F38" s="55"/>
      <c r="G38" s="53"/>
      <c r="H38" s="53"/>
      <c r="I38" s="53"/>
    </row>
    <row r="39" spans="1:12" ht="15.75">
      <c r="A39" s="28"/>
      <c r="B39" s="58"/>
      <c r="C39" s="80"/>
      <c r="D39" s="66"/>
      <c r="E39" s="55"/>
      <c r="F39" s="55"/>
      <c r="G39" s="53"/>
      <c r="H39" s="53"/>
      <c r="I39" s="53"/>
    </row>
    <row r="40" spans="1:12" ht="15.75">
      <c r="A40" s="28"/>
      <c r="B40" s="55"/>
      <c r="C40" s="75"/>
      <c r="D40" s="55"/>
      <c r="E40" s="55"/>
      <c r="F40" s="55"/>
      <c r="G40" s="53"/>
      <c r="H40" s="53"/>
      <c r="I40" s="53"/>
    </row>
    <row r="41" spans="1:12" ht="15.75">
      <c r="A41" s="28"/>
      <c r="B41" s="55"/>
      <c r="C41" s="75"/>
      <c r="D41" s="55"/>
      <c r="E41" s="55"/>
      <c r="F41" s="55"/>
      <c r="G41" s="53"/>
      <c r="H41" s="53"/>
      <c r="I41" s="53"/>
    </row>
    <row r="42" spans="1:12" ht="15.75">
      <c r="A42" s="28"/>
      <c r="G42" s="53"/>
      <c r="H42" s="53"/>
      <c r="I42" s="53"/>
    </row>
    <row r="43" spans="1:12" ht="15.75">
      <c r="A43" s="28"/>
    </row>
    <row r="44" spans="1:12">
      <c r="A44" s="55"/>
    </row>
    <row r="45" spans="1:12">
      <c r="A45" s="55"/>
    </row>
    <row r="46" spans="1:12">
      <c r="A46" s="55"/>
    </row>
  </sheetData>
  <mergeCells count="6">
    <mergeCell ref="A2:P2"/>
    <mergeCell ref="A3:P3"/>
    <mergeCell ref="A4:P4"/>
    <mergeCell ref="B15:F15"/>
    <mergeCell ref="G15:K15"/>
    <mergeCell ref="L15:P15"/>
  </mergeCells>
  <printOptions horizontalCentered="1" verticalCentered="1"/>
  <pageMargins left="0" right="0" top="0" bottom="0" header="0" footer="0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FC Facoep (2)</vt:lpstr>
      <vt:lpstr>'FC Facoep (2)'!Área_de_impresión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Diez</dc:creator>
  <cp:lastModifiedBy>Mauro Rosales</cp:lastModifiedBy>
  <cp:lastPrinted>2020-02-07T16:12:01Z</cp:lastPrinted>
  <dcterms:created xsi:type="dcterms:W3CDTF">2019-02-20T13:42:41Z</dcterms:created>
  <dcterms:modified xsi:type="dcterms:W3CDTF">2020-05-07T16:22:04Z</dcterms:modified>
</cp:coreProperties>
</file>