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5715" windowHeight="7740"/>
  </bookViews>
  <sheets>
    <sheet name="Notendasögur" sheetId="1" r:id="rId1"/>
    <sheet name="Fallaforritun" sheetId="3" r:id="rId2"/>
  </sheets>
  <calcPr calcId="125725"/>
</workbook>
</file>

<file path=xl/calcChain.xml><?xml version="1.0" encoding="utf-8"?>
<calcChain xmlns="http://schemas.openxmlformats.org/spreadsheetml/2006/main">
  <c r="H62" i="1"/>
  <c r="H61"/>
  <c r="H60"/>
  <c r="H59"/>
  <c r="H58"/>
  <c r="H57"/>
  <c r="H56"/>
  <c r="G63"/>
  <c r="G56" s="1"/>
  <c r="G57" s="1"/>
  <c r="G58" s="1"/>
  <c r="G59" s="1"/>
  <c r="G60" s="1"/>
  <c r="G61" s="1"/>
  <c r="H45"/>
  <c r="H46" s="1"/>
  <c r="C69" l="1"/>
  <c r="C62"/>
  <c r="C58"/>
  <c r="C55"/>
  <c r="C32" l="1"/>
  <c r="C68" s="1"/>
  <c r="G40" s="1"/>
  <c r="H40" s="1"/>
  <c r="H41" s="1"/>
  <c r="H42" s="1"/>
  <c r="H43" s="1"/>
  <c r="H44" s="1"/>
  <c r="C37"/>
  <c r="C27"/>
  <c r="C22"/>
  <c r="C14"/>
  <c r="C9"/>
  <c r="C3"/>
  <c r="C67" l="1"/>
  <c r="C65"/>
  <c r="G2" s="1"/>
  <c r="G19" s="1"/>
  <c r="G21"/>
  <c r="G48"/>
  <c r="G41" s="1"/>
  <c r="G42" s="1"/>
  <c r="G43" s="1"/>
  <c r="G44" s="1"/>
  <c r="G45" s="1"/>
  <c r="G46" s="1"/>
  <c r="G31" l="1"/>
  <c r="G22" s="1"/>
  <c r="G23" s="1"/>
  <c r="G24" s="1"/>
  <c r="G25" s="1"/>
  <c r="G26" s="1"/>
  <c r="G27" s="1"/>
  <c r="G28" s="1"/>
  <c r="H21"/>
  <c r="H22" s="1"/>
  <c r="H23" s="1"/>
  <c r="H24" s="1"/>
  <c r="H25" s="1"/>
  <c r="H26" s="1"/>
  <c r="H27" s="1"/>
  <c r="H28" s="1"/>
  <c r="H29" s="1"/>
  <c r="G3"/>
  <c r="G4" s="1"/>
  <c r="G5" s="1"/>
  <c r="G6" s="1"/>
  <c r="G7" s="1"/>
  <c r="G8" s="1"/>
  <c r="G9" s="1"/>
  <c r="G10" s="1"/>
  <c r="G11" s="1"/>
  <c r="G12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G13" l="1"/>
  <c r="G14" s="1"/>
  <c r="G15" s="1"/>
</calcChain>
</file>

<file path=xl/sharedStrings.xml><?xml version="1.0" encoding="utf-8"?>
<sst xmlns="http://schemas.openxmlformats.org/spreadsheetml/2006/main" count="99" uniqueCount="83">
  <si>
    <t>Validator á input</t>
  </si>
  <si>
    <t>Nokkur textentry</t>
  </si>
  <si>
    <t>Validator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</si>
  <si>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</si>
  <si>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</si>
  <si>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</si>
  <si>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</si>
  <si>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</si>
  <si>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</si>
  <si>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</si>
  <si>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</si>
  <si>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>Í vinnslu</t>
  </si>
  <si>
    <t>Væntur tími (mín)</t>
  </si>
  <si>
    <t>Rauntími (mín)</t>
  </si>
  <si>
    <t>Rauntími eftir</t>
  </si>
  <si>
    <t>Dagsetningar</t>
  </si>
  <si>
    <t xml:space="preserve">Notandi vill geta slegið inn lánin sín                </t>
  </si>
  <si>
    <t>Í byrjunarstöðu</t>
  </si>
  <si>
    <t>Komið af stað</t>
  </si>
  <si>
    <t>Nánast búið</t>
  </si>
  <si>
    <t>Væntur tími eftir</t>
  </si>
  <si>
    <t>Nota útreikninga til þess að plotta línurit yfir gróða eða tap</t>
  </si>
  <si>
    <t>Ítrun 1</t>
  </si>
  <si>
    <t>Ítrun 2</t>
  </si>
  <si>
    <t>Klasi</t>
  </si>
  <si>
    <t>Lýsing</t>
  </si>
  <si>
    <t>Já</t>
  </si>
  <si>
    <t>AccountType.py</t>
  </si>
  <si>
    <t>Klasi sem heldur utan um mismunandi reikninga sem eru lesnir úr skrá.</t>
  </si>
  <si>
    <t>calcLoanFun.py</t>
  </si>
  <si>
    <r>
      <t>Inniheldur</t>
    </r>
    <r>
      <rPr>
        <b/>
        <sz val="11"/>
        <color theme="1"/>
        <rFont val="Calibri"/>
        <family val="2"/>
        <scheme val="minor"/>
      </rPr>
      <t xml:space="preserve"> Loan</t>
    </r>
    <r>
      <rPr>
        <sz val="11"/>
        <color theme="1"/>
        <rFont val="Calibri"/>
        <family val="2"/>
        <scheme val="minor"/>
      </rPr>
      <t xml:space="preserve"> sem sér um helstu upplýsingar hvers láns og </t>
    </r>
    <r>
      <rPr>
        <b/>
        <sz val="11"/>
        <color theme="1"/>
        <rFont val="Calibri"/>
        <family val="2"/>
        <scheme val="minor"/>
      </rPr>
      <t>calcLoan</t>
    </r>
  </si>
  <si>
    <t>fjarmal.py</t>
  </si>
  <si>
    <t>inflation.py</t>
  </si>
  <si>
    <t>Sér um reikninga varðandi verðbólgu, þarf að lesa úr visitala.txt og finnur</t>
  </si>
  <si>
    <t>meðaltal af verðbólgu þeirra mánaða sem eru valdir.</t>
  </si>
  <si>
    <t>Viðmót forritsins.</t>
  </si>
  <si>
    <t>sem segir til um hvað á eftir að borga af láninu.</t>
  </si>
  <si>
    <t>Account.py</t>
  </si>
  <si>
    <t>Aðalforritið, keyrir allt.</t>
  </si>
  <si>
    <t>Útreikningar fyrir innlánsreikninga.</t>
  </si>
  <si>
    <t>Notandi vill geta slegið inn mánaðargreiðslu   (Greiðslugeta)</t>
  </si>
  <si>
    <t>Dropdown menu/Fylla út í form</t>
  </si>
  <si>
    <t>Velja tegund láns.  Upphafsstilla lánsbreytur</t>
  </si>
  <si>
    <t>Dropdown menu lána.  Yfirlit yfir lán notanda</t>
  </si>
  <si>
    <t>Reikna ávöxtun á mánaðarlegum sparnaði á ákveðnu tímabili</t>
  </si>
  <si>
    <t>Skipulagning</t>
  </si>
  <si>
    <t>Skipulaging</t>
  </si>
  <si>
    <t>Búa til verðbólguspá</t>
  </si>
  <si>
    <t>Lesa inn gögn</t>
  </si>
  <si>
    <t>Teikna viðmót</t>
  </si>
  <si>
    <t>Notandi vill geta notað notandaviðmót</t>
  </si>
  <si>
    <t>Skipulagning viðmóts</t>
  </si>
  <si>
    <t>Ákvarðanataka forritasafns</t>
  </si>
  <si>
    <t>Forritun viðmóts</t>
  </si>
  <si>
    <t>Almenn tenging við viðmót</t>
  </si>
  <si>
    <t>Önnur tenging við viðmót</t>
  </si>
  <si>
    <t>Verðtrygging/Óverðtryggt/Vextir - reikningar</t>
  </si>
  <si>
    <t>Textentry fyrir sinn eigin reikning og virkni</t>
  </si>
  <si>
    <t>Lokið</t>
  </si>
  <si>
    <t>Notandi vill geta slegið inn mánaðargreiðslu</t>
  </si>
  <si>
    <t>Notandi vill geta séð lánin sín</t>
  </si>
  <si>
    <t>Notandi vill geta reiknað út hvaða leið er best til að borga lánin sín</t>
  </si>
  <si>
    <t>21</t>
  </si>
  <si>
    <t>23</t>
  </si>
  <si>
    <t>25</t>
  </si>
  <si>
    <t>27</t>
  </si>
  <si>
    <t>Tími unninn</t>
  </si>
  <si>
    <t>Reikningar</t>
  </si>
  <si>
    <t>Útlit</t>
  </si>
  <si>
    <t>Viðmót</t>
  </si>
  <si>
    <t>Forritun reikninga</t>
  </si>
  <si>
    <t>Notandi vill geta bætt við sínum eigin reikningum</t>
  </si>
  <si>
    <t>Notandi vill geta séð hversu lengi hann er að safna ákveðinni upphæð</t>
  </si>
  <si>
    <t>Einingapróf</t>
  </si>
  <si>
    <t>Notendasögur færðar í næstu Ítrun</t>
  </si>
  <si>
    <t>Ítrun 3 (Inniheldur aðeins frestaðar notendasögur)</t>
  </si>
  <si>
    <t>Notandi vill eta séð hve lengi hann er að safna ákveðinni upphæð      (Úr ítrun 2 í 3)</t>
  </si>
  <si>
    <t>Notandi vill geta séð hagnaðinn á því að leggja fyrir                                      (Úr ítrun 2 í 3)</t>
  </si>
  <si>
    <t>Notandi vill geta séð niðurstöður myndrænt                                                        (Úr ítrun 2 í 3)</t>
  </si>
  <si>
    <t>Heldur utan um reikninga og föll til að reikna með reikninga.</t>
  </si>
  <si>
    <t>wxgui3.py</t>
  </si>
  <si>
    <t>test_fjarmal.py</t>
  </si>
  <si>
    <t>Einingaprófunin fyrir ítrun 2.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</si>
</sst>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0" fontId="7" fillId="5" borderId="2" xfId="4"/>
    <xf numFmtId="1" fontId="7" fillId="5" borderId="2" xfId="4" applyNumberFormat="1"/>
    <xf numFmtId="1" fontId="8" fillId="5" borderId="1" xfId="5" applyNumberFormat="1"/>
    <xf numFmtId="1" fontId="8" fillId="5" borderId="1" xfId="5" applyNumberFormat="1" applyAlignment="1">
      <alignment horizontal="right"/>
    </xf>
    <xf numFmtId="1" fontId="0" fillId="0" borderId="0" xfId="0" applyNumberFormat="1" applyAlignment="1">
      <alignment horizontal="right"/>
    </xf>
    <xf numFmtId="1" fontId="7" fillId="5" borderId="2" xfId="4" applyNumberFormat="1" applyAlignment="1">
      <alignment horizontal="right"/>
    </xf>
    <xf numFmtId="0" fontId="9" fillId="0" borderId="0" xfId="0" applyFont="1"/>
    <xf numFmtId="0" fontId="10" fillId="0" borderId="0" xfId="0" applyFont="1"/>
    <xf numFmtId="1" fontId="10" fillId="5" borderId="2" xfId="6" applyNumberFormat="1" applyFill="1" applyBorder="1" applyAlignment="1">
      <alignment horizontal="right"/>
    </xf>
    <xf numFmtId="0" fontId="10" fillId="5" borderId="2" xfId="6" applyFill="1" applyBorder="1"/>
    <xf numFmtId="1" fontId="10" fillId="5" borderId="2" xfId="6" applyNumberFormat="1" applyFill="1" applyBorder="1"/>
  </cellXfs>
  <cellStyles count="7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  <cellStyle name="Warning Text" xfId="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Væntur tími eftir</c:v>
          </c:tx>
          <c:marker>
            <c:symbol val="none"/>
          </c:marker>
          <c:cat>
            <c:numRef>
              <c:f>Notendasögur!$J$2:$J$16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Notendasögur!$G$2:$G$16</c:f>
              <c:numCache>
                <c:formatCode>0</c:formatCode>
                <c:ptCount val="15"/>
                <c:pt idx="0">
                  <c:v>5580</c:v>
                </c:pt>
                <c:pt idx="1">
                  <c:v>5181.4285714285716</c:v>
                </c:pt>
                <c:pt idx="2">
                  <c:v>4782.8571428571431</c:v>
                </c:pt>
                <c:pt idx="3">
                  <c:v>4384.2857142857147</c:v>
                </c:pt>
                <c:pt idx="4">
                  <c:v>3985.7142857142862</c:v>
                </c:pt>
                <c:pt idx="5">
                  <c:v>3587.1428571428578</c:v>
                </c:pt>
                <c:pt idx="6">
                  <c:v>3188.5714285714294</c:v>
                </c:pt>
                <c:pt idx="7">
                  <c:v>2790.0000000000009</c:v>
                </c:pt>
                <c:pt idx="8">
                  <c:v>2391.4285714285725</c:v>
                </c:pt>
                <c:pt idx="9">
                  <c:v>1992.857142857144</c:v>
                </c:pt>
                <c:pt idx="10">
                  <c:v>1594.2857142857156</c:v>
                </c:pt>
                <c:pt idx="11">
                  <c:v>1195.7142857142871</c:v>
                </c:pt>
                <c:pt idx="12">
                  <c:v>797.14285714285859</c:v>
                </c:pt>
                <c:pt idx="13">
                  <c:v>398.57142857143003</c:v>
                </c:pt>
                <c:pt idx="14" formatCode="General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Notendasögur!$H$3:$H$17</c:f>
              <c:numCache>
                <c:formatCode>0</c:formatCode>
                <c:ptCount val="15"/>
                <c:pt idx="0">
                  <c:v>5580</c:v>
                </c:pt>
                <c:pt idx="1">
                  <c:v>5580</c:v>
                </c:pt>
                <c:pt idx="2">
                  <c:v>5460</c:v>
                </c:pt>
                <c:pt idx="3">
                  <c:v>5460</c:v>
                </c:pt>
                <c:pt idx="4">
                  <c:v>4830</c:v>
                </c:pt>
                <c:pt idx="5">
                  <c:v>4110</c:v>
                </c:pt>
                <c:pt idx="6">
                  <c:v>3630</c:v>
                </c:pt>
                <c:pt idx="7">
                  <c:v>3630</c:v>
                </c:pt>
                <c:pt idx="8">
                  <c:v>3630</c:v>
                </c:pt>
                <c:pt idx="9">
                  <c:v>3630</c:v>
                </c:pt>
                <c:pt idx="10">
                  <c:v>3630</c:v>
                </c:pt>
                <c:pt idx="11">
                  <c:v>3130</c:v>
                </c:pt>
                <c:pt idx="12">
                  <c:v>2330</c:v>
                </c:pt>
                <c:pt idx="13">
                  <c:v>1310</c:v>
                </c:pt>
                <c:pt idx="14">
                  <c:v>1310</c:v>
                </c:pt>
              </c:numCache>
            </c:numRef>
          </c:val>
        </c:ser>
        <c:marker val="1"/>
        <c:axId val="132398464"/>
        <c:axId val="134468736"/>
      </c:lineChart>
      <c:dateAx>
        <c:axId val="132398464"/>
        <c:scaling>
          <c:orientation val="minMax"/>
        </c:scaling>
        <c:axPos val="b"/>
        <c:numFmt formatCode="d/m/yyyy" sourceLinked="1"/>
        <c:majorTickMark val="none"/>
        <c:tickLblPos val="nextTo"/>
        <c:crossAx val="134468736"/>
        <c:crosses val="autoZero"/>
        <c:auto val="1"/>
        <c:lblOffset val="100"/>
        <c:baseTimeUnit val="days"/>
      </c:dateAx>
      <c:valAx>
        <c:axId val="134468736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32398464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Notendasögur!$J$2:$J$9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Notendasögur!$G$21:$G$28</c:f>
              <c:numCache>
                <c:formatCode>0</c:formatCode>
                <c:ptCount val="8"/>
                <c:pt idx="0">
                  <c:v>2640</c:v>
                </c:pt>
                <c:pt idx="1">
                  <c:v>2262.8571428571427</c:v>
                </c:pt>
                <c:pt idx="2">
                  <c:v>1885.7142857142856</c:v>
                </c:pt>
                <c:pt idx="3">
                  <c:v>1508.5714285714284</c:v>
                </c:pt>
                <c:pt idx="4">
                  <c:v>1131.4285714285713</c:v>
                </c:pt>
                <c:pt idx="5">
                  <c:v>754.28571428571422</c:v>
                </c:pt>
                <c:pt idx="6">
                  <c:v>377.14285714285705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Notendasögur!$J$2:$J$9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Notendasögur!$H$22:$H$29</c:f>
              <c:numCache>
                <c:formatCode>0</c:formatCode>
                <c:ptCount val="8"/>
                <c:pt idx="0">
                  <c:v>2640</c:v>
                </c:pt>
                <c:pt idx="1">
                  <c:v>2640</c:v>
                </c:pt>
                <c:pt idx="2">
                  <c:v>2640</c:v>
                </c:pt>
                <c:pt idx="3">
                  <c:v>2340</c:v>
                </c:pt>
                <c:pt idx="4">
                  <c:v>2340</c:v>
                </c:pt>
                <c:pt idx="5">
                  <c:v>1560</c:v>
                </c:pt>
                <c:pt idx="6">
                  <c:v>810</c:v>
                </c:pt>
                <c:pt idx="7">
                  <c:v>0</c:v>
                </c:pt>
              </c:numCache>
            </c:numRef>
          </c:val>
        </c:ser>
        <c:marker val="1"/>
        <c:axId val="133703168"/>
        <c:axId val="133704704"/>
      </c:lineChart>
      <c:dateAx>
        <c:axId val="133703168"/>
        <c:scaling>
          <c:orientation val="minMax"/>
        </c:scaling>
        <c:axPos val="b"/>
        <c:numFmt formatCode="d/m/yyyy" sourceLinked="1"/>
        <c:majorTickMark val="none"/>
        <c:tickLblPos val="nextTo"/>
        <c:crossAx val="133704704"/>
        <c:crosses val="autoZero"/>
        <c:auto val="1"/>
        <c:lblOffset val="100"/>
        <c:baseTimeUnit val="days"/>
      </c:dateAx>
      <c:valAx>
        <c:axId val="133704704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33703168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Notendasögur!$J$21:$J$28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Notendasögur!$G$40:$G$46</c:f>
              <c:numCache>
                <c:formatCode>0</c:formatCode>
                <c:ptCount val="7"/>
                <c:pt idx="0">
                  <c:v>2400</c:v>
                </c:pt>
                <c:pt idx="1">
                  <c:v>2000</c:v>
                </c:pt>
                <c:pt idx="2">
                  <c:v>1600</c:v>
                </c:pt>
                <c:pt idx="3">
                  <c:v>1200</c:v>
                </c:pt>
                <c:pt idx="4">
                  <c:v>800</c:v>
                </c:pt>
                <c:pt idx="5">
                  <c:v>400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Notendasögur!$J$21:$J$28</c:f>
              <c:numCache>
                <c:formatCode>d/m/yyyy</c:formatCode>
                <c:ptCount val="8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</c:numCache>
            </c:numRef>
          </c:cat>
          <c:val>
            <c:numRef>
              <c:f>Notendasögur!$H$41:$H$47</c:f>
              <c:numCache>
                <c:formatCode>0</c:formatCode>
                <c:ptCount val="7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2220</c:v>
                </c:pt>
                <c:pt idx="5">
                  <c:v>1740</c:v>
                </c:pt>
                <c:pt idx="6">
                  <c:v>0</c:v>
                </c:pt>
              </c:numCache>
            </c:numRef>
          </c:val>
        </c:ser>
        <c:marker val="1"/>
        <c:axId val="133721472"/>
        <c:axId val="133739648"/>
      </c:lineChart>
      <c:dateAx>
        <c:axId val="133721472"/>
        <c:scaling>
          <c:orientation val="minMax"/>
        </c:scaling>
        <c:axPos val="b"/>
        <c:numFmt formatCode="d/m/yyyy" sourceLinked="1"/>
        <c:majorTickMark val="none"/>
        <c:tickLblPos val="nextTo"/>
        <c:crossAx val="133739648"/>
        <c:crosses val="autoZero"/>
        <c:auto val="1"/>
        <c:lblOffset val="100"/>
        <c:baseTimeUnit val="days"/>
      </c:dateAx>
      <c:valAx>
        <c:axId val="133739648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33721472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Ítrun</a:t>
            </a:r>
            <a:r>
              <a:rPr lang="is-IS" baseline="0"/>
              <a:t>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Tími eftir</c:v>
          </c:tx>
          <c:marker>
            <c:symbol val="none"/>
          </c:marker>
          <c:cat>
            <c:numRef>
              <c:f>Notendasögur!$J$55:$J$61</c:f>
              <c:numCache>
                <c:formatCode>d/m/yyyy</c:formatCode>
                <c:ptCount val="7"/>
                <c:pt idx="0">
                  <c:v>41683</c:v>
                </c:pt>
                <c:pt idx="1">
                  <c:v>41684</c:v>
                </c:pt>
                <c:pt idx="2">
                  <c:v>41685</c:v>
                </c:pt>
                <c:pt idx="3">
                  <c:v>41686</c:v>
                </c:pt>
                <c:pt idx="4">
                  <c:v>41687</c:v>
                </c:pt>
                <c:pt idx="5">
                  <c:v>41688</c:v>
                </c:pt>
                <c:pt idx="6">
                  <c:v>41689</c:v>
                </c:pt>
              </c:numCache>
            </c:numRef>
          </c:cat>
          <c:val>
            <c:numRef>
              <c:f>Notendasögur!$G$55:$G$61</c:f>
              <c:numCache>
                <c:formatCode>0</c:formatCode>
                <c:ptCount val="7"/>
                <c:pt idx="0">
                  <c:v>720</c:v>
                </c:pt>
                <c:pt idx="1">
                  <c:v>600</c:v>
                </c:pt>
                <c:pt idx="2">
                  <c:v>480</c:v>
                </c:pt>
                <c:pt idx="3">
                  <c:v>360</c:v>
                </c:pt>
                <c:pt idx="4">
                  <c:v>240</c:v>
                </c:pt>
                <c:pt idx="5">
                  <c:v>120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Notendasögur!$J$55:$J$61</c:f>
              <c:numCache>
                <c:formatCode>d/m/yyyy</c:formatCode>
                <c:ptCount val="7"/>
                <c:pt idx="0">
                  <c:v>41683</c:v>
                </c:pt>
                <c:pt idx="1">
                  <c:v>41684</c:v>
                </c:pt>
                <c:pt idx="2">
                  <c:v>41685</c:v>
                </c:pt>
                <c:pt idx="3">
                  <c:v>41686</c:v>
                </c:pt>
                <c:pt idx="4">
                  <c:v>41687</c:v>
                </c:pt>
                <c:pt idx="5">
                  <c:v>41688</c:v>
                </c:pt>
                <c:pt idx="6">
                  <c:v>41689</c:v>
                </c:pt>
              </c:numCache>
            </c:numRef>
          </c:cat>
          <c:val>
            <c:numRef>
              <c:f>Notendasögur!$H$56:$H$62</c:f>
              <c:numCache>
                <c:formatCode>0</c:formatCode>
                <c:ptCount val="7"/>
                <c:pt idx="0">
                  <c:v>720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143396864"/>
        <c:axId val="143398400"/>
      </c:lineChart>
      <c:dateAx>
        <c:axId val="143396864"/>
        <c:scaling>
          <c:orientation val="minMax"/>
        </c:scaling>
        <c:axPos val="b"/>
        <c:numFmt formatCode="d/m/yyyy" sourceLinked="1"/>
        <c:majorTickMark val="none"/>
        <c:tickLblPos val="nextTo"/>
        <c:crossAx val="143398400"/>
        <c:crosses val="autoZero"/>
        <c:auto val="1"/>
        <c:lblOffset val="100"/>
        <c:baseTimeUnit val="days"/>
      </c:dateAx>
      <c:valAx>
        <c:axId val="143398400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43396864"/>
        <c:crosses val="autoZero"/>
        <c:crossBetween val="between"/>
      </c:valAx>
    </c:plotArea>
    <c:legend>
      <c:legendPos val="b"/>
      <c:layout/>
    </c:legend>
    <c:plotVisOnly val="1"/>
    <c:dispBlanksAs val="span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24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18</xdr:col>
      <xdr:colOff>600075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38</xdr:row>
      <xdr:rowOff>0</xdr:rowOff>
    </xdr:from>
    <xdr:to>
      <xdr:col>19</xdr:col>
      <xdr:colOff>1360</xdr:colOff>
      <xdr:row>51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593889</xdr:colOff>
      <xdr:row>67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Klasi"/>
    <tableColumn id="2" name="Lýsing"/>
    <tableColumn id="3" name="Já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topLeftCell="B12" zoomScale="60" zoomScaleNormal="60" workbookViewId="0">
      <selection activeCell="F39" sqref="F39"/>
    </sheetView>
  </sheetViews>
  <sheetFormatPr defaultRowHeight="1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77.85546875" bestFit="1" customWidth="1"/>
    <col min="7" max="7" width="20.85546875" bestFit="1" customWidth="1"/>
    <col min="8" max="8" width="17.28515625" bestFit="1" customWidth="1"/>
    <col min="9" max="9" width="17.28515625" customWidth="1"/>
    <col min="10" max="10" width="16.42578125" bestFit="1" customWidth="1"/>
  </cols>
  <sheetData>
    <row r="1" spans="1:10" ht="18.75">
      <c r="B1" t="s">
        <v>9</v>
      </c>
      <c r="C1" s="8" t="s">
        <v>12</v>
      </c>
      <c r="D1" s="7" t="s">
        <v>13</v>
      </c>
      <c r="E1" s="7" t="s">
        <v>11</v>
      </c>
      <c r="F1" s="7" t="s">
        <v>58</v>
      </c>
      <c r="G1" s="1" t="s">
        <v>20</v>
      </c>
      <c r="H1" s="1" t="s">
        <v>14</v>
      </c>
      <c r="I1" s="1" t="s">
        <v>66</v>
      </c>
      <c r="J1" s="1" t="s">
        <v>15</v>
      </c>
    </row>
    <row r="2" spans="1:10">
      <c r="G2" s="6">
        <f>C65</f>
        <v>5580</v>
      </c>
      <c r="H2" s="6">
        <f>G2</f>
        <v>5580</v>
      </c>
      <c r="I2" s="6">
        <v>0</v>
      </c>
      <c r="J2" s="5">
        <v>41668</v>
      </c>
    </row>
    <row r="3" spans="1:10">
      <c r="A3" s="13"/>
      <c r="B3" s="13" t="s">
        <v>50</v>
      </c>
      <c r="C3" s="13">
        <f>SUM(C4:C7)</f>
        <v>690</v>
      </c>
      <c r="D3" s="6"/>
      <c r="E3" s="9"/>
      <c r="F3" s="20" t="s">
        <v>50</v>
      </c>
      <c r="G3" s="6">
        <f>G2-G19</f>
        <v>5181.4285714285716</v>
      </c>
      <c r="H3" s="6">
        <f>H2-I3</f>
        <v>5580</v>
      </c>
      <c r="I3" s="6">
        <v>0</v>
      </c>
      <c r="J3" s="5">
        <v>41669</v>
      </c>
    </row>
    <row r="4" spans="1:10">
      <c r="A4" s="13">
        <v>1</v>
      </c>
      <c r="B4" s="13" t="s">
        <v>51</v>
      </c>
      <c r="C4" s="13">
        <v>180</v>
      </c>
      <c r="D4" s="6"/>
      <c r="E4" s="9"/>
      <c r="F4" s="20" t="s">
        <v>59</v>
      </c>
      <c r="G4" s="6">
        <f>G3-G19</f>
        <v>4782.8571428571431</v>
      </c>
      <c r="H4" s="6">
        <f t="shared" ref="H4:H15" si="0">H3-I4</f>
        <v>5580</v>
      </c>
      <c r="I4" s="6">
        <v>0</v>
      </c>
      <c r="J4" s="5">
        <v>41670</v>
      </c>
    </row>
    <row r="5" spans="1:10">
      <c r="A5" s="13">
        <v>2</v>
      </c>
      <c r="B5" s="13" t="s">
        <v>52</v>
      </c>
      <c r="C5" s="13">
        <v>120</v>
      </c>
      <c r="D5" s="6"/>
      <c r="E5" s="9"/>
      <c r="F5" s="20" t="s">
        <v>60</v>
      </c>
      <c r="G5" s="6">
        <f>G4-G19</f>
        <v>4384.2857142857147</v>
      </c>
      <c r="H5" s="6">
        <f t="shared" si="0"/>
        <v>5460</v>
      </c>
      <c r="I5" s="6">
        <v>120</v>
      </c>
      <c r="J5" s="5">
        <v>41671</v>
      </c>
    </row>
    <row r="6" spans="1:10">
      <c r="A6" s="13">
        <v>3</v>
      </c>
      <c r="B6" s="13" t="s">
        <v>49</v>
      </c>
      <c r="C6" s="13">
        <v>90</v>
      </c>
      <c r="D6" s="6"/>
      <c r="E6" s="9"/>
      <c r="F6" s="20" t="s">
        <v>61</v>
      </c>
      <c r="G6" s="6">
        <f>G5-G19</f>
        <v>3985.7142857142862</v>
      </c>
      <c r="H6" s="6">
        <f t="shared" si="0"/>
        <v>5460</v>
      </c>
      <c r="I6" s="6">
        <v>0</v>
      </c>
      <c r="J6" s="5">
        <v>41672</v>
      </c>
    </row>
    <row r="7" spans="1:10">
      <c r="A7" s="13">
        <v>4</v>
      </c>
      <c r="B7" s="13" t="s">
        <v>53</v>
      </c>
      <c r="C7" s="13">
        <v>300</v>
      </c>
      <c r="D7" s="6"/>
      <c r="E7" s="9"/>
      <c r="F7" s="20" t="s">
        <v>5</v>
      </c>
      <c r="G7" s="6">
        <f>G6-G19</f>
        <v>3587.1428571428578</v>
      </c>
      <c r="H7" s="6">
        <f t="shared" si="0"/>
        <v>4830</v>
      </c>
      <c r="I7" s="6">
        <v>630</v>
      </c>
      <c r="J7" s="5">
        <v>41673</v>
      </c>
    </row>
    <row r="8" spans="1:10">
      <c r="D8" s="6"/>
      <c r="E8" s="9"/>
      <c r="F8" s="20" t="s">
        <v>71</v>
      </c>
      <c r="G8" s="6">
        <f>G7-G19</f>
        <v>3188.5714285714294</v>
      </c>
      <c r="H8" s="6">
        <f t="shared" si="0"/>
        <v>4110</v>
      </c>
      <c r="I8" s="6">
        <v>720</v>
      </c>
      <c r="J8" s="5">
        <v>41674</v>
      </c>
    </row>
    <row r="9" spans="1:10">
      <c r="A9" s="17"/>
      <c r="B9" s="13" t="s">
        <v>40</v>
      </c>
      <c r="C9" s="16">
        <f>SUM(C10:C12)</f>
        <v>360</v>
      </c>
      <c r="D9" s="6"/>
      <c r="E9" s="9"/>
      <c r="F9" s="20" t="s">
        <v>73</v>
      </c>
      <c r="G9" s="6">
        <f>G8-G19</f>
        <v>2790.0000000000009</v>
      </c>
      <c r="H9" s="6">
        <f t="shared" si="0"/>
        <v>3630</v>
      </c>
      <c r="I9" s="6">
        <v>480</v>
      </c>
      <c r="J9" s="5">
        <v>41675</v>
      </c>
    </row>
    <row r="10" spans="1:10">
      <c r="A10" s="17">
        <v>5</v>
      </c>
      <c r="B10" s="13" t="s">
        <v>54</v>
      </c>
      <c r="C10" s="16">
        <v>120</v>
      </c>
      <c r="D10" s="6"/>
      <c r="E10" s="9"/>
      <c r="G10" s="6">
        <f>G9-G19</f>
        <v>2391.4285714285725</v>
      </c>
      <c r="H10" s="6">
        <f t="shared" si="0"/>
        <v>3630</v>
      </c>
      <c r="I10" s="6">
        <v>0</v>
      </c>
      <c r="J10" s="5">
        <v>41676</v>
      </c>
    </row>
    <row r="11" spans="1:10">
      <c r="A11" s="17">
        <v>6</v>
      </c>
      <c r="B11" s="13" t="s">
        <v>0</v>
      </c>
      <c r="C11" s="16">
        <v>180</v>
      </c>
      <c r="D11" s="6"/>
      <c r="E11" s="10" t="s">
        <v>62</v>
      </c>
      <c r="G11" s="6">
        <f>G10-G19</f>
        <v>1992.857142857144</v>
      </c>
      <c r="H11" s="6">
        <f t="shared" si="0"/>
        <v>3630</v>
      </c>
      <c r="I11" s="6">
        <v>0</v>
      </c>
      <c r="J11" s="5">
        <v>41677</v>
      </c>
    </row>
    <row r="12" spans="1:10">
      <c r="A12" s="17">
        <v>7</v>
      </c>
      <c r="B12" s="13" t="s">
        <v>45</v>
      </c>
      <c r="C12" s="16">
        <v>60</v>
      </c>
      <c r="D12" s="6"/>
      <c r="E12" s="10" t="s">
        <v>63</v>
      </c>
      <c r="G12" s="6">
        <f>G11-G19</f>
        <v>1594.2857142857156</v>
      </c>
      <c r="H12" s="6">
        <f t="shared" si="0"/>
        <v>3630</v>
      </c>
      <c r="I12" s="6">
        <v>0</v>
      </c>
      <c r="J12" s="5">
        <v>41678</v>
      </c>
    </row>
    <row r="13" spans="1:10" ht="18.75">
      <c r="A13" s="18"/>
      <c r="D13" s="6"/>
      <c r="E13" s="10" t="s">
        <v>64</v>
      </c>
      <c r="F13" s="7" t="s">
        <v>74</v>
      </c>
      <c r="G13" s="6">
        <f>G12-G19</f>
        <v>1195.7142857142871</v>
      </c>
      <c r="H13" s="6">
        <f t="shared" si="0"/>
        <v>3630</v>
      </c>
      <c r="I13" s="6">
        <v>0</v>
      </c>
      <c r="J13" s="5">
        <v>41679</v>
      </c>
    </row>
    <row r="14" spans="1:10">
      <c r="A14" s="17"/>
      <c r="B14" s="13" t="s">
        <v>16</v>
      </c>
      <c r="C14" s="16">
        <f>SUM(C15:C20)</f>
        <v>420</v>
      </c>
      <c r="D14" s="6"/>
      <c r="E14" s="10"/>
      <c r="F14" s="21" t="s">
        <v>78</v>
      </c>
      <c r="G14" s="6">
        <f>G13-G19</f>
        <v>797.14285714285859</v>
      </c>
      <c r="H14" s="6">
        <f t="shared" si="0"/>
        <v>3130</v>
      </c>
      <c r="I14" s="6">
        <v>500</v>
      </c>
      <c r="J14" s="5">
        <v>41680</v>
      </c>
    </row>
    <row r="15" spans="1:10">
      <c r="A15" s="17">
        <v>8</v>
      </c>
      <c r="B15" s="13" t="s">
        <v>1</v>
      </c>
      <c r="C15" s="16">
        <v>30</v>
      </c>
      <c r="D15" s="6"/>
      <c r="E15" s="10"/>
      <c r="F15" s="21" t="s">
        <v>77</v>
      </c>
      <c r="G15" s="6">
        <f>G14-G19</f>
        <v>398.57142857143003</v>
      </c>
      <c r="H15" s="6">
        <f t="shared" si="0"/>
        <v>2330</v>
      </c>
      <c r="I15" s="6">
        <v>800</v>
      </c>
      <c r="J15" s="5">
        <v>41681</v>
      </c>
    </row>
    <row r="16" spans="1:10">
      <c r="A16" s="17">
        <v>9</v>
      </c>
      <c r="B16" s="13" t="s">
        <v>43</v>
      </c>
      <c r="C16" s="16">
        <v>60</v>
      </c>
      <c r="D16" s="6"/>
      <c r="E16" s="10"/>
      <c r="F16" s="21" t="s">
        <v>76</v>
      </c>
      <c r="G16">
        <v>0</v>
      </c>
      <c r="H16" s="6">
        <f>H15-I16</f>
        <v>1310</v>
      </c>
      <c r="I16" s="6">
        <v>1020</v>
      </c>
      <c r="J16" s="5">
        <v>41682</v>
      </c>
    </row>
    <row r="17" spans="1:10">
      <c r="A17" s="17">
        <v>10</v>
      </c>
      <c r="B17" s="13" t="s">
        <v>2</v>
      </c>
      <c r="C17" s="16">
        <v>90</v>
      </c>
      <c r="D17" s="6"/>
      <c r="E17" s="10"/>
      <c r="H17" s="6">
        <f>H16-I17</f>
        <v>1310</v>
      </c>
      <c r="J17" s="5"/>
    </row>
    <row r="18" spans="1:10">
      <c r="A18" s="17">
        <v>11</v>
      </c>
      <c r="B18" s="13" t="s">
        <v>42</v>
      </c>
      <c r="C18" s="16">
        <v>90</v>
      </c>
      <c r="D18" s="6"/>
      <c r="E18" s="10"/>
    </row>
    <row r="19" spans="1:10">
      <c r="A19" s="17">
        <v>12</v>
      </c>
      <c r="B19" s="13" t="s">
        <v>45</v>
      </c>
      <c r="C19" s="16">
        <v>90</v>
      </c>
      <c r="D19" s="6"/>
      <c r="E19" s="11" t="s">
        <v>65</v>
      </c>
      <c r="G19">
        <f>G2/14</f>
        <v>398.57142857142856</v>
      </c>
    </row>
    <row r="20" spans="1:10">
      <c r="A20" s="17">
        <v>13</v>
      </c>
      <c r="B20" s="13" t="s">
        <v>55</v>
      </c>
      <c r="C20" s="13">
        <v>60</v>
      </c>
      <c r="D20" s="6"/>
      <c r="E20" s="11"/>
    </row>
    <row r="21" spans="1:10">
      <c r="A21" s="18"/>
      <c r="D21" s="6"/>
      <c r="E21" s="11"/>
      <c r="G21" s="6">
        <f>SUM(C3,C9,C14,C22,C27)</f>
        <v>2640</v>
      </c>
      <c r="H21" s="6">
        <f>G21</f>
        <v>2640</v>
      </c>
      <c r="I21" s="6">
        <v>0</v>
      </c>
      <c r="J21" s="5">
        <v>41668</v>
      </c>
    </row>
    <row r="22" spans="1:10">
      <c r="A22" s="17"/>
      <c r="B22" s="13" t="s">
        <v>10</v>
      </c>
      <c r="C22" s="16">
        <f>SUM(C23:C25)</f>
        <v>900</v>
      </c>
      <c r="D22" s="6"/>
      <c r="E22" s="11"/>
      <c r="G22" s="6">
        <f>G21-G31</f>
        <v>2262.8571428571427</v>
      </c>
      <c r="H22" s="6">
        <f>H21-I21</f>
        <v>2640</v>
      </c>
      <c r="I22" s="6">
        <v>0</v>
      </c>
      <c r="J22" s="5">
        <v>41669</v>
      </c>
    </row>
    <row r="23" spans="1:10">
      <c r="A23" s="17">
        <v>14</v>
      </c>
      <c r="B23" s="13" t="s">
        <v>57</v>
      </c>
      <c r="C23" s="16">
        <v>180</v>
      </c>
      <c r="D23" s="6"/>
      <c r="E23" s="3"/>
      <c r="G23" s="6">
        <f>G22-G31</f>
        <v>1885.7142857142856</v>
      </c>
      <c r="H23" s="6">
        <f t="shared" ref="H23:H29" si="1">H22-I22</f>
        <v>2640</v>
      </c>
      <c r="I23" s="6">
        <v>0</v>
      </c>
      <c r="J23" s="5">
        <v>41670</v>
      </c>
    </row>
    <row r="24" spans="1:10">
      <c r="A24" s="17">
        <v>15</v>
      </c>
      <c r="B24" s="13" t="s">
        <v>56</v>
      </c>
      <c r="C24" s="16">
        <v>600</v>
      </c>
      <c r="D24" s="6"/>
      <c r="E24" s="11"/>
      <c r="G24" s="6">
        <f>G23-G31</f>
        <v>1508.5714285714284</v>
      </c>
      <c r="H24" s="6">
        <f t="shared" si="1"/>
        <v>2640</v>
      </c>
      <c r="I24" s="6">
        <v>300</v>
      </c>
      <c r="J24" s="5">
        <v>41671</v>
      </c>
    </row>
    <row r="25" spans="1:10">
      <c r="A25" s="17">
        <v>16</v>
      </c>
      <c r="B25" s="13" t="s">
        <v>55</v>
      </c>
      <c r="C25" s="13">
        <v>120</v>
      </c>
      <c r="D25" s="6"/>
      <c r="E25" s="11"/>
      <c r="G25" s="6">
        <f>G24-G31</f>
        <v>1131.4285714285713</v>
      </c>
      <c r="H25" s="6">
        <f t="shared" si="1"/>
        <v>2340</v>
      </c>
      <c r="I25" s="6">
        <v>0</v>
      </c>
      <c r="J25" s="5">
        <v>41672</v>
      </c>
    </row>
    <row r="26" spans="1:10">
      <c r="A26" s="18"/>
      <c r="D26" s="6"/>
      <c r="E26" s="11"/>
      <c r="G26" s="6">
        <f>G25-G31</f>
        <v>754.28571428571422</v>
      </c>
      <c r="H26" s="6">
        <f t="shared" si="1"/>
        <v>2340</v>
      </c>
      <c r="I26" s="6">
        <v>780</v>
      </c>
      <c r="J26" s="5">
        <v>41673</v>
      </c>
    </row>
    <row r="27" spans="1:10">
      <c r="A27" s="17"/>
      <c r="B27" s="13" t="s">
        <v>5</v>
      </c>
      <c r="C27" s="13">
        <f>SUM(C28:C30)</f>
        <v>270</v>
      </c>
      <c r="D27" s="6"/>
      <c r="G27" s="6">
        <f>G26-G31</f>
        <v>377.14285714285705</v>
      </c>
      <c r="H27" s="6">
        <f t="shared" si="1"/>
        <v>1560</v>
      </c>
      <c r="I27" s="6">
        <v>750</v>
      </c>
      <c r="J27" s="5">
        <v>41674</v>
      </c>
    </row>
    <row r="28" spans="1:10">
      <c r="A28" s="17">
        <v>17</v>
      </c>
      <c r="B28" s="13" t="s">
        <v>4</v>
      </c>
      <c r="C28" s="13">
        <v>120</v>
      </c>
      <c r="G28" s="6">
        <f>G27-G31</f>
        <v>0</v>
      </c>
      <c r="H28" s="6">
        <f t="shared" si="1"/>
        <v>810</v>
      </c>
      <c r="I28" s="6">
        <v>810</v>
      </c>
      <c r="J28" s="5">
        <v>41675</v>
      </c>
    </row>
    <row r="29" spans="1:10">
      <c r="A29" s="17">
        <v>18</v>
      </c>
      <c r="B29" s="13" t="s">
        <v>47</v>
      </c>
      <c r="C29" s="13">
        <v>90</v>
      </c>
      <c r="D29" s="12" t="s">
        <v>17</v>
      </c>
      <c r="E29" s="2"/>
      <c r="H29" s="6">
        <f t="shared" si="1"/>
        <v>0</v>
      </c>
    </row>
    <row r="30" spans="1:10">
      <c r="A30" s="17">
        <v>19</v>
      </c>
      <c r="B30" s="13" t="s">
        <v>48</v>
      </c>
      <c r="C30" s="13">
        <v>60</v>
      </c>
      <c r="D30" s="12" t="s">
        <v>18</v>
      </c>
      <c r="E30" s="4"/>
      <c r="I30" s="6"/>
    </row>
    <row r="31" spans="1:10">
      <c r="A31" s="18"/>
      <c r="D31" s="12" t="s">
        <v>19</v>
      </c>
      <c r="E31" s="3"/>
      <c r="G31">
        <f>G21/7</f>
        <v>377.14285714285717</v>
      </c>
    </row>
    <row r="32" spans="1:10">
      <c r="A32" s="19"/>
      <c r="B32" s="14" t="s">
        <v>7</v>
      </c>
      <c r="C32" s="15">
        <f>SUM(C33:C35)</f>
        <v>420</v>
      </c>
    </row>
    <row r="33" spans="1:10">
      <c r="A33" s="19">
        <v>20</v>
      </c>
      <c r="B33" s="14" t="s">
        <v>8</v>
      </c>
      <c r="C33" s="15">
        <v>120</v>
      </c>
    </row>
    <row r="34" spans="1:10">
      <c r="A34" s="19">
        <v>21</v>
      </c>
      <c r="B34" s="14" t="s">
        <v>21</v>
      </c>
      <c r="C34" s="15">
        <v>240</v>
      </c>
    </row>
    <row r="35" spans="1:10">
      <c r="A35" s="19">
        <v>22</v>
      </c>
      <c r="B35" s="14" t="s">
        <v>45</v>
      </c>
      <c r="C35" s="15">
        <v>60</v>
      </c>
    </row>
    <row r="36" spans="1:10">
      <c r="A36" s="18"/>
    </row>
    <row r="37" spans="1:10">
      <c r="A37" s="19"/>
      <c r="B37" s="14" t="s">
        <v>3</v>
      </c>
      <c r="C37" s="15">
        <f>SUM(C38:C41)</f>
        <v>720</v>
      </c>
    </row>
    <row r="38" spans="1:10">
      <c r="A38" s="19">
        <v>23</v>
      </c>
      <c r="B38" s="14" t="s">
        <v>41</v>
      </c>
      <c r="C38" s="15">
        <v>180</v>
      </c>
    </row>
    <row r="39" spans="1:10">
      <c r="A39" s="19">
        <v>24</v>
      </c>
      <c r="B39" s="14" t="s">
        <v>6</v>
      </c>
      <c r="C39" s="15">
        <v>180</v>
      </c>
    </row>
    <row r="40" spans="1:10">
      <c r="A40" s="19">
        <v>25</v>
      </c>
      <c r="B40" s="14" t="s">
        <v>44</v>
      </c>
      <c r="C40" s="15">
        <v>180</v>
      </c>
      <c r="G40" s="6">
        <f>C68</f>
        <v>2400</v>
      </c>
      <c r="H40" s="6">
        <f>G40</f>
        <v>2400</v>
      </c>
      <c r="I40">
        <v>0</v>
      </c>
      <c r="J40" s="5">
        <v>41676</v>
      </c>
    </row>
    <row r="41" spans="1:10">
      <c r="A41" s="19">
        <v>26</v>
      </c>
      <c r="B41" s="14" t="s">
        <v>46</v>
      </c>
      <c r="C41" s="15">
        <v>180</v>
      </c>
      <c r="G41" s="6">
        <f>G40-G48</f>
        <v>2000</v>
      </c>
      <c r="H41" s="6">
        <f>H40-I40</f>
        <v>2400</v>
      </c>
      <c r="I41">
        <v>0</v>
      </c>
      <c r="J41" s="5">
        <v>41677</v>
      </c>
    </row>
    <row r="42" spans="1:10">
      <c r="A42" s="18"/>
      <c r="G42" s="6">
        <f>G41-G48</f>
        <v>1600</v>
      </c>
      <c r="H42" s="6">
        <f t="shared" ref="H42:H47" si="2">H41-I41</f>
        <v>2400</v>
      </c>
      <c r="I42">
        <v>0</v>
      </c>
      <c r="J42" s="5">
        <v>41678</v>
      </c>
    </row>
    <row r="43" spans="1:10">
      <c r="A43" s="19"/>
      <c r="B43" s="14" t="s">
        <v>72</v>
      </c>
      <c r="C43" s="15">
        <v>180</v>
      </c>
      <c r="G43" s="6">
        <f>G42-G48</f>
        <v>1200</v>
      </c>
      <c r="H43" s="6">
        <f t="shared" si="2"/>
        <v>2400</v>
      </c>
      <c r="I43">
        <v>0</v>
      </c>
      <c r="J43" s="5">
        <v>41679</v>
      </c>
    </row>
    <row r="44" spans="1:10">
      <c r="A44" s="19">
        <v>27</v>
      </c>
      <c r="B44" s="14" t="s">
        <v>67</v>
      </c>
      <c r="C44" s="15">
        <v>120</v>
      </c>
      <c r="G44" s="6">
        <f>G43-G48</f>
        <v>800</v>
      </c>
      <c r="H44" s="6">
        <f t="shared" si="2"/>
        <v>2400</v>
      </c>
      <c r="I44">
        <v>500</v>
      </c>
      <c r="J44" s="5">
        <v>41680</v>
      </c>
    </row>
    <row r="45" spans="1:10">
      <c r="A45" s="19">
        <v>28</v>
      </c>
      <c r="B45" s="14" t="s">
        <v>68</v>
      </c>
      <c r="C45" s="15">
        <v>60</v>
      </c>
      <c r="G45" s="6">
        <f>G44-G48</f>
        <v>400</v>
      </c>
      <c r="H45" s="6">
        <f>H44-I44+320</f>
        <v>2220</v>
      </c>
      <c r="I45">
        <v>800</v>
      </c>
      <c r="J45" s="5">
        <v>41681</v>
      </c>
    </row>
    <row r="46" spans="1:10">
      <c r="G46" s="6">
        <f>G45-G48</f>
        <v>0</v>
      </c>
      <c r="H46" s="6">
        <f>H45-I45+320</f>
        <v>1740</v>
      </c>
      <c r="I46">
        <v>1020</v>
      </c>
      <c r="J46" s="5">
        <v>41682</v>
      </c>
    </row>
    <row r="47" spans="1:10">
      <c r="A47" s="14"/>
      <c r="B47" s="14" t="s">
        <v>71</v>
      </c>
      <c r="C47" s="14">
        <v>540</v>
      </c>
      <c r="H47" s="6">
        <v>0</v>
      </c>
    </row>
    <row r="48" spans="1:10">
      <c r="A48" s="14">
        <v>29</v>
      </c>
      <c r="B48" s="14" t="s">
        <v>69</v>
      </c>
      <c r="C48" s="14">
        <v>180</v>
      </c>
      <c r="G48">
        <f>G40/6</f>
        <v>400</v>
      </c>
    </row>
    <row r="49" spans="1:10">
      <c r="A49" s="19">
        <v>30</v>
      </c>
      <c r="B49" s="14" t="s">
        <v>70</v>
      </c>
      <c r="C49" s="14">
        <v>180</v>
      </c>
    </row>
    <row r="50" spans="1:10">
      <c r="A50" s="19">
        <v>31</v>
      </c>
      <c r="B50" s="14" t="s">
        <v>45</v>
      </c>
      <c r="C50" s="14">
        <v>180</v>
      </c>
    </row>
    <row r="52" spans="1:10">
      <c r="A52" s="14"/>
      <c r="B52" s="14" t="s">
        <v>73</v>
      </c>
      <c r="C52" s="14">
        <v>540</v>
      </c>
    </row>
    <row r="53" spans="1:10">
      <c r="A53" s="14"/>
      <c r="B53" s="14"/>
      <c r="C53" s="14"/>
    </row>
    <row r="55" spans="1:10">
      <c r="A55" s="22"/>
      <c r="B55" s="23" t="s">
        <v>7</v>
      </c>
      <c r="C55" s="24">
        <f>C56</f>
        <v>240</v>
      </c>
      <c r="G55" s="6">
        <v>720</v>
      </c>
      <c r="H55" s="6">
        <v>720</v>
      </c>
      <c r="I55">
        <v>0</v>
      </c>
      <c r="J55" s="5">
        <v>41683</v>
      </c>
    </row>
    <row r="56" spans="1:10">
      <c r="A56" s="22">
        <v>21</v>
      </c>
      <c r="B56" s="23" t="s">
        <v>21</v>
      </c>
      <c r="C56" s="24">
        <v>240</v>
      </c>
      <c r="G56" s="6">
        <f>G55-G63</f>
        <v>600</v>
      </c>
      <c r="H56" s="6">
        <f>H55-I55</f>
        <v>720</v>
      </c>
      <c r="I56">
        <v>0</v>
      </c>
      <c r="J56" s="5">
        <v>41684</v>
      </c>
    </row>
    <row r="57" spans="1:10">
      <c r="G57" s="6">
        <f>G56-G63</f>
        <v>480</v>
      </c>
      <c r="H57" s="6">
        <f>H56-I56</f>
        <v>720</v>
      </c>
      <c r="I57">
        <v>0</v>
      </c>
      <c r="J57" s="5">
        <v>41685</v>
      </c>
    </row>
    <row r="58" spans="1:10">
      <c r="A58" s="22"/>
      <c r="B58" s="23" t="s">
        <v>3</v>
      </c>
      <c r="C58" s="24">
        <f>SUM(C59,C60)</f>
        <v>360</v>
      </c>
      <c r="G58" s="6">
        <f>G57-G63</f>
        <v>360</v>
      </c>
      <c r="H58" s="6">
        <f>H57-I57</f>
        <v>720</v>
      </c>
      <c r="I58">
        <v>0</v>
      </c>
      <c r="J58" s="5">
        <v>41686</v>
      </c>
    </row>
    <row r="59" spans="1:10">
      <c r="A59" s="22">
        <v>23</v>
      </c>
      <c r="B59" s="23" t="s">
        <v>41</v>
      </c>
      <c r="C59" s="24">
        <v>180</v>
      </c>
      <c r="G59" s="6">
        <f>G58-G63</f>
        <v>240</v>
      </c>
      <c r="H59" s="6">
        <f>H58-I58</f>
        <v>720</v>
      </c>
      <c r="I59">
        <v>0</v>
      </c>
      <c r="J59" s="5">
        <v>41687</v>
      </c>
    </row>
    <row r="60" spans="1:10">
      <c r="A60" s="22">
        <v>25</v>
      </c>
      <c r="B60" s="23" t="s">
        <v>44</v>
      </c>
      <c r="C60" s="24">
        <v>180</v>
      </c>
      <c r="G60" s="6">
        <f>G59-G63</f>
        <v>120</v>
      </c>
      <c r="H60" s="6">
        <f>H59-I59</f>
        <v>720</v>
      </c>
      <c r="I60">
        <v>720</v>
      </c>
      <c r="J60" s="5">
        <v>41688</v>
      </c>
    </row>
    <row r="61" spans="1:10">
      <c r="G61" s="6">
        <f>G60-G63</f>
        <v>0</v>
      </c>
      <c r="H61" s="6">
        <f>H60-I60</f>
        <v>0</v>
      </c>
      <c r="I61">
        <v>0</v>
      </c>
      <c r="J61" s="5">
        <v>41689</v>
      </c>
    </row>
    <row r="62" spans="1:10">
      <c r="A62" s="22"/>
      <c r="B62" s="23" t="s">
        <v>72</v>
      </c>
      <c r="C62" s="24">
        <f>C63</f>
        <v>120</v>
      </c>
      <c r="H62" s="6">
        <f>H61-I61</f>
        <v>0</v>
      </c>
    </row>
    <row r="63" spans="1:10">
      <c r="A63" s="22">
        <v>27</v>
      </c>
      <c r="B63" s="23" t="s">
        <v>67</v>
      </c>
      <c r="C63" s="24">
        <v>120</v>
      </c>
      <c r="G63">
        <f>G55/6</f>
        <v>120</v>
      </c>
    </row>
    <row r="65" spans="2:3">
      <c r="C65" s="6">
        <f>SUM(C3,C9,C14,C22,C27,C32,C37,C43,C47:C52)</f>
        <v>5580</v>
      </c>
    </row>
    <row r="67" spans="2:3">
      <c r="B67" s="13" t="s">
        <v>22</v>
      </c>
      <c r="C67" s="6">
        <f>SUM(C3,C9,C14,C22,C27)</f>
        <v>2640</v>
      </c>
    </row>
    <row r="68" spans="2:3">
      <c r="B68" s="14" t="s">
        <v>23</v>
      </c>
      <c r="C68" s="6">
        <f>SUM(C32,C37,C43,C47,C52)</f>
        <v>2400</v>
      </c>
    </row>
    <row r="69" spans="2:3">
      <c r="B69" s="23" t="s">
        <v>75</v>
      </c>
      <c r="C69" s="6">
        <f>SUM(C55,C58,C62)</f>
        <v>720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A14" sqref="A14"/>
    </sheetView>
  </sheetViews>
  <sheetFormatPr defaultRowHeight="15"/>
  <cols>
    <col min="1" max="1" width="15.28515625" bestFit="1" customWidth="1"/>
    <col min="2" max="2" width="65.140625" bestFit="1" customWidth="1"/>
    <col min="3" max="3" width="11" customWidth="1"/>
  </cols>
  <sheetData>
    <row r="1" spans="1:3">
      <c r="A1" t="s">
        <v>24</v>
      </c>
      <c r="B1" t="s">
        <v>25</v>
      </c>
      <c r="C1" t="s">
        <v>26</v>
      </c>
    </row>
    <row r="2" spans="1:3">
      <c r="A2" t="s">
        <v>27</v>
      </c>
      <c r="B2" t="s">
        <v>28</v>
      </c>
    </row>
    <row r="3" spans="1:3">
      <c r="A3" t="s">
        <v>29</v>
      </c>
      <c r="B3" t="s">
        <v>30</v>
      </c>
    </row>
    <row r="4" spans="1:3">
      <c r="B4" t="s">
        <v>36</v>
      </c>
    </row>
    <row r="5" spans="1:3">
      <c r="A5" t="s">
        <v>31</v>
      </c>
      <c r="B5" t="s">
        <v>38</v>
      </c>
    </row>
    <row r="6" spans="1:3">
      <c r="A6" t="s">
        <v>80</v>
      </c>
      <c r="B6" t="s">
        <v>35</v>
      </c>
    </row>
    <row r="7" spans="1:3">
      <c r="A7" t="s">
        <v>37</v>
      </c>
      <c r="B7" t="s">
        <v>39</v>
      </c>
    </row>
    <row r="8" spans="1:3">
      <c r="A8" t="s">
        <v>32</v>
      </c>
      <c r="B8" t="s">
        <v>33</v>
      </c>
    </row>
    <row r="9" spans="1:3">
      <c r="B9" t="s">
        <v>34</v>
      </c>
    </row>
    <row r="10" spans="1:3">
      <c r="A10" t="s">
        <v>37</v>
      </c>
      <c r="B10" t="s">
        <v>79</v>
      </c>
    </row>
    <row r="13" spans="1:3">
      <c r="A13" t="s">
        <v>81</v>
      </c>
      <c r="B13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Notendasögur</vt:lpstr>
      <vt:lpstr>Fallaforritun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2014-02-03T11:04:50Z</dcterms:created>
  <dcterms:modified xsi:type="dcterms:W3CDTF">2014-02-18T22:01:34Z</dcterms:modified>
</cp:coreProperties>
</file>