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5715" windowHeight="7740"/>
  </bookViews>
  <sheets>
    <sheet name="Notendasögur" sheetId="1" r:id="rId1"/>
    <sheet name="Fallaforritun" sheetId="3" r:id="rId2"/>
  </sheets>
  <calcPr calcId="125725"/>
</workbook>
</file>

<file path=xl/calcChain.xml><?xml version="1.0" encoding="utf-8"?>
<calcChain xmlns="http://schemas.openxmlformats.org/spreadsheetml/2006/main">
  <c r="H23" i="1"/>
  <c r="H22"/>
  <c r="H21"/>
  <c r="H20"/>
  <c r="H19"/>
  <c r="H18"/>
  <c r="G23"/>
  <c r="G22"/>
  <c r="G21"/>
  <c r="G20"/>
  <c r="G19"/>
  <c r="G18"/>
  <c r="G17"/>
  <c r="G16"/>
  <c r="G31"/>
  <c r="H15"/>
  <c r="H16" s="1"/>
  <c r="C65"/>
  <c r="H73" l="1"/>
  <c r="H74" s="1"/>
  <c r="H75" s="1"/>
  <c r="H76" s="1"/>
  <c r="H77" s="1"/>
  <c r="H78" s="1"/>
  <c r="H79" s="1"/>
  <c r="G80"/>
  <c r="G73" s="1"/>
  <c r="G74" s="1"/>
  <c r="G75" s="1"/>
  <c r="G76" s="1"/>
  <c r="G77" s="1"/>
  <c r="G78" s="1"/>
  <c r="C62" l="1"/>
  <c r="C58"/>
  <c r="C55"/>
  <c r="C69" l="1"/>
  <c r="C32"/>
  <c r="C37"/>
  <c r="C27"/>
  <c r="C22"/>
  <c r="C14"/>
  <c r="C9"/>
  <c r="C3"/>
  <c r="C68" l="1"/>
  <c r="G57" s="1"/>
  <c r="H57" s="1"/>
  <c r="H58" s="1"/>
  <c r="H59" s="1"/>
  <c r="H60" s="1"/>
  <c r="H61" s="1"/>
  <c r="H62" s="1"/>
  <c r="H63" s="1"/>
  <c r="C67"/>
  <c r="G2"/>
  <c r="G40"/>
  <c r="G65"/>
  <c r="G58" s="1"/>
  <c r="G59" s="1"/>
  <c r="G60" s="1"/>
  <c r="G61" s="1"/>
  <c r="G62" s="1"/>
  <c r="G63" s="1"/>
  <c r="G50" l="1"/>
  <c r="G41" s="1"/>
  <c r="G42" s="1"/>
  <c r="G43" s="1"/>
  <c r="G44" s="1"/>
  <c r="G45" s="1"/>
  <c r="G46" s="1"/>
  <c r="G47" s="1"/>
  <c r="H40"/>
  <c r="H41" s="1"/>
  <c r="H42" s="1"/>
  <c r="H43" s="1"/>
  <c r="H44" s="1"/>
  <c r="H45" s="1"/>
  <c r="H46" s="1"/>
  <c r="H47" s="1"/>
  <c r="H48" s="1"/>
  <c r="G3"/>
  <c r="G4" s="1"/>
  <c r="G5" s="1"/>
  <c r="G6" s="1"/>
  <c r="G7" s="1"/>
  <c r="G8" s="1"/>
  <c r="G9" s="1"/>
  <c r="G10" s="1"/>
  <c r="G11" s="1"/>
  <c r="G12" s="1"/>
  <c r="H2"/>
  <c r="H3" s="1"/>
  <c r="H4" s="1"/>
  <c r="H5" s="1"/>
  <c r="H6" s="1"/>
  <c r="H7" s="1"/>
  <c r="H8" s="1"/>
  <c r="H9" s="1"/>
  <c r="H10" s="1"/>
  <c r="H11" s="1"/>
  <c r="H12" s="1"/>
  <c r="H13" s="1"/>
  <c r="H14" s="1"/>
  <c r="H17" s="1"/>
  <c r="G13" l="1"/>
  <c r="G14" s="1"/>
  <c r="G15" s="1"/>
</calcChain>
</file>

<file path=xl/sharedStrings.xml><?xml version="1.0" encoding="utf-8"?>
<sst xmlns="http://schemas.openxmlformats.org/spreadsheetml/2006/main" count="94" uniqueCount="78">
  <si>
    <t>Validator á input</t>
  </si>
  <si>
    <t>Nokkur textentry</t>
  </si>
  <si>
    <t>Validator</t>
  </si>
  <si>
    <t>Notandi vill geta séð hagnaðinn á því að leggja fyrir</t>
  </si>
  <si>
    <t>Dropdown menu</t>
  </si>
  <si>
    <t>Velja verðbólgutímabil</t>
  </si>
  <si>
    <t>Textentry fyrir pening og tíma</t>
  </si>
  <si>
    <t>Notandi vill geta séð niðurstöður myndrænt</t>
  </si>
  <si>
    <t>Teikniborð</t>
  </si>
  <si>
    <r>
      <t xml:space="preserve">                            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Notandasögur   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                    </t>
    </r>
  </si>
  <si>
    <t>Notandi vill geta reiknað út hvaða leið er best til að greiða lánið sitt miðað við mánaðarlegan sparnað sinn.</t>
  </si>
  <si>
    <t>Í vinnslu</t>
  </si>
  <si>
    <t>Væntur tími (mín)</t>
  </si>
  <si>
    <t>Rauntími (mín)</t>
  </si>
  <si>
    <t>Rauntími eftir</t>
  </si>
  <si>
    <t>Dagsetningar</t>
  </si>
  <si>
    <t xml:space="preserve">Notandi vill geta slegið inn lánin sín                </t>
  </si>
  <si>
    <t>Í byrjunarstöðu</t>
  </si>
  <si>
    <t>Komið af stað</t>
  </si>
  <si>
    <t>Nánast búið</t>
  </si>
  <si>
    <t>Væntur tími eftir</t>
  </si>
  <si>
    <t>Nota útreikninga til þess að plotta línurit yfir gróða eða tap</t>
  </si>
  <si>
    <t>Ítrun 1</t>
  </si>
  <si>
    <t>Ítrun 2</t>
  </si>
  <si>
    <t>Klasi</t>
  </si>
  <si>
    <t>Lýsing</t>
  </si>
  <si>
    <t>Já</t>
  </si>
  <si>
    <t>AccountType.py</t>
  </si>
  <si>
    <t>Klasi sem heldur utan um mismunandi reikninga sem eru lesnir úr skrá.</t>
  </si>
  <si>
    <t>calcLoanFun.py</t>
  </si>
  <si>
    <r>
      <t>Inniheldur</t>
    </r>
    <r>
      <rPr>
        <b/>
        <sz val="11"/>
        <color theme="1"/>
        <rFont val="Calibri"/>
        <family val="2"/>
        <scheme val="minor"/>
      </rPr>
      <t xml:space="preserve"> Loan</t>
    </r>
    <r>
      <rPr>
        <sz val="11"/>
        <color theme="1"/>
        <rFont val="Calibri"/>
        <family val="2"/>
        <scheme val="minor"/>
      </rPr>
      <t xml:space="preserve"> sem sér um helstu upplýsingar hvers láns og </t>
    </r>
    <r>
      <rPr>
        <b/>
        <sz val="11"/>
        <color theme="1"/>
        <rFont val="Calibri"/>
        <family val="2"/>
        <scheme val="minor"/>
      </rPr>
      <t>calcLoan</t>
    </r>
  </si>
  <si>
    <t>fjarmal.py</t>
  </si>
  <si>
    <t>inflation.py</t>
  </si>
  <si>
    <t>Sér um reikninga varðandi verðbólgu, þarf að lesa úr visitala.txt og finnur</t>
  </si>
  <si>
    <t>meðaltal af verðbólgu þeirra mánaða sem eru valdir.</t>
  </si>
  <si>
    <t>Viðmót forritsins.</t>
  </si>
  <si>
    <t>sem segir til um hvað á eftir að borga af láninu.</t>
  </si>
  <si>
    <t>Account.py</t>
  </si>
  <si>
    <t>Aðalforritið, keyrir allt.</t>
  </si>
  <si>
    <t>Útreikningar fyrir innlánsreikninga.</t>
  </si>
  <si>
    <t>Notandi vill geta slegið inn mánaðargreiðslu   (Greiðslugeta)</t>
  </si>
  <si>
    <t>Dropdown menu/Fylla út í form</t>
  </si>
  <si>
    <t>Velja tegund láns.  Upphafsstilla lánsbreytur</t>
  </si>
  <si>
    <t>Dropdown menu lána.  Yfirlit yfir lán notanda</t>
  </si>
  <si>
    <t>Reikna ávöxtun á mánaðarlegum sparnaði á ákveðnu tímabili</t>
  </si>
  <si>
    <t>Skipulagning</t>
  </si>
  <si>
    <t>Skipulaging</t>
  </si>
  <si>
    <t>Búa til verðbólguspá</t>
  </si>
  <si>
    <t>Lesa inn gögn</t>
  </si>
  <si>
    <t>Teikna viðmót</t>
  </si>
  <si>
    <t>Notandi vill geta notað notandaviðmót</t>
  </si>
  <si>
    <t>Skipulagning viðmóts</t>
  </si>
  <si>
    <t>Ákvarðanataka forritasafns</t>
  </si>
  <si>
    <t>Forritun viðmóts</t>
  </si>
  <si>
    <t>Almenn tenging við viðmót</t>
  </si>
  <si>
    <t>Önnur tenging við viðmót</t>
  </si>
  <si>
    <t>Verðtrygging/Óverðtryggt/Vextir - reikningar</t>
  </si>
  <si>
    <t>Textentry fyrir sinn eigin reikning og virkni</t>
  </si>
  <si>
    <t>Lokið</t>
  </si>
  <si>
    <t>Notandi vill geta slegið inn mánaðargreiðslu</t>
  </si>
  <si>
    <t>Notandi vill geta séð lánin sín</t>
  </si>
  <si>
    <t>Notandi vill geta reiknað út hvaða leið er best til að borga lánin sín</t>
  </si>
  <si>
    <t>Tími unninn</t>
  </si>
  <si>
    <t>Reikningar</t>
  </si>
  <si>
    <t>Útlit</t>
  </si>
  <si>
    <t>Viðmót</t>
  </si>
  <si>
    <t>Forritun reikninga</t>
  </si>
  <si>
    <t>Notandi vill geta bætt við sínum eigin reikningum</t>
  </si>
  <si>
    <t>Notandi vill geta séð hversu lengi hann er að safna ákveðinni upphæð</t>
  </si>
  <si>
    <t>Einingapróf</t>
  </si>
  <si>
    <t>Ítrun 3 (Inniheldur aðeins frestaðar notendasögur)</t>
  </si>
  <si>
    <t>Heldur utan um reikninga og föll til að reikna með reikninga.</t>
  </si>
  <si>
    <t>wxgui3.py</t>
  </si>
  <si>
    <t>test_fjarmal.py</t>
  </si>
  <si>
    <t>Einingaprófunin fyrir ítrun 2.</t>
  </si>
  <si>
    <t xml:space="preserve">Notandi vill geta séð niðurstöður myndrænt                                                      </t>
  </si>
  <si>
    <t xml:space="preserve">Notandi vill geta séð hagnaðinn á því að leggja fyrir                               </t>
  </si>
  <si>
    <t xml:space="preserve">Notandi vill geta séð hve lengi hann er að safna ákveðinni upphæð 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</si>
</sst>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5" borderId="2" applyNumberFormat="0" applyAlignment="0" applyProtection="0"/>
    <xf numFmtId="0" fontId="8" fillId="5" borderId="1" applyNumberFormat="0" applyAlignment="0" applyProtection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6" fillId="0" borderId="0" xfId="0" applyFont="1"/>
    <xf numFmtId="0" fontId="2" fillId="3" borderId="0" xfId="2"/>
    <xf numFmtId="0" fontId="1" fillId="2" borderId="0" xfId="1"/>
    <xf numFmtId="0" fontId="3" fillId="4" borderId="0" xfId="3"/>
    <xf numFmtId="14" fontId="0" fillId="0" borderId="0" xfId="0" applyNumberFormat="1"/>
    <xf numFmtId="1" fontId="0" fillId="0" borderId="0" xfId="0" applyNumberFormat="1"/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2" fillId="3" borderId="0" xfId="2" applyNumberFormat="1"/>
    <xf numFmtId="49" fontId="3" fillId="4" borderId="0" xfId="3" applyNumberFormat="1"/>
    <xf numFmtId="49" fontId="1" fillId="2" borderId="0" xfId="1" applyNumberFormat="1"/>
    <xf numFmtId="0" fontId="0" fillId="0" borderId="0" xfId="0" applyAlignment="1">
      <alignment horizontal="right"/>
    </xf>
    <xf numFmtId="0" fontId="8" fillId="5" borderId="1" xfId="5"/>
    <xf numFmtId="0" fontId="7" fillId="5" borderId="2" xfId="4"/>
    <xf numFmtId="1" fontId="7" fillId="5" borderId="2" xfId="4" applyNumberFormat="1"/>
    <xf numFmtId="1" fontId="8" fillId="5" borderId="1" xfId="5" applyNumberFormat="1"/>
    <xf numFmtId="1" fontId="8" fillId="5" borderId="1" xfId="5" applyNumberFormat="1" applyAlignment="1">
      <alignment horizontal="right"/>
    </xf>
    <xf numFmtId="1" fontId="0" fillId="0" borderId="0" xfId="0" applyNumberFormat="1" applyAlignment="1">
      <alignment horizontal="right"/>
    </xf>
    <xf numFmtId="1" fontId="7" fillId="5" borderId="2" xfId="4" applyNumberFormat="1" applyAlignment="1">
      <alignment horizontal="right"/>
    </xf>
    <xf numFmtId="0" fontId="9" fillId="0" borderId="0" xfId="0" applyFont="1"/>
    <xf numFmtId="0" fontId="10" fillId="0" borderId="0" xfId="0" applyFont="1"/>
    <xf numFmtId="1" fontId="10" fillId="5" borderId="2" xfId="6" applyNumberFormat="1" applyFill="1" applyBorder="1" applyAlignment="1">
      <alignment horizontal="right"/>
    </xf>
    <xf numFmtId="0" fontId="10" fillId="5" borderId="2" xfId="6" applyFill="1" applyBorder="1"/>
    <xf numFmtId="1" fontId="10" fillId="5" borderId="2" xfId="6" applyNumberFormat="1" applyFill="1" applyBorder="1"/>
  </cellXfs>
  <cellStyles count="7">
    <cellStyle name="Bad" xfId="2" builtinId="27"/>
    <cellStyle name="Calculation" xfId="5" builtinId="22"/>
    <cellStyle name="Good" xfId="1" builtinId="26"/>
    <cellStyle name="Neutral" xfId="3" builtinId="28"/>
    <cellStyle name="Normal" xfId="0" builtinId="0"/>
    <cellStyle name="Output" xfId="4" builtinId="21"/>
    <cellStyle name="Warning Text" xfId="6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s-IS"/>
  <c:chart>
    <c:title>
      <c:tx>
        <c:rich>
          <a:bodyPr/>
          <a:lstStyle/>
          <a:p>
            <a:pPr>
              <a:defRPr/>
            </a:pPr>
            <a:r>
              <a:rPr lang="is-IS"/>
              <a:t>Burn-Down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Væntur tími eftir</c:v>
          </c:tx>
          <c:marker>
            <c:symbol val="none"/>
          </c:marker>
          <c:cat>
            <c:numRef>
              <c:f>Notendasögur!$J$2:$J$16</c:f>
              <c:numCache>
                <c:formatCode>d/m/yyyy</c:formatCode>
                <c:ptCount val="15"/>
                <c:pt idx="0">
                  <c:v>41668</c:v>
                </c:pt>
                <c:pt idx="1">
                  <c:v>41669</c:v>
                </c:pt>
                <c:pt idx="2">
                  <c:v>41670</c:v>
                </c:pt>
                <c:pt idx="3">
                  <c:v>41671</c:v>
                </c:pt>
                <c:pt idx="4">
                  <c:v>41672</c:v>
                </c:pt>
                <c:pt idx="5">
                  <c:v>41673</c:v>
                </c:pt>
                <c:pt idx="6">
                  <c:v>41674</c:v>
                </c:pt>
                <c:pt idx="7">
                  <c:v>41675</c:v>
                </c:pt>
                <c:pt idx="8">
                  <c:v>41676</c:v>
                </c:pt>
                <c:pt idx="9">
                  <c:v>41677</c:v>
                </c:pt>
                <c:pt idx="10">
                  <c:v>41678</c:v>
                </c:pt>
                <c:pt idx="11">
                  <c:v>41679</c:v>
                </c:pt>
                <c:pt idx="12">
                  <c:v>41680</c:v>
                </c:pt>
                <c:pt idx="13">
                  <c:v>41681</c:v>
                </c:pt>
                <c:pt idx="14">
                  <c:v>41682</c:v>
                </c:pt>
              </c:numCache>
            </c:numRef>
          </c:cat>
          <c:val>
            <c:numRef>
              <c:f>Notendasögur!$G$2:$G$16</c:f>
              <c:numCache>
                <c:formatCode>0</c:formatCode>
                <c:ptCount val="15"/>
                <c:pt idx="0">
                  <c:v>5040</c:v>
                </c:pt>
                <c:pt idx="1">
                  <c:v>4800</c:v>
                </c:pt>
                <c:pt idx="2">
                  <c:v>4560</c:v>
                </c:pt>
                <c:pt idx="3">
                  <c:v>4320</c:v>
                </c:pt>
                <c:pt idx="4">
                  <c:v>4080</c:v>
                </c:pt>
                <c:pt idx="5">
                  <c:v>3840</c:v>
                </c:pt>
                <c:pt idx="6">
                  <c:v>3600</c:v>
                </c:pt>
                <c:pt idx="7">
                  <c:v>3360</c:v>
                </c:pt>
                <c:pt idx="8">
                  <c:v>3120</c:v>
                </c:pt>
                <c:pt idx="9">
                  <c:v>2880</c:v>
                </c:pt>
                <c:pt idx="10">
                  <c:v>2640</c:v>
                </c:pt>
                <c:pt idx="11">
                  <c:v>2400</c:v>
                </c:pt>
                <c:pt idx="12">
                  <c:v>2160</c:v>
                </c:pt>
                <c:pt idx="13">
                  <c:v>1920</c:v>
                </c:pt>
                <c:pt idx="14">
                  <c:v>1680</c:v>
                </c:pt>
              </c:numCache>
            </c:numRef>
          </c:val>
        </c:ser>
        <c:ser>
          <c:idx val="1"/>
          <c:order val="1"/>
          <c:tx>
            <c:v>Rauntími eftir</c:v>
          </c:tx>
          <c:marker>
            <c:symbol val="none"/>
          </c:marker>
          <c:cat>
            <c:numRef>
              <c:f>Notendasögur!$J$2:$J$16</c:f>
              <c:numCache>
                <c:formatCode>d/m/yyyy</c:formatCode>
                <c:ptCount val="15"/>
                <c:pt idx="0">
                  <c:v>41668</c:v>
                </c:pt>
                <c:pt idx="1">
                  <c:v>41669</c:v>
                </c:pt>
                <c:pt idx="2">
                  <c:v>41670</c:v>
                </c:pt>
                <c:pt idx="3">
                  <c:v>41671</c:v>
                </c:pt>
                <c:pt idx="4">
                  <c:v>41672</c:v>
                </c:pt>
                <c:pt idx="5">
                  <c:v>41673</c:v>
                </c:pt>
                <c:pt idx="6">
                  <c:v>41674</c:v>
                </c:pt>
                <c:pt idx="7">
                  <c:v>41675</c:v>
                </c:pt>
                <c:pt idx="8">
                  <c:v>41676</c:v>
                </c:pt>
                <c:pt idx="9">
                  <c:v>41677</c:v>
                </c:pt>
                <c:pt idx="10">
                  <c:v>41678</c:v>
                </c:pt>
                <c:pt idx="11">
                  <c:v>41679</c:v>
                </c:pt>
                <c:pt idx="12">
                  <c:v>41680</c:v>
                </c:pt>
                <c:pt idx="13">
                  <c:v>41681</c:v>
                </c:pt>
                <c:pt idx="14">
                  <c:v>41682</c:v>
                </c:pt>
              </c:numCache>
            </c:numRef>
          </c:cat>
          <c:val>
            <c:numRef>
              <c:f>Notendasögur!$H$3:$H$17</c:f>
              <c:numCache>
                <c:formatCode>0</c:formatCode>
                <c:ptCount val="15"/>
                <c:pt idx="0">
                  <c:v>5040</c:v>
                </c:pt>
                <c:pt idx="1">
                  <c:v>5040</c:v>
                </c:pt>
                <c:pt idx="2">
                  <c:v>4740</c:v>
                </c:pt>
                <c:pt idx="3">
                  <c:v>4740</c:v>
                </c:pt>
                <c:pt idx="4">
                  <c:v>3960</c:v>
                </c:pt>
                <c:pt idx="5">
                  <c:v>3210</c:v>
                </c:pt>
                <c:pt idx="6">
                  <c:v>2400</c:v>
                </c:pt>
                <c:pt idx="7">
                  <c:v>2400</c:v>
                </c:pt>
                <c:pt idx="8">
                  <c:v>2400</c:v>
                </c:pt>
                <c:pt idx="9">
                  <c:v>2400</c:v>
                </c:pt>
                <c:pt idx="10">
                  <c:v>2400</c:v>
                </c:pt>
                <c:pt idx="11">
                  <c:v>1900</c:v>
                </c:pt>
                <c:pt idx="12">
                  <c:v>1420</c:v>
                </c:pt>
                <c:pt idx="13">
                  <c:v>720</c:v>
                </c:pt>
                <c:pt idx="14">
                  <c:v>720</c:v>
                </c:pt>
              </c:numCache>
            </c:numRef>
          </c:val>
        </c:ser>
        <c:marker val="1"/>
        <c:axId val="61494400"/>
        <c:axId val="61495936"/>
      </c:lineChart>
      <c:dateAx>
        <c:axId val="61494400"/>
        <c:scaling>
          <c:orientation val="minMax"/>
        </c:scaling>
        <c:axPos val="b"/>
        <c:numFmt formatCode="d/m/yyyy" sourceLinked="1"/>
        <c:majorTickMark val="none"/>
        <c:tickLblPos val="nextTo"/>
        <c:crossAx val="61495936"/>
        <c:crosses val="autoZero"/>
        <c:auto val="1"/>
        <c:lblOffset val="100"/>
        <c:baseTimeUnit val="days"/>
      </c:dateAx>
      <c:valAx>
        <c:axId val="61495936"/>
        <c:scaling>
          <c:orientation val="minMax"/>
        </c:scaling>
        <c:axPos val="l"/>
        <c:majorGridlines/>
        <c:numFmt formatCode="0" sourceLinked="1"/>
        <c:majorTickMark val="none"/>
        <c:tickLblPos val="nextTo"/>
        <c:spPr>
          <a:ln w="9525">
            <a:noFill/>
          </a:ln>
        </c:spPr>
        <c:crossAx val="61494400"/>
        <c:crosses val="autoZero"/>
        <c:crossBetween val="between"/>
      </c:valAx>
    </c:plotArea>
    <c:legend>
      <c:legendPos val="b"/>
      <c:layout/>
    </c:legend>
    <c:plotVisOnly val="1"/>
    <c:dispBlanksAs val="gap"/>
  </c:chart>
  <c:spPr>
    <a:gradFill flip="none" rotWithShape="1">
      <a:gsLst>
        <a:gs pos="0">
          <a:srgbClr val="5E9EFF"/>
        </a:gs>
        <a:gs pos="39999">
          <a:srgbClr val="85C2FF"/>
        </a:gs>
        <a:gs pos="70000">
          <a:srgbClr val="C4D6EB"/>
        </a:gs>
        <a:gs pos="100000">
          <a:srgbClr val="FFEBFA"/>
        </a:gs>
      </a:gsLst>
      <a:lin ang="2700000" scaled="0"/>
      <a:tileRect/>
    </a:gradFill>
    <a:ln cap="rnd" cmpd="dbl">
      <a:solidFill>
        <a:schemeClr val="tx1"/>
      </a:solidFill>
    </a:ln>
    <a:effectLst>
      <a:innerShdw blurRad="114300">
        <a:prstClr val="black"/>
      </a:innerShdw>
    </a:effectLst>
    <a:scene3d>
      <a:camera prst="orthographicFront"/>
      <a:lightRig rig="threePt" dir="t"/>
    </a:scene3d>
    <a:sp3d>
      <a:bevelT/>
      <a:bevelB/>
    </a:sp3d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s-IS"/>
  <c:chart>
    <c:title>
      <c:tx>
        <c:rich>
          <a:bodyPr/>
          <a:lstStyle/>
          <a:p>
            <a:pPr>
              <a:defRPr/>
            </a:pPr>
            <a:r>
              <a:rPr lang="is-IS"/>
              <a:t>Ítrun 1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Tími eftir</c:v>
          </c:tx>
          <c:marker>
            <c:symbol val="none"/>
          </c:marker>
          <c:cat>
            <c:numRef>
              <c:f>Notendasögur!$J$2:$J$9</c:f>
              <c:numCache>
                <c:formatCode>d/m/yyyy</c:formatCode>
                <c:ptCount val="8"/>
                <c:pt idx="0">
                  <c:v>41668</c:v>
                </c:pt>
                <c:pt idx="1">
                  <c:v>41669</c:v>
                </c:pt>
                <c:pt idx="2">
                  <c:v>41670</c:v>
                </c:pt>
                <c:pt idx="3">
                  <c:v>41671</c:v>
                </c:pt>
                <c:pt idx="4">
                  <c:v>41672</c:v>
                </c:pt>
                <c:pt idx="5">
                  <c:v>41673</c:v>
                </c:pt>
                <c:pt idx="6">
                  <c:v>41674</c:v>
                </c:pt>
                <c:pt idx="7">
                  <c:v>41675</c:v>
                </c:pt>
              </c:numCache>
            </c:numRef>
          </c:cat>
          <c:val>
            <c:numRef>
              <c:f>Notendasögur!$G$40:$G$47</c:f>
              <c:numCache>
                <c:formatCode>0</c:formatCode>
                <c:ptCount val="8"/>
                <c:pt idx="0">
                  <c:v>2640</c:v>
                </c:pt>
                <c:pt idx="1">
                  <c:v>2262.8571428571427</c:v>
                </c:pt>
                <c:pt idx="2">
                  <c:v>1885.7142857142856</c:v>
                </c:pt>
                <c:pt idx="3">
                  <c:v>1508.5714285714284</c:v>
                </c:pt>
                <c:pt idx="4">
                  <c:v>1131.4285714285713</c:v>
                </c:pt>
                <c:pt idx="5">
                  <c:v>754.28571428571422</c:v>
                </c:pt>
                <c:pt idx="6">
                  <c:v>377.14285714285705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v>Rauntími eftir</c:v>
          </c:tx>
          <c:marker>
            <c:symbol val="none"/>
          </c:marker>
          <c:cat>
            <c:numRef>
              <c:f>Notendasögur!$J$2:$J$9</c:f>
              <c:numCache>
                <c:formatCode>d/m/yyyy</c:formatCode>
                <c:ptCount val="8"/>
                <c:pt idx="0">
                  <c:v>41668</c:v>
                </c:pt>
                <c:pt idx="1">
                  <c:v>41669</c:v>
                </c:pt>
                <c:pt idx="2">
                  <c:v>41670</c:v>
                </c:pt>
                <c:pt idx="3">
                  <c:v>41671</c:v>
                </c:pt>
                <c:pt idx="4">
                  <c:v>41672</c:v>
                </c:pt>
                <c:pt idx="5">
                  <c:v>41673</c:v>
                </c:pt>
                <c:pt idx="6">
                  <c:v>41674</c:v>
                </c:pt>
                <c:pt idx="7">
                  <c:v>41675</c:v>
                </c:pt>
              </c:numCache>
            </c:numRef>
          </c:cat>
          <c:val>
            <c:numRef>
              <c:f>Notendasögur!$H$41:$H$48</c:f>
              <c:numCache>
                <c:formatCode>0</c:formatCode>
                <c:ptCount val="8"/>
                <c:pt idx="0">
                  <c:v>2640</c:v>
                </c:pt>
                <c:pt idx="1">
                  <c:v>2640</c:v>
                </c:pt>
                <c:pt idx="2">
                  <c:v>2640</c:v>
                </c:pt>
                <c:pt idx="3">
                  <c:v>2340</c:v>
                </c:pt>
                <c:pt idx="4">
                  <c:v>2340</c:v>
                </c:pt>
                <c:pt idx="5">
                  <c:v>1560</c:v>
                </c:pt>
                <c:pt idx="6">
                  <c:v>810</c:v>
                </c:pt>
                <c:pt idx="7">
                  <c:v>0</c:v>
                </c:pt>
              </c:numCache>
            </c:numRef>
          </c:val>
        </c:ser>
        <c:marker val="1"/>
        <c:axId val="61525376"/>
        <c:axId val="64500864"/>
      </c:lineChart>
      <c:dateAx>
        <c:axId val="61525376"/>
        <c:scaling>
          <c:orientation val="minMax"/>
        </c:scaling>
        <c:axPos val="b"/>
        <c:numFmt formatCode="d/m/yyyy" sourceLinked="1"/>
        <c:majorTickMark val="none"/>
        <c:tickLblPos val="nextTo"/>
        <c:crossAx val="64500864"/>
        <c:crosses val="autoZero"/>
        <c:auto val="1"/>
        <c:lblOffset val="100"/>
        <c:baseTimeUnit val="days"/>
      </c:dateAx>
      <c:valAx>
        <c:axId val="64500864"/>
        <c:scaling>
          <c:orientation val="minMax"/>
        </c:scaling>
        <c:axPos val="l"/>
        <c:majorGridlines/>
        <c:numFmt formatCode="0" sourceLinked="1"/>
        <c:majorTickMark val="none"/>
        <c:tickLblPos val="nextTo"/>
        <c:spPr>
          <a:ln w="9525">
            <a:noFill/>
          </a:ln>
        </c:spPr>
        <c:crossAx val="61525376"/>
        <c:crosses val="autoZero"/>
        <c:crossBetween val="between"/>
      </c:valAx>
    </c:plotArea>
    <c:legend>
      <c:legendPos val="b"/>
      <c:layout/>
    </c:legend>
    <c:plotVisOnly val="1"/>
    <c:dispBlanksAs val="span"/>
  </c:chart>
  <c:spPr>
    <a:gradFill flip="none" rotWithShape="1">
      <a:gsLst>
        <a:gs pos="0">
          <a:srgbClr val="5E9EFF"/>
        </a:gs>
        <a:gs pos="39999">
          <a:srgbClr val="85C2FF"/>
        </a:gs>
        <a:gs pos="70000">
          <a:srgbClr val="C4D6EB"/>
        </a:gs>
        <a:gs pos="100000">
          <a:srgbClr val="FFEBFA"/>
        </a:gs>
      </a:gsLst>
      <a:lin ang="2700000" scaled="0"/>
      <a:tileRect/>
    </a:gradFill>
    <a:ln cap="rnd" cmpd="dbl">
      <a:solidFill>
        <a:schemeClr val="tx1"/>
      </a:solidFill>
    </a:ln>
    <a:effectLst>
      <a:innerShdw blurRad="114300">
        <a:prstClr val="black"/>
      </a:innerShdw>
    </a:effectLst>
    <a:scene3d>
      <a:camera prst="orthographicFront"/>
      <a:lightRig rig="threePt" dir="t"/>
    </a:scene3d>
    <a:sp3d>
      <a:bevelT/>
      <a:bevelB/>
    </a:sp3d>
  </c:sp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s-IS"/>
  <c:chart>
    <c:title>
      <c:tx>
        <c:rich>
          <a:bodyPr/>
          <a:lstStyle/>
          <a:p>
            <a:pPr>
              <a:defRPr/>
            </a:pPr>
            <a:r>
              <a:rPr lang="is-IS"/>
              <a:t>Ítrun 2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Tími eftir</c:v>
          </c:tx>
          <c:marker>
            <c:symbol val="none"/>
          </c:marker>
          <c:cat>
            <c:numRef>
              <c:f>Notendasögur!$J$40:$J$47</c:f>
              <c:numCache>
                <c:formatCode>d/m/yyyy</c:formatCode>
                <c:ptCount val="8"/>
                <c:pt idx="0">
                  <c:v>41668</c:v>
                </c:pt>
                <c:pt idx="1">
                  <c:v>41669</c:v>
                </c:pt>
                <c:pt idx="2">
                  <c:v>41670</c:v>
                </c:pt>
                <c:pt idx="3">
                  <c:v>41671</c:v>
                </c:pt>
                <c:pt idx="4">
                  <c:v>41672</c:v>
                </c:pt>
                <c:pt idx="5">
                  <c:v>41673</c:v>
                </c:pt>
                <c:pt idx="6">
                  <c:v>41674</c:v>
                </c:pt>
                <c:pt idx="7">
                  <c:v>41675</c:v>
                </c:pt>
              </c:numCache>
            </c:numRef>
          </c:cat>
          <c:val>
            <c:numRef>
              <c:f>Notendasögur!$G$57:$G$63</c:f>
              <c:numCache>
                <c:formatCode>0</c:formatCode>
                <c:ptCount val="7"/>
                <c:pt idx="0">
                  <c:v>2400</c:v>
                </c:pt>
                <c:pt idx="1">
                  <c:v>2000</c:v>
                </c:pt>
                <c:pt idx="2">
                  <c:v>1600</c:v>
                </c:pt>
                <c:pt idx="3">
                  <c:v>1200</c:v>
                </c:pt>
                <c:pt idx="4">
                  <c:v>800</c:v>
                </c:pt>
                <c:pt idx="5">
                  <c:v>400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v>Rauntími eftir</c:v>
          </c:tx>
          <c:marker>
            <c:symbol val="none"/>
          </c:marker>
          <c:cat>
            <c:numRef>
              <c:f>Notendasögur!$J$40:$J$47</c:f>
              <c:numCache>
                <c:formatCode>d/m/yyyy</c:formatCode>
                <c:ptCount val="8"/>
                <c:pt idx="0">
                  <c:v>41668</c:v>
                </c:pt>
                <c:pt idx="1">
                  <c:v>41669</c:v>
                </c:pt>
                <c:pt idx="2">
                  <c:v>41670</c:v>
                </c:pt>
                <c:pt idx="3">
                  <c:v>41671</c:v>
                </c:pt>
                <c:pt idx="4">
                  <c:v>41672</c:v>
                </c:pt>
                <c:pt idx="5">
                  <c:v>41673</c:v>
                </c:pt>
                <c:pt idx="6">
                  <c:v>41674</c:v>
                </c:pt>
                <c:pt idx="7">
                  <c:v>41675</c:v>
                </c:pt>
              </c:numCache>
            </c:numRef>
          </c:cat>
          <c:val>
            <c:numRef>
              <c:f>Notendasögur!$H$58:$H$64</c:f>
              <c:numCache>
                <c:formatCode>0</c:formatCode>
                <c:ptCount val="7"/>
                <c:pt idx="0">
                  <c:v>2400</c:v>
                </c:pt>
                <c:pt idx="1">
                  <c:v>2400</c:v>
                </c:pt>
                <c:pt idx="2">
                  <c:v>2400</c:v>
                </c:pt>
                <c:pt idx="3">
                  <c:v>2400</c:v>
                </c:pt>
                <c:pt idx="4">
                  <c:v>2220</c:v>
                </c:pt>
                <c:pt idx="5">
                  <c:v>1740</c:v>
                </c:pt>
                <c:pt idx="6">
                  <c:v>0</c:v>
                </c:pt>
              </c:numCache>
            </c:numRef>
          </c:val>
        </c:ser>
        <c:marker val="1"/>
        <c:axId val="64525824"/>
        <c:axId val="64527360"/>
      </c:lineChart>
      <c:dateAx>
        <c:axId val="64525824"/>
        <c:scaling>
          <c:orientation val="minMax"/>
        </c:scaling>
        <c:axPos val="b"/>
        <c:numFmt formatCode="d/m/yyyy" sourceLinked="1"/>
        <c:majorTickMark val="none"/>
        <c:tickLblPos val="nextTo"/>
        <c:crossAx val="64527360"/>
        <c:crosses val="autoZero"/>
        <c:auto val="1"/>
        <c:lblOffset val="100"/>
        <c:baseTimeUnit val="days"/>
      </c:dateAx>
      <c:valAx>
        <c:axId val="64527360"/>
        <c:scaling>
          <c:orientation val="minMax"/>
        </c:scaling>
        <c:axPos val="l"/>
        <c:majorGridlines/>
        <c:numFmt formatCode="0" sourceLinked="1"/>
        <c:majorTickMark val="none"/>
        <c:tickLblPos val="nextTo"/>
        <c:spPr>
          <a:ln w="9525">
            <a:noFill/>
          </a:ln>
        </c:spPr>
        <c:crossAx val="64525824"/>
        <c:crosses val="autoZero"/>
        <c:crossBetween val="between"/>
      </c:valAx>
    </c:plotArea>
    <c:legend>
      <c:legendPos val="b"/>
      <c:layout/>
    </c:legend>
    <c:plotVisOnly val="1"/>
    <c:dispBlanksAs val="span"/>
  </c:chart>
  <c:spPr>
    <a:gradFill flip="none" rotWithShape="1">
      <a:gsLst>
        <a:gs pos="0">
          <a:srgbClr val="5E9EFF"/>
        </a:gs>
        <a:gs pos="39999">
          <a:srgbClr val="85C2FF"/>
        </a:gs>
        <a:gs pos="70000">
          <a:srgbClr val="C4D6EB"/>
        </a:gs>
        <a:gs pos="100000">
          <a:srgbClr val="FFEBFA"/>
        </a:gs>
      </a:gsLst>
      <a:lin ang="2700000" scaled="0"/>
      <a:tileRect/>
    </a:gradFill>
    <a:ln cap="rnd" cmpd="dbl">
      <a:solidFill>
        <a:schemeClr val="tx1"/>
      </a:solidFill>
    </a:ln>
    <a:effectLst>
      <a:innerShdw blurRad="114300">
        <a:prstClr val="black"/>
      </a:innerShdw>
    </a:effectLst>
    <a:scene3d>
      <a:camera prst="orthographicFront"/>
      <a:lightRig rig="threePt" dir="t"/>
    </a:scene3d>
    <a:sp3d>
      <a:bevelT/>
      <a:bevelB/>
    </a:sp3d>
  </c:sp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s-IS"/>
  <c:chart>
    <c:title>
      <c:tx>
        <c:rich>
          <a:bodyPr/>
          <a:lstStyle/>
          <a:p>
            <a:pPr>
              <a:defRPr/>
            </a:pPr>
            <a:r>
              <a:rPr lang="is-IS"/>
              <a:t>Ítrun</a:t>
            </a:r>
            <a:r>
              <a:rPr lang="is-IS" baseline="0"/>
              <a:t> 3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Tími eftir</c:v>
          </c:tx>
          <c:marker>
            <c:symbol val="none"/>
          </c:marker>
          <c:cat>
            <c:numRef>
              <c:f>Notendasögur!$J$72:$J$78</c:f>
              <c:numCache>
                <c:formatCode>d/m/yyyy</c:formatCode>
                <c:ptCount val="7"/>
                <c:pt idx="0">
                  <c:v>41683</c:v>
                </c:pt>
                <c:pt idx="1">
                  <c:v>41684</c:v>
                </c:pt>
                <c:pt idx="2">
                  <c:v>41685</c:v>
                </c:pt>
                <c:pt idx="3">
                  <c:v>41686</c:v>
                </c:pt>
                <c:pt idx="4">
                  <c:v>41687</c:v>
                </c:pt>
                <c:pt idx="5">
                  <c:v>41688</c:v>
                </c:pt>
                <c:pt idx="6">
                  <c:v>41689</c:v>
                </c:pt>
              </c:numCache>
            </c:numRef>
          </c:cat>
          <c:val>
            <c:numRef>
              <c:f>Notendasögur!$G$72:$G$78</c:f>
              <c:numCache>
                <c:formatCode>0</c:formatCode>
                <c:ptCount val="7"/>
                <c:pt idx="0">
                  <c:v>720</c:v>
                </c:pt>
                <c:pt idx="1">
                  <c:v>600</c:v>
                </c:pt>
                <c:pt idx="2">
                  <c:v>480</c:v>
                </c:pt>
                <c:pt idx="3">
                  <c:v>360</c:v>
                </c:pt>
                <c:pt idx="4">
                  <c:v>240</c:v>
                </c:pt>
                <c:pt idx="5">
                  <c:v>120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v>Rauntími eftir</c:v>
          </c:tx>
          <c:marker>
            <c:symbol val="none"/>
          </c:marker>
          <c:cat>
            <c:numRef>
              <c:f>Notendasögur!$J$72:$J$78</c:f>
              <c:numCache>
                <c:formatCode>d/m/yyyy</c:formatCode>
                <c:ptCount val="7"/>
                <c:pt idx="0">
                  <c:v>41683</c:v>
                </c:pt>
                <c:pt idx="1">
                  <c:v>41684</c:v>
                </c:pt>
                <c:pt idx="2">
                  <c:v>41685</c:v>
                </c:pt>
                <c:pt idx="3">
                  <c:v>41686</c:v>
                </c:pt>
                <c:pt idx="4">
                  <c:v>41687</c:v>
                </c:pt>
                <c:pt idx="5">
                  <c:v>41688</c:v>
                </c:pt>
                <c:pt idx="6">
                  <c:v>41689</c:v>
                </c:pt>
              </c:numCache>
            </c:numRef>
          </c:cat>
          <c:val>
            <c:numRef>
              <c:f>Notendasögur!$H$73:$H$79</c:f>
              <c:numCache>
                <c:formatCode>0</c:formatCode>
                <c:ptCount val="7"/>
                <c:pt idx="0">
                  <c:v>720</c:v>
                </c:pt>
                <c:pt idx="1">
                  <c:v>720</c:v>
                </c:pt>
                <c:pt idx="2">
                  <c:v>720</c:v>
                </c:pt>
                <c:pt idx="3">
                  <c:v>720</c:v>
                </c:pt>
                <c:pt idx="4">
                  <c:v>720</c:v>
                </c:pt>
                <c:pt idx="5">
                  <c:v>480</c:v>
                </c:pt>
                <c:pt idx="6">
                  <c:v>0</c:v>
                </c:pt>
              </c:numCache>
            </c:numRef>
          </c:val>
        </c:ser>
        <c:marker val="1"/>
        <c:axId val="64544128"/>
        <c:axId val="64640128"/>
      </c:lineChart>
      <c:dateAx>
        <c:axId val="64544128"/>
        <c:scaling>
          <c:orientation val="minMax"/>
        </c:scaling>
        <c:axPos val="b"/>
        <c:numFmt formatCode="d/m/yyyy" sourceLinked="1"/>
        <c:majorTickMark val="none"/>
        <c:tickLblPos val="nextTo"/>
        <c:crossAx val="64640128"/>
        <c:crosses val="autoZero"/>
        <c:auto val="1"/>
        <c:lblOffset val="100"/>
        <c:baseTimeUnit val="days"/>
      </c:dateAx>
      <c:valAx>
        <c:axId val="64640128"/>
        <c:scaling>
          <c:orientation val="minMax"/>
        </c:scaling>
        <c:axPos val="l"/>
        <c:majorGridlines/>
        <c:numFmt formatCode="0" sourceLinked="1"/>
        <c:majorTickMark val="none"/>
        <c:tickLblPos val="nextTo"/>
        <c:spPr>
          <a:ln w="9525">
            <a:noFill/>
          </a:ln>
        </c:spPr>
        <c:crossAx val="64544128"/>
        <c:crosses val="autoZero"/>
        <c:crossBetween val="between"/>
      </c:valAx>
    </c:plotArea>
    <c:legend>
      <c:legendPos val="b"/>
      <c:layout/>
    </c:legend>
    <c:plotVisOnly val="1"/>
    <c:dispBlanksAs val="span"/>
  </c:chart>
  <c:spPr>
    <a:gradFill flip="none" rotWithShape="1">
      <a:gsLst>
        <a:gs pos="0">
          <a:srgbClr val="5E9EFF"/>
        </a:gs>
        <a:gs pos="39999">
          <a:srgbClr val="85C2FF"/>
        </a:gs>
        <a:gs pos="70000">
          <a:srgbClr val="C4D6EB"/>
        </a:gs>
        <a:gs pos="100000">
          <a:srgbClr val="FFEBFA"/>
        </a:gs>
      </a:gsLst>
      <a:lin ang="2700000" scaled="0"/>
      <a:tileRect/>
    </a:gradFill>
    <a:ln cap="rnd" cmpd="dbl">
      <a:solidFill>
        <a:schemeClr val="tx1"/>
      </a:solidFill>
    </a:ln>
    <a:effectLst>
      <a:innerShdw blurRad="114300">
        <a:prstClr val="black"/>
      </a:innerShdw>
    </a:effectLst>
    <a:scene3d>
      <a:camera prst="orthographicFront"/>
      <a:lightRig rig="threePt" dir="t"/>
    </a:scene3d>
    <a:sp3d>
      <a:bevelT/>
      <a:bevelB/>
    </a:sp3d>
  </c:spPr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0</xdr:row>
      <xdr:rowOff>19050</xdr:rowOff>
    </xdr:from>
    <xdr:to>
      <xdr:col>24</xdr:col>
      <xdr:colOff>9525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15875</xdr:colOff>
      <xdr:row>36</xdr:row>
      <xdr:rowOff>158750</xdr:rowOff>
    </xdr:from>
    <xdr:to>
      <xdr:col>19</xdr:col>
      <xdr:colOff>12700</xdr:colOff>
      <xdr:row>49</xdr:row>
      <xdr:rowOff>168275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29482</xdr:colOff>
      <xdr:row>51</xdr:row>
      <xdr:rowOff>142875</xdr:rowOff>
    </xdr:from>
    <xdr:to>
      <xdr:col>19</xdr:col>
      <xdr:colOff>17235</xdr:colOff>
      <xdr:row>64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31750</xdr:colOff>
      <xdr:row>67</xdr:row>
      <xdr:rowOff>0</xdr:rowOff>
    </xdr:from>
    <xdr:to>
      <xdr:col>19</xdr:col>
      <xdr:colOff>22389</xdr:colOff>
      <xdr:row>80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41" totalsRowShown="0">
  <autoFilter ref="A1:C41"/>
  <tableColumns count="3">
    <tableColumn id="1" name="Klasi"/>
    <tableColumn id="2" name="Lýsing"/>
    <tableColumn id="3" name="Já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topLeftCell="F1" zoomScale="60" zoomScaleNormal="60" workbookViewId="0">
      <selection activeCell="R24" sqref="R24"/>
    </sheetView>
  </sheetViews>
  <sheetFormatPr defaultRowHeight="15"/>
  <cols>
    <col min="1" max="1" width="4.42578125" bestFit="1" customWidth="1"/>
    <col min="2" max="2" width="97.42578125" bestFit="1" customWidth="1"/>
    <col min="3" max="3" width="22" bestFit="1" customWidth="1"/>
    <col min="4" max="4" width="26" customWidth="1"/>
    <col min="5" max="5" width="17.28515625" bestFit="1" customWidth="1"/>
    <col min="6" max="6" width="77.85546875" bestFit="1" customWidth="1"/>
    <col min="7" max="7" width="20.85546875" bestFit="1" customWidth="1"/>
    <col min="8" max="8" width="17.28515625" bestFit="1" customWidth="1"/>
    <col min="9" max="9" width="17.28515625" customWidth="1"/>
    <col min="10" max="10" width="16.42578125" bestFit="1" customWidth="1"/>
  </cols>
  <sheetData>
    <row r="1" spans="1:10" ht="18.75">
      <c r="B1" t="s">
        <v>9</v>
      </c>
      <c r="C1" s="8" t="s">
        <v>12</v>
      </c>
      <c r="D1" s="7" t="s">
        <v>13</v>
      </c>
      <c r="E1" s="7" t="s">
        <v>11</v>
      </c>
      <c r="F1" s="7" t="s">
        <v>58</v>
      </c>
      <c r="G1" s="1" t="s">
        <v>20</v>
      </c>
      <c r="H1" s="1" t="s">
        <v>14</v>
      </c>
      <c r="I1" s="1" t="s">
        <v>62</v>
      </c>
      <c r="J1" s="1" t="s">
        <v>15</v>
      </c>
    </row>
    <row r="2" spans="1:10">
      <c r="G2" s="6">
        <f>C65</f>
        <v>5040</v>
      </c>
      <c r="H2" s="6">
        <f>G2</f>
        <v>5040</v>
      </c>
      <c r="I2" s="6">
        <v>0</v>
      </c>
      <c r="J2" s="5">
        <v>41668</v>
      </c>
    </row>
    <row r="3" spans="1:10">
      <c r="A3" s="13"/>
      <c r="B3" s="13" t="s">
        <v>50</v>
      </c>
      <c r="C3" s="13">
        <f>SUM(C4:C7)</f>
        <v>690</v>
      </c>
      <c r="D3" s="6"/>
      <c r="E3" s="9"/>
      <c r="F3" s="20" t="s">
        <v>50</v>
      </c>
      <c r="G3" s="6">
        <f>G2-G31</f>
        <v>4800</v>
      </c>
      <c r="H3" s="6">
        <f>H2-I3</f>
        <v>5040</v>
      </c>
      <c r="I3" s="6">
        <v>0</v>
      </c>
      <c r="J3" s="5">
        <v>41669</v>
      </c>
    </row>
    <row r="4" spans="1:10">
      <c r="A4" s="13">
        <v>1</v>
      </c>
      <c r="B4" s="13" t="s">
        <v>51</v>
      </c>
      <c r="C4" s="13">
        <v>180</v>
      </c>
      <c r="D4" s="6"/>
      <c r="E4" s="9"/>
      <c r="F4" s="20" t="s">
        <v>59</v>
      </c>
      <c r="G4" s="6">
        <f>G3-G31</f>
        <v>4560</v>
      </c>
      <c r="H4" s="6">
        <f t="shared" ref="H4:H15" si="0">H3-I4</f>
        <v>5040</v>
      </c>
      <c r="I4" s="6">
        <v>0</v>
      </c>
      <c r="J4" s="5">
        <v>41670</v>
      </c>
    </row>
    <row r="5" spans="1:10">
      <c r="A5" s="13">
        <v>2</v>
      </c>
      <c r="B5" s="13" t="s">
        <v>52</v>
      </c>
      <c r="C5" s="13">
        <v>120</v>
      </c>
      <c r="D5" s="6"/>
      <c r="E5" s="9"/>
      <c r="F5" s="20" t="s">
        <v>60</v>
      </c>
      <c r="G5" s="6">
        <f>G4-G31</f>
        <v>4320</v>
      </c>
      <c r="H5" s="6">
        <f t="shared" si="0"/>
        <v>4740</v>
      </c>
      <c r="I5" s="6">
        <v>300</v>
      </c>
      <c r="J5" s="5">
        <v>41671</v>
      </c>
    </row>
    <row r="6" spans="1:10">
      <c r="A6" s="13">
        <v>3</v>
      </c>
      <c r="B6" s="13" t="s">
        <v>49</v>
      </c>
      <c r="C6" s="13">
        <v>90</v>
      </c>
      <c r="D6" s="6"/>
      <c r="E6" s="9"/>
      <c r="F6" s="20" t="s">
        <v>61</v>
      </c>
      <c r="G6" s="6">
        <f>G5-G31</f>
        <v>4080</v>
      </c>
      <c r="H6" s="6">
        <f t="shared" si="0"/>
        <v>4740</v>
      </c>
      <c r="I6" s="6">
        <v>0</v>
      </c>
      <c r="J6" s="5">
        <v>41672</v>
      </c>
    </row>
    <row r="7" spans="1:10">
      <c r="A7" s="13">
        <v>4</v>
      </c>
      <c r="B7" s="13" t="s">
        <v>53</v>
      </c>
      <c r="C7" s="13">
        <v>300</v>
      </c>
      <c r="D7" s="6"/>
      <c r="E7" s="9"/>
      <c r="F7" s="20" t="s">
        <v>5</v>
      </c>
      <c r="G7" s="6">
        <f>G6-G31</f>
        <v>3840</v>
      </c>
      <c r="H7" s="6">
        <f t="shared" si="0"/>
        <v>3960</v>
      </c>
      <c r="I7" s="6">
        <v>780</v>
      </c>
      <c r="J7" s="5">
        <v>41673</v>
      </c>
    </row>
    <row r="8" spans="1:10">
      <c r="D8" s="6"/>
      <c r="E8" s="9"/>
      <c r="F8" s="20" t="s">
        <v>67</v>
      </c>
      <c r="G8" s="6">
        <f>G7-G31</f>
        <v>3600</v>
      </c>
      <c r="H8" s="6">
        <f t="shared" si="0"/>
        <v>3210</v>
      </c>
      <c r="I8" s="6">
        <v>750</v>
      </c>
      <c r="J8" s="5">
        <v>41674</v>
      </c>
    </row>
    <row r="9" spans="1:10">
      <c r="A9" s="17"/>
      <c r="B9" s="13" t="s">
        <v>40</v>
      </c>
      <c r="C9" s="16">
        <f>SUM(C10:C12)</f>
        <v>360</v>
      </c>
      <c r="D9" s="6"/>
      <c r="E9" s="9"/>
      <c r="F9" s="20" t="s">
        <v>69</v>
      </c>
      <c r="G9" s="6">
        <f>G8-G31</f>
        <v>3360</v>
      </c>
      <c r="H9" s="6">
        <f t="shared" si="0"/>
        <v>2400</v>
      </c>
      <c r="I9" s="6">
        <v>810</v>
      </c>
      <c r="J9" s="5">
        <v>41675</v>
      </c>
    </row>
    <row r="10" spans="1:10">
      <c r="A10" s="17">
        <v>5</v>
      </c>
      <c r="B10" s="13" t="s">
        <v>54</v>
      </c>
      <c r="C10" s="16">
        <v>120</v>
      </c>
      <c r="D10" s="6"/>
      <c r="E10" s="9"/>
      <c r="F10" s="20" t="s">
        <v>75</v>
      </c>
      <c r="G10" s="6">
        <f>G9-G31</f>
        <v>3120</v>
      </c>
      <c r="H10" s="6">
        <f t="shared" si="0"/>
        <v>2400</v>
      </c>
      <c r="I10" s="6">
        <v>0</v>
      </c>
      <c r="J10" s="5">
        <v>41676</v>
      </c>
    </row>
    <row r="11" spans="1:10">
      <c r="A11" s="17">
        <v>6</v>
      </c>
      <c r="B11" s="13" t="s">
        <v>0</v>
      </c>
      <c r="C11" s="16">
        <v>180</v>
      </c>
      <c r="D11" s="6"/>
      <c r="E11" s="10"/>
      <c r="F11" s="20" t="s">
        <v>76</v>
      </c>
      <c r="G11" s="6">
        <f>G10-G31</f>
        <v>2880</v>
      </c>
      <c r="H11" s="6">
        <f t="shared" si="0"/>
        <v>2400</v>
      </c>
      <c r="I11" s="6">
        <v>0</v>
      </c>
      <c r="J11" s="5">
        <v>41677</v>
      </c>
    </row>
    <row r="12" spans="1:10">
      <c r="A12" s="17">
        <v>7</v>
      </c>
      <c r="B12" s="13" t="s">
        <v>45</v>
      </c>
      <c r="C12" s="16">
        <v>60</v>
      </c>
      <c r="D12" s="6"/>
      <c r="E12" s="10"/>
      <c r="F12" s="20" t="s">
        <v>77</v>
      </c>
      <c r="G12" s="6">
        <f>G11-G31</f>
        <v>2640</v>
      </c>
      <c r="H12" s="6">
        <f t="shared" si="0"/>
        <v>2400</v>
      </c>
      <c r="I12" s="6">
        <v>0</v>
      </c>
      <c r="J12" s="5">
        <v>41678</v>
      </c>
    </row>
    <row r="13" spans="1:10" ht="18.75">
      <c r="A13" s="18"/>
      <c r="D13" s="6"/>
      <c r="E13" s="10"/>
      <c r="F13" s="7"/>
      <c r="G13" s="6">
        <f>G12-G31</f>
        <v>2400</v>
      </c>
      <c r="H13" s="6">
        <f t="shared" si="0"/>
        <v>2400</v>
      </c>
      <c r="I13" s="6">
        <v>0</v>
      </c>
      <c r="J13" s="5">
        <v>41679</v>
      </c>
    </row>
    <row r="14" spans="1:10">
      <c r="A14" s="17"/>
      <c r="B14" s="13" t="s">
        <v>16</v>
      </c>
      <c r="C14" s="16">
        <f>SUM(C15:C20)</f>
        <v>420</v>
      </c>
      <c r="D14" s="6"/>
      <c r="E14" s="10"/>
      <c r="F14" s="21"/>
      <c r="G14" s="6">
        <f>G13-G31</f>
        <v>2160</v>
      </c>
      <c r="H14" s="6">
        <f t="shared" si="0"/>
        <v>1900</v>
      </c>
      <c r="I14" s="6">
        <v>500</v>
      </c>
      <c r="J14" s="5">
        <v>41680</v>
      </c>
    </row>
    <row r="15" spans="1:10">
      <c r="A15" s="17">
        <v>8</v>
      </c>
      <c r="B15" s="13" t="s">
        <v>1</v>
      </c>
      <c r="C15" s="16">
        <v>30</v>
      </c>
      <c r="D15" s="6"/>
      <c r="E15" s="10"/>
      <c r="F15" s="21"/>
      <c r="G15" s="6">
        <f>G14-G31</f>
        <v>1920</v>
      </c>
      <c r="H15" s="6">
        <f>H14-I15 + 320</f>
        <v>1420</v>
      </c>
      <c r="I15" s="6">
        <v>800</v>
      </c>
      <c r="J15" s="5">
        <v>41681</v>
      </c>
    </row>
    <row r="16" spans="1:10">
      <c r="A16" s="17">
        <v>9</v>
      </c>
      <c r="B16" s="13" t="s">
        <v>43</v>
      </c>
      <c r="C16" s="16">
        <v>60</v>
      </c>
      <c r="D16" s="6"/>
      <c r="E16" s="10"/>
      <c r="F16" s="21"/>
      <c r="G16" s="6">
        <f>G15-G31</f>
        <v>1680</v>
      </c>
      <c r="H16" s="6">
        <f>H15-I16 + 320</f>
        <v>720</v>
      </c>
      <c r="I16" s="6">
        <v>1020</v>
      </c>
      <c r="J16" s="5">
        <v>41682</v>
      </c>
    </row>
    <row r="17" spans="1:10">
      <c r="A17" s="17">
        <v>10</v>
      </c>
      <c r="B17" s="13" t="s">
        <v>2</v>
      </c>
      <c r="C17" s="16">
        <v>90</v>
      </c>
      <c r="D17" s="6"/>
      <c r="E17" s="10"/>
      <c r="G17" s="6">
        <f>G16-G31</f>
        <v>1440</v>
      </c>
      <c r="H17" s="6">
        <f>H16-I17</f>
        <v>720</v>
      </c>
      <c r="J17" s="5">
        <v>41683</v>
      </c>
    </row>
    <row r="18" spans="1:10">
      <c r="A18" s="17">
        <v>11</v>
      </c>
      <c r="B18" s="13" t="s">
        <v>42</v>
      </c>
      <c r="C18" s="16">
        <v>90</v>
      </c>
      <c r="D18" s="6"/>
      <c r="E18" s="10"/>
      <c r="G18" s="6">
        <f>G17-G31</f>
        <v>1200</v>
      </c>
      <c r="H18" s="6">
        <f>H17-I18</f>
        <v>720</v>
      </c>
      <c r="J18" s="5">
        <v>41684</v>
      </c>
    </row>
    <row r="19" spans="1:10">
      <c r="A19" s="17">
        <v>12</v>
      </c>
      <c r="B19" s="13" t="s">
        <v>45</v>
      </c>
      <c r="C19" s="16">
        <v>90</v>
      </c>
      <c r="D19" s="6"/>
      <c r="E19" s="11"/>
      <c r="G19" s="6">
        <f>G18-G31</f>
        <v>960</v>
      </c>
      <c r="H19" s="6">
        <f>H18-I19</f>
        <v>720</v>
      </c>
      <c r="J19" s="5">
        <v>41685</v>
      </c>
    </row>
    <row r="20" spans="1:10">
      <c r="A20" s="17">
        <v>13</v>
      </c>
      <c r="B20" s="13" t="s">
        <v>55</v>
      </c>
      <c r="C20" s="13">
        <v>60</v>
      </c>
      <c r="D20" s="6"/>
      <c r="E20" s="11"/>
      <c r="G20" s="6">
        <f>G19-G31</f>
        <v>720</v>
      </c>
      <c r="H20" s="6">
        <f>H19-I20</f>
        <v>720</v>
      </c>
      <c r="J20" s="5">
        <v>41686</v>
      </c>
    </row>
    <row r="21" spans="1:10">
      <c r="A21" s="18"/>
      <c r="D21" s="6"/>
      <c r="E21" s="11"/>
      <c r="G21" s="6">
        <f>G20-G31</f>
        <v>480</v>
      </c>
      <c r="H21" s="6">
        <f>H20-I21</f>
        <v>720</v>
      </c>
      <c r="J21" s="5">
        <v>41687</v>
      </c>
    </row>
    <row r="22" spans="1:10">
      <c r="A22" s="17"/>
      <c r="B22" s="13" t="s">
        <v>10</v>
      </c>
      <c r="C22" s="16">
        <f>SUM(C23:C25)</f>
        <v>900</v>
      </c>
      <c r="D22" s="6"/>
      <c r="E22" s="11"/>
      <c r="G22" s="6">
        <f>G21-G31</f>
        <v>240</v>
      </c>
      <c r="H22" s="6">
        <f>H21-I22</f>
        <v>480</v>
      </c>
      <c r="I22">
        <v>240</v>
      </c>
      <c r="J22" s="5">
        <v>41688</v>
      </c>
    </row>
    <row r="23" spans="1:10">
      <c r="A23" s="17">
        <v>14</v>
      </c>
      <c r="B23" s="13" t="s">
        <v>57</v>
      </c>
      <c r="C23" s="16">
        <v>180</v>
      </c>
      <c r="D23" s="6"/>
      <c r="E23" s="3"/>
      <c r="G23" s="6">
        <f>G22-G31</f>
        <v>0</v>
      </c>
      <c r="H23" s="6">
        <f>H22-I23</f>
        <v>0</v>
      </c>
      <c r="I23">
        <v>480</v>
      </c>
      <c r="J23" s="5">
        <v>41689</v>
      </c>
    </row>
    <row r="24" spans="1:10">
      <c r="A24" s="17">
        <v>15</v>
      </c>
      <c r="B24" s="13" t="s">
        <v>56</v>
      </c>
      <c r="C24" s="16">
        <v>600</v>
      </c>
      <c r="D24" s="6"/>
      <c r="E24" s="11"/>
    </row>
    <row r="25" spans="1:10">
      <c r="A25" s="17">
        <v>16</v>
      </c>
      <c r="B25" s="13" t="s">
        <v>55</v>
      </c>
      <c r="C25" s="13">
        <v>120</v>
      </c>
      <c r="D25" s="6"/>
      <c r="E25" s="11"/>
    </row>
    <row r="26" spans="1:10">
      <c r="A26" s="18"/>
      <c r="D26" s="6"/>
      <c r="E26" s="11"/>
    </row>
    <row r="27" spans="1:10">
      <c r="A27" s="17"/>
      <c r="B27" s="13" t="s">
        <v>5</v>
      </c>
      <c r="C27" s="13">
        <f>SUM(C28:C30)</f>
        <v>270</v>
      </c>
      <c r="D27" s="6"/>
    </row>
    <row r="28" spans="1:10">
      <c r="A28" s="17">
        <v>17</v>
      </c>
      <c r="B28" s="13" t="s">
        <v>4</v>
      </c>
      <c r="C28" s="13">
        <v>120</v>
      </c>
    </row>
    <row r="29" spans="1:10">
      <c r="A29" s="17">
        <v>18</v>
      </c>
      <c r="B29" s="13" t="s">
        <v>47</v>
      </c>
      <c r="C29" s="13">
        <v>90</v>
      </c>
      <c r="D29" s="12" t="s">
        <v>17</v>
      </c>
      <c r="E29" s="2"/>
    </row>
    <row r="30" spans="1:10">
      <c r="A30" s="17">
        <v>19</v>
      </c>
      <c r="B30" s="13" t="s">
        <v>48</v>
      </c>
      <c r="C30" s="13">
        <v>60</v>
      </c>
      <c r="D30" s="12" t="s">
        <v>18</v>
      </c>
      <c r="E30" s="4"/>
    </row>
    <row r="31" spans="1:10">
      <c r="A31" s="18"/>
      <c r="D31" s="12" t="s">
        <v>19</v>
      </c>
      <c r="E31" s="3"/>
      <c r="G31">
        <f>G2/21</f>
        <v>240</v>
      </c>
    </row>
    <row r="32" spans="1:10">
      <c r="A32" s="19"/>
      <c r="B32" s="14" t="s">
        <v>7</v>
      </c>
      <c r="C32" s="15">
        <f>SUM(C33:C35)</f>
        <v>420</v>
      </c>
    </row>
    <row r="33" spans="1:10">
      <c r="A33" s="19">
        <v>20</v>
      </c>
      <c r="B33" s="14" t="s">
        <v>8</v>
      </c>
      <c r="C33" s="15">
        <v>120</v>
      </c>
    </row>
    <row r="34" spans="1:10">
      <c r="A34" s="19">
        <v>21</v>
      </c>
      <c r="B34" s="14" t="s">
        <v>21</v>
      </c>
      <c r="C34" s="15">
        <v>240</v>
      </c>
    </row>
    <row r="35" spans="1:10">
      <c r="A35" s="19">
        <v>22</v>
      </c>
      <c r="B35" s="14" t="s">
        <v>45</v>
      </c>
      <c r="C35" s="15">
        <v>60</v>
      </c>
    </row>
    <row r="36" spans="1:10">
      <c r="A36" s="18"/>
    </row>
    <row r="37" spans="1:10">
      <c r="A37" s="19"/>
      <c r="B37" s="14" t="s">
        <v>3</v>
      </c>
      <c r="C37" s="15">
        <f>SUM(C38:C41)</f>
        <v>720</v>
      </c>
    </row>
    <row r="38" spans="1:10">
      <c r="A38" s="19">
        <v>23</v>
      </c>
      <c r="B38" s="14" t="s">
        <v>41</v>
      </c>
      <c r="C38" s="15">
        <v>180</v>
      </c>
    </row>
    <row r="39" spans="1:10">
      <c r="A39" s="19">
        <v>24</v>
      </c>
      <c r="B39" s="14" t="s">
        <v>6</v>
      </c>
      <c r="C39" s="15">
        <v>180</v>
      </c>
    </row>
    <row r="40" spans="1:10">
      <c r="A40" s="19">
        <v>25</v>
      </c>
      <c r="B40" s="14" t="s">
        <v>44</v>
      </c>
      <c r="C40" s="15">
        <v>180</v>
      </c>
      <c r="G40" s="6">
        <f>SUM(C3,C9,C14,C22,C27)</f>
        <v>2640</v>
      </c>
      <c r="H40" s="6">
        <f>G40</f>
        <v>2640</v>
      </c>
      <c r="I40" s="6">
        <v>0</v>
      </c>
      <c r="J40" s="5">
        <v>41668</v>
      </c>
    </row>
    <row r="41" spans="1:10">
      <c r="A41" s="19">
        <v>26</v>
      </c>
      <c r="B41" s="14" t="s">
        <v>46</v>
      </c>
      <c r="C41" s="15">
        <v>180</v>
      </c>
      <c r="G41" s="6">
        <f>G40-G50</f>
        <v>2262.8571428571427</v>
      </c>
      <c r="H41" s="6">
        <f>H40-I40</f>
        <v>2640</v>
      </c>
      <c r="I41" s="6">
        <v>0</v>
      </c>
      <c r="J41" s="5">
        <v>41669</v>
      </c>
    </row>
    <row r="42" spans="1:10">
      <c r="A42" s="18"/>
      <c r="G42" s="6">
        <f>G41-G50</f>
        <v>1885.7142857142856</v>
      </c>
      <c r="H42" s="6">
        <f t="shared" ref="H42:H48" si="1">H41-I41</f>
        <v>2640</v>
      </c>
      <c r="I42" s="6">
        <v>0</v>
      </c>
      <c r="J42" s="5">
        <v>41670</v>
      </c>
    </row>
    <row r="43" spans="1:10">
      <c r="A43" s="19"/>
      <c r="B43" s="14" t="s">
        <v>68</v>
      </c>
      <c r="C43" s="15">
        <v>180</v>
      </c>
      <c r="G43" s="6">
        <f>G42-G50</f>
        <v>1508.5714285714284</v>
      </c>
      <c r="H43" s="6">
        <f t="shared" si="1"/>
        <v>2640</v>
      </c>
      <c r="I43" s="6">
        <v>300</v>
      </c>
      <c r="J43" s="5">
        <v>41671</v>
      </c>
    </row>
    <row r="44" spans="1:10">
      <c r="A44" s="19">
        <v>27</v>
      </c>
      <c r="B44" s="14" t="s">
        <v>63</v>
      </c>
      <c r="C44" s="15">
        <v>120</v>
      </c>
      <c r="G44" s="6">
        <f>G43-G50</f>
        <v>1131.4285714285713</v>
      </c>
      <c r="H44" s="6">
        <f t="shared" si="1"/>
        <v>2340</v>
      </c>
      <c r="I44" s="6">
        <v>0</v>
      </c>
      <c r="J44" s="5">
        <v>41672</v>
      </c>
    </row>
    <row r="45" spans="1:10">
      <c r="A45" s="19">
        <v>28</v>
      </c>
      <c r="B45" s="14" t="s">
        <v>64</v>
      </c>
      <c r="C45" s="15">
        <v>60</v>
      </c>
      <c r="G45" s="6">
        <f>G44-G50</f>
        <v>754.28571428571422</v>
      </c>
      <c r="H45" s="6">
        <f t="shared" si="1"/>
        <v>2340</v>
      </c>
      <c r="I45" s="6">
        <v>780</v>
      </c>
      <c r="J45" s="5">
        <v>41673</v>
      </c>
    </row>
    <row r="46" spans="1:10">
      <c r="G46" s="6">
        <f>G45-G50</f>
        <v>377.14285714285705</v>
      </c>
      <c r="H46" s="6">
        <f t="shared" si="1"/>
        <v>1560</v>
      </c>
      <c r="I46" s="6">
        <v>750</v>
      </c>
      <c r="J46" s="5">
        <v>41674</v>
      </c>
    </row>
    <row r="47" spans="1:10">
      <c r="A47" s="14"/>
      <c r="B47" s="14" t="s">
        <v>67</v>
      </c>
      <c r="C47" s="14">
        <v>540</v>
      </c>
      <c r="G47" s="6">
        <f>G46-G50</f>
        <v>0</v>
      </c>
      <c r="H47" s="6">
        <f t="shared" si="1"/>
        <v>810</v>
      </c>
      <c r="I47" s="6">
        <v>810</v>
      </c>
      <c r="J47" s="5">
        <v>41675</v>
      </c>
    </row>
    <row r="48" spans="1:10">
      <c r="A48" s="14">
        <v>29</v>
      </c>
      <c r="B48" s="14" t="s">
        <v>65</v>
      </c>
      <c r="C48" s="14">
        <v>180</v>
      </c>
      <c r="H48" s="6">
        <f t="shared" si="1"/>
        <v>0</v>
      </c>
    </row>
    <row r="49" spans="1:10">
      <c r="A49" s="19">
        <v>30</v>
      </c>
      <c r="B49" s="14" t="s">
        <v>66</v>
      </c>
      <c r="C49" s="14">
        <v>180</v>
      </c>
      <c r="I49" s="6"/>
    </row>
    <row r="50" spans="1:10">
      <c r="A50" s="19">
        <v>31</v>
      </c>
      <c r="B50" s="14" t="s">
        <v>45</v>
      </c>
      <c r="C50" s="14">
        <v>180</v>
      </c>
      <c r="G50">
        <f>G40/7</f>
        <v>377.14285714285717</v>
      </c>
    </row>
    <row r="52" spans="1:10">
      <c r="A52" s="14"/>
      <c r="B52" s="14" t="s">
        <v>69</v>
      </c>
      <c r="C52" s="14">
        <v>540</v>
      </c>
    </row>
    <row r="53" spans="1:10">
      <c r="A53" s="14"/>
      <c r="B53" s="14"/>
      <c r="C53" s="14"/>
    </row>
    <row r="55" spans="1:10">
      <c r="A55" s="22"/>
      <c r="B55" s="23" t="s">
        <v>7</v>
      </c>
      <c r="C55" s="24">
        <f>C56</f>
        <v>240</v>
      </c>
    </row>
    <row r="56" spans="1:10">
      <c r="A56" s="22">
        <v>21</v>
      </c>
      <c r="B56" s="23" t="s">
        <v>21</v>
      </c>
      <c r="C56" s="24">
        <v>240</v>
      </c>
    </row>
    <row r="57" spans="1:10">
      <c r="G57" s="6">
        <f>C68</f>
        <v>2400</v>
      </c>
      <c r="H57" s="6">
        <f>G57</f>
        <v>2400</v>
      </c>
      <c r="I57">
        <v>0</v>
      </c>
      <c r="J57" s="5">
        <v>41676</v>
      </c>
    </row>
    <row r="58" spans="1:10">
      <c r="A58" s="22"/>
      <c r="B58" s="23" t="s">
        <v>3</v>
      </c>
      <c r="C58" s="24">
        <f>SUM(C59,C60)</f>
        <v>360</v>
      </c>
      <c r="G58" s="6">
        <f>G57-G65</f>
        <v>2000</v>
      </c>
      <c r="H58" s="6">
        <f>H57-I57</f>
        <v>2400</v>
      </c>
      <c r="I58">
        <v>0</v>
      </c>
      <c r="J58" s="5">
        <v>41677</v>
      </c>
    </row>
    <row r="59" spans="1:10">
      <c r="A59" s="22">
        <v>23</v>
      </c>
      <c r="B59" s="23" t="s">
        <v>41</v>
      </c>
      <c r="C59" s="24">
        <v>180</v>
      </c>
      <c r="G59" s="6">
        <f>G58-G65</f>
        <v>1600</v>
      </c>
      <c r="H59" s="6">
        <f t="shared" ref="H59:H61" si="2">H58-I58</f>
        <v>2400</v>
      </c>
      <c r="I59">
        <v>0</v>
      </c>
      <c r="J59" s="5">
        <v>41678</v>
      </c>
    </row>
    <row r="60" spans="1:10">
      <c r="A60" s="22">
        <v>25</v>
      </c>
      <c r="B60" s="23" t="s">
        <v>44</v>
      </c>
      <c r="C60" s="24">
        <v>180</v>
      </c>
      <c r="G60" s="6">
        <f>G59-G65</f>
        <v>1200</v>
      </c>
      <c r="H60" s="6">
        <f t="shared" si="2"/>
        <v>2400</v>
      </c>
      <c r="I60">
        <v>0</v>
      </c>
      <c r="J60" s="5">
        <v>41679</v>
      </c>
    </row>
    <row r="61" spans="1:10">
      <c r="G61" s="6">
        <f>G60-G65</f>
        <v>800</v>
      </c>
      <c r="H61" s="6">
        <f t="shared" si="2"/>
        <v>2400</v>
      </c>
      <c r="I61">
        <v>500</v>
      </c>
      <c r="J61" s="5">
        <v>41680</v>
      </c>
    </row>
    <row r="62" spans="1:10">
      <c r="A62" s="22"/>
      <c r="B62" s="23" t="s">
        <v>68</v>
      </c>
      <c r="C62" s="24">
        <f>C63</f>
        <v>120</v>
      </c>
      <c r="G62" s="6">
        <f>G61-G65</f>
        <v>400</v>
      </c>
      <c r="H62" s="6">
        <f>H61-I61+320</f>
        <v>2220</v>
      </c>
      <c r="I62">
        <v>800</v>
      </c>
      <c r="J62" s="5">
        <v>41681</v>
      </c>
    </row>
    <row r="63" spans="1:10">
      <c r="A63" s="22">
        <v>27</v>
      </c>
      <c r="B63" s="23" t="s">
        <v>63</v>
      </c>
      <c r="C63" s="24">
        <v>120</v>
      </c>
      <c r="G63" s="6">
        <f>G62-G65</f>
        <v>0</v>
      </c>
      <c r="H63" s="6">
        <f>H62-I62+320</f>
        <v>1740</v>
      </c>
      <c r="I63">
        <v>1020</v>
      </c>
      <c r="J63" s="5">
        <v>41682</v>
      </c>
    </row>
    <row r="64" spans="1:10">
      <c r="H64" s="6">
        <v>0</v>
      </c>
    </row>
    <row r="65" spans="2:10">
      <c r="C65" s="6">
        <f>SUM(C3,C9,C14,C22,C27,C32,C37,C43,C47,C52)</f>
        <v>5040</v>
      </c>
      <c r="G65">
        <f>G57/6</f>
        <v>400</v>
      </c>
    </row>
    <row r="67" spans="2:10">
      <c r="B67" s="13" t="s">
        <v>22</v>
      </c>
      <c r="C67" s="6">
        <f>SUM(C3,C9,C14,C22,C27)</f>
        <v>2640</v>
      </c>
    </row>
    <row r="68" spans="2:10">
      <c r="B68" s="14" t="s">
        <v>23</v>
      </c>
      <c r="C68" s="6">
        <f>SUM(C32,C37,C43,C47,C52)</f>
        <v>2400</v>
      </c>
    </row>
    <row r="69" spans="2:10">
      <c r="B69" s="23" t="s">
        <v>70</v>
      </c>
      <c r="C69" s="6">
        <f>SUM(C55,C58,C62)</f>
        <v>720</v>
      </c>
    </row>
    <row r="72" spans="2:10">
      <c r="G72" s="6">
        <v>720</v>
      </c>
      <c r="H72" s="6">
        <v>720</v>
      </c>
      <c r="I72">
        <v>0</v>
      </c>
      <c r="J72" s="5">
        <v>41683</v>
      </c>
    </row>
    <row r="73" spans="2:10">
      <c r="G73" s="6">
        <f>G72-G80</f>
        <v>600</v>
      </c>
      <c r="H73" s="6">
        <f t="shared" ref="H73:H79" si="3">H72-I72</f>
        <v>720</v>
      </c>
      <c r="I73">
        <v>0</v>
      </c>
      <c r="J73" s="5">
        <v>41684</v>
      </c>
    </row>
    <row r="74" spans="2:10">
      <c r="G74" s="6">
        <f>G73-G80</f>
        <v>480</v>
      </c>
      <c r="H74" s="6">
        <f t="shared" si="3"/>
        <v>720</v>
      </c>
      <c r="I74">
        <v>0</v>
      </c>
      <c r="J74" s="5">
        <v>41685</v>
      </c>
    </row>
    <row r="75" spans="2:10">
      <c r="G75" s="6">
        <f>G74-G80</f>
        <v>360</v>
      </c>
      <c r="H75" s="6">
        <f t="shared" si="3"/>
        <v>720</v>
      </c>
      <c r="I75">
        <v>0</v>
      </c>
      <c r="J75" s="5">
        <v>41686</v>
      </c>
    </row>
    <row r="76" spans="2:10">
      <c r="G76" s="6">
        <f>G75-G80</f>
        <v>240</v>
      </c>
      <c r="H76" s="6">
        <f t="shared" si="3"/>
        <v>720</v>
      </c>
      <c r="I76">
        <v>0</v>
      </c>
      <c r="J76" s="5">
        <v>41687</v>
      </c>
    </row>
    <row r="77" spans="2:10">
      <c r="G77" s="6">
        <f>G76-G80</f>
        <v>120</v>
      </c>
      <c r="H77" s="6">
        <f t="shared" si="3"/>
        <v>720</v>
      </c>
      <c r="I77">
        <v>240</v>
      </c>
      <c r="J77" s="5">
        <v>41688</v>
      </c>
    </row>
    <row r="78" spans="2:10">
      <c r="G78" s="6">
        <f>G77-G80</f>
        <v>0</v>
      </c>
      <c r="H78" s="6">
        <f t="shared" si="3"/>
        <v>480</v>
      </c>
      <c r="I78">
        <v>480</v>
      </c>
      <c r="J78" s="5">
        <v>41689</v>
      </c>
    </row>
    <row r="79" spans="2:10">
      <c r="H79" s="6">
        <f t="shared" si="3"/>
        <v>0</v>
      </c>
    </row>
    <row r="80" spans="2:10">
      <c r="G80">
        <f>G72/6</f>
        <v>120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4" sqref="A14"/>
    </sheetView>
  </sheetViews>
  <sheetFormatPr defaultRowHeight="15"/>
  <cols>
    <col min="1" max="1" width="15.28515625" bestFit="1" customWidth="1"/>
    <col min="2" max="2" width="65.140625" bestFit="1" customWidth="1"/>
    <col min="3" max="3" width="11" customWidth="1"/>
  </cols>
  <sheetData>
    <row r="1" spans="1:3">
      <c r="A1" t="s">
        <v>24</v>
      </c>
      <c r="B1" t="s">
        <v>25</v>
      </c>
      <c r="C1" t="s">
        <v>26</v>
      </c>
    </row>
    <row r="2" spans="1:3">
      <c r="A2" t="s">
        <v>27</v>
      </c>
      <c r="B2" t="s">
        <v>28</v>
      </c>
    </row>
    <row r="3" spans="1:3">
      <c r="A3" t="s">
        <v>29</v>
      </c>
      <c r="B3" t="s">
        <v>30</v>
      </c>
    </row>
    <row r="4" spans="1:3">
      <c r="B4" t="s">
        <v>36</v>
      </c>
    </row>
    <row r="5" spans="1:3">
      <c r="A5" t="s">
        <v>31</v>
      </c>
      <c r="B5" t="s">
        <v>38</v>
      </c>
    </row>
    <row r="6" spans="1:3">
      <c r="A6" t="s">
        <v>72</v>
      </c>
      <c r="B6" t="s">
        <v>35</v>
      </c>
    </row>
    <row r="7" spans="1:3">
      <c r="A7" t="s">
        <v>37</v>
      </c>
      <c r="B7" t="s">
        <v>39</v>
      </c>
    </row>
    <row r="8" spans="1:3">
      <c r="A8" t="s">
        <v>32</v>
      </c>
      <c r="B8" t="s">
        <v>33</v>
      </c>
    </row>
    <row r="9" spans="1:3">
      <c r="B9" t="s">
        <v>34</v>
      </c>
    </row>
    <row r="10" spans="1:3">
      <c r="A10" t="s">
        <v>37</v>
      </c>
      <c r="B10" t="s">
        <v>71</v>
      </c>
    </row>
    <row r="13" spans="1:3">
      <c r="A13" t="s">
        <v>73</v>
      </c>
      <c r="B13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Notendasögur</vt:lpstr>
      <vt:lpstr>Fallaforritun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Notandi</dc:creator>
  <cp:lastModifiedBy>Notandi</cp:lastModifiedBy>
  <dcterms:created xsi:type="dcterms:W3CDTF">2014-02-03T11:04:50Z</dcterms:created>
  <dcterms:modified xsi:type="dcterms:W3CDTF">2014-02-19T18:38:27Z</dcterms:modified>
</cp:coreProperties>
</file>