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centrix\Desktop\"/>
    </mc:Choice>
  </mc:AlternateContent>
  <xr:revisionPtr revIDLastSave="0" documentId="13_ncr:1_{84DC7ED3-5468-4EB1-BE66-2DCD5F05247B}" xr6:coauthVersionLast="47" xr6:coauthVersionMax="47" xr10:uidLastSave="{00000000-0000-0000-0000-000000000000}"/>
  <bookViews>
    <workbookView xWindow="-120" yWindow="-120" windowWidth="24240" windowHeight="13140" xr2:uid="{3CEC2DF9-BF5F-4CA0-A9A0-5B7CAFE3F9BD}"/>
  </bookViews>
  <sheets>
    <sheet name="Stata" sheetId="4" r:id="rId1"/>
    <sheet name="database" sheetId="3" r:id="rId2"/>
    <sheet name="Discriminação de variáveis" sheetId="1" r:id="rId3"/>
    <sheet name="Cole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2" i="3"/>
</calcChain>
</file>

<file path=xl/sharedStrings.xml><?xml version="1.0" encoding="utf-8"?>
<sst xmlns="http://schemas.openxmlformats.org/spreadsheetml/2006/main" count="354" uniqueCount="144">
  <si>
    <t>Seq.</t>
  </si>
  <si>
    <t>Autor / Ano</t>
  </si>
  <si>
    <t>Variáveis</t>
  </si>
  <si>
    <t>Hipótese(s)</t>
  </si>
  <si>
    <t>Resultado encontrado</t>
  </si>
  <si>
    <t>Indep.</t>
  </si>
  <si>
    <t>Cálculo</t>
  </si>
  <si>
    <t>Depend.</t>
  </si>
  <si>
    <t>Anggani e Suryarini (2020)</t>
  </si>
  <si>
    <t>PT</t>
  </si>
  <si>
    <t>ETR</t>
  </si>
  <si>
    <t>END</t>
  </si>
  <si>
    <t>Passivo total / PL</t>
  </si>
  <si>
    <t>AI</t>
  </si>
  <si>
    <t>Ativos intangíveis / faturamento</t>
  </si>
  <si>
    <t>Arifin, Saputra e Purbasari (2020)</t>
  </si>
  <si>
    <t>Dummy: [0] para ausência de TPR e [1] para presença de TPR</t>
  </si>
  <si>
    <t>TAM</t>
  </si>
  <si>
    <t>LL / Ativo total</t>
  </si>
  <si>
    <t>Beer e Loeprick (2015)</t>
  </si>
  <si>
    <t>"Valor informado em Orbis Database" (Sem cálculo)</t>
  </si>
  <si>
    <t>EBIT</t>
  </si>
  <si>
    <t>Multinacionais que operam em setores e países com mais oportunidades e incentivos para transferir lucros apresentam uma parcela menor dos lucros em suas subsidiárias que operam em países com impostos elevados.</t>
  </si>
  <si>
    <t>IM</t>
  </si>
  <si>
    <t>"Orbis Database"</t>
  </si>
  <si>
    <t>AT</t>
  </si>
  <si>
    <t>H4: não há</t>
  </si>
  <si>
    <t>FP</t>
  </si>
  <si>
    <t>Marques e Pinho (2016)</t>
  </si>
  <si>
    <t>Valor informado nas DFP</t>
  </si>
  <si>
    <t>RIG</t>
  </si>
  <si>
    <t>Índice criado a partir da presença/ausência de 11 regras de PT no país</t>
  </si>
  <si>
    <t>Quinkler (2019)</t>
  </si>
  <si>
    <t>Exportações e importações nos EUA com partes relacionadas (fonte: U.S. BEA)</t>
  </si>
  <si>
    <t>TPRE</t>
  </si>
  <si>
    <t>Índice criado a partir da intensidade das regras de PT no país</t>
  </si>
  <si>
    <t>Rathke (2014)</t>
  </si>
  <si>
    <t>(IR+CS corrente e diferido) / Receita líquida</t>
  </si>
  <si>
    <t>CTT</t>
  </si>
  <si>
    <t>Exportações + Importações (controladora e partes relacionadas no exterior)</t>
  </si>
  <si>
    <t>(LucBr Consolidado / RecLiq Cons) - (LucBr Controladora / RecLiq Contr)</t>
  </si>
  <si>
    <t>DIFF_LB</t>
  </si>
  <si>
    <t>FTR e TPRE</t>
  </si>
  <si>
    <t>(Despesa Trib. Consol. / LAIR Consol.) - alíquota IR e CS Controladora</t>
  </si>
  <si>
    <t>Rathke (2019)</t>
  </si>
  <si>
    <t>DIFT</t>
  </si>
  <si>
    <t>Alíquota brasileira (34%) - alíquota de cada país da parte relacionada</t>
  </si>
  <si>
    <t>Santos (2016)</t>
  </si>
  <si>
    <t>Dummy: [0] se EBITDA/Juros &gt; IQR (SIC UK) e[1] caso contrário</t>
  </si>
  <si>
    <t xml:space="preserve">APT </t>
  </si>
  <si>
    <t>TCJ</t>
  </si>
  <si>
    <t>Coeficientes estimados com base em retornos de ações na Inglaterra (juros e câmbio)</t>
  </si>
  <si>
    <t>MULT</t>
  </si>
  <si>
    <t>Dummy: [1] se a empresa declara imposto de renda no estrangeiro e [2] se não declara</t>
  </si>
  <si>
    <t>Empresa pratica TPR? Quais os métodos de PT utilizados? Etc.</t>
  </si>
  <si>
    <t>DES</t>
  </si>
  <si>
    <t>Grau de centralização da tomada de decisões? Grau de burocracia na organização? Etc.</t>
  </si>
  <si>
    <t>TEC</t>
  </si>
  <si>
    <t>Uilização de software? Know-how na utilização? Qualidade dos materiais? Etc.</t>
  </si>
  <si>
    <t>EST</t>
  </si>
  <si>
    <t>Grau de diversificação? Grau de integração?</t>
  </si>
  <si>
    <t>H4: há relação entre o tamanho da empresa e o uso do PT.</t>
  </si>
  <si>
    <t>Faturamento</t>
  </si>
  <si>
    <t>Suryana (2021)</t>
  </si>
  <si>
    <t>Não especifica.</t>
  </si>
  <si>
    <t>DT</t>
  </si>
  <si>
    <t>IR + CS (corrente e diferido)</t>
  </si>
  <si>
    <t>MB</t>
  </si>
  <si>
    <t>Valor pago aos administradores pelo atingimento de metas</t>
  </si>
  <si>
    <t>Vernì (2018)</t>
  </si>
  <si>
    <t>Dummy: [0] se não possui subsidiária em paraíso fiscal ou [1] se possui</t>
  </si>
  <si>
    <t>PF</t>
  </si>
  <si>
    <t xml:space="preserve">H1: quanto &gt; AI &gt; PF </t>
  </si>
  <si>
    <t>Ativos intangíveis / Ativo total</t>
  </si>
  <si>
    <t xml:space="preserve">H2: quanto &gt; SUB &lt; PF </t>
  </si>
  <si>
    <t>Índice de endividamento &gt; 1,5 + despesa de juros &gt; 50% do EBITDA [1], se não [2]</t>
  </si>
  <si>
    <t>H3: quanto &gt; MULT &lt; PF</t>
  </si>
  <si>
    <t>Número de países em que a empresa possui partes relacionadas</t>
  </si>
  <si>
    <t>EMPRESA</t>
  </si>
  <si>
    <t>ROA</t>
  </si>
  <si>
    <t>ALPARGATAS S.A.</t>
  </si>
  <si>
    <t>BRASKEM S.A.</t>
  </si>
  <si>
    <t>BRF S.A.</t>
  </si>
  <si>
    <t>BRQ SOL. EM INFORM. S.A.</t>
  </si>
  <si>
    <t>CAMIL ALIMENTOS S.A.</t>
  </si>
  <si>
    <t>DURATEX S.A.</t>
  </si>
  <si>
    <t>EMBRAER S.A.</t>
  </si>
  <si>
    <t>GERDAU S.A.</t>
  </si>
  <si>
    <t>INDUSTRIAS ROMI S.A.</t>
  </si>
  <si>
    <t>IOCHPE MAXION S.A.</t>
  </si>
  <si>
    <t>JBS S.A.</t>
  </si>
  <si>
    <t>KLABIN S.A.</t>
  </si>
  <si>
    <t>MARCOPOLO S.A.</t>
  </si>
  <si>
    <t>MARFRIG GLOB. FOODS S.A.</t>
  </si>
  <si>
    <t>METALFRIO SOLUTIONS S.A.</t>
  </si>
  <si>
    <t>MINERVA S.A.</t>
  </si>
  <si>
    <t xml:space="preserve">RANDON S.A. </t>
  </si>
  <si>
    <t>TUPY S.A.</t>
  </si>
  <si>
    <r>
      <rPr>
        <sz val="11"/>
        <color rgb="FF00823B"/>
        <rFont val="Arial"/>
        <family val="2"/>
      </rPr>
      <t>(</t>
    </r>
    <r>
      <rPr>
        <b/>
        <sz val="11"/>
        <color rgb="FF00823B"/>
        <rFont val="Arial"/>
        <family val="2"/>
      </rPr>
      <t xml:space="preserve">Receita TPR + Despesa TPR) </t>
    </r>
    <r>
      <rPr>
        <sz val="11"/>
        <rFont val="Arial"/>
        <family val="2"/>
      </rPr>
      <t>/ PL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</si>
  <si>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quanto &gt; ETR &lt; PT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</si>
  <si>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 xml:space="preserve">: (+) </t>
    </r>
  </si>
  <si>
    <t>(IR+CS corrente e diferido) / LAIR [similar à DT]</t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</si>
  <si>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: quanto &gt; END &gt; PT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</si>
  <si>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: (-)</t>
    </r>
  </si>
  <si>
    <r>
      <t>H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: quanto &gt; AI &gt; PT</t>
    </r>
  </si>
  <si>
    <r>
      <t>H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: (-)</t>
    </r>
  </si>
  <si>
    <r>
      <t>H</t>
    </r>
    <r>
      <rPr>
        <vertAlign val="subscript"/>
        <sz val="11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: quanto &gt; ETR+SUB+AI &gt; PT</t>
    </r>
  </si>
  <si>
    <r>
      <t>H</t>
    </r>
    <r>
      <rPr>
        <vertAlign val="subscript"/>
        <sz val="11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: (+)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</si>
  <si>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 xml:space="preserve">: quanto &gt; TAM &gt; PT 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</si>
  <si>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(+)</t>
    </r>
  </si>
  <si>
    <r>
      <t xml:space="preserve">Log natural do </t>
    </r>
    <r>
      <rPr>
        <b/>
        <sz val="11"/>
        <color rgb="FF00823B"/>
        <rFont val="Arial"/>
        <family val="2"/>
      </rPr>
      <t>ativo total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</si>
  <si>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 xml:space="preserve">: quanto &gt; RENTAB &lt; PT 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</si>
  <si>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: (+)</t>
    </r>
  </si>
  <si>
    <t>RENTAB (ROA)</t>
  </si>
  <si>
    <r>
      <t>H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: quanto &gt; ETR &lt; PT</t>
    </r>
  </si>
  <si>
    <r>
      <t>H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: (+)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</si>
  <si>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não há</t>
    </r>
  </si>
  <si>
    <r>
      <t>H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: não há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</si>
  <si>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quanto &gt; RIG &lt; EBIT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</si>
  <si>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 xml:space="preserve">: quanto &gt; RIG &lt; ETR e &gt; TPRE 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</si>
  <si>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(-)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</si>
  <si>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quanto &gt; TPRE &lt; CTT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</si>
  <si>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: quanto &gt; FTR &gt; DIFF_LB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</si>
  <si>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 xml:space="preserve">: quanto &gt; DF &gt; TPRE 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</si>
  <si>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quanto &gt; TCJ &gt; APT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</si>
  <si>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: quanto &gt; MULT &gt; APT</t>
    </r>
  </si>
  <si>
    <r>
      <t xml:space="preserve">Schäfer </t>
    </r>
    <r>
      <rPr>
        <i/>
        <sz val="11"/>
        <color rgb="FF000000"/>
        <rFont val="Arial"/>
        <family val="2"/>
      </rPr>
      <t>et al</t>
    </r>
    <r>
      <rPr>
        <sz val="11"/>
        <color rgb="FF000000"/>
        <rFont val="Arial"/>
        <family val="2"/>
      </rPr>
      <t>. (2017)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</si>
  <si>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 xml:space="preserve">: há relação entre o nível de descentralização e o uso do PT; 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</si>
  <si>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 xml:space="preserve">: há relação entre o nível tecnológico e o uso do PT; 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</si>
  <si>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: não há</t>
    </r>
  </si>
  <si>
    <r>
      <t>H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 xml:space="preserve">: há relação entre a estratégia da empresa e o uso do PT; </t>
    </r>
  </si>
  <si>
    <r>
      <t>H</t>
    </r>
    <r>
      <rPr>
        <vertAlign val="subscript"/>
        <sz val="11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: não há</t>
    </r>
  </si>
  <si>
    <r>
      <t>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quanto &gt; DT &gt; PT</t>
    </r>
  </si>
  <si>
    <r>
      <t>H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: quanto &gt; MB &gt; PT</t>
    </r>
  </si>
  <si>
    <t>LUCRATIVIDADE</t>
  </si>
  <si>
    <t>COD</t>
  </si>
  <si>
    <t>ANO</t>
  </si>
  <si>
    <t>TPR</t>
  </si>
  <si>
    <t>SIZE</t>
  </si>
  <si>
    <t>INTANG</t>
  </si>
  <si>
    <t>ROE</t>
  </si>
  <si>
    <t>LUCR</t>
  </si>
  <si>
    <t>TPR-1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</si>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</sst>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823B"/>
      <name val="Arial"/>
      <family val="2"/>
    </font>
    <font>
      <b/>
      <sz val="11"/>
      <color rgb="FF00823B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8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6" borderId="0" xfId="0" applyFont="1" applyFill="1"/>
    <xf numFmtId="0" fontId="5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 wrapText="1"/>
    </xf>
    <xf numFmtId="164" fontId="0" fillId="8" borderId="0" xfId="1" applyNumberFormat="1" applyFont="1" applyFill="1"/>
    <xf numFmtId="0" fontId="5" fillId="3" borderId="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7B91-DDFA-4D12-A81D-B8D8A54593E5}">
  <dimension ref="A1:N74"/>
  <sheetViews>
    <sheetView tabSelected="1" workbookViewId="0">
      <pane ySplit="1" topLeftCell="A2" activePane="bottomLeft" state="frozen"/>
      <selection pane="bottomLeft" sqref="A1:XFD73"/>
    </sheetView>
  </sheetViews>
  <sheetFormatPr defaultColWidth="0" defaultRowHeight="15" zeroHeight="1" x14ac:dyDescent="0.25"/>
  <cols>
    <col min="1" max="1" width="9.140625" customWidth="1"/>
    <col min="2" max="2" width="25.85546875" bestFit="1" customWidth="1"/>
    <col min="3" max="14" width="9.140625" customWidth="1"/>
    <col min="15" max="16384" width="9.140625" hidden="1"/>
  </cols>
  <sheetData>
    <row r="1" spans="1:14" x14ac:dyDescent="0.25">
      <c r="A1" t="s">
        <v>135</v>
      </c>
      <c r="B1" t="s">
        <v>78</v>
      </c>
      <c r="C1" t="s">
        <v>136</v>
      </c>
      <c r="D1" t="s">
        <v>137</v>
      </c>
      <c r="E1" t="s">
        <v>142</v>
      </c>
      <c r="F1" t="s">
        <v>10</v>
      </c>
      <c r="G1" t="s">
        <v>25</v>
      </c>
      <c r="H1" t="s">
        <v>138</v>
      </c>
      <c r="I1" t="s">
        <v>79</v>
      </c>
      <c r="J1" t="s">
        <v>139</v>
      </c>
      <c r="K1" t="s">
        <v>11</v>
      </c>
      <c r="L1" t="s">
        <v>65</v>
      </c>
      <c r="M1" t="s">
        <v>140</v>
      </c>
      <c r="N1" t="s">
        <v>141</v>
      </c>
    </row>
    <row r="2" spans="1:14" x14ac:dyDescent="0.25">
      <c r="A2">
        <v>1</v>
      </c>
      <c r="B2" t="s">
        <v>80</v>
      </c>
      <c r="C2">
        <v>2020</v>
      </c>
      <c r="D2">
        <v>190432</v>
      </c>
      <c r="E2">
        <v>145741</v>
      </c>
      <c r="F2">
        <v>4.0410289158069088E-2</v>
      </c>
      <c r="G2">
        <v>4814586</v>
      </c>
      <c r="H2">
        <v>15.387160618209347</v>
      </c>
      <c r="I2">
        <v>2.6354498600710423E-2</v>
      </c>
      <c r="J2">
        <v>7.6263047331587799E-2</v>
      </c>
      <c r="K2">
        <v>1.59499852909607</v>
      </c>
      <c r="L2">
        <v>8100</v>
      </c>
      <c r="M2">
        <v>4.2035386503197561E-2</v>
      </c>
      <c r="N2">
        <v>3.7715670345910772E-2</v>
      </c>
    </row>
    <row r="3" spans="1:14" x14ac:dyDescent="0.25">
      <c r="A3">
        <v>1</v>
      </c>
      <c r="B3" t="s">
        <v>80</v>
      </c>
      <c r="C3">
        <v>2019</v>
      </c>
      <c r="D3">
        <v>145741</v>
      </c>
      <c r="E3">
        <v>136675</v>
      </c>
      <c r="F3">
        <v>-0.26084637643189479</v>
      </c>
      <c r="G3">
        <v>4522040</v>
      </c>
      <c r="H3">
        <v>15.324473777424449</v>
      </c>
      <c r="I3">
        <v>5.7349116770307206E-2</v>
      </c>
      <c r="J3">
        <v>6.9519066615952099E-2</v>
      </c>
      <c r="K3">
        <v>1.653643395431567</v>
      </c>
      <c r="L3">
        <v>-111510</v>
      </c>
      <c r="M3">
        <v>9.4834988181052238E-2</v>
      </c>
      <c r="N3">
        <v>6.9860491829068824E-2</v>
      </c>
    </row>
    <row r="4" spans="1:14" x14ac:dyDescent="0.25">
      <c r="A4">
        <v>1</v>
      </c>
      <c r="B4" t="s">
        <v>80</v>
      </c>
      <c r="C4">
        <v>2018</v>
      </c>
      <c r="D4">
        <v>136675</v>
      </c>
      <c r="E4">
        <v>112484</v>
      </c>
      <c r="F4">
        <v>-0.19315111811619642</v>
      </c>
      <c r="G4">
        <v>3980105</v>
      </c>
      <c r="H4">
        <v>15.196818758822172</v>
      </c>
      <c r="I4">
        <v>8.1415188795270474E-2</v>
      </c>
      <c r="J4">
        <v>0.11389749767908133</v>
      </c>
      <c r="K4">
        <v>1.6114842349984089</v>
      </c>
      <c r="L4">
        <v>-77572</v>
      </c>
      <c r="M4">
        <v>0.13119929323299748</v>
      </c>
      <c r="N4">
        <v>8.299148497288647E-2</v>
      </c>
    </row>
    <row r="5" spans="1:14" x14ac:dyDescent="0.25">
      <c r="A5">
        <v>1</v>
      </c>
      <c r="B5" t="s">
        <v>80</v>
      </c>
      <c r="C5">
        <v>2017</v>
      </c>
      <c r="D5">
        <v>112484</v>
      </c>
      <c r="E5" t="s">
        <v>143</v>
      </c>
      <c r="F5">
        <v>0.15186971664023283</v>
      </c>
      <c r="G5">
        <v>3853454</v>
      </c>
      <c r="H5">
        <v>15.164480446928987</v>
      </c>
      <c r="I5">
        <v>9.097344875532444E-2</v>
      </c>
      <c r="J5">
        <v>0.12815359934230433</v>
      </c>
      <c r="K5">
        <v>1.7017632571082089</v>
      </c>
      <c r="L5">
        <v>46441</v>
      </c>
      <c r="M5">
        <v>0.15481527246422766</v>
      </c>
      <c r="N5">
        <v>9.4189925851650105E-2</v>
      </c>
    </row>
    <row r="6" spans="1:14" x14ac:dyDescent="0.25">
      <c r="A6">
        <v>2</v>
      </c>
      <c r="B6" t="s">
        <v>81</v>
      </c>
      <c r="C6">
        <v>2020</v>
      </c>
      <c r="D6">
        <v>16692123</v>
      </c>
      <c r="E6">
        <v>20772888</v>
      </c>
      <c r="F6">
        <v>-0.27556149538238356</v>
      </c>
      <c r="G6">
        <v>86083919</v>
      </c>
      <c r="H6">
        <v>18.270833180757762</v>
      </c>
      <c r="I6">
        <v>-8.1493803738187154E-2</v>
      </c>
      <c r="J6">
        <v>3.2859691250813061E-2</v>
      </c>
      <c r="K6">
        <v>-22.263938510049609</v>
      </c>
      <c r="L6">
        <v>2668478</v>
      </c>
      <c r="M6">
        <v>1.8143730353770497</v>
      </c>
      <c r="N6">
        <v>-0.11983066811830534</v>
      </c>
    </row>
    <row r="7" spans="1:14" x14ac:dyDescent="0.25">
      <c r="A7">
        <v>2</v>
      </c>
      <c r="B7" t="s">
        <v>81</v>
      </c>
      <c r="C7">
        <v>2019</v>
      </c>
      <c r="D7">
        <v>20772888</v>
      </c>
      <c r="E7">
        <v>23590424</v>
      </c>
      <c r="F7">
        <v>-0.39683703975603424</v>
      </c>
      <c r="G7">
        <v>68129037</v>
      </c>
      <c r="H7">
        <v>18.036914067907549</v>
      </c>
      <c r="I7">
        <v>-4.2521854521442894E-2</v>
      </c>
      <c r="J7">
        <v>4.0542008541820426E-2</v>
      </c>
      <c r="K7">
        <v>17.271004987443931</v>
      </c>
      <c r="L7">
        <v>1905996</v>
      </c>
      <c r="M7">
        <v>-0.73439516151520545</v>
      </c>
      <c r="N7">
        <v>-5.5366548794256502E-2</v>
      </c>
    </row>
    <row r="8" spans="1:14" x14ac:dyDescent="0.25">
      <c r="A8">
        <v>2</v>
      </c>
      <c r="B8" t="s">
        <v>81</v>
      </c>
      <c r="C8">
        <v>2018</v>
      </c>
      <c r="D8">
        <v>23590424</v>
      </c>
      <c r="E8">
        <v>13466227</v>
      </c>
      <c r="F8">
        <v>-0.20404949923353888</v>
      </c>
      <c r="G8">
        <v>59193982</v>
      </c>
      <c r="H8">
        <v>17.896330439281567</v>
      </c>
      <c r="I8">
        <v>4.9113269656364728E-2</v>
      </c>
      <c r="J8">
        <v>4.6305078783177654E-2</v>
      </c>
      <c r="K8">
        <v>10.013792695109068</v>
      </c>
      <c r="L8">
        <v>-745291</v>
      </c>
      <c r="M8">
        <v>0.49181010091782695</v>
      </c>
      <c r="N8">
        <v>5.0124426149536279E-2</v>
      </c>
    </row>
    <row r="9" spans="1:14" x14ac:dyDescent="0.25">
      <c r="A9">
        <v>2</v>
      </c>
      <c r="B9" t="s">
        <v>81</v>
      </c>
      <c r="C9">
        <v>2017</v>
      </c>
      <c r="D9">
        <v>13466227</v>
      </c>
      <c r="E9" t="s">
        <v>143</v>
      </c>
      <c r="F9">
        <v>-0.2385705131506875</v>
      </c>
      <c r="G9">
        <v>53341550</v>
      </c>
      <c r="H9">
        <v>17.792226135163585</v>
      </c>
      <c r="I9">
        <v>7.7487830781070285E-2</v>
      </c>
      <c r="J9">
        <v>5.1132691119774358E-2</v>
      </c>
      <c r="K9">
        <v>9.3740367464215737</v>
      </c>
      <c r="L9">
        <v>-1292268</v>
      </c>
      <c r="M9">
        <v>0.7263737731422496</v>
      </c>
      <c r="N9">
        <v>8.3907250489102914E-2</v>
      </c>
    </row>
    <row r="10" spans="1:14" x14ac:dyDescent="0.25">
      <c r="A10">
        <v>3</v>
      </c>
      <c r="B10" t="s">
        <v>82</v>
      </c>
      <c r="C10">
        <v>2020</v>
      </c>
      <c r="D10">
        <v>11864136</v>
      </c>
      <c r="E10">
        <v>10173632</v>
      </c>
      <c r="F10">
        <v>0.21107459674960227</v>
      </c>
      <c r="G10">
        <v>49664906</v>
      </c>
      <c r="H10">
        <v>17.72080912494884</v>
      </c>
      <c r="I10">
        <v>2.7988958642144617E-2</v>
      </c>
      <c r="J10">
        <v>0.10510645082062574</v>
      </c>
      <c r="K10">
        <v>5.6350728323054069</v>
      </c>
      <c r="L10">
        <v>242271</v>
      </c>
      <c r="M10">
        <v>0.15771982044886876</v>
      </c>
      <c r="N10">
        <v>3.5218636067667099E-2</v>
      </c>
    </row>
    <row r="11" spans="1:14" x14ac:dyDescent="0.25">
      <c r="A11">
        <v>3</v>
      </c>
      <c r="B11" t="s">
        <v>82</v>
      </c>
      <c r="C11">
        <v>2019</v>
      </c>
      <c r="D11">
        <v>10173632</v>
      </c>
      <c r="E11">
        <v>4779515</v>
      </c>
      <c r="F11">
        <v>0.11577157445368383</v>
      </c>
      <c r="G11">
        <v>41700631</v>
      </c>
      <c r="H11">
        <v>17.546026818549027</v>
      </c>
      <c r="I11">
        <v>7.1330335504995119E-3</v>
      </c>
      <c r="J11">
        <v>0.11769795521799178</v>
      </c>
      <c r="K11">
        <v>5.1176785628597887</v>
      </c>
      <c r="L11">
        <v>125887</v>
      </c>
      <c r="M11">
        <v>3.6504572889551001E-2</v>
      </c>
      <c r="N11">
        <v>8.8932393896250118E-3</v>
      </c>
    </row>
    <row r="12" spans="1:14" x14ac:dyDescent="0.25">
      <c r="A12">
        <v>3</v>
      </c>
      <c r="B12" t="s">
        <v>82</v>
      </c>
      <c r="C12">
        <v>2018</v>
      </c>
      <c r="D12">
        <v>4779515</v>
      </c>
      <c r="E12">
        <v>5935129</v>
      </c>
      <c r="F12">
        <v>-0.13616345726462206</v>
      </c>
      <c r="G12">
        <v>42382377</v>
      </c>
      <c r="H12">
        <v>17.562243197008819</v>
      </c>
      <c r="I12">
        <v>-0.10537979028406075</v>
      </c>
      <c r="J12">
        <v>0.11843125268788016</v>
      </c>
      <c r="K12">
        <v>5.6271417754402444</v>
      </c>
      <c r="L12">
        <v>333302</v>
      </c>
      <c r="M12">
        <v>-0.59298702019457028</v>
      </c>
      <c r="N12">
        <v>-0.14794566433269232</v>
      </c>
    </row>
    <row r="13" spans="1:14" x14ac:dyDescent="0.25">
      <c r="A13">
        <v>3</v>
      </c>
      <c r="B13" t="s">
        <v>82</v>
      </c>
      <c r="C13">
        <v>2017</v>
      </c>
      <c r="D13">
        <v>5935129</v>
      </c>
      <c r="E13" t="s">
        <v>143</v>
      </c>
      <c r="F13">
        <v>-0.18331178000743217</v>
      </c>
      <c r="G13">
        <v>45228481</v>
      </c>
      <c r="H13">
        <v>17.627237556985587</v>
      </c>
      <c r="I13">
        <v>-2.4295620275197834E-2</v>
      </c>
      <c r="J13">
        <v>0.15913945905015028</v>
      </c>
      <c r="K13">
        <v>3.8614635703114768</v>
      </c>
      <c r="L13">
        <v>246646</v>
      </c>
      <c r="M13">
        <v>-9.381665261079733E-2</v>
      </c>
      <c r="N13">
        <v>-3.2831648488443992E-2</v>
      </c>
    </row>
    <row r="14" spans="1:14" x14ac:dyDescent="0.25">
      <c r="A14">
        <v>4</v>
      </c>
      <c r="B14" t="s">
        <v>83</v>
      </c>
      <c r="C14">
        <v>2020</v>
      </c>
      <c r="D14">
        <v>6217</v>
      </c>
      <c r="E14">
        <v>5334</v>
      </c>
      <c r="F14">
        <v>-0.32771702239987932</v>
      </c>
      <c r="G14">
        <v>275948</v>
      </c>
      <c r="H14">
        <v>12.527967721151583</v>
      </c>
      <c r="I14">
        <v>0.16151231391421572</v>
      </c>
      <c r="J14">
        <v>4.0768550596489192E-2</v>
      </c>
      <c r="K14">
        <v>2.6348263646866736</v>
      </c>
      <c r="L14">
        <v>-21726</v>
      </c>
      <c r="M14">
        <v>0.42555690292272585</v>
      </c>
      <c r="N14">
        <v>8.6758728626156287E-2</v>
      </c>
    </row>
    <row r="15" spans="1:14" x14ac:dyDescent="0.25">
      <c r="A15">
        <v>4</v>
      </c>
      <c r="B15" t="s">
        <v>83</v>
      </c>
      <c r="C15">
        <v>2019</v>
      </c>
      <c r="D15">
        <v>5334</v>
      </c>
      <c r="E15">
        <v>3490</v>
      </c>
      <c r="F15">
        <v>-0.33017618673549548</v>
      </c>
      <c r="G15">
        <v>208827</v>
      </c>
      <c r="H15">
        <v>12.249261436975587</v>
      </c>
      <c r="I15">
        <v>0.14291255441106754</v>
      </c>
      <c r="J15">
        <v>5.4341632068650128E-2</v>
      </c>
      <c r="K15">
        <v>1.9531510129257936</v>
      </c>
      <c r="L15">
        <v>-14711</v>
      </c>
      <c r="M15">
        <v>0.27912980040778912</v>
      </c>
      <c r="N15">
        <v>7.137766255136159E-2</v>
      </c>
    </row>
    <row r="16" spans="1:14" x14ac:dyDescent="0.25">
      <c r="A16">
        <v>4</v>
      </c>
      <c r="B16" t="s">
        <v>83</v>
      </c>
      <c r="C16">
        <v>2018</v>
      </c>
      <c r="D16">
        <v>3490</v>
      </c>
      <c r="E16">
        <v>2133</v>
      </c>
      <c r="F16">
        <v>-0.3250561797752809</v>
      </c>
      <c r="G16">
        <v>185526</v>
      </c>
      <c r="H16">
        <v>12.130950312932958</v>
      </c>
      <c r="I16">
        <v>0.12951284456087017</v>
      </c>
      <c r="J16">
        <v>3.3483177560018541E-2</v>
      </c>
      <c r="K16">
        <v>2.0546425090812441</v>
      </c>
      <c r="L16">
        <v>-11572</v>
      </c>
      <c r="M16">
        <v>0.26610259590679541</v>
      </c>
      <c r="N16">
        <v>6.7170792390590275E-2</v>
      </c>
    </row>
    <row r="17" spans="1:14" x14ac:dyDescent="0.25">
      <c r="A17">
        <v>4</v>
      </c>
      <c r="B17" t="s">
        <v>83</v>
      </c>
      <c r="C17">
        <v>2017</v>
      </c>
      <c r="D17">
        <v>2133</v>
      </c>
      <c r="E17" t="s">
        <v>143</v>
      </c>
      <c r="F17">
        <v>-4.1322314049586778E-2</v>
      </c>
      <c r="G17">
        <v>145330</v>
      </c>
      <c r="H17">
        <v>11.886762297620216</v>
      </c>
      <c r="I17">
        <v>1.4367302002339504E-2</v>
      </c>
      <c r="J17">
        <v>4.4505607926787309E-2</v>
      </c>
      <c r="K17">
        <v>2.0325021327776458</v>
      </c>
      <c r="L17">
        <v>-90</v>
      </c>
      <c r="M17">
        <v>2.9201571962015581E-2</v>
      </c>
      <c r="N17">
        <v>6.7654482595495532E-3</v>
      </c>
    </row>
    <row r="18" spans="1:14" x14ac:dyDescent="0.25">
      <c r="A18">
        <v>5</v>
      </c>
      <c r="B18" t="s">
        <v>84</v>
      </c>
      <c r="C18">
        <v>2020</v>
      </c>
      <c r="D18">
        <v>129497</v>
      </c>
      <c r="E18">
        <v>53231</v>
      </c>
      <c r="F18">
        <v>1.4702146039058927E-2</v>
      </c>
      <c r="G18">
        <v>4809389</v>
      </c>
      <c r="H18">
        <v>15.386080606986301</v>
      </c>
      <c r="I18">
        <v>4.9825040145432195E-2</v>
      </c>
      <c r="J18">
        <v>0.13840968156246042</v>
      </c>
      <c r="K18">
        <v>2.1381029905235773</v>
      </c>
      <c r="L18">
        <v>3472</v>
      </c>
      <c r="M18">
        <v>0.10653106733790586</v>
      </c>
      <c r="N18">
        <v>4.440752897641858E-2</v>
      </c>
    </row>
    <row r="19" spans="1:14" x14ac:dyDescent="0.25">
      <c r="A19">
        <v>5</v>
      </c>
      <c r="B19" t="s">
        <v>84</v>
      </c>
      <c r="C19">
        <v>2019</v>
      </c>
      <c r="D19">
        <v>53231</v>
      </c>
      <c r="E19">
        <v>73638</v>
      </c>
      <c r="F19">
        <v>-9.9040468618515239E-3</v>
      </c>
      <c r="G19">
        <v>4436660</v>
      </c>
      <c r="H19">
        <v>15.305412399072454</v>
      </c>
      <c r="I19">
        <v>8.1680137761288893E-2</v>
      </c>
      <c r="J19">
        <v>0.14770255101810822</v>
      </c>
      <c r="K19">
        <v>2.0453779536815704</v>
      </c>
      <c r="L19">
        <v>-3625</v>
      </c>
      <c r="M19">
        <v>0.16706675303061386</v>
      </c>
      <c r="N19">
        <v>7.6310876901128172E-2</v>
      </c>
    </row>
    <row r="20" spans="1:14" x14ac:dyDescent="0.25">
      <c r="A20">
        <v>5</v>
      </c>
      <c r="B20" t="s">
        <v>84</v>
      </c>
      <c r="C20">
        <v>2018</v>
      </c>
      <c r="D20">
        <v>73638</v>
      </c>
      <c r="E20">
        <v>93470</v>
      </c>
      <c r="F20">
        <v>-0.2291286738362277</v>
      </c>
      <c r="G20">
        <v>3781173</v>
      </c>
      <c r="H20">
        <v>15.145544836917583</v>
      </c>
      <c r="I20">
        <v>6.6292920212854586E-2</v>
      </c>
      <c r="J20">
        <v>0.14978288483494406</v>
      </c>
      <c r="K20">
        <v>2.0763160885993441</v>
      </c>
      <c r="L20">
        <v>-74506</v>
      </c>
      <c r="M20">
        <v>0.13764505679818265</v>
      </c>
      <c r="N20">
        <v>5.3756857261727582E-2</v>
      </c>
    </row>
    <row r="21" spans="1:14" x14ac:dyDescent="0.25">
      <c r="A21">
        <v>5</v>
      </c>
      <c r="B21" t="s">
        <v>84</v>
      </c>
      <c r="C21">
        <v>2017</v>
      </c>
      <c r="D21">
        <v>93470</v>
      </c>
      <c r="E21" t="s">
        <v>143</v>
      </c>
      <c r="F21">
        <v>-0.33351302012712564</v>
      </c>
      <c r="G21">
        <v>3830638</v>
      </c>
      <c r="H21">
        <v>15.158541926918447</v>
      </c>
      <c r="I21">
        <v>5.26102962483012E-2</v>
      </c>
      <c r="J21">
        <v>0.14694392944465126</v>
      </c>
      <c r="K21">
        <v>2.8151490053449528</v>
      </c>
      <c r="L21">
        <v>-100847</v>
      </c>
      <c r="M21">
        <v>0.1481058231543084</v>
      </c>
      <c r="N21">
        <v>4.0732012458238424E-2</v>
      </c>
    </row>
    <row r="22" spans="1:14" x14ac:dyDescent="0.25">
      <c r="A22">
        <v>6</v>
      </c>
      <c r="B22" t="s">
        <v>85</v>
      </c>
      <c r="C22">
        <v>2020</v>
      </c>
      <c r="D22">
        <v>170629</v>
      </c>
      <c r="E22">
        <v>108641</v>
      </c>
      <c r="F22">
        <v>-0.15102899512851919</v>
      </c>
      <c r="G22">
        <v>11498520</v>
      </c>
      <c r="H22">
        <v>16.25772888939931</v>
      </c>
      <c r="I22">
        <v>3.9481863752900373E-2</v>
      </c>
      <c r="J22">
        <v>6.3554613985104175E-2</v>
      </c>
      <c r="K22">
        <v>2.2162130490459035</v>
      </c>
      <c r="L22">
        <v>-80762</v>
      </c>
      <c r="M22">
        <v>8.7500221649830276E-2</v>
      </c>
      <c r="N22">
        <v>7.7213035681241771E-2</v>
      </c>
    </row>
    <row r="23" spans="1:14" x14ac:dyDescent="0.25">
      <c r="A23">
        <v>6</v>
      </c>
      <c r="B23" t="s">
        <v>85</v>
      </c>
      <c r="C23">
        <v>2019</v>
      </c>
      <c r="D23">
        <v>108641</v>
      </c>
      <c r="E23">
        <v>160064</v>
      </c>
      <c r="F23">
        <v>-0.15299022360655601</v>
      </c>
      <c r="G23">
        <v>10714688</v>
      </c>
      <c r="H23">
        <v>16.187126068407078</v>
      </c>
      <c r="I23">
        <v>3.7866431575049125E-2</v>
      </c>
      <c r="J23">
        <v>6.7182450856245191E-2</v>
      </c>
      <c r="K23">
        <v>2.1724093745387423</v>
      </c>
      <c r="L23">
        <v>-73284</v>
      </c>
      <c r="M23">
        <v>8.2261390933966561E-2</v>
      </c>
      <c r="N23">
        <v>8.0955866126225282E-2</v>
      </c>
    </row>
    <row r="24" spans="1:14" x14ac:dyDescent="0.25">
      <c r="A24">
        <v>6</v>
      </c>
      <c r="B24" t="s">
        <v>85</v>
      </c>
      <c r="C24">
        <v>2018</v>
      </c>
      <c r="D24">
        <v>160064</v>
      </c>
      <c r="E24">
        <v>114769</v>
      </c>
      <c r="F24">
        <v>-0.25853983539363179</v>
      </c>
      <c r="G24">
        <v>9622087</v>
      </c>
      <c r="H24">
        <v>16.079571742979915</v>
      </c>
      <c r="I24">
        <v>4.4875503619952718E-2</v>
      </c>
      <c r="J24">
        <v>4.3848283641584204E-2</v>
      </c>
      <c r="K24">
        <v>2.045767009064122</v>
      </c>
      <c r="L24">
        <v>-150563</v>
      </c>
      <c r="M24">
        <v>9.3162543822724583E-2</v>
      </c>
      <c r="N24">
        <v>8.7242777400961452E-2</v>
      </c>
    </row>
    <row r="25" spans="1:14" x14ac:dyDescent="0.25">
      <c r="A25">
        <v>6</v>
      </c>
      <c r="B25" t="s">
        <v>85</v>
      </c>
      <c r="C25">
        <v>2017</v>
      </c>
      <c r="D25">
        <v>114769</v>
      </c>
      <c r="E25" t="s">
        <v>143</v>
      </c>
      <c r="F25">
        <v>-0.14037671678406155</v>
      </c>
      <c r="G25">
        <v>9465574</v>
      </c>
      <c r="H25">
        <v>16.063171985266418</v>
      </c>
      <c r="I25">
        <v>1.9546094087902116E-2</v>
      </c>
      <c r="J25">
        <v>6.922823697749339E-2</v>
      </c>
      <c r="K25">
        <v>2.0069834122755479</v>
      </c>
      <c r="L25">
        <v>-30213</v>
      </c>
      <c r="M25">
        <v>3.9228686609196706E-2</v>
      </c>
      <c r="N25">
        <v>4.6359612174400246E-2</v>
      </c>
    </row>
    <row r="26" spans="1:14" x14ac:dyDescent="0.25">
      <c r="A26">
        <v>7</v>
      </c>
      <c r="B26" t="s">
        <v>86</v>
      </c>
      <c r="C26">
        <v>2020</v>
      </c>
      <c r="D26">
        <v>490033</v>
      </c>
      <c r="E26">
        <v>586603</v>
      </c>
      <c r="F26">
        <v>8.5761117234978687E-2</v>
      </c>
      <c r="G26">
        <v>54812845</v>
      </c>
      <c r="H26">
        <v>17.819435122261588</v>
      </c>
      <c r="I26">
        <v>-6.5609311102169568E-2</v>
      </c>
      <c r="J26">
        <v>0.19678245126666932</v>
      </c>
      <c r="K26">
        <v>3.5889391637308754</v>
      </c>
      <c r="L26">
        <v>-284056</v>
      </c>
      <c r="M26">
        <v>-0.23546782611997932</v>
      </c>
      <c r="N26">
        <v>-0.18309114191576684</v>
      </c>
    </row>
    <row r="27" spans="1:14" x14ac:dyDescent="0.25">
      <c r="A27">
        <v>7</v>
      </c>
      <c r="B27" t="s">
        <v>86</v>
      </c>
      <c r="C27">
        <v>2019</v>
      </c>
      <c r="D27">
        <v>586603</v>
      </c>
      <c r="E27">
        <v>964150</v>
      </c>
      <c r="F27">
        <v>1.1117458308628259</v>
      </c>
      <c r="G27">
        <v>42614656</v>
      </c>
      <c r="H27">
        <v>17.567708789630935</v>
      </c>
      <c r="I27">
        <v>-3.0367158190834628E-2</v>
      </c>
      <c r="J27">
        <v>8.4569778059454481E-2</v>
      </c>
      <c r="K27">
        <v>2.9249118984578248</v>
      </c>
      <c r="L27">
        <v>-446257</v>
      </c>
      <c r="M27">
        <v>-8.8821262314723204E-2</v>
      </c>
      <c r="N27">
        <v>-0.1236238565194975</v>
      </c>
    </row>
    <row r="28" spans="1:14" x14ac:dyDescent="0.25">
      <c r="A28">
        <v>7</v>
      </c>
      <c r="B28" t="s">
        <v>86</v>
      </c>
      <c r="C28">
        <v>2018</v>
      </c>
      <c r="D28">
        <v>964150</v>
      </c>
      <c r="E28">
        <v>581249</v>
      </c>
      <c r="F28">
        <v>0.22150919688799556</v>
      </c>
      <c r="G28">
        <v>43758768</v>
      </c>
      <c r="H28">
        <v>17.594202562116781</v>
      </c>
      <c r="I28">
        <v>-1.4707178227686848E-2</v>
      </c>
      <c r="J28">
        <v>0.16813693200868909</v>
      </c>
      <c r="K28">
        <v>2.8662333921137324</v>
      </c>
      <c r="L28">
        <v>-116705</v>
      </c>
      <c r="M28">
        <v>-4.2154205339964106E-2</v>
      </c>
      <c r="N28">
        <v>-3.4375657662104028E-2</v>
      </c>
    </row>
    <row r="29" spans="1:14" x14ac:dyDescent="0.25">
      <c r="A29">
        <v>7</v>
      </c>
      <c r="B29" t="s">
        <v>86</v>
      </c>
      <c r="C29">
        <v>2017</v>
      </c>
      <c r="D29">
        <v>581249</v>
      </c>
      <c r="E29" t="s">
        <v>143</v>
      </c>
      <c r="F29">
        <v>-8.522621159142113E-2</v>
      </c>
      <c r="G29">
        <v>39484906</v>
      </c>
      <c r="H29">
        <v>17.491429030260104</v>
      </c>
      <c r="I29">
        <v>2.1460757688013744E-2</v>
      </c>
      <c r="J29">
        <v>0.15770930289159102</v>
      </c>
      <c r="K29">
        <v>2.8540762319540778</v>
      </c>
      <c r="L29">
        <v>-78947</v>
      </c>
      <c r="M29">
        <v>6.1250638437085773E-2</v>
      </c>
      <c r="N29">
        <v>4.5282635722833989E-2</v>
      </c>
    </row>
    <row r="30" spans="1:14" x14ac:dyDescent="0.25">
      <c r="A30">
        <v>8</v>
      </c>
      <c r="B30" t="s">
        <v>87</v>
      </c>
      <c r="C30">
        <v>2020</v>
      </c>
      <c r="D30">
        <v>64511</v>
      </c>
      <c r="E30">
        <v>76694</v>
      </c>
      <c r="F30">
        <v>-0.31685527099463967</v>
      </c>
      <c r="G30">
        <v>63123009</v>
      </c>
      <c r="H30">
        <v>17.960595904468324</v>
      </c>
      <c r="I30">
        <v>3.7831751651762988E-2</v>
      </c>
      <c r="J30">
        <v>0.20160789546645344</v>
      </c>
      <c r="K30">
        <v>2.0306444447375456</v>
      </c>
      <c r="L30">
        <v>-1107624</v>
      </c>
      <c r="M30">
        <v>7.6822836326342972E-2</v>
      </c>
      <c r="N30">
        <v>5.4503537069475444E-2</v>
      </c>
    </row>
    <row r="31" spans="1:14" x14ac:dyDescent="0.25">
      <c r="A31">
        <v>8</v>
      </c>
      <c r="B31" t="s">
        <v>87</v>
      </c>
      <c r="C31">
        <v>2019</v>
      </c>
      <c r="D31">
        <v>76694</v>
      </c>
      <c r="E31">
        <v>39490</v>
      </c>
      <c r="F31">
        <v>-0.27337883347664088</v>
      </c>
      <c r="G31">
        <v>54002970</v>
      </c>
      <c r="H31">
        <v>17.804549603016103</v>
      </c>
      <c r="I31">
        <v>2.2533705090664456E-2</v>
      </c>
      <c r="J31">
        <v>0.18781509609564068</v>
      </c>
      <c r="K31">
        <v>1.9873667833665223</v>
      </c>
      <c r="L31">
        <v>-457833</v>
      </c>
      <c r="M31">
        <v>4.4782737003363653E-2</v>
      </c>
      <c r="N31">
        <v>3.0695355994512161E-2</v>
      </c>
    </row>
    <row r="32" spans="1:14" x14ac:dyDescent="0.25">
      <c r="A32">
        <v>8</v>
      </c>
      <c r="B32" t="s">
        <v>87</v>
      </c>
      <c r="C32">
        <v>2018</v>
      </c>
      <c r="D32">
        <v>39490</v>
      </c>
      <c r="E32">
        <v>2736</v>
      </c>
      <c r="F32">
        <v>7.8311195120492852E-2</v>
      </c>
      <c r="G32">
        <v>51281029</v>
      </c>
      <c r="H32">
        <v>17.752831436678015</v>
      </c>
      <c r="I32">
        <v>4.5365353335636072E-2</v>
      </c>
      <c r="J32">
        <v>0.19399934427992854</v>
      </c>
      <c r="K32">
        <v>1.9770182790717346</v>
      </c>
      <c r="L32">
        <v>168951</v>
      </c>
      <c r="M32">
        <v>8.9688132781100396E-2</v>
      </c>
      <c r="N32">
        <v>5.0398793504553931E-2</v>
      </c>
    </row>
    <row r="33" spans="1:14" x14ac:dyDescent="0.25">
      <c r="A33">
        <v>8</v>
      </c>
      <c r="B33" t="s">
        <v>87</v>
      </c>
      <c r="C33">
        <v>2017</v>
      </c>
      <c r="D33">
        <v>2736</v>
      </c>
      <c r="E33" t="s">
        <v>143</v>
      </c>
      <c r="F33">
        <v>6.8257463721231169</v>
      </c>
      <c r="G33">
        <v>50301761</v>
      </c>
      <c r="H33">
        <v>17.733550644397493</v>
      </c>
      <c r="I33">
        <v>-6.7327066342667405E-3</v>
      </c>
      <c r="J33">
        <v>0.17620120695178049</v>
      </c>
      <c r="K33">
        <v>2.6131896728489385</v>
      </c>
      <c r="L33">
        <v>-295391</v>
      </c>
      <c r="M33">
        <v>-1.4173760619899414E-2</v>
      </c>
      <c r="N33">
        <v>-9.1735872782044807E-3</v>
      </c>
    </row>
    <row r="34" spans="1:14" x14ac:dyDescent="0.25">
      <c r="A34">
        <v>9</v>
      </c>
      <c r="B34" t="s">
        <v>88</v>
      </c>
      <c r="C34">
        <v>2020</v>
      </c>
      <c r="D34">
        <v>42641</v>
      </c>
      <c r="E34">
        <v>50100</v>
      </c>
      <c r="F34">
        <v>3.2835732655413993E-2</v>
      </c>
      <c r="G34">
        <v>1746708</v>
      </c>
      <c r="H34">
        <v>14.373243431471261</v>
      </c>
      <c r="I34">
        <v>0.10001614465611883</v>
      </c>
      <c r="J34">
        <v>4.0526521891466688E-2</v>
      </c>
      <c r="K34">
        <v>2.1442945110633156</v>
      </c>
      <c r="L34">
        <v>5554</v>
      </c>
      <c r="M34">
        <v>0.21446407000383017</v>
      </c>
      <c r="N34">
        <v>0.17951908749935774</v>
      </c>
    </row>
    <row r="35" spans="1:14" x14ac:dyDescent="0.25">
      <c r="A35">
        <v>9</v>
      </c>
      <c r="B35" t="s">
        <v>88</v>
      </c>
      <c r="C35">
        <v>2019</v>
      </c>
      <c r="D35">
        <v>50100</v>
      </c>
      <c r="E35">
        <v>57184</v>
      </c>
      <c r="F35">
        <v>-0.21784783223856513</v>
      </c>
      <c r="G35">
        <v>1367241</v>
      </c>
      <c r="H35">
        <v>14.128305398631127</v>
      </c>
      <c r="I35">
        <v>9.5016167595910306E-2</v>
      </c>
      <c r="J35">
        <v>3.9759632720200756E-2</v>
      </c>
      <c r="K35">
        <v>1.801651640175943</v>
      </c>
      <c r="L35">
        <v>-36183</v>
      </c>
      <c r="M35">
        <v>0.17118603419240408</v>
      </c>
      <c r="N35">
        <v>0.16970474431291199</v>
      </c>
    </row>
    <row r="36" spans="1:14" x14ac:dyDescent="0.25">
      <c r="A36">
        <v>9</v>
      </c>
      <c r="B36" t="s">
        <v>88</v>
      </c>
      <c r="C36">
        <v>2018</v>
      </c>
      <c r="D36">
        <v>57184</v>
      </c>
      <c r="E36">
        <v>32994</v>
      </c>
      <c r="F36">
        <v>-3.3486675308882746E-2</v>
      </c>
      <c r="G36">
        <v>1242087</v>
      </c>
      <c r="H36">
        <v>14.032303587331471</v>
      </c>
      <c r="I36">
        <v>6.782938715242974E-2</v>
      </c>
      <c r="J36">
        <v>4.6680305002789663E-2</v>
      </c>
      <c r="K36">
        <v>0.78050696456293911</v>
      </c>
      <c r="L36">
        <v>-2919</v>
      </c>
      <c r="M36">
        <v>0.12077069622693709</v>
      </c>
      <c r="N36">
        <v>0.11332119193718038</v>
      </c>
    </row>
    <row r="37" spans="1:14" x14ac:dyDescent="0.25">
      <c r="A37">
        <v>9</v>
      </c>
      <c r="B37" t="s">
        <v>88</v>
      </c>
      <c r="C37">
        <v>2017</v>
      </c>
      <c r="D37">
        <v>32994</v>
      </c>
      <c r="E37" t="s">
        <v>143</v>
      </c>
      <c r="F37">
        <v>-0.31109215326811029</v>
      </c>
      <c r="G37">
        <v>1075423</v>
      </c>
      <c r="H37">
        <v>13.888224630519746</v>
      </c>
      <c r="I37">
        <v>3.5292159457255425E-2</v>
      </c>
      <c r="J37">
        <v>4.8514863453729372E-2</v>
      </c>
      <c r="K37">
        <v>1.6712090132090132</v>
      </c>
      <c r="L37">
        <v>-17139</v>
      </c>
      <c r="M37">
        <v>5.8980574980574983E-2</v>
      </c>
      <c r="N37">
        <v>5.6405889372883142E-2</v>
      </c>
    </row>
    <row r="38" spans="1:14" x14ac:dyDescent="0.25">
      <c r="A38">
        <v>10</v>
      </c>
      <c r="B38" t="s">
        <v>89</v>
      </c>
      <c r="C38">
        <v>2020</v>
      </c>
      <c r="D38">
        <v>192340</v>
      </c>
      <c r="E38">
        <v>198161</v>
      </c>
      <c r="F38">
        <v>5.2836078878256768E-3</v>
      </c>
      <c r="G38">
        <v>12411803</v>
      </c>
      <c r="H38">
        <v>16.334158432687421</v>
      </c>
      <c r="I38">
        <v>-3.3831829267673683E-2</v>
      </c>
      <c r="J38">
        <v>0.17885233918069759</v>
      </c>
      <c r="K38">
        <v>3.2638924718119284</v>
      </c>
      <c r="L38">
        <v>-2207</v>
      </c>
      <c r="M38">
        <v>-0.11042345285438659</v>
      </c>
      <c r="N38">
        <v>-4.7932280190051607E-2</v>
      </c>
    </row>
    <row r="39" spans="1:14" x14ac:dyDescent="0.25">
      <c r="A39">
        <v>10</v>
      </c>
      <c r="B39" t="s">
        <v>89</v>
      </c>
      <c r="C39">
        <v>2019</v>
      </c>
      <c r="D39">
        <v>198161</v>
      </c>
      <c r="E39">
        <v>226207</v>
      </c>
      <c r="F39">
        <v>-0.16774134938017304</v>
      </c>
      <c r="G39">
        <v>9375411</v>
      </c>
      <c r="H39">
        <v>16.053600968859804</v>
      </c>
      <c r="I39">
        <v>4.4948962770805463E-2</v>
      </c>
      <c r="J39">
        <v>0.18560626302142913</v>
      </c>
      <c r="K39">
        <v>2.6810052456751206</v>
      </c>
      <c r="L39">
        <v>-84936</v>
      </c>
      <c r="M39">
        <v>0.12050840497618513</v>
      </c>
      <c r="N39">
        <v>4.2072522100017024E-2</v>
      </c>
    </row>
    <row r="40" spans="1:14" x14ac:dyDescent="0.25">
      <c r="A40">
        <v>10</v>
      </c>
      <c r="B40" t="s">
        <v>89</v>
      </c>
      <c r="C40">
        <v>2018</v>
      </c>
      <c r="D40">
        <v>226207</v>
      </c>
      <c r="E40">
        <v>173108</v>
      </c>
      <c r="F40">
        <v>-0.363098482547423</v>
      </c>
      <c r="G40">
        <v>9019190</v>
      </c>
      <c r="H40">
        <v>16.014865087563045</v>
      </c>
      <c r="I40">
        <v>3.3943402899816948E-2</v>
      </c>
      <c r="J40">
        <v>0.18483699755743033</v>
      </c>
      <c r="K40">
        <v>2.8197948618223325</v>
      </c>
      <c r="L40">
        <v>-174532</v>
      </c>
      <c r="M40">
        <v>9.5713433089669092E-2</v>
      </c>
      <c r="N40">
        <v>3.1835740548416806E-2</v>
      </c>
    </row>
    <row r="41" spans="1:14" x14ac:dyDescent="0.25">
      <c r="A41">
        <v>10</v>
      </c>
      <c r="B41" t="s">
        <v>89</v>
      </c>
      <c r="C41">
        <v>2017</v>
      </c>
      <c r="D41">
        <v>173108</v>
      </c>
      <c r="E41" t="s">
        <v>143</v>
      </c>
      <c r="F41">
        <v>-0.46293890778584246</v>
      </c>
      <c r="G41">
        <v>7922248</v>
      </c>
      <c r="H41">
        <v>15.885185561899954</v>
      </c>
      <c r="I41">
        <v>1.0124525261011773E-2</v>
      </c>
      <c r="J41">
        <v>0.17929557368060176</v>
      </c>
      <c r="K41">
        <v>3.0116833079579775</v>
      </c>
      <c r="L41">
        <v>-69139</v>
      </c>
      <c r="M41">
        <v>3.0491863729588044E-2</v>
      </c>
      <c r="N41">
        <v>1.0711757839939957E-2</v>
      </c>
    </row>
    <row r="42" spans="1:14" x14ac:dyDescent="0.25">
      <c r="A42">
        <v>11</v>
      </c>
      <c r="B42" t="s">
        <v>90</v>
      </c>
      <c r="C42">
        <v>2020</v>
      </c>
      <c r="D42">
        <v>1871273</v>
      </c>
      <c r="E42">
        <v>1334426</v>
      </c>
      <c r="F42">
        <v>-0.43673271385756768</v>
      </c>
      <c r="G42">
        <v>163801806</v>
      </c>
      <c r="H42">
        <v>18.914167754963486</v>
      </c>
      <c r="I42">
        <v>2.8418178734854731E-2</v>
      </c>
      <c r="J42">
        <v>0.22557095615905481</v>
      </c>
      <c r="K42">
        <v>3.7617374387200093</v>
      </c>
      <c r="L42">
        <v>-3609243</v>
      </c>
      <c r="M42">
        <v>0.10690172688713986</v>
      </c>
      <c r="N42">
        <v>1.7227521975120064E-2</v>
      </c>
    </row>
    <row r="43" spans="1:14" x14ac:dyDescent="0.25">
      <c r="A43">
        <v>11</v>
      </c>
      <c r="B43" t="s">
        <v>90</v>
      </c>
      <c r="C43">
        <v>2019</v>
      </c>
      <c r="D43">
        <v>1334426</v>
      </c>
      <c r="E43">
        <v>1333206</v>
      </c>
      <c r="F43">
        <v>-0.13776654485315692</v>
      </c>
      <c r="G43">
        <v>126339387</v>
      </c>
      <c r="H43">
        <v>18.654482391436353</v>
      </c>
      <c r="I43">
        <v>5.1170534807169835E-2</v>
      </c>
      <c r="J43">
        <v>0.24181456571417431</v>
      </c>
      <c r="K43">
        <v>3.8895140820703769</v>
      </c>
      <c r="L43">
        <v>-1032946</v>
      </c>
      <c r="M43">
        <v>0.19902851571955943</v>
      </c>
      <c r="N43">
        <v>3.160933403398606E-2</v>
      </c>
    </row>
    <row r="44" spans="1:14" x14ac:dyDescent="0.25">
      <c r="A44">
        <v>11</v>
      </c>
      <c r="B44" t="s">
        <v>90</v>
      </c>
      <c r="C44">
        <v>2018</v>
      </c>
      <c r="D44">
        <v>1333206</v>
      </c>
      <c r="E44">
        <v>1057678</v>
      </c>
      <c r="F44">
        <v>-1.1913001043375657</v>
      </c>
      <c r="G44">
        <v>114145831</v>
      </c>
      <c r="H44">
        <v>18.552987408153111</v>
      </c>
      <c r="I44">
        <v>1.8407680609903308E-3</v>
      </c>
      <c r="J44">
        <v>0.25927246523791131</v>
      </c>
      <c r="K44">
        <v>4.084483551955115</v>
      </c>
      <c r="L44">
        <v>1308474</v>
      </c>
      <c r="M44">
        <v>7.5185868680793166E-3</v>
      </c>
      <c r="N44">
        <v>1.1565153996600753E-3</v>
      </c>
    </row>
    <row r="45" spans="1:14" x14ac:dyDescent="0.25">
      <c r="A45">
        <v>11</v>
      </c>
      <c r="B45" t="s">
        <v>90</v>
      </c>
      <c r="C45">
        <v>2017</v>
      </c>
      <c r="D45">
        <v>1057678</v>
      </c>
      <c r="E45" t="s">
        <v>143</v>
      </c>
      <c r="F45">
        <v>-0.10964735586356833</v>
      </c>
      <c r="G45">
        <v>108695951</v>
      </c>
      <c r="H45">
        <v>18.504065102087637</v>
      </c>
      <c r="I45">
        <v>9.4342888632530566E-3</v>
      </c>
      <c r="J45">
        <v>0.25760220820000923</v>
      </c>
      <c r="K45">
        <v>4.1581168086446754</v>
      </c>
      <c r="L45">
        <v>-126287</v>
      </c>
      <c r="M45">
        <v>3.9228875099901805E-2</v>
      </c>
      <c r="N45">
        <v>6.2846670307573306E-3</v>
      </c>
    </row>
    <row r="46" spans="1:14" x14ac:dyDescent="0.25">
      <c r="A46">
        <v>12</v>
      </c>
      <c r="B46" t="s">
        <v>91</v>
      </c>
      <c r="C46">
        <v>2020</v>
      </c>
      <c r="D46">
        <v>4394521</v>
      </c>
      <c r="E46">
        <v>1740607</v>
      </c>
      <c r="F46">
        <v>-0.37355496917573439</v>
      </c>
      <c r="G46">
        <v>35270261</v>
      </c>
      <c r="H46">
        <v>17.378550702241562</v>
      </c>
      <c r="I46">
        <v>-6.7748010143729873E-2</v>
      </c>
      <c r="J46">
        <v>2.1358503698058824E-3</v>
      </c>
      <c r="K46">
        <v>8.0438274742910725</v>
      </c>
      <c r="L46">
        <v>1424875</v>
      </c>
      <c r="M46">
        <v>-0.5449533053226846</v>
      </c>
      <c r="N46">
        <v>-0.1999775040058436</v>
      </c>
    </row>
    <row r="47" spans="1:14" x14ac:dyDescent="0.25">
      <c r="A47">
        <v>12</v>
      </c>
      <c r="B47" t="s">
        <v>91</v>
      </c>
      <c r="C47">
        <v>2019</v>
      </c>
      <c r="D47">
        <v>1740607</v>
      </c>
      <c r="E47">
        <v>1077249</v>
      </c>
      <c r="F47">
        <v>-0.17339906492112442</v>
      </c>
      <c r="G47">
        <v>34703082</v>
      </c>
      <c r="H47">
        <v>17.362339059416769</v>
      </c>
      <c r="I47">
        <v>2.0592349693897505E-2</v>
      </c>
      <c r="J47">
        <v>2.2438352881741165E-3</v>
      </c>
      <c r="K47">
        <v>5.337890287025326</v>
      </c>
      <c r="L47">
        <v>-149908</v>
      </c>
      <c r="M47">
        <v>0.10991970341808442</v>
      </c>
      <c r="N47">
        <v>6.9570599772835223E-2</v>
      </c>
    </row>
    <row r="48" spans="1:14" x14ac:dyDescent="0.25">
      <c r="A48">
        <v>12</v>
      </c>
      <c r="B48" t="s">
        <v>91</v>
      </c>
      <c r="C48">
        <v>2018</v>
      </c>
      <c r="D48">
        <v>1077249</v>
      </c>
      <c r="E48">
        <v>1072932</v>
      </c>
      <c r="F48">
        <v>-3.7240489348361789</v>
      </c>
      <c r="G48">
        <v>29633743</v>
      </c>
      <c r="H48">
        <v>17.204424236242399</v>
      </c>
      <c r="I48">
        <v>6.3042323070696803E-3</v>
      </c>
      <c r="J48">
        <v>2.8758095121497141E-3</v>
      </c>
      <c r="K48">
        <v>4.5358487302605299</v>
      </c>
      <c r="L48">
        <v>255399</v>
      </c>
      <c r="M48">
        <v>2.859504410528942E-2</v>
      </c>
      <c r="N48">
        <v>1.8651098426879512E-2</v>
      </c>
    </row>
    <row r="49" spans="1:14" x14ac:dyDescent="0.25">
      <c r="A49">
        <v>12</v>
      </c>
      <c r="B49" t="s">
        <v>91</v>
      </c>
      <c r="C49">
        <v>2017</v>
      </c>
      <c r="D49">
        <v>1072932</v>
      </c>
      <c r="E49" t="s">
        <v>143</v>
      </c>
      <c r="F49">
        <v>-0.36545927589940236</v>
      </c>
      <c r="G49">
        <v>30549541</v>
      </c>
      <c r="H49">
        <v>17.234860218919092</v>
      </c>
      <c r="I49">
        <v>1.741986892699959E-2</v>
      </c>
      <c r="J49">
        <v>2.9443650233566521E-3</v>
      </c>
      <c r="K49">
        <v>4.2229614781333709</v>
      </c>
      <c r="L49">
        <v>-306499</v>
      </c>
      <c r="M49">
        <v>7.3563435432851765E-2</v>
      </c>
      <c r="N49">
        <v>6.3554875941346498E-2</v>
      </c>
    </row>
    <row r="50" spans="1:14" x14ac:dyDescent="0.25">
      <c r="A50">
        <v>13</v>
      </c>
      <c r="B50" t="s">
        <v>92</v>
      </c>
      <c r="C50">
        <v>2020</v>
      </c>
      <c r="D50">
        <v>51008</v>
      </c>
      <c r="E50">
        <v>113655</v>
      </c>
      <c r="F50">
        <v>0.86287275117062356</v>
      </c>
      <c r="G50">
        <v>5860911</v>
      </c>
      <c r="H50">
        <v>15.583815610221277</v>
      </c>
      <c r="I50">
        <v>1.5476604234392913E-2</v>
      </c>
      <c r="J50">
        <v>5.9023247409830996E-2</v>
      </c>
      <c r="K50">
        <v>1.2472852719099263</v>
      </c>
      <c r="L50">
        <v>42015</v>
      </c>
      <c r="M50">
        <v>3.4780344755129991E-2</v>
      </c>
      <c r="N50">
        <v>2.5268952898629453E-2</v>
      </c>
    </row>
    <row r="51" spans="1:14" x14ac:dyDescent="0.25">
      <c r="A51">
        <v>13</v>
      </c>
      <c r="B51" t="s">
        <v>92</v>
      </c>
      <c r="C51">
        <v>2019</v>
      </c>
      <c r="D51">
        <v>113655</v>
      </c>
      <c r="E51">
        <v>166400</v>
      </c>
      <c r="F51">
        <v>-0.13528492950681278</v>
      </c>
      <c r="G51">
        <v>5193678</v>
      </c>
      <c r="H51">
        <v>15.462952674673922</v>
      </c>
      <c r="I51">
        <v>4.0824440791285097E-2</v>
      </c>
      <c r="J51">
        <v>5.5486112154045746E-2</v>
      </c>
      <c r="K51">
        <v>2.2021928314476011</v>
      </c>
      <c r="L51">
        <v>-33172</v>
      </c>
      <c r="M51">
        <v>8.9903290858425078E-2</v>
      </c>
      <c r="N51">
        <v>4.9142966540534849E-2</v>
      </c>
    </row>
    <row r="52" spans="1:14" x14ac:dyDescent="0.25">
      <c r="A52">
        <v>13</v>
      </c>
      <c r="B52" t="s">
        <v>92</v>
      </c>
      <c r="C52">
        <v>2018</v>
      </c>
      <c r="D52">
        <v>166400</v>
      </c>
      <c r="E52">
        <v>197784</v>
      </c>
      <c r="F52">
        <v>-8.770060629804638E-2</v>
      </c>
      <c r="G52">
        <v>5147704</v>
      </c>
      <c r="H52">
        <v>15.454061347987579</v>
      </c>
      <c r="I52">
        <v>3.7093624652854942E-2</v>
      </c>
      <c r="J52">
        <v>4.517567443660319E-2</v>
      </c>
      <c r="K52">
        <v>2.4115193679844431</v>
      </c>
      <c r="L52">
        <v>-18356</v>
      </c>
      <c r="M52">
        <v>8.9451994279104913E-2</v>
      </c>
      <c r="N52">
        <v>4.5490996000445982E-2</v>
      </c>
    </row>
    <row r="53" spans="1:14" x14ac:dyDescent="0.25">
      <c r="A53">
        <v>13</v>
      </c>
      <c r="B53" t="s">
        <v>92</v>
      </c>
      <c r="C53">
        <v>2017</v>
      </c>
      <c r="D53">
        <v>197784</v>
      </c>
      <c r="E53" t="s">
        <v>143</v>
      </c>
      <c r="F53">
        <v>-0.11681886138986587</v>
      </c>
      <c r="G53">
        <v>4732252</v>
      </c>
      <c r="H53">
        <v>15.369911757100317</v>
      </c>
      <c r="I53">
        <v>1.7351569612100118E-2</v>
      </c>
      <c r="J53">
        <v>4.6667210452866835E-2</v>
      </c>
      <c r="K53">
        <v>2.4537086775359689</v>
      </c>
      <c r="L53">
        <v>-10861</v>
      </c>
      <c r="M53">
        <v>4.257569692607948E-2</v>
      </c>
      <c r="N53">
        <v>2.8550834442225694E-2</v>
      </c>
    </row>
    <row r="54" spans="1:14" x14ac:dyDescent="0.25">
      <c r="A54">
        <v>14</v>
      </c>
      <c r="B54" t="s">
        <v>93</v>
      </c>
      <c r="C54">
        <v>2020</v>
      </c>
      <c r="D54">
        <v>7261325</v>
      </c>
      <c r="E54">
        <v>4308966</v>
      </c>
      <c r="F54">
        <v>-0.11649917106936537</v>
      </c>
      <c r="G54">
        <v>39507441</v>
      </c>
      <c r="H54">
        <v>17.491999591876951</v>
      </c>
      <c r="I54">
        <v>0.11468350987349446</v>
      </c>
      <c r="J54">
        <v>0.20212579701125163</v>
      </c>
      <c r="K54">
        <v>11.242667248708999</v>
      </c>
      <c r="L54">
        <v>-597442</v>
      </c>
      <c r="M54">
        <v>1.2893485404217284</v>
      </c>
      <c r="N54">
        <v>6.7142103412827087E-2</v>
      </c>
    </row>
    <row r="55" spans="1:14" x14ac:dyDescent="0.25">
      <c r="A55">
        <v>14</v>
      </c>
      <c r="B55" t="s">
        <v>93</v>
      </c>
      <c r="C55">
        <v>2019</v>
      </c>
      <c r="D55">
        <v>4308966</v>
      </c>
      <c r="E55">
        <v>4040163</v>
      </c>
      <c r="F55">
        <v>0.16975263690581366</v>
      </c>
      <c r="G55">
        <v>31572021</v>
      </c>
      <c r="H55">
        <v>17.26778187495654</v>
      </c>
      <c r="I55">
        <v>5.0115227023319157E-2</v>
      </c>
      <c r="J55">
        <v>0.2132929659460191</v>
      </c>
      <c r="K55">
        <v>17.773626235052841</v>
      </c>
      <c r="L55">
        <v>229612</v>
      </c>
      <c r="M55">
        <v>0.89072931379729459</v>
      </c>
      <c r="N55">
        <v>3.2448824889091309E-2</v>
      </c>
    </row>
    <row r="56" spans="1:14" x14ac:dyDescent="0.25">
      <c r="A56">
        <v>14</v>
      </c>
      <c r="B56" t="s">
        <v>93</v>
      </c>
      <c r="C56">
        <v>2018</v>
      </c>
      <c r="D56">
        <v>4040163</v>
      </c>
      <c r="E56">
        <v>2355436</v>
      </c>
      <c r="F56">
        <v>-0.21068374596226055</v>
      </c>
      <c r="G56">
        <v>26504272</v>
      </c>
      <c r="H56">
        <v>17.092816485511079</v>
      </c>
      <c r="I56">
        <v>8.1268785650856587E-2</v>
      </c>
      <c r="J56">
        <v>0.24739615560842418</v>
      </c>
      <c r="K56">
        <v>6.6069787865409868</v>
      </c>
      <c r="L56">
        <v>397536</v>
      </c>
      <c r="M56">
        <v>0.53694114280315597</v>
      </c>
      <c r="N56">
        <v>7.2487203171874195E-2</v>
      </c>
    </row>
    <row r="57" spans="1:14" x14ac:dyDescent="0.25">
      <c r="A57">
        <v>14</v>
      </c>
      <c r="B57" t="s">
        <v>93</v>
      </c>
      <c r="C57">
        <v>2017</v>
      </c>
      <c r="D57">
        <v>2355436</v>
      </c>
      <c r="E57" t="s">
        <v>143</v>
      </c>
      <c r="F57">
        <v>-0.48451539065969729</v>
      </c>
      <c r="G57">
        <v>21301799</v>
      </c>
      <c r="H57">
        <v>16.874302087206999</v>
      </c>
      <c r="I57">
        <v>-2.0901380207371218E-2</v>
      </c>
      <c r="J57">
        <v>0.13348116748261496</v>
      </c>
      <c r="K57">
        <v>8.0850640108399023</v>
      </c>
      <c r="L57">
        <v>397103</v>
      </c>
      <c r="M57">
        <v>-0.16898899689149849</v>
      </c>
      <c r="N57">
        <v>-2.3965983619330371E-2</v>
      </c>
    </row>
    <row r="58" spans="1:14" x14ac:dyDescent="0.25">
      <c r="A58">
        <v>15</v>
      </c>
      <c r="B58" t="s">
        <v>94</v>
      </c>
      <c r="C58">
        <v>2020</v>
      </c>
      <c r="D58">
        <v>93650</v>
      </c>
      <c r="E58">
        <v>126326</v>
      </c>
      <c r="F58">
        <v>7.423286063794704E-2</v>
      </c>
      <c r="G58">
        <v>1719772</v>
      </c>
      <c r="H58">
        <v>14.357702281863494</v>
      </c>
      <c r="I58">
        <v>-8.144451706388986E-2</v>
      </c>
      <c r="J58">
        <v>0.1039062154750746</v>
      </c>
      <c r="K58">
        <v>134.35718750000001</v>
      </c>
      <c r="L58">
        <v>-9679</v>
      </c>
      <c r="M58">
        <v>-10.942656250000001</v>
      </c>
      <c r="N58">
        <v>-9.6915122982693586E-2</v>
      </c>
    </row>
    <row r="59" spans="1:14" x14ac:dyDescent="0.25">
      <c r="A59">
        <v>15</v>
      </c>
      <c r="B59" t="s">
        <v>94</v>
      </c>
      <c r="C59">
        <v>2019</v>
      </c>
      <c r="D59">
        <v>126326</v>
      </c>
      <c r="E59">
        <v>89462</v>
      </c>
      <c r="F59">
        <v>-0.44393005321019197</v>
      </c>
      <c r="G59">
        <v>1627345</v>
      </c>
      <c r="H59">
        <v>14.302460410434188</v>
      </c>
      <c r="I59">
        <v>2.9154850385136526E-2</v>
      </c>
      <c r="J59">
        <v>0.1008298793433476</v>
      </c>
      <c r="K59">
        <v>12.784145364274828</v>
      </c>
      <c r="L59">
        <v>-37877</v>
      </c>
      <c r="M59">
        <v>0.37271984539726932</v>
      </c>
      <c r="N59">
        <v>3.2040632749315227E-2</v>
      </c>
    </row>
    <row r="60" spans="1:14" x14ac:dyDescent="0.25">
      <c r="A60">
        <v>15</v>
      </c>
      <c r="B60" t="s">
        <v>94</v>
      </c>
      <c r="C60">
        <v>2018</v>
      </c>
      <c r="D60">
        <v>89462</v>
      </c>
      <c r="E60">
        <v>156349</v>
      </c>
      <c r="F60">
        <v>-1.3355529279980085</v>
      </c>
      <c r="G60">
        <v>1388819</v>
      </c>
      <c r="H60">
        <v>14.143964303670217</v>
      </c>
      <c r="I60">
        <v>-3.8824353641475238E-3</v>
      </c>
      <c r="J60">
        <v>0.11412430273491363</v>
      </c>
      <c r="K60">
        <v>15.881836998410465</v>
      </c>
      <c r="L60">
        <v>-21461</v>
      </c>
      <c r="M60">
        <v>-6.1660205610255356E-2</v>
      </c>
      <c r="N60">
        <v>-4.5049862310509855E-3</v>
      </c>
    </row>
    <row r="61" spans="1:14" x14ac:dyDescent="0.25">
      <c r="A61">
        <v>15</v>
      </c>
      <c r="B61" t="s">
        <v>94</v>
      </c>
      <c r="C61">
        <v>2017</v>
      </c>
      <c r="D61">
        <v>156349</v>
      </c>
      <c r="E61" t="s">
        <v>143</v>
      </c>
      <c r="F61">
        <v>0.1806827643630308</v>
      </c>
      <c r="G61">
        <v>1278901</v>
      </c>
      <c r="H61">
        <v>14.06151167334307</v>
      </c>
      <c r="I61">
        <v>-1.552270269551748E-2</v>
      </c>
      <c r="J61">
        <v>0.11953075335776576</v>
      </c>
      <c r="K61">
        <v>13.065875910544436</v>
      </c>
      <c r="L61">
        <v>-3038</v>
      </c>
      <c r="M61">
        <v>-0.20281770721590503</v>
      </c>
      <c r="N61">
        <v>-2.0139021332024006E-2</v>
      </c>
    </row>
    <row r="62" spans="1:14" x14ac:dyDescent="0.25">
      <c r="A62">
        <v>16</v>
      </c>
      <c r="B62" t="s">
        <v>95</v>
      </c>
      <c r="C62">
        <v>2020</v>
      </c>
      <c r="D62">
        <v>553436</v>
      </c>
      <c r="E62">
        <v>239990</v>
      </c>
      <c r="F62">
        <v>-8.9974856856402108E-2</v>
      </c>
      <c r="G62">
        <v>16923251</v>
      </c>
      <c r="H62">
        <v>16.64419903316583</v>
      </c>
      <c r="I62">
        <v>4.1191376290524793E-2</v>
      </c>
      <c r="J62">
        <v>4.5867014558845697E-2</v>
      </c>
      <c r="K62">
        <v>20.14500066660953</v>
      </c>
      <c r="L62">
        <v>-68922</v>
      </c>
      <c r="M62">
        <v>0.82980030283118589</v>
      </c>
      <c r="N62">
        <v>3.5920830837585897E-2</v>
      </c>
    </row>
    <row r="63" spans="1:14" x14ac:dyDescent="0.25">
      <c r="A63">
        <v>16</v>
      </c>
      <c r="B63" t="s">
        <v>95</v>
      </c>
      <c r="C63">
        <v>2019</v>
      </c>
      <c r="D63">
        <v>239990</v>
      </c>
      <c r="E63">
        <v>190523</v>
      </c>
      <c r="F63">
        <v>-1.1218384737199307</v>
      </c>
      <c r="G63">
        <v>13233737</v>
      </c>
      <c r="H63">
        <v>16.398279960302418</v>
      </c>
      <c r="I63">
        <v>1.2208947480216662E-3</v>
      </c>
      <c r="J63">
        <v>5.1986978432471492E-2</v>
      </c>
      <c r="K63">
        <v>-46.984460097563748</v>
      </c>
      <c r="L63">
        <v>148767</v>
      </c>
      <c r="M63">
        <v>-5.7363080571749117E-2</v>
      </c>
      <c r="N63">
        <v>9.4359429591787567E-4</v>
      </c>
    </row>
    <row r="64" spans="1:14" x14ac:dyDescent="0.25">
      <c r="A64">
        <v>16</v>
      </c>
      <c r="B64" t="s">
        <v>95</v>
      </c>
      <c r="C64">
        <v>2018</v>
      </c>
      <c r="D64">
        <v>190523</v>
      </c>
      <c r="E64">
        <v>104582</v>
      </c>
      <c r="F64">
        <v>-0.30084493495078812</v>
      </c>
      <c r="G64">
        <v>12824421</v>
      </c>
      <c r="H64">
        <v>16.366861801803157</v>
      </c>
      <c r="I64">
        <v>-9.862293198266027E-2</v>
      </c>
      <c r="J64">
        <v>5.4645196067721107E-2</v>
      </c>
      <c r="K64">
        <v>-42.589919432507287</v>
      </c>
      <c r="L64">
        <v>544233</v>
      </c>
      <c r="M64">
        <v>4.2003427273391472</v>
      </c>
      <c r="N64">
        <v>-7.8001177804944824E-2</v>
      </c>
    </row>
    <row r="65" spans="1:14" x14ac:dyDescent="0.25">
      <c r="A65">
        <v>16</v>
      </c>
      <c r="B65" t="s">
        <v>95</v>
      </c>
      <c r="C65">
        <v>2017</v>
      </c>
      <c r="D65">
        <v>104582</v>
      </c>
      <c r="E65" t="s">
        <v>143</v>
      </c>
      <c r="F65">
        <v>0.39573149810294328</v>
      </c>
      <c r="G65">
        <v>11905325</v>
      </c>
      <c r="H65">
        <v>16.292496336984488</v>
      </c>
      <c r="I65">
        <v>-2.3576256843051323E-2</v>
      </c>
      <c r="J65">
        <v>6.0949281099004014E-2</v>
      </c>
      <c r="K65">
        <v>167.49897997945891</v>
      </c>
      <c r="L65">
        <v>-79582</v>
      </c>
      <c r="M65">
        <v>-3.9489989729448345</v>
      </c>
      <c r="N65">
        <v>-2.3189680520703061E-2</v>
      </c>
    </row>
    <row r="66" spans="1:14" x14ac:dyDescent="0.25">
      <c r="A66">
        <v>17</v>
      </c>
      <c r="B66" t="s">
        <v>96</v>
      </c>
      <c r="C66">
        <v>2020</v>
      </c>
      <c r="D66">
        <v>67031</v>
      </c>
      <c r="E66">
        <v>67391</v>
      </c>
      <c r="F66">
        <v>-0.31654811722272902</v>
      </c>
      <c r="G66">
        <v>8980458</v>
      </c>
      <c r="H66">
        <v>16.010561441204985</v>
      </c>
      <c r="I66">
        <v>9.2791258530466936E-2</v>
      </c>
      <c r="J66">
        <v>5.890289782547839E-2</v>
      </c>
      <c r="K66">
        <v>3.3708352789092562</v>
      </c>
      <c r="L66">
        <v>-390024</v>
      </c>
      <c r="M66">
        <v>0.31278404782888741</v>
      </c>
      <c r="N66">
        <v>0.15537992946158286</v>
      </c>
    </row>
    <row r="67" spans="1:14" x14ac:dyDescent="0.25">
      <c r="A67">
        <v>17</v>
      </c>
      <c r="B67" t="s">
        <v>96</v>
      </c>
      <c r="C67">
        <v>2019</v>
      </c>
      <c r="D67">
        <v>67391</v>
      </c>
      <c r="E67">
        <v>53569</v>
      </c>
      <c r="F67">
        <v>-0.30047970058862822</v>
      </c>
      <c r="G67">
        <v>6328114</v>
      </c>
      <c r="H67">
        <v>15.660512803438026</v>
      </c>
      <c r="I67">
        <v>4.7493455396031108E-2</v>
      </c>
      <c r="J67">
        <v>2.9972121235489754E-2</v>
      </c>
      <c r="K67">
        <v>2.9081914114308982</v>
      </c>
      <c r="L67">
        <v>-129099</v>
      </c>
      <c r="M67">
        <v>0.1381200590819141</v>
      </c>
      <c r="N67">
        <v>5.9018550319939751E-2</v>
      </c>
    </row>
    <row r="68" spans="1:14" x14ac:dyDescent="0.25">
      <c r="A68">
        <v>17</v>
      </c>
      <c r="B68" t="s">
        <v>96</v>
      </c>
      <c r="C68">
        <v>2018</v>
      </c>
      <c r="D68">
        <v>53569</v>
      </c>
      <c r="E68">
        <v>38370</v>
      </c>
      <c r="F68">
        <v>-0.28918440549472924</v>
      </c>
      <c r="G68">
        <v>5838143</v>
      </c>
      <c r="H68">
        <v>15.579923324786169</v>
      </c>
      <c r="I68">
        <v>-1.5811877167106046E-2</v>
      </c>
      <c r="J68">
        <v>3.2438225648121329E-2</v>
      </c>
      <c r="K68">
        <v>2.8473203156441613</v>
      </c>
      <c r="L68">
        <v>-92312</v>
      </c>
      <c r="M68">
        <v>0.11095712827775199</v>
      </c>
      <c r="N68">
        <v>5.323110156660181E-2</v>
      </c>
    </row>
    <row r="69" spans="1:14" x14ac:dyDescent="0.25">
      <c r="A69">
        <v>17</v>
      </c>
      <c r="B69" t="s">
        <v>96</v>
      </c>
      <c r="C69">
        <v>2017</v>
      </c>
      <c r="D69">
        <v>38370</v>
      </c>
      <c r="E69" t="s">
        <v>143</v>
      </c>
      <c r="F69">
        <v>-0.31964870342462193</v>
      </c>
      <c r="G69">
        <v>4970681</v>
      </c>
      <c r="H69">
        <v>15.419067410818933</v>
      </c>
      <c r="I69">
        <v>2.1070754691359193E-2</v>
      </c>
      <c r="J69">
        <v>2.1395659870347746E-2</v>
      </c>
      <c r="K69">
        <v>2.6050981652034868</v>
      </c>
      <c r="L69">
        <v>-49208</v>
      </c>
      <c r="M69">
        <v>5.4891384385912595E-2</v>
      </c>
      <c r="N69">
        <v>3.5663817039061442E-2</v>
      </c>
    </row>
    <row r="70" spans="1:14" x14ac:dyDescent="0.25">
      <c r="A70">
        <v>18</v>
      </c>
      <c r="B70" t="s">
        <v>97</v>
      </c>
      <c r="C70">
        <v>2020</v>
      </c>
      <c r="D70">
        <v>1238420</v>
      </c>
      <c r="E70">
        <v>1106890</v>
      </c>
      <c r="F70">
        <v>-0.38602710149364355</v>
      </c>
      <c r="G70">
        <v>6113319</v>
      </c>
      <c r="H70">
        <v>15.625980391519771</v>
      </c>
      <c r="I70">
        <v>-1.2466223339563992E-2</v>
      </c>
      <c r="J70">
        <v>2.8093740895902865E-2</v>
      </c>
      <c r="K70">
        <v>1.394134304983401</v>
      </c>
      <c r="L70">
        <v>47916</v>
      </c>
      <c r="M70">
        <v>-2.9845812950834889E-2</v>
      </c>
      <c r="N70">
        <v>-1.7899772547700626E-2</v>
      </c>
    </row>
    <row r="71" spans="1:14" x14ac:dyDescent="0.25">
      <c r="A71">
        <v>18</v>
      </c>
      <c r="B71" t="s">
        <v>97</v>
      </c>
      <c r="C71">
        <v>2019</v>
      </c>
      <c r="D71">
        <v>1106890</v>
      </c>
      <c r="E71">
        <v>1012131</v>
      </c>
      <c r="F71">
        <v>-0.17614673479634935</v>
      </c>
      <c r="G71">
        <v>5124167</v>
      </c>
      <c r="H71">
        <v>15.449478533192877</v>
      </c>
      <c r="I71">
        <v>5.4434603712174096E-2</v>
      </c>
      <c r="J71">
        <v>3.933517389265416E-2</v>
      </c>
      <c r="K71">
        <v>1.1463351600044065</v>
      </c>
      <c r="L71">
        <v>-59638</v>
      </c>
      <c r="M71">
        <v>0.11683490386834565</v>
      </c>
      <c r="N71">
        <v>5.4019058464225923E-2</v>
      </c>
    </row>
    <row r="72" spans="1:14" x14ac:dyDescent="0.25">
      <c r="A72">
        <v>18</v>
      </c>
      <c r="B72" t="s">
        <v>97</v>
      </c>
      <c r="C72">
        <v>2018</v>
      </c>
      <c r="D72">
        <v>1012131</v>
      </c>
      <c r="E72">
        <v>747240</v>
      </c>
      <c r="F72">
        <v>-0.2394476975267866</v>
      </c>
      <c r="G72">
        <v>4908191</v>
      </c>
      <c r="H72">
        <v>15.406416000111149</v>
      </c>
      <c r="I72">
        <v>5.5360722514669863E-2</v>
      </c>
      <c r="J72">
        <v>6.2107811207836046E-2</v>
      </c>
      <c r="K72">
        <v>1.2310334310167943</v>
      </c>
      <c r="L72">
        <v>-85547</v>
      </c>
      <c r="M72">
        <v>0.12351162269547261</v>
      </c>
      <c r="N72">
        <v>5.6277722454836324E-2</v>
      </c>
    </row>
    <row r="73" spans="1:14" x14ac:dyDescent="0.25">
      <c r="A73">
        <v>18</v>
      </c>
      <c r="B73" t="s">
        <v>97</v>
      </c>
      <c r="C73">
        <v>2017</v>
      </c>
      <c r="D73">
        <v>747240</v>
      </c>
      <c r="E73" t="s">
        <v>143</v>
      </c>
      <c r="F73">
        <v>0.14532205439870985</v>
      </c>
      <c r="G73">
        <v>4609156</v>
      </c>
      <c r="H73">
        <v>15.34355531795129</v>
      </c>
      <c r="I73">
        <v>3.3281798229437234E-2</v>
      </c>
      <c r="J73">
        <v>6.4250591648449304E-2</v>
      </c>
      <c r="K73">
        <v>2.3239621684470166</v>
      </c>
      <c r="L73">
        <v>19464</v>
      </c>
      <c r="M73">
        <v>7.7345639983099027E-2</v>
      </c>
      <c r="N73">
        <v>4.1390920121711174E-2</v>
      </c>
    </row>
    <row r="74" spans="1:14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446D-CA23-4619-929E-2BF5AE917701}">
  <dimension ref="A1:N74"/>
  <sheetViews>
    <sheetView workbookViewId="0">
      <pane ySplit="1" topLeftCell="A2" activePane="bottomLeft" state="frozen"/>
      <selection pane="bottomLeft" activeCell="H14" sqref="H14"/>
    </sheetView>
  </sheetViews>
  <sheetFormatPr defaultColWidth="0" defaultRowHeight="15" zeroHeight="1" x14ac:dyDescent="0.25"/>
  <cols>
    <col min="1" max="1" width="9.140625" customWidth="1"/>
    <col min="2" max="2" width="25.85546875" bestFit="1" customWidth="1"/>
    <col min="3" max="14" width="9.140625" customWidth="1"/>
    <col min="15" max="16384" width="9.140625" hidden="1"/>
  </cols>
  <sheetData>
    <row r="1" spans="1:14" x14ac:dyDescent="0.25">
      <c r="A1" t="s">
        <v>135</v>
      </c>
      <c r="B1" t="s">
        <v>78</v>
      </c>
      <c r="C1" t="s">
        <v>136</v>
      </c>
      <c r="D1" t="s">
        <v>137</v>
      </c>
      <c r="E1" t="s">
        <v>142</v>
      </c>
      <c r="F1" t="s">
        <v>10</v>
      </c>
      <c r="G1" t="s">
        <v>25</v>
      </c>
      <c r="H1" t="s">
        <v>138</v>
      </c>
      <c r="I1" t="s">
        <v>79</v>
      </c>
      <c r="J1" t="s">
        <v>139</v>
      </c>
      <c r="K1" t="s">
        <v>11</v>
      </c>
      <c r="L1" t="s">
        <v>65</v>
      </c>
      <c r="M1" t="s">
        <v>140</v>
      </c>
      <c r="N1" t="s">
        <v>141</v>
      </c>
    </row>
    <row r="2" spans="1:14" x14ac:dyDescent="0.25">
      <c r="A2">
        <v>1</v>
      </c>
      <c r="B2" t="s">
        <v>80</v>
      </c>
      <c r="C2">
        <v>2020</v>
      </c>
      <c r="D2">
        <v>190432</v>
      </c>
      <c r="E2">
        <f>IF(C2=2017,"",D3)</f>
        <v>145741</v>
      </c>
      <c r="F2">
        <v>4.0410289158069088E-2</v>
      </c>
      <c r="G2">
        <v>4814586</v>
      </c>
      <c r="H2">
        <f>LN(G2)</f>
        <v>15.387160618209347</v>
      </c>
      <c r="I2">
        <v>2.6354498600710423E-2</v>
      </c>
      <c r="J2">
        <v>7.6263047331587799E-2</v>
      </c>
      <c r="K2">
        <v>1.59499852909607</v>
      </c>
      <c r="L2">
        <v>8100</v>
      </c>
      <c r="M2">
        <v>4.2035386503197561E-2</v>
      </c>
      <c r="N2">
        <f>INDEX(Coleta!$A$2:$E$20,MATCH($B2,Coleta!$A$2:$A$20,0),MATCH($C2,Coleta!$A$2:$E$2,0))</f>
        <v>3.7715670345910772E-2</v>
      </c>
    </row>
    <row r="3" spans="1:14" x14ac:dyDescent="0.25">
      <c r="A3">
        <v>1</v>
      </c>
      <c r="B3" t="s">
        <v>80</v>
      </c>
      <c r="C3">
        <v>2019</v>
      </c>
      <c r="D3">
        <v>145741</v>
      </c>
      <c r="E3">
        <f t="shared" ref="E3:E66" si="0">IF(C3=2017,"",D4)</f>
        <v>136675</v>
      </c>
      <c r="F3">
        <v>-0.26084637643189479</v>
      </c>
      <c r="G3">
        <v>4522040</v>
      </c>
      <c r="H3">
        <f t="shared" ref="H3:H66" si="1">LN(G3)</f>
        <v>15.324473777424449</v>
      </c>
      <c r="I3">
        <v>5.7349116770307206E-2</v>
      </c>
      <c r="J3">
        <v>6.9519066615952099E-2</v>
      </c>
      <c r="K3">
        <v>1.653643395431567</v>
      </c>
      <c r="L3">
        <v>-111510</v>
      </c>
      <c r="M3">
        <v>9.4834988181052238E-2</v>
      </c>
      <c r="N3">
        <f>INDEX(Coleta!$A$2:$E$20,MATCH($B3,Coleta!$A$2:$A$20,0),MATCH($C3,Coleta!$A$2:$E$2,0))</f>
        <v>6.9860491829068824E-2</v>
      </c>
    </row>
    <row r="4" spans="1:14" x14ac:dyDescent="0.25">
      <c r="A4">
        <v>1</v>
      </c>
      <c r="B4" t="s">
        <v>80</v>
      </c>
      <c r="C4">
        <v>2018</v>
      </c>
      <c r="D4">
        <v>136675</v>
      </c>
      <c r="E4">
        <f t="shared" si="0"/>
        <v>112484</v>
      </c>
      <c r="F4">
        <v>-0.19315111811619642</v>
      </c>
      <c r="G4">
        <v>3980105</v>
      </c>
      <c r="H4">
        <f t="shared" si="1"/>
        <v>15.196818758822172</v>
      </c>
      <c r="I4">
        <v>8.1415188795270474E-2</v>
      </c>
      <c r="J4">
        <v>0.11389749767908133</v>
      </c>
      <c r="K4">
        <v>1.6114842349984089</v>
      </c>
      <c r="L4">
        <v>-77572</v>
      </c>
      <c r="M4">
        <v>0.13119929323299748</v>
      </c>
      <c r="N4">
        <f>INDEX(Coleta!$A$2:$E$20,MATCH($B4,Coleta!$A$2:$A$20,0),MATCH($C4,Coleta!$A$2:$E$2,0))</f>
        <v>8.299148497288647E-2</v>
      </c>
    </row>
    <row r="5" spans="1:14" x14ac:dyDescent="0.25">
      <c r="A5">
        <v>1</v>
      </c>
      <c r="B5" t="s">
        <v>80</v>
      </c>
      <c r="C5">
        <v>2017</v>
      </c>
      <c r="D5">
        <v>112484</v>
      </c>
      <c r="E5" t="str">
        <f t="shared" si="0"/>
        <v/>
      </c>
      <c r="F5">
        <v>0.15186971664023283</v>
      </c>
      <c r="G5">
        <v>3853454</v>
      </c>
      <c r="H5">
        <f t="shared" si="1"/>
        <v>15.164480446928987</v>
      </c>
      <c r="I5">
        <v>9.097344875532444E-2</v>
      </c>
      <c r="J5">
        <v>0.12815359934230433</v>
      </c>
      <c r="K5">
        <v>1.7017632571082089</v>
      </c>
      <c r="L5">
        <v>46441</v>
      </c>
      <c r="M5">
        <v>0.15481527246422766</v>
      </c>
      <c r="N5">
        <f>INDEX(Coleta!$A$2:$E$20,MATCH($B5,Coleta!$A$2:$A$20,0),MATCH($C5,Coleta!$A$2:$E$2,0))</f>
        <v>9.4189925851650105E-2</v>
      </c>
    </row>
    <row r="6" spans="1:14" x14ac:dyDescent="0.25">
      <c r="A6">
        <v>2</v>
      </c>
      <c r="B6" t="s">
        <v>81</v>
      </c>
      <c r="C6">
        <v>2020</v>
      </c>
      <c r="D6">
        <v>16692123</v>
      </c>
      <c r="E6">
        <f t="shared" si="0"/>
        <v>20772888</v>
      </c>
      <c r="F6">
        <v>-0.27556149538238356</v>
      </c>
      <c r="G6">
        <v>86083919</v>
      </c>
      <c r="H6">
        <f t="shared" si="1"/>
        <v>18.270833180757762</v>
      </c>
      <c r="I6">
        <v>-8.1493803738187154E-2</v>
      </c>
      <c r="J6">
        <v>3.2859691250813061E-2</v>
      </c>
      <c r="K6">
        <v>-22.263938510049609</v>
      </c>
      <c r="L6">
        <v>2668478</v>
      </c>
      <c r="M6">
        <v>1.8143730353770497</v>
      </c>
      <c r="N6">
        <f>INDEX(Coleta!$A$2:$E$20,MATCH($B6,Coleta!$A$2:$A$20,0),MATCH($C6,Coleta!$A$2:$E$2,0))</f>
        <v>-0.11983066811830534</v>
      </c>
    </row>
    <row r="7" spans="1:14" x14ac:dyDescent="0.25">
      <c r="A7">
        <v>2</v>
      </c>
      <c r="B7" t="s">
        <v>81</v>
      </c>
      <c r="C7">
        <v>2019</v>
      </c>
      <c r="D7">
        <v>20772888</v>
      </c>
      <c r="E7">
        <f t="shared" si="0"/>
        <v>23590424</v>
      </c>
      <c r="F7">
        <v>-0.39683703975603424</v>
      </c>
      <c r="G7">
        <v>68129037</v>
      </c>
      <c r="H7">
        <f t="shared" si="1"/>
        <v>18.036914067907549</v>
      </c>
      <c r="I7">
        <v>-4.2521854521442894E-2</v>
      </c>
      <c r="J7">
        <v>4.0542008541820426E-2</v>
      </c>
      <c r="K7">
        <v>17.271004987443931</v>
      </c>
      <c r="L7">
        <v>1905996</v>
      </c>
      <c r="M7">
        <v>-0.73439516151520545</v>
      </c>
      <c r="N7">
        <f>INDEX(Coleta!$A$2:$E$20,MATCH($B7,Coleta!$A$2:$A$20,0),MATCH($C7,Coleta!$A$2:$E$2,0))</f>
        <v>-5.5366548794256502E-2</v>
      </c>
    </row>
    <row r="8" spans="1:14" x14ac:dyDescent="0.25">
      <c r="A8">
        <v>2</v>
      </c>
      <c r="B8" t="s">
        <v>81</v>
      </c>
      <c r="C8">
        <v>2018</v>
      </c>
      <c r="D8">
        <v>23590424</v>
      </c>
      <c r="E8">
        <f t="shared" si="0"/>
        <v>13466227</v>
      </c>
      <c r="F8">
        <v>-0.20404949923353888</v>
      </c>
      <c r="G8">
        <v>59193982</v>
      </c>
      <c r="H8">
        <f t="shared" si="1"/>
        <v>17.896330439281567</v>
      </c>
      <c r="I8">
        <v>4.9113269656364728E-2</v>
      </c>
      <c r="J8">
        <v>4.6305078783177654E-2</v>
      </c>
      <c r="K8">
        <v>10.013792695109068</v>
      </c>
      <c r="L8">
        <v>-745291</v>
      </c>
      <c r="M8">
        <v>0.49181010091782695</v>
      </c>
      <c r="N8">
        <f>INDEX(Coleta!$A$2:$E$20,MATCH($B8,Coleta!$A$2:$A$20,0),MATCH($C8,Coleta!$A$2:$E$2,0))</f>
        <v>5.0124426149536279E-2</v>
      </c>
    </row>
    <row r="9" spans="1:14" x14ac:dyDescent="0.25">
      <c r="A9">
        <v>2</v>
      </c>
      <c r="B9" t="s">
        <v>81</v>
      </c>
      <c r="C9">
        <v>2017</v>
      </c>
      <c r="D9">
        <v>13466227</v>
      </c>
      <c r="E9" t="str">
        <f t="shared" si="0"/>
        <v/>
      </c>
      <c r="F9">
        <v>-0.2385705131506875</v>
      </c>
      <c r="G9">
        <v>53341550</v>
      </c>
      <c r="H9">
        <f t="shared" si="1"/>
        <v>17.792226135163585</v>
      </c>
      <c r="I9">
        <v>7.7487830781070285E-2</v>
      </c>
      <c r="J9">
        <v>5.1132691119774358E-2</v>
      </c>
      <c r="K9">
        <v>9.3740367464215737</v>
      </c>
      <c r="L9">
        <v>-1292268</v>
      </c>
      <c r="M9">
        <v>0.7263737731422496</v>
      </c>
      <c r="N9">
        <f>INDEX(Coleta!$A$2:$E$20,MATCH($B9,Coleta!$A$2:$A$20,0),MATCH($C9,Coleta!$A$2:$E$2,0))</f>
        <v>8.3907250489102914E-2</v>
      </c>
    </row>
    <row r="10" spans="1:14" x14ac:dyDescent="0.25">
      <c r="A10">
        <v>3</v>
      </c>
      <c r="B10" t="s">
        <v>82</v>
      </c>
      <c r="C10">
        <v>2020</v>
      </c>
      <c r="D10">
        <v>11864136</v>
      </c>
      <c r="E10">
        <f t="shared" si="0"/>
        <v>10173632</v>
      </c>
      <c r="F10">
        <v>0.21107459674960227</v>
      </c>
      <c r="G10">
        <v>49664906</v>
      </c>
      <c r="H10">
        <f t="shared" si="1"/>
        <v>17.72080912494884</v>
      </c>
      <c r="I10">
        <v>2.7988958642144617E-2</v>
      </c>
      <c r="J10">
        <v>0.10510645082062574</v>
      </c>
      <c r="K10">
        <v>5.6350728323054069</v>
      </c>
      <c r="L10">
        <v>242271</v>
      </c>
      <c r="M10">
        <v>0.15771982044886876</v>
      </c>
      <c r="N10">
        <f>INDEX(Coleta!$A$2:$E$20,MATCH($B10,Coleta!$A$2:$A$20,0),MATCH($C10,Coleta!$A$2:$E$2,0))</f>
        <v>3.5218636067667099E-2</v>
      </c>
    </row>
    <row r="11" spans="1:14" x14ac:dyDescent="0.25">
      <c r="A11">
        <v>3</v>
      </c>
      <c r="B11" t="s">
        <v>82</v>
      </c>
      <c r="C11">
        <v>2019</v>
      </c>
      <c r="D11">
        <v>10173632</v>
      </c>
      <c r="E11">
        <f t="shared" si="0"/>
        <v>4779515</v>
      </c>
      <c r="F11">
        <v>0.11577157445368383</v>
      </c>
      <c r="G11">
        <v>41700631</v>
      </c>
      <c r="H11">
        <f t="shared" si="1"/>
        <v>17.546026818549027</v>
      </c>
      <c r="I11">
        <v>7.1330335504995119E-3</v>
      </c>
      <c r="J11">
        <v>0.11769795521799178</v>
      </c>
      <c r="K11">
        <v>5.1176785628597887</v>
      </c>
      <c r="L11">
        <v>125887</v>
      </c>
      <c r="M11">
        <v>3.6504572889551001E-2</v>
      </c>
      <c r="N11">
        <f>INDEX(Coleta!$A$2:$E$20,MATCH($B11,Coleta!$A$2:$A$20,0),MATCH($C11,Coleta!$A$2:$E$2,0))</f>
        <v>8.8932393896250118E-3</v>
      </c>
    </row>
    <row r="12" spans="1:14" x14ac:dyDescent="0.25">
      <c r="A12">
        <v>3</v>
      </c>
      <c r="B12" t="s">
        <v>82</v>
      </c>
      <c r="C12">
        <v>2018</v>
      </c>
      <c r="D12">
        <v>4779515</v>
      </c>
      <c r="E12">
        <f t="shared" si="0"/>
        <v>5935129</v>
      </c>
      <c r="F12">
        <v>-0.13616345726462206</v>
      </c>
      <c r="G12">
        <v>42382377</v>
      </c>
      <c r="H12">
        <f t="shared" si="1"/>
        <v>17.562243197008819</v>
      </c>
      <c r="I12">
        <v>-0.10537979028406075</v>
      </c>
      <c r="J12">
        <v>0.11843125268788016</v>
      </c>
      <c r="K12">
        <v>5.6271417754402444</v>
      </c>
      <c r="L12">
        <v>333302</v>
      </c>
      <c r="M12">
        <v>-0.59298702019457028</v>
      </c>
      <c r="N12">
        <f>INDEX(Coleta!$A$2:$E$20,MATCH($B12,Coleta!$A$2:$A$20,0),MATCH($C12,Coleta!$A$2:$E$2,0))</f>
        <v>-0.14794566433269232</v>
      </c>
    </row>
    <row r="13" spans="1:14" x14ac:dyDescent="0.25">
      <c r="A13">
        <v>3</v>
      </c>
      <c r="B13" t="s">
        <v>82</v>
      </c>
      <c r="C13">
        <v>2017</v>
      </c>
      <c r="D13">
        <v>5935129</v>
      </c>
      <c r="E13" t="str">
        <f t="shared" si="0"/>
        <v/>
      </c>
      <c r="F13">
        <v>-0.18331178000743217</v>
      </c>
      <c r="G13">
        <v>45228481</v>
      </c>
      <c r="H13">
        <f t="shared" si="1"/>
        <v>17.627237556985587</v>
      </c>
      <c r="I13">
        <v>-2.4295620275197834E-2</v>
      </c>
      <c r="J13">
        <v>0.15913945905015028</v>
      </c>
      <c r="K13">
        <v>3.8614635703114768</v>
      </c>
      <c r="L13">
        <v>246646</v>
      </c>
      <c r="M13">
        <v>-9.381665261079733E-2</v>
      </c>
      <c r="N13">
        <f>INDEX(Coleta!$A$2:$E$20,MATCH($B13,Coleta!$A$2:$A$20,0),MATCH($C13,Coleta!$A$2:$E$2,0))</f>
        <v>-3.2831648488443992E-2</v>
      </c>
    </row>
    <row r="14" spans="1:14" x14ac:dyDescent="0.25">
      <c r="A14">
        <v>4</v>
      </c>
      <c r="B14" t="s">
        <v>83</v>
      </c>
      <c r="C14">
        <v>2020</v>
      </c>
      <c r="D14">
        <v>6217</v>
      </c>
      <c r="E14">
        <f t="shared" si="0"/>
        <v>5334</v>
      </c>
      <c r="F14">
        <v>-0.32771702239987932</v>
      </c>
      <c r="G14">
        <v>275948</v>
      </c>
      <c r="H14">
        <f t="shared" si="1"/>
        <v>12.527967721151583</v>
      </c>
      <c r="I14">
        <v>0.16151231391421572</v>
      </c>
      <c r="J14">
        <v>4.0768550596489192E-2</v>
      </c>
      <c r="K14">
        <v>2.6348263646866736</v>
      </c>
      <c r="L14">
        <v>-21726</v>
      </c>
      <c r="M14">
        <v>0.42555690292272585</v>
      </c>
      <c r="N14">
        <f>INDEX(Coleta!$A$2:$E$20,MATCH($B14,Coleta!$A$2:$A$20,0),MATCH($C14,Coleta!$A$2:$E$2,0))</f>
        <v>8.6758728626156287E-2</v>
      </c>
    </row>
    <row r="15" spans="1:14" x14ac:dyDescent="0.25">
      <c r="A15">
        <v>4</v>
      </c>
      <c r="B15" t="s">
        <v>83</v>
      </c>
      <c r="C15">
        <v>2019</v>
      </c>
      <c r="D15">
        <v>5334</v>
      </c>
      <c r="E15">
        <f t="shared" si="0"/>
        <v>3490</v>
      </c>
      <c r="F15">
        <v>-0.33017618673549548</v>
      </c>
      <c r="G15">
        <v>208827</v>
      </c>
      <c r="H15">
        <f t="shared" si="1"/>
        <v>12.249261436975587</v>
      </c>
      <c r="I15">
        <v>0.14291255441106754</v>
      </c>
      <c r="J15">
        <v>5.4341632068650128E-2</v>
      </c>
      <c r="K15">
        <v>1.9531510129257936</v>
      </c>
      <c r="L15">
        <v>-14711</v>
      </c>
      <c r="M15">
        <v>0.27912980040778912</v>
      </c>
      <c r="N15">
        <f>INDEX(Coleta!$A$2:$E$20,MATCH($B15,Coleta!$A$2:$A$20,0),MATCH($C15,Coleta!$A$2:$E$2,0))</f>
        <v>7.137766255136159E-2</v>
      </c>
    </row>
    <row r="16" spans="1:14" x14ac:dyDescent="0.25">
      <c r="A16">
        <v>4</v>
      </c>
      <c r="B16" t="s">
        <v>83</v>
      </c>
      <c r="C16">
        <v>2018</v>
      </c>
      <c r="D16">
        <v>3490</v>
      </c>
      <c r="E16">
        <f t="shared" si="0"/>
        <v>2133</v>
      </c>
      <c r="F16">
        <v>-0.3250561797752809</v>
      </c>
      <c r="G16">
        <v>185526</v>
      </c>
      <c r="H16">
        <f t="shared" si="1"/>
        <v>12.130950312932958</v>
      </c>
      <c r="I16">
        <v>0.12951284456087017</v>
      </c>
      <c r="J16">
        <v>3.3483177560018541E-2</v>
      </c>
      <c r="K16">
        <v>2.0546425090812441</v>
      </c>
      <c r="L16">
        <v>-11572</v>
      </c>
      <c r="M16">
        <v>0.26610259590679541</v>
      </c>
      <c r="N16">
        <f>INDEX(Coleta!$A$2:$E$20,MATCH($B16,Coleta!$A$2:$A$20,0),MATCH($C16,Coleta!$A$2:$E$2,0))</f>
        <v>6.7170792390590275E-2</v>
      </c>
    </row>
    <row r="17" spans="1:14" x14ac:dyDescent="0.25">
      <c r="A17">
        <v>4</v>
      </c>
      <c r="B17" t="s">
        <v>83</v>
      </c>
      <c r="C17">
        <v>2017</v>
      </c>
      <c r="D17">
        <v>2133</v>
      </c>
      <c r="E17" t="str">
        <f t="shared" si="0"/>
        <v/>
      </c>
      <c r="F17">
        <v>-4.1322314049586778E-2</v>
      </c>
      <c r="G17">
        <v>145330</v>
      </c>
      <c r="H17">
        <f t="shared" si="1"/>
        <v>11.886762297620216</v>
      </c>
      <c r="I17">
        <v>1.4367302002339504E-2</v>
      </c>
      <c r="J17">
        <v>4.4505607926787309E-2</v>
      </c>
      <c r="K17">
        <v>2.0325021327776458</v>
      </c>
      <c r="L17">
        <v>-90</v>
      </c>
      <c r="M17">
        <v>2.9201571962015581E-2</v>
      </c>
      <c r="N17">
        <f>INDEX(Coleta!$A$2:$E$20,MATCH($B17,Coleta!$A$2:$A$20,0),MATCH($C17,Coleta!$A$2:$E$2,0))</f>
        <v>6.7654482595495532E-3</v>
      </c>
    </row>
    <row r="18" spans="1:14" x14ac:dyDescent="0.25">
      <c r="A18">
        <v>5</v>
      </c>
      <c r="B18" t="s">
        <v>84</v>
      </c>
      <c r="C18">
        <v>2020</v>
      </c>
      <c r="D18">
        <v>129497</v>
      </c>
      <c r="E18">
        <f t="shared" si="0"/>
        <v>53231</v>
      </c>
      <c r="F18">
        <v>1.4702146039058927E-2</v>
      </c>
      <c r="G18">
        <v>4809389</v>
      </c>
      <c r="H18">
        <f t="shared" si="1"/>
        <v>15.386080606986301</v>
      </c>
      <c r="I18">
        <v>4.9825040145432195E-2</v>
      </c>
      <c r="J18">
        <v>0.13840968156246042</v>
      </c>
      <c r="K18">
        <v>2.1381029905235773</v>
      </c>
      <c r="L18">
        <v>3472</v>
      </c>
      <c r="M18">
        <v>0.10653106733790586</v>
      </c>
      <c r="N18">
        <f>INDEX(Coleta!$A$2:$E$20,MATCH($B18,Coleta!$A$2:$A$20,0),MATCH($C18,Coleta!$A$2:$E$2,0))</f>
        <v>4.440752897641858E-2</v>
      </c>
    </row>
    <row r="19" spans="1:14" x14ac:dyDescent="0.25">
      <c r="A19">
        <v>5</v>
      </c>
      <c r="B19" t="s">
        <v>84</v>
      </c>
      <c r="C19">
        <v>2019</v>
      </c>
      <c r="D19">
        <v>53231</v>
      </c>
      <c r="E19">
        <f t="shared" si="0"/>
        <v>73638</v>
      </c>
      <c r="F19">
        <v>-9.9040468618515239E-3</v>
      </c>
      <c r="G19">
        <v>4436660</v>
      </c>
      <c r="H19">
        <f t="shared" si="1"/>
        <v>15.305412399072454</v>
      </c>
      <c r="I19">
        <v>8.1680137761288893E-2</v>
      </c>
      <c r="J19">
        <v>0.14770255101810822</v>
      </c>
      <c r="K19">
        <v>2.0453779536815704</v>
      </c>
      <c r="L19">
        <v>-3625</v>
      </c>
      <c r="M19">
        <v>0.16706675303061386</v>
      </c>
      <c r="N19">
        <f>INDEX(Coleta!$A$2:$E$20,MATCH($B19,Coleta!$A$2:$A$20,0),MATCH($C19,Coleta!$A$2:$E$2,0))</f>
        <v>7.6310876901128172E-2</v>
      </c>
    </row>
    <row r="20" spans="1:14" x14ac:dyDescent="0.25">
      <c r="A20">
        <v>5</v>
      </c>
      <c r="B20" t="s">
        <v>84</v>
      </c>
      <c r="C20">
        <v>2018</v>
      </c>
      <c r="D20">
        <v>73638</v>
      </c>
      <c r="E20">
        <f t="shared" si="0"/>
        <v>93470</v>
      </c>
      <c r="F20">
        <v>-0.2291286738362277</v>
      </c>
      <c r="G20">
        <v>3781173</v>
      </c>
      <c r="H20">
        <f t="shared" si="1"/>
        <v>15.145544836917583</v>
      </c>
      <c r="I20">
        <v>6.6292920212854586E-2</v>
      </c>
      <c r="J20">
        <v>0.14978288483494406</v>
      </c>
      <c r="K20">
        <v>2.0763160885993441</v>
      </c>
      <c r="L20">
        <v>-74506</v>
      </c>
      <c r="M20">
        <v>0.13764505679818265</v>
      </c>
      <c r="N20">
        <f>INDEX(Coleta!$A$2:$E$20,MATCH($B20,Coleta!$A$2:$A$20,0),MATCH($C20,Coleta!$A$2:$E$2,0))</f>
        <v>5.3756857261727582E-2</v>
      </c>
    </row>
    <row r="21" spans="1:14" x14ac:dyDescent="0.25">
      <c r="A21">
        <v>5</v>
      </c>
      <c r="B21" t="s">
        <v>84</v>
      </c>
      <c r="C21">
        <v>2017</v>
      </c>
      <c r="D21">
        <v>93470</v>
      </c>
      <c r="E21" t="str">
        <f t="shared" si="0"/>
        <v/>
      </c>
      <c r="F21">
        <v>-0.33351302012712564</v>
      </c>
      <c r="G21">
        <v>3830638</v>
      </c>
      <c r="H21">
        <f t="shared" si="1"/>
        <v>15.158541926918447</v>
      </c>
      <c r="I21">
        <v>5.26102962483012E-2</v>
      </c>
      <c r="J21">
        <v>0.14694392944465126</v>
      </c>
      <c r="K21">
        <v>2.8151490053449528</v>
      </c>
      <c r="L21">
        <v>-100847</v>
      </c>
      <c r="M21">
        <v>0.1481058231543084</v>
      </c>
      <c r="N21">
        <f>INDEX(Coleta!$A$2:$E$20,MATCH($B21,Coleta!$A$2:$A$20,0),MATCH($C21,Coleta!$A$2:$E$2,0))</f>
        <v>4.0732012458238424E-2</v>
      </c>
    </row>
    <row r="22" spans="1:14" x14ac:dyDescent="0.25">
      <c r="A22">
        <v>6</v>
      </c>
      <c r="B22" t="s">
        <v>85</v>
      </c>
      <c r="C22">
        <v>2020</v>
      </c>
      <c r="D22">
        <v>170629</v>
      </c>
      <c r="E22">
        <f t="shared" si="0"/>
        <v>108641</v>
      </c>
      <c r="F22">
        <v>-0.15102899512851919</v>
      </c>
      <c r="G22">
        <v>11498520</v>
      </c>
      <c r="H22">
        <f t="shared" si="1"/>
        <v>16.25772888939931</v>
      </c>
      <c r="I22">
        <v>3.9481863752900373E-2</v>
      </c>
      <c r="J22">
        <v>6.3554613985104175E-2</v>
      </c>
      <c r="K22">
        <v>2.2162130490459035</v>
      </c>
      <c r="L22">
        <v>-80762</v>
      </c>
      <c r="M22">
        <v>8.7500221649830276E-2</v>
      </c>
      <c r="N22">
        <f>INDEX(Coleta!$A$2:$E$20,MATCH($B22,Coleta!$A$2:$A$20,0),MATCH($C22,Coleta!$A$2:$E$2,0))</f>
        <v>7.7213035681241771E-2</v>
      </c>
    </row>
    <row r="23" spans="1:14" x14ac:dyDescent="0.25">
      <c r="A23">
        <v>6</v>
      </c>
      <c r="B23" t="s">
        <v>85</v>
      </c>
      <c r="C23">
        <v>2019</v>
      </c>
      <c r="D23">
        <v>108641</v>
      </c>
      <c r="E23">
        <f t="shared" si="0"/>
        <v>160064</v>
      </c>
      <c r="F23">
        <v>-0.15299022360655601</v>
      </c>
      <c r="G23">
        <v>10714688</v>
      </c>
      <c r="H23">
        <f t="shared" si="1"/>
        <v>16.187126068407078</v>
      </c>
      <c r="I23">
        <v>3.7866431575049125E-2</v>
      </c>
      <c r="J23">
        <v>6.7182450856245191E-2</v>
      </c>
      <c r="K23">
        <v>2.1724093745387423</v>
      </c>
      <c r="L23">
        <v>-73284</v>
      </c>
      <c r="M23">
        <v>8.2261390933966561E-2</v>
      </c>
      <c r="N23">
        <f>INDEX(Coleta!$A$2:$E$20,MATCH($B23,Coleta!$A$2:$A$20,0),MATCH($C23,Coleta!$A$2:$E$2,0))</f>
        <v>8.0955866126225282E-2</v>
      </c>
    </row>
    <row r="24" spans="1:14" x14ac:dyDescent="0.25">
      <c r="A24">
        <v>6</v>
      </c>
      <c r="B24" t="s">
        <v>85</v>
      </c>
      <c r="C24">
        <v>2018</v>
      </c>
      <c r="D24">
        <v>160064</v>
      </c>
      <c r="E24">
        <f t="shared" si="0"/>
        <v>114769</v>
      </c>
      <c r="F24">
        <v>-0.25853983539363179</v>
      </c>
      <c r="G24">
        <v>9622087</v>
      </c>
      <c r="H24">
        <f t="shared" si="1"/>
        <v>16.079571742979915</v>
      </c>
      <c r="I24">
        <v>4.4875503619952718E-2</v>
      </c>
      <c r="J24">
        <v>4.3848283641584204E-2</v>
      </c>
      <c r="K24">
        <v>2.045767009064122</v>
      </c>
      <c r="L24">
        <v>-150563</v>
      </c>
      <c r="M24">
        <v>9.3162543822724583E-2</v>
      </c>
      <c r="N24">
        <f>INDEX(Coleta!$A$2:$E$20,MATCH($B24,Coleta!$A$2:$A$20,0),MATCH($C24,Coleta!$A$2:$E$2,0))</f>
        <v>8.7242777400961452E-2</v>
      </c>
    </row>
    <row r="25" spans="1:14" x14ac:dyDescent="0.25">
      <c r="A25">
        <v>6</v>
      </c>
      <c r="B25" t="s">
        <v>85</v>
      </c>
      <c r="C25">
        <v>2017</v>
      </c>
      <c r="D25">
        <v>114769</v>
      </c>
      <c r="E25" t="str">
        <f t="shared" si="0"/>
        <v/>
      </c>
      <c r="F25">
        <v>-0.14037671678406155</v>
      </c>
      <c r="G25">
        <v>9465574</v>
      </c>
      <c r="H25">
        <f t="shared" si="1"/>
        <v>16.063171985266418</v>
      </c>
      <c r="I25">
        <v>1.9546094087902116E-2</v>
      </c>
      <c r="J25">
        <v>6.922823697749339E-2</v>
      </c>
      <c r="K25">
        <v>2.0069834122755479</v>
      </c>
      <c r="L25">
        <v>-30213</v>
      </c>
      <c r="M25">
        <v>3.9228686609196706E-2</v>
      </c>
      <c r="N25">
        <f>INDEX(Coleta!$A$2:$E$20,MATCH($B25,Coleta!$A$2:$A$20,0),MATCH($C25,Coleta!$A$2:$E$2,0))</f>
        <v>4.6359612174400246E-2</v>
      </c>
    </row>
    <row r="26" spans="1:14" x14ac:dyDescent="0.25">
      <c r="A26">
        <v>7</v>
      </c>
      <c r="B26" t="s">
        <v>86</v>
      </c>
      <c r="C26">
        <v>2020</v>
      </c>
      <c r="D26">
        <v>490033</v>
      </c>
      <c r="E26">
        <f t="shared" si="0"/>
        <v>586603</v>
      </c>
      <c r="F26">
        <v>8.5761117234978687E-2</v>
      </c>
      <c r="G26">
        <v>54812845</v>
      </c>
      <c r="H26">
        <f t="shared" si="1"/>
        <v>17.819435122261588</v>
      </c>
      <c r="I26">
        <v>-6.5609311102169568E-2</v>
      </c>
      <c r="J26">
        <v>0.19678245126666932</v>
      </c>
      <c r="K26">
        <v>3.5889391637308754</v>
      </c>
      <c r="L26">
        <v>-284056</v>
      </c>
      <c r="M26">
        <v>-0.23546782611997932</v>
      </c>
      <c r="N26">
        <f>INDEX(Coleta!$A$2:$E$20,MATCH($B26,Coleta!$A$2:$A$20,0),MATCH($C26,Coleta!$A$2:$E$2,0))</f>
        <v>-0.18309114191576684</v>
      </c>
    </row>
    <row r="27" spans="1:14" x14ac:dyDescent="0.25">
      <c r="A27">
        <v>7</v>
      </c>
      <c r="B27" t="s">
        <v>86</v>
      </c>
      <c r="C27">
        <v>2019</v>
      </c>
      <c r="D27">
        <v>586603</v>
      </c>
      <c r="E27">
        <f t="shared" si="0"/>
        <v>964150</v>
      </c>
      <c r="F27">
        <v>1.1117458308628259</v>
      </c>
      <c r="G27">
        <v>42614656</v>
      </c>
      <c r="H27">
        <f t="shared" si="1"/>
        <v>17.567708789630935</v>
      </c>
      <c r="I27">
        <v>-3.0367158190834628E-2</v>
      </c>
      <c r="J27">
        <v>8.4569778059454481E-2</v>
      </c>
      <c r="K27">
        <v>2.9249118984578248</v>
      </c>
      <c r="L27">
        <v>-446257</v>
      </c>
      <c r="M27">
        <v>-8.8821262314723204E-2</v>
      </c>
      <c r="N27">
        <f>INDEX(Coleta!$A$2:$E$20,MATCH($B27,Coleta!$A$2:$A$20,0),MATCH($C27,Coleta!$A$2:$E$2,0))</f>
        <v>-0.1236238565194975</v>
      </c>
    </row>
    <row r="28" spans="1:14" x14ac:dyDescent="0.25">
      <c r="A28">
        <v>7</v>
      </c>
      <c r="B28" t="s">
        <v>86</v>
      </c>
      <c r="C28">
        <v>2018</v>
      </c>
      <c r="D28">
        <v>964150</v>
      </c>
      <c r="E28">
        <f t="shared" si="0"/>
        <v>581249</v>
      </c>
      <c r="F28">
        <v>0.22150919688799556</v>
      </c>
      <c r="G28">
        <v>43758768</v>
      </c>
      <c r="H28">
        <f t="shared" si="1"/>
        <v>17.594202562116781</v>
      </c>
      <c r="I28">
        <v>-1.4707178227686848E-2</v>
      </c>
      <c r="J28">
        <v>0.16813693200868909</v>
      </c>
      <c r="K28">
        <v>2.8662333921137324</v>
      </c>
      <c r="L28">
        <v>-116705</v>
      </c>
      <c r="M28">
        <v>-4.2154205339964106E-2</v>
      </c>
      <c r="N28">
        <f>INDEX(Coleta!$A$2:$E$20,MATCH($B28,Coleta!$A$2:$A$20,0),MATCH($C28,Coleta!$A$2:$E$2,0))</f>
        <v>-3.4375657662104028E-2</v>
      </c>
    </row>
    <row r="29" spans="1:14" x14ac:dyDescent="0.25">
      <c r="A29">
        <v>7</v>
      </c>
      <c r="B29" t="s">
        <v>86</v>
      </c>
      <c r="C29">
        <v>2017</v>
      </c>
      <c r="D29">
        <v>581249</v>
      </c>
      <c r="E29" t="str">
        <f t="shared" si="0"/>
        <v/>
      </c>
      <c r="F29">
        <v>-8.522621159142113E-2</v>
      </c>
      <c r="G29">
        <v>39484906</v>
      </c>
      <c r="H29">
        <f t="shared" si="1"/>
        <v>17.491429030260104</v>
      </c>
      <c r="I29">
        <v>2.1460757688013744E-2</v>
      </c>
      <c r="J29">
        <v>0.15770930289159102</v>
      </c>
      <c r="K29">
        <v>2.8540762319540778</v>
      </c>
      <c r="L29">
        <v>-78947</v>
      </c>
      <c r="M29">
        <v>6.1250638437085773E-2</v>
      </c>
      <c r="N29">
        <f>INDEX(Coleta!$A$2:$E$20,MATCH($B29,Coleta!$A$2:$A$20,0),MATCH($C29,Coleta!$A$2:$E$2,0))</f>
        <v>4.5282635722833989E-2</v>
      </c>
    </row>
    <row r="30" spans="1:14" x14ac:dyDescent="0.25">
      <c r="A30">
        <v>8</v>
      </c>
      <c r="B30" t="s">
        <v>87</v>
      </c>
      <c r="C30">
        <v>2020</v>
      </c>
      <c r="D30">
        <v>64511</v>
      </c>
      <c r="E30">
        <f t="shared" si="0"/>
        <v>76694</v>
      </c>
      <c r="F30">
        <v>-0.31685527099463967</v>
      </c>
      <c r="G30">
        <v>63123009</v>
      </c>
      <c r="H30">
        <f t="shared" si="1"/>
        <v>17.960595904468324</v>
      </c>
      <c r="I30">
        <v>3.7831751651762988E-2</v>
      </c>
      <c r="J30">
        <v>0.20160789546645344</v>
      </c>
      <c r="K30">
        <v>2.0306444447375456</v>
      </c>
      <c r="L30">
        <v>-1107624</v>
      </c>
      <c r="M30">
        <v>7.6822836326342972E-2</v>
      </c>
      <c r="N30">
        <f>INDEX(Coleta!$A$2:$E$20,MATCH($B30,Coleta!$A$2:$A$20,0),MATCH($C30,Coleta!$A$2:$E$2,0))</f>
        <v>5.4503537069475444E-2</v>
      </c>
    </row>
    <row r="31" spans="1:14" x14ac:dyDescent="0.25">
      <c r="A31">
        <v>8</v>
      </c>
      <c r="B31" t="s">
        <v>87</v>
      </c>
      <c r="C31">
        <v>2019</v>
      </c>
      <c r="D31">
        <v>76694</v>
      </c>
      <c r="E31">
        <f t="shared" si="0"/>
        <v>39490</v>
      </c>
      <c r="F31">
        <v>-0.27337883347664088</v>
      </c>
      <c r="G31">
        <v>54002970</v>
      </c>
      <c r="H31">
        <f t="shared" si="1"/>
        <v>17.804549603016103</v>
      </c>
      <c r="I31">
        <v>2.2533705090664456E-2</v>
      </c>
      <c r="J31">
        <v>0.18781509609564068</v>
      </c>
      <c r="K31">
        <v>1.9873667833665223</v>
      </c>
      <c r="L31">
        <v>-457833</v>
      </c>
      <c r="M31">
        <v>4.4782737003363653E-2</v>
      </c>
      <c r="N31">
        <f>INDEX(Coleta!$A$2:$E$20,MATCH($B31,Coleta!$A$2:$A$20,0),MATCH($C31,Coleta!$A$2:$E$2,0))</f>
        <v>3.0695355994512161E-2</v>
      </c>
    </row>
    <row r="32" spans="1:14" x14ac:dyDescent="0.25">
      <c r="A32">
        <v>8</v>
      </c>
      <c r="B32" t="s">
        <v>87</v>
      </c>
      <c r="C32">
        <v>2018</v>
      </c>
      <c r="D32">
        <v>39490</v>
      </c>
      <c r="E32">
        <f t="shared" si="0"/>
        <v>2736</v>
      </c>
      <c r="F32">
        <v>7.8311195120492852E-2</v>
      </c>
      <c r="G32">
        <v>51281029</v>
      </c>
      <c r="H32">
        <f t="shared" si="1"/>
        <v>17.752831436678015</v>
      </c>
      <c r="I32">
        <v>4.5365353335636072E-2</v>
      </c>
      <c r="J32">
        <v>0.19399934427992854</v>
      </c>
      <c r="K32">
        <v>1.9770182790717346</v>
      </c>
      <c r="L32">
        <v>168951</v>
      </c>
      <c r="M32">
        <v>8.9688132781100396E-2</v>
      </c>
      <c r="N32">
        <f>INDEX(Coleta!$A$2:$E$20,MATCH($B32,Coleta!$A$2:$A$20,0),MATCH($C32,Coleta!$A$2:$E$2,0))</f>
        <v>5.0398793504553931E-2</v>
      </c>
    </row>
    <row r="33" spans="1:14" x14ac:dyDescent="0.25">
      <c r="A33">
        <v>8</v>
      </c>
      <c r="B33" t="s">
        <v>87</v>
      </c>
      <c r="C33">
        <v>2017</v>
      </c>
      <c r="D33">
        <v>2736</v>
      </c>
      <c r="E33" t="str">
        <f t="shared" si="0"/>
        <v/>
      </c>
      <c r="F33">
        <v>6.8257463721231169</v>
      </c>
      <c r="G33">
        <v>50301761</v>
      </c>
      <c r="H33">
        <f t="shared" si="1"/>
        <v>17.733550644397493</v>
      </c>
      <c r="I33">
        <v>-6.7327066342667405E-3</v>
      </c>
      <c r="J33">
        <v>0.17620120695178049</v>
      </c>
      <c r="K33">
        <v>2.6131896728489385</v>
      </c>
      <c r="L33">
        <v>-295391</v>
      </c>
      <c r="M33">
        <v>-1.4173760619899414E-2</v>
      </c>
      <c r="N33">
        <f>INDEX(Coleta!$A$2:$E$20,MATCH($B33,Coleta!$A$2:$A$20,0),MATCH($C33,Coleta!$A$2:$E$2,0))</f>
        <v>-9.1735872782044807E-3</v>
      </c>
    </row>
    <row r="34" spans="1:14" x14ac:dyDescent="0.25">
      <c r="A34">
        <v>9</v>
      </c>
      <c r="B34" t="s">
        <v>88</v>
      </c>
      <c r="C34">
        <v>2020</v>
      </c>
      <c r="D34">
        <v>42641</v>
      </c>
      <c r="E34">
        <f t="shared" si="0"/>
        <v>50100</v>
      </c>
      <c r="F34">
        <v>3.2835732655413993E-2</v>
      </c>
      <c r="G34">
        <v>1746708</v>
      </c>
      <c r="H34">
        <f t="shared" si="1"/>
        <v>14.373243431471261</v>
      </c>
      <c r="I34">
        <v>0.10001614465611883</v>
      </c>
      <c r="J34">
        <v>4.0526521891466688E-2</v>
      </c>
      <c r="K34">
        <v>2.1442945110633156</v>
      </c>
      <c r="L34">
        <v>5554</v>
      </c>
      <c r="M34">
        <v>0.21446407000383017</v>
      </c>
      <c r="N34">
        <f>INDEX(Coleta!$A$2:$E$20,MATCH($B34,Coleta!$A$2:$A$20,0),MATCH($C34,Coleta!$A$2:$E$2,0))</f>
        <v>0.17951908749935774</v>
      </c>
    </row>
    <row r="35" spans="1:14" x14ac:dyDescent="0.25">
      <c r="A35">
        <v>9</v>
      </c>
      <c r="B35" t="s">
        <v>88</v>
      </c>
      <c r="C35">
        <v>2019</v>
      </c>
      <c r="D35">
        <v>50100</v>
      </c>
      <c r="E35">
        <f t="shared" si="0"/>
        <v>57184</v>
      </c>
      <c r="F35">
        <v>-0.21784783223856513</v>
      </c>
      <c r="G35">
        <v>1367241</v>
      </c>
      <c r="H35">
        <f t="shared" si="1"/>
        <v>14.128305398631127</v>
      </c>
      <c r="I35">
        <v>9.5016167595910306E-2</v>
      </c>
      <c r="J35">
        <v>3.9759632720200756E-2</v>
      </c>
      <c r="K35">
        <v>1.801651640175943</v>
      </c>
      <c r="L35">
        <v>-36183</v>
      </c>
      <c r="M35">
        <v>0.17118603419240408</v>
      </c>
      <c r="N35">
        <f>INDEX(Coleta!$A$2:$E$20,MATCH($B35,Coleta!$A$2:$A$20,0),MATCH($C35,Coleta!$A$2:$E$2,0))</f>
        <v>0.16970474431291199</v>
      </c>
    </row>
    <row r="36" spans="1:14" x14ac:dyDescent="0.25">
      <c r="A36">
        <v>9</v>
      </c>
      <c r="B36" t="s">
        <v>88</v>
      </c>
      <c r="C36">
        <v>2018</v>
      </c>
      <c r="D36">
        <v>57184</v>
      </c>
      <c r="E36">
        <f t="shared" si="0"/>
        <v>32994</v>
      </c>
      <c r="F36">
        <v>-3.3486675308882746E-2</v>
      </c>
      <c r="G36">
        <v>1242087</v>
      </c>
      <c r="H36">
        <f t="shared" si="1"/>
        <v>14.032303587331471</v>
      </c>
      <c r="I36">
        <v>6.782938715242974E-2</v>
      </c>
      <c r="J36">
        <v>4.6680305002789663E-2</v>
      </c>
      <c r="K36">
        <v>0.78050696456293911</v>
      </c>
      <c r="L36">
        <v>-2919</v>
      </c>
      <c r="M36">
        <v>0.12077069622693709</v>
      </c>
      <c r="N36">
        <f>INDEX(Coleta!$A$2:$E$20,MATCH($B36,Coleta!$A$2:$A$20,0),MATCH($C36,Coleta!$A$2:$E$2,0))</f>
        <v>0.11332119193718038</v>
      </c>
    </row>
    <row r="37" spans="1:14" x14ac:dyDescent="0.25">
      <c r="A37">
        <v>9</v>
      </c>
      <c r="B37" t="s">
        <v>88</v>
      </c>
      <c r="C37">
        <v>2017</v>
      </c>
      <c r="D37">
        <v>32994</v>
      </c>
      <c r="E37" t="str">
        <f t="shared" si="0"/>
        <v/>
      </c>
      <c r="F37">
        <v>-0.31109215326811029</v>
      </c>
      <c r="G37">
        <v>1075423</v>
      </c>
      <c r="H37">
        <f t="shared" si="1"/>
        <v>13.888224630519746</v>
      </c>
      <c r="I37">
        <v>3.5292159457255425E-2</v>
      </c>
      <c r="J37">
        <v>4.8514863453729372E-2</v>
      </c>
      <c r="K37">
        <v>1.6712090132090132</v>
      </c>
      <c r="L37">
        <v>-17139</v>
      </c>
      <c r="M37">
        <v>5.8980574980574983E-2</v>
      </c>
      <c r="N37">
        <f>INDEX(Coleta!$A$2:$E$20,MATCH($B37,Coleta!$A$2:$A$20,0),MATCH($C37,Coleta!$A$2:$E$2,0))</f>
        <v>5.6405889372883142E-2</v>
      </c>
    </row>
    <row r="38" spans="1:14" x14ac:dyDescent="0.25">
      <c r="A38">
        <v>10</v>
      </c>
      <c r="B38" t="s">
        <v>89</v>
      </c>
      <c r="C38">
        <v>2020</v>
      </c>
      <c r="D38">
        <v>192340</v>
      </c>
      <c r="E38">
        <f t="shared" si="0"/>
        <v>198161</v>
      </c>
      <c r="F38">
        <v>5.2836078878256768E-3</v>
      </c>
      <c r="G38">
        <v>12411803</v>
      </c>
      <c r="H38">
        <f t="shared" si="1"/>
        <v>16.334158432687421</v>
      </c>
      <c r="I38">
        <v>-3.3831829267673683E-2</v>
      </c>
      <c r="J38">
        <v>0.17885233918069759</v>
      </c>
      <c r="K38">
        <v>3.2638924718119284</v>
      </c>
      <c r="L38">
        <v>-2207</v>
      </c>
      <c r="M38">
        <v>-0.11042345285438659</v>
      </c>
      <c r="N38">
        <f>INDEX(Coleta!$A$2:$E$20,MATCH($B38,Coleta!$A$2:$A$20,0),MATCH($C38,Coleta!$A$2:$E$2,0))</f>
        <v>-4.7932280190051607E-2</v>
      </c>
    </row>
    <row r="39" spans="1:14" x14ac:dyDescent="0.25">
      <c r="A39">
        <v>10</v>
      </c>
      <c r="B39" t="s">
        <v>89</v>
      </c>
      <c r="C39">
        <v>2019</v>
      </c>
      <c r="D39">
        <v>198161</v>
      </c>
      <c r="E39">
        <f t="shared" si="0"/>
        <v>226207</v>
      </c>
      <c r="F39">
        <v>-0.16774134938017304</v>
      </c>
      <c r="G39">
        <v>9375411</v>
      </c>
      <c r="H39">
        <f t="shared" si="1"/>
        <v>16.053600968859804</v>
      </c>
      <c r="I39">
        <v>4.4948962770805463E-2</v>
      </c>
      <c r="J39">
        <v>0.18560626302142913</v>
      </c>
      <c r="K39">
        <v>2.6810052456751206</v>
      </c>
      <c r="L39">
        <v>-84936</v>
      </c>
      <c r="M39">
        <v>0.12050840497618513</v>
      </c>
      <c r="N39">
        <f>INDEX(Coleta!$A$2:$E$20,MATCH($B39,Coleta!$A$2:$A$20,0),MATCH($C39,Coleta!$A$2:$E$2,0))</f>
        <v>4.2072522100017024E-2</v>
      </c>
    </row>
    <row r="40" spans="1:14" x14ac:dyDescent="0.25">
      <c r="A40">
        <v>10</v>
      </c>
      <c r="B40" t="s">
        <v>89</v>
      </c>
      <c r="C40">
        <v>2018</v>
      </c>
      <c r="D40">
        <v>226207</v>
      </c>
      <c r="E40">
        <f t="shared" si="0"/>
        <v>173108</v>
      </c>
      <c r="F40">
        <v>-0.363098482547423</v>
      </c>
      <c r="G40">
        <v>9019190</v>
      </c>
      <c r="H40">
        <f t="shared" si="1"/>
        <v>16.014865087563045</v>
      </c>
      <c r="I40">
        <v>3.3943402899816948E-2</v>
      </c>
      <c r="J40">
        <v>0.18483699755743033</v>
      </c>
      <c r="K40">
        <v>2.8197948618223325</v>
      </c>
      <c r="L40">
        <v>-174532</v>
      </c>
      <c r="M40">
        <v>9.5713433089669092E-2</v>
      </c>
      <c r="N40">
        <f>INDEX(Coleta!$A$2:$E$20,MATCH($B40,Coleta!$A$2:$A$20,0),MATCH($C40,Coleta!$A$2:$E$2,0))</f>
        <v>3.1835740548416806E-2</v>
      </c>
    </row>
    <row r="41" spans="1:14" x14ac:dyDescent="0.25">
      <c r="A41">
        <v>10</v>
      </c>
      <c r="B41" t="s">
        <v>89</v>
      </c>
      <c r="C41">
        <v>2017</v>
      </c>
      <c r="D41">
        <v>173108</v>
      </c>
      <c r="E41" t="str">
        <f t="shared" si="0"/>
        <v/>
      </c>
      <c r="F41">
        <v>-0.46293890778584246</v>
      </c>
      <c r="G41">
        <v>7922248</v>
      </c>
      <c r="H41">
        <f t="shared" si="1"/>
        <v>15.885185561899954</v>
      </c>
      <c r="I41">
        <v>1.0124525261011773E-2</v>
      </c>
      <c r="J41">
        <v>0.17929557368060176</v>
      </c>
      <c r="K41">
        <v>3.0116833079579775</v>
      </c>
      <c r="L41">
        <v>-69139</v>
      </c>
      <c r="M41">
        <v>3.0491863729588044E-2</v>
      </c>
      <c r="N41">
        <f>INDEX(Coleta!$A$2:$E$20,MATCH($B41,Coleta!$A$2:$A$20,0),MATCH($C41,Coleta!$A$2:$E$2,0))</f>
        <v>1.0711757839939957E-2</v>
      </c>
    </row>
    <row r="42" spans="1:14" x14ac:dyDescent="0.25">
      <c r="A42">
        <v>11</v>
      </c>
      <c r="B42" t="s">
        <v>90</v>
      </c>
      <c r="C42">
        <v>2020</v>
      </c>
      <c r="D42">
        <v>1871273</v>
      </c>
      <c r="E42">
        <f t="shared" si="0"/>
        <v>1334426</v>
      </c>
      <c r="F42">
        <v>-0.43673271385756768</v>
      </c>
      <c r="G42">
        <v>163801806</v>
      </c>
      <c r="H42">
        <f t="shared" si="1"/>
        <v>18.914167754963486</v>
      </c>
      <c r="I42">
        <v>2.8418178734854731E-2</v>
      </c>
      <c r="J42">
        <v>0.22557095615905481</v>
      </c>
      <c r="K42">
        <v>3.7617374387200093</v>
      </c>
      <c r="L42">
        <v>-3609243</v>
      </c>
      <c r="M42">
        <v>0.10690172688713986</v>
      </c>
      <c r="N42">
        <f>INDEX(Coleta!$A$2:$E$20,MATCH($B42,Coleta!$A$2:$A$20,0),MATCH($C42,Coleta!$A$2:$E$2,0))</f>
        <v>1.7227521975120064E-2</v>
      </c>
    </row>
    <row r="43" spans="1:14" x14ac:dyDescent="0.25">
      <c r="A43">
        <v>11</v>
      </c>
      <c r="B43" t="s">
        <v>90</v>
      </c>
      <c r="C43">
        <v>2019</v>
      </c>
      <c r="D43">
        <v>1334426</v>
      </c>
      <c r="E43">
        <f t="shared" si="0"/>
        <v>1333206</v>
      </c>
      <c r="F43">
        <v>-0.13776654485315692</v>
      </c>
      <c r="G43">
        <v>126339387</v>
      </c>
      <c r="H43">
        <f t="shared" si="1"/>
        <v>18.654482391436353</v>
      </c>
      <c r="I43">
        <v>5.1170534807169835E-2</v>
      </c>
      <c r="J43">
        <v>0.24181456571417431</v>
      </c>
      <c r="K43">
        <v>3.8895140820703769</v>
      </c>
      <c r="L43">
        <v>-1032946</v>
      </c>
      <c r="M43">
        <v>0.19902851571955943</v>
      </c>
      <c r="N43">
        <f>INDEX(Coleta!$A$2:$E$20,MATCH($B43,Coleta!$A$2:$A$20,0),MATCH($C43,Coleta!$A$2:$E$2,0))</f>
        <v>3.160933403398606E-2</v>
      </c>
    </row>
    <row r="44" spans="1:14" x14ac:dyDescent="0.25">
      <c r="A44">
        <v>11</v>
      </c>
      <c r="B44" t="s">
        <v>90</v>
      </c>
      <c r="C44">
        <v>2018</v>
      </c>
      <c r="D44">
        <v>1333206</v>
      </c>
      <c r="E44">
        <f t="shared" si="0"/>
        <v>1057678</v>
      </c>
      <c r="F44">
        <v>-1.1913001043375657</v>
      </c>
      <c r="G44">
        <v>114145831</v>
      </c>
      <c r="H44">
        <f t="shared" si="1"/>
        <v>18.552987408153111</v>
      </c>
      <c r="I44">
        <v>1.8407680609903308E-3</v>
      </c>
      <c r="J44">
        <v>0.25927246523791131</v>
      </c>
      <c r="K44">
        <v>4.084483551955115</v>
      </c>
      <c r="L44">
        <v>1308474</v>
      </c>
      <c r="M44">
        <v>7.5185868680793166E-3</v>
      </c>
      <c r="N44">
        <f>INDEX(Coleta!$A$2:$E$20,MATCH($B44,Coleta!$A$2:$A$20,0),MATCH($C44,Coleta!$A$2:$E$2,0))</f>
        <v>1.1565153996600753E-3</v>
      </c>
    </row>
    <row r="45" spans="1:14" x14ac:dyDescent="0.25">
      <c r="A45">
        <v>11</v>
      </c>
      <c r="B45" t="s">
        <v>90</v>
      </c>
      <c r="C45">
        <v>2017</v>
      </c>
      <c r="D45">
        <v>1057678</v>
      </c>
      <c r="E45" t="str">
        <f t="shared" si="0"/>
        <v/>
      </c>
      <c r="F45">
        <v>-0.10964735586356833</v>
      </c>
      <c r="G45">
        <v>108695951</v>
      </c>
      <c r="H45">
        <f t="shared" si="1"/>
        <v>18.504065102087637</v>
      </c>
      <c r="I45">
        <v>9.4342888632530566E-3</v>
      </c>
      <c r="J45">
        <v>0.25760220820000923</v>
      </c>
      <c r="K45">
        <v>4.1581168086446754</v>
      </c>
      <c r="L45">
        <v>-126287</v>
      </c>
      <c r="M45">
        <v>3.9228875099901805E-2</v>
      </c>
      <c r="N45">
        <f>INDEX(Coleta!$A$2:$E$20,MATCH($B45,Coleta!$A$2:$A$20,0),MATCH($C45,Coleta!$A$2:$E$2,0))</f>
        <v>6.2846670307573306E-3</v>
      </c>
    </row>
    <row r="46" spans="1:14" x14ac:dyDescent="0.25">
      <c r="A46">
        <v>12</v>
      </c>
      <c r="B46" t="s">
        <v>91</v>
      </c>
      <c r="C46">
        <v>2020</v>
      </c>
      <c r="D46">
        <v>4394521</v>
      </c>
      <c r="E46">
        <f t="shared" si="0"/>
        <v>1740607</v>
      </c>
      <c r="F46">
        <v>-0.37355496917573439</v>
      </c>
      <c r="G46">
        <v>35270261</v>
      </c>
      <c r="H46">
        <f t="shared" si="1"/>
        <v>17.378550702241562</v>
      </c>
      <c r="I46">
        <v>-6.7748010143729873E-2</v>
      </c>
      <c r="J46">
        <v>2.1358503698058824E-3</v>
      </c>
      <c r="K46">
        <v>8.0438274742910725</v>
      </c>
      <c r="L46">
        <v>1424875</v>
      </c>
      <c r="M46">
        <v>-0.5449533053226846</v>
      </c>
      <c r="N46">
        <f>INDEX(Coleta!$A$2:$E$20,MATCH($B46,Coleta!$A$2:$A$20,0),MATCH($C46,Coleta!$A$2:$E$2,0))</f>
        <v>-0.1999775040058436</v>
      </c>
    </row>
    <row r="47" spans="1:14" x14ac:dyDescent="0.25">
      <c r="A47">
        <v>12</v>
      </c>
      <c r="B47" t="s">
        <v>91</v>
      </c>
      <c r="C47">
        <v>2019</v>
      </c>
      <c r="D47">
        <v>1740607</v>
      </c>
      <c r="E47">
        <f t="shared" si="0"/>
        <v>1077249</v>
      </c>
      <c r="F47">
        <v>-0.17339906492112442</v>
      </c>
      <c r="G47">
        <v>34703082</v>
      </c>
      <c r="H47">
        <f t="shared" si="1"/>
        <v>17.362339059416769</v>
      </c>
      <c r="I47">
        <v>2.0592349693897505E-2</v>
      </c>
      <c r="J47">
        <v>2.2438352881741165E-3</v>
      </c>
      <c r="K47">
        <v>5.337890287025326</v>
      </c>
      <c r="L47">
        <v>-149908</v>
      </c>
      <c r="M47">
        <v>0.10991970341808442</v>
      </c>
      <c r="N47">
        <f>INDEX(Coleta!$A$2:$E$20,MATCH($B47,Coleta!$A$2:$A$20,0),MATCH($C47,Coleta!$A$2:$E$2,0))</f>
        <v>6.9570599772835223E-2</v>
      </c>
    </row>
    <row r="48" spans="1:14" x14ac:dyDescent="0.25">
      <c r="A48">
        <v>12</v>
      </c>
      <c r="B48" t="s">
        <v>91</v>
      </c>
      <c r="C48">
        <v>2018</v>
      </c>
      <c r="D48">
        <v>1077249</v>
      </c>
      <c r="E48">
        <f t="shared" si="0"/>
        <v>1072932</v>
      </c>
      <c r="F48">
        <v>-3.7240489348361789</v>
      </c>
      <c r="G48">
        <v>29633743</v>
      </c>
      <c r="H48">
        <f t="shared" si="1"/>
        <v>17.204424236242399</v>
      </c>
      <c r="I48">
        <v>6.3042323070696803E-3</v>
      </c>
      <c r="J48">
        <v>2.8758095121497141E-3</v>
      </c>
      <c r="K48">
        <v>4.5358487302605299</v>
      </c>
      <c r="L48">
        <v>255399</v>
      </c>
      <c r="M48">
        <v>2.859504410528942E-2</v>
      </c>
      <c r="N48">
        <f>INDEX(Coleta!$A$2:$E$20,MATCH($B48,Coleta!$A$2:$A$20,0),MATCH($C48,Coleta!$A$2:$E$2,0))</f>
        <v>1.8651098426879512E-2</v>
      </c>
    </row>
    <row r="49" spans="1:14" x14ac:dyDescent="0.25">
      <c r="A49">
        <v>12</v>
      </c>
      <c r="B49" t="s">
        <v>91</v>
      </c>
      <c r="C49">
        <v>2017</v>
      </c>
      <c r="D49">
        <v>1072932</v>
      </c>
      <c r="E49" t="str">
        <f t="shared" si="0"/>
        <v/>
      </c>
      <c r="F49">
        <v>-0.36545927589940236</v>
      </c>
      <c r="G49">
        <v>30549541</v>
      </c>
      <c r="H49">
        <f t="shared" si="1"/>
        <v>17.234860218919092</v>
      </c>
      <c r="I49">
        <v>1.741986892699959E-2</v>
      </c>
      <c r="J49">
        <v>2.9443650233566521E-3</v>
      </c>
      <c r="K49">
        <v>4.2229614781333709</v>
      </c>
      <c r="L49">
        <v>-306499</v>
      </c>
      <c r="M49">
        <v>7.3563435432851765E-2</v>
      </c>
      <c r="N49">
        <f>INDEX(Coleta!$A$2:$E$20,MATCH($B49,Coleta!$A$2:$A$20,0),MATCH($C49,Coleta!$A$2:$E$2,0))</f>
        <v>6.3554875941346498E-2</v>
      </c>
    </row>
    <row r="50" spans="1:14" x14ac:dyDescent="0.25">
      <c r="A50">
        <v>13</v>
      </c>
      <c r="B50" t="s">
        <v>92</v>
      </c>
      <c r="C50">
        <v>2020</v>
      </c>
      <c r="D50">
        <v>51008</v>
      </c>
      <c r="E50">
        <f t="shared" si="0"/>
        <v>113655</v>
      </c>
      <c r="F50">
        <v>0.86287275117062356</v>
      </c>
      <c r="G50">
        <v>5860911</v>
      </c>
      <c r="H50">
        <f t="shared" si="1"/>
        <v>15.583815610221277</v>
      </c>
      <c r="I50">
        <v>1.5476604234392913E-2</v>
      </c>
      <c r="J50">
        <v>5.9023247409830996E-2</v>
      </c>
      <c r="K50">
        <v>1.2472852719099263</v>
      </c>
      <c r="L50">
        <v>42015</v>
      </c>
      <c r="M50">
        <v>3.4780344755129991E-2</v>
      </c>
      <c r="N50">
        <f>INDEX(Coleta!$A$2:$E$20,MATCH($B50,Coleta!$A$2:$A$20,0),MATCH($C50,Coleta!$A$2:$E$2,0))</f>
        <v>2.5268952898629453E-2</v>
      </c>
    </row>
    <row r="51" spans="1:14" x14ac:dyDescent="0.25">
      <c r="A51">
        <v>13</v>
      </c>
      <c r="B51" t="s">
        <v>92</v>
      </c>
      <c r="C51">
        <v>2019</v>
      </c>
      <c r="D51">
        <v>113655</v>
      </c>
      <c r="E51">
        <f t="shared" si="0"/>
        <v>166400</v>
      </c>
      <c r="F51">
        <v>-0.13528492950681278</v>
      </c>
      <c r="G51">
        <v>5193678</v>
      </c>
      <c r="H51">
        <f t="shared" si="1"/>
        <v>15.462952674673922</v>
      </c>
      <c r="I51">
        <v>4.0824440791285097E-2</v>
      </c>
      <c r="J51">
        <v>5.5486112154045746E-2</v>
      </c>
      <c r="K51">
        <v>2.2021928314476011</v>
      </c>
      <c r="L51">
        <v>-33172</v>
      </c>
      <c r="M51">
        <v>8.9903290858425078E-2</v>
      </c>
      <c r="N51">
        <f>INDEX(Coleta!$A$2:$E$20,MATCH($B51,Coleta!$A$2:$A$20,0),MATCH($C51,Coleta!$A$2:$E$2,0))</f>
        <v>4.9142966540534849E-2</v>
      </c>
    </row>
    <row r="52" spans="1:14" x14ac:dyDescent="0.25">
      <c r="A52">
        <v>13</v>
      </c>
      <c r="B52" t="s">
        <v>92</v>
      </c>
      <c r="C52">
        <v>2018</v>
      </c>
      <c r="D52">
        <v>166400</v>
      </c>
      <c r="E52">
        <f t="shared" si="0"/>
        <v>197784</v>
      </c>
      <c r="F52">
        <v>-8.770060629804638E-2</v>
      </c>
      <c r="G52">
        <v>5147704</v>
      </c>
      <c r="H52">
        <f t="shared" si="1"/>
        <v>15.454061347987579</v>
      </c>
      <c r="I52">
        <v>3.7093624652854942E-2</v>
      </c>
      <c r="J52">
        <v>4.517567443660319E-2</v>
      </c>
      <c r="K52">
        <v>2.4115193679844431</v>
      </c>
      <c r="L52">
        <v>-18356</v>
      </c>
      <c r="M52">
        <v>8.9451994279104913E-2</v>
      </c>
      <c r="N52">
        <f>INDEX(Coleta!$A$2:$E$20,MATCH($B52,Coleta!$A$2:$A$20,0),MATCH($C52,Coleta!$A$2:$E$2,0))</f>
        <v>4.5490996000445982E-2</v>
      </c>
    </row>
    <row r="53" spans="1:14" x14ac:dyDescent="0.25">
      <c r="A53">
        <v>13</v>
      </c>
      <c r="B53" t="s">
        <v>92</v>
      </c>
      <c r="C53">
        <v>2017</v>
      </c>
      <c r="D53">
        <v>197784</v>
      </c>
      <c r="E53" t="str">
        <f t="shared" si="0"/>
        <v/>
      </c>
      <c r="F53">
        <v>-0.11681886138986587</v>
      </c>
      <c r="G53">
        <v>4732252</v>
      </c>
      <c r="H53">
        <f t="shared" si="1"/>
        <v>15.369911757100317</v>
      </c>
      <c r="I53">
        <v>1.7351569612100118E-2</v>
      </c>
      <c r="J53">
        <v>4.6667210452866835E-2</v>
      </c>
      <c r="K53">
        <v>2.4537086775359689</v>
      </c>
      <c r="L53">
        <v>-10861</v>
      </c>
      <c r="M53">
        <v>4.257569692607948E-2</v>
      </c>
      <c r="N53">
        <f>INDEX(Coleta!$A$2:$E$20,MATCH($B53,Coleta!$A$2:$A$20,0),MATCH($C53,Coleta!$A$2:$E$2,0))</f>
        <v>2.8550834442225694E-2</v>
      </c>
    </row>
    <row r="54" spans="1:14" x14ac:dyDescent="0.25">
      <c r="A54">
        <v>14</v>
      </c>
      <c r="B54" t="s">
        <v>93</v>
      </c>
      <c r="C54">
        <v>2020</v>
      </c>
      <c r="D54">
        <v>7261325</v>
      </c>
      <c r="E54">
        <f t="shared" si="0"/>
        <v>4308966</v>
      </c>
      <c r="F54">
        <v>-0.11649917106936537</v>
      </c>
      <c r="G54">
        <v>39507441</v>
      </c>
      <c r="H54">
        <f t="shared" si="1"/>
        <v>17.491999591876951</v>
      </c>
      <c r="I54">
        <v>0.11468350987349446</v>
      </c>
      <c r="J54">
        <v>0.20212579701125163</v>
      </c>
      <c r="K54">
        <v>11.242667248708999</v>
      </c>
      <c r="L54">
        <v>-597442</v>
      </c>
      <c r="M54">
        <v>1.2893485404217284</v>
      </c>
      <c r="N54">
        <f>INDEX(Coleta!$A$2:$E$20,MATCH($B54,Coleta!$A$2:$A$20,0),MATCH($C54,Coleta!$A$2:$E$2,0))</f>
        <v>6.7142103412827087E-2</v>
      </c>
    </row>
    <row r="55" spans="1:14" x14ac:dyDescent="0.25">
      <c r="A55">
        <v>14</v>
      </c>
      <c r="B55" t="s">
        <v>93</v>
      </c>
      <c r="C55">
        <v>2019</v>
      </c>
      <c r="D55">
        <v>4308966</v>
      </c>
      <c r="E55">
        <f t="shared" si="0"/>
        <v>4040163</v>
      </c>
      <c r="F55">
        <v>0.16975263690581366</v>
      </c>
      <c r="G55">
        <v>31572021</v>
      </c>
      <c r="H55">
        <f t="shared" si="1"/>
        <v>17.26778187495654</v>
      </c>
      <c r="I55">
        <v>5.0115227023319157E-2</v>
      </c>
      <c r="J55">
        <v>0.2132929659460191</v>
      </c>
      <c r="K55">
        <v>17.773626235052841</v>
      </c>
      <c r="L55">
        <v>229612</v>
      </c>
      <c r="M55">
        <v>0.89072931379729459</v>
      </c>
      <c r="N55">
        <f>INDEX(Coleta!$A$2:$E$20,MATCH($B55,Coleta!$A$2:$A$20,0),MATCH($C55,Coleta!$A$2:$E$2,0))</f>
        <v>3.2448824889091309E-2</v>
      </c>
    </row>
    <row r="56" spans="1:14" x14ac:dyDescent="0.25">
      <c r="A56">
        <v>14</v>
      </c>
      <c r="B56" t="s">
        <v>93</v>
      </c>
      <c r="C56">
        <v>2018</v>
      </c>
      <c r="D56">
        <v>4040163</v>
      </c>
      <c r="E56">
        <f t="shared" si="0"/>
        <v>2355436</v>
      </c>
      <c r="F56">
        <v>-0.21068374596226055</v>
      </c>
      <c r="G56">
        <v>26504272</v>
      </c>
      <c r="H56">
        <f t="shared" si="1"/>
        <v>17.092816485511079</v>
      </c>
      <c r="I56">
        <v>8.1268785650856587E-2</v>
      </c>
      <c r="J56">
        <v>0.24739615560842418</v>
      </c>
      <c r="K56">
        <v>6.6069787865409868</v>
      </c>
      <c r="L56">
        <v>397536</v>
      </c>
      <c r="M56">
        <v>0.53694114280315597</v>
      </c>
      <c r="N56">
        <f>INDEX(Coleta!$A$2:$E$20,MATCH($B56,Coleta!$A$2:$A$20,0),MATCH($C56,Coleta!$A$2:$E$2,0))</f>
        <v>7.2487203171874195E-2</v>
      </c>
    </row>
    <row r="57" spans="1:14" x14ac:dyDescent="0.25">
      <c r="A57">
        <v>14</v>
      </c>
      <c r="B57" t="s">
        <v>93</v>
      </c>
      <c r="C57">
        <v>2017</v>
      </c>
      <c r="D57">
        <v>2355436</v>
      </c>
      <c r="E57" t="str">
        <f t="shared" si="0"/>
        <v/>
      </c>
      <c r="F57">
        <v>-0.48451539065969729</v>
      </c>
      <c r="G57">
        <v>21301799</v>
      </c>
      <c r="H57">
        <f t="shared" si="1"/>
        <v>16.874302087206999</v>
      </c>
      <c r="I57">
        <v>-2.0901380207371218E-2</v>
      </c>
      <c r="J57">
        <v>0.13348116748261496</v>
      </c>
      <c r="K57">
        <v>8.0850640108399023</v>
      </c>
      <c r="L57">
        <v>397103</v>
      </c>
      <c r="M57">
        <v>-0.16898899689149849</v>
      </c>
      <c r="N57">
        <f>INDEX(Coleta!$A$2:$E$20,MATCH($B57,Coleta!$A$2:$A$20,0),MATCH($C57,Coleta!$A$2:$E$2,0))</f>
        <v>-2.3965983619330371E-2</v>
      </c>
    </row>
    <row r="58" spans="1:14" x14ac:dyDescent="0.25">
      <c r="A58">
        <v>15</v>
      </c>
      <c r="B58" t="s">
        <v>94</v>
      </c>
      <c r="C58">
        <v>2020</v>
      </c>
      <c r="D58">
        <v>93650</v>
      </c>
      <c r="E58">
        <f t="shared" si="0"/>
        <v>126326</v>
      </c>
      <c r="F58">
        <v>7.423286063794704E-2</v>
      </c>
      <c r="G58">
        <v>1719772</v>
      </c>
      <c r="H58">
        <f t="shared" si="1"/>
        <v>14.357702281863494</v>
      </c>
      <c r="I58">
        <v>-8.144451706388986E-2</v>
      </c>
      <c r="J58">
        <v>0.1039062154750746</v>
      </c>
      <c r="K58">
        <v>134.35718750000001</v>
      </c>
      <c r="L58">
        <v>-9679</v>
      </c>
      <c r="M58">
        <v>-10.942656250000001</v>
      </c>
      <c r="N58">
        <f>INDEX(Coleta!$A$2:$E$20,MATCH($B58,Coleta!$A$2:$A$20,0),MATCH($C58,Coleta!$A$2:$E$2,0))</f>
        <v>-9.6915122982693586E-2</v>
      </c>
    </row>
    <row r="59" spans="1:14" x14ac:dyDescent="0.25">
      <c r="A59">
        <v>15</v>
      </c>
      <c r="B59" t="s">
        <v>94</v>
      </c>
      <c r="C59">
        <v>2019</v>
      </c>
      <c r="D59">
        <v>126326</v>
      </c>
      <c r="E59">
        <f t="shared" si="0"/>
        <v>89462</v>
      </c>
      <c r="F59">
        <v>-0.44393005321019197</v>
      </c>
      <c r="G59">
        <v>1627345</v>
      </c>
      <c r="H59">
        <f t="shared" si="1"/>
        <v>14.302460410434188</v>
      </c>
      <c r="I59">
        <v>2.9154850385136526E-2</v>
      </c>
      <c r="J59">
        <v>0.1008298793433476</v>
      </c>
      <c r="K59">
        <v>12.784145364274828</v>
      </c>
      <c r="L59">
        <v>-37877</v>
      </c>
      <c r="M59">
        <v>0.37271984539726932</v>
      </c>
      <c r="N59">
        <f>INDEX(Coleta!$A$2:$E$20,MATCH($B59,Coleta!$A$2:$A$20,0),MATCH($C59,Coleta!$A$2:$E$2,0))</f>
        <v>3.2040632749315227E-2</v>
      </c>
    </row>
    <row r="60" spans="1:14" x14ac:dyDescent="0.25">
      <c r="A60">
        <v>15</v>
      </c>
      <c r="B60" t="s">
        <v>94</v>
      </c>
      <c r="C60">
        <v>2018</v>
      </c>
      <c r="D60">
        <v>89462</v>
      </c>
      <c r="E60">
        <f t="shared" si="0"/>
        <v>156349</v>
      </c>
      <c r="F60">
        <v>-1.3355529279980085</v>
      </c>
      <c r="G60">
        <v>1388819</v>
      </c>
      <c r="H60">
        <f t="shared" si="1"/>
        <v>14.143964303670217</v>
      </c>
      <c r="I60">
        <v>-3.8824353641475238E-3</v>
      </c>
      <c r="J60">
        <v>0.11412430273491363</v>
      </c>
      <c r="K60">
        <v>15.881836998410465</v>
      </c>
      <c r="L60">
        <v>-21461</v>
      </c>
      <c r="M60">
        <v>-6.1660205610255356E-2</v>
      </c>
      <c r="N60">
        <f>INDEX(Coleta!$A$2:$E$20,MATCH($B60,Coleta!$A$2:$A$20,0),MATCH($C60,Coleta!$A$2:$E$2,0))</f>
        <v>-4.5049862310509855E-3</v>
      </c>
    </row>
    <row r="61" spans="1:14" x14ac:dyDescent="0.25">
      <c r="A61">
        <v>15</v>
      </c>
      <c r="B61" t="s">
        <v>94</v>
      </c>
      <c r="C61">
        <v>2017</v>
      </c>
      <c r="D61">
        <v>156349</v>
      </c>
      <c r="E61" t="str">
        <f t="shared" si="0"/>
        <v/>
      </c>
      <c r="F61">
        <v>0.1806827643630308</v>
      </c>
      <c r="G61">
        <v>1278901</v>
      </c>
      <c r="H61">
        <f t="shared" si="1"/>
        <v>14.06151167334307</v>
      </c>
      <c r="I61">
        <v>-1.552270269551748E-2</v>
      </c>
      <c r="J61">
        <v>0.11953075335776576</v>
      </c>
      <c r="K61">
        <v>13.065875910544436</v>
      </c>
      <c r="L61">
        <v>-3038</v>
      </c>
      <c r="M61">
        <v>-0.20281770721590503</v>
      </c>
      <c r="N61">
        <f>INDEX(Coleta!$A$2:$E$20,MATCH($B61,Coleta!$A$2:$A$20,0),MATCH($C61,Coleta!$A$2:$E$2,0))</f>
        <v>-2.0139021332024006E-2</v>
      </c>
    </row>
    <row r="62" spans="1:14" x14ac:dyDescent="0.25">
      <c r="A62">
        <v>16</v>
      </c>
      <c r="B62" t="s">
        <v>95</v>
      </c>
      <c r="C62">
        <v>2020</v>
      </c>
      <c r="D62">
        <v>553436</v>
      </c>
      <c r="E62">
        <f t="shared" si="0"/>
        <v>239990</v>
      </c>
      <c r="F62">
        <v>-8.9974856856402108E-2</v>
      </c>
      <c r="G62">
        <v>16923251</v>
      </c>
      <c r="H62">
        <f t="shared" si="1"/>
        <v>16.64419903316583</v>
      </c>
      <c r="I62">
        <v>4.1191376290524793E-2</v>
      </c>
      <c r="J62">
        <v>4.5867014558845697E-2</v>
      </c>
      <c r="K62">
        <v>20.14500066660953</v>
      </c>
      <c r="L62">
        <v>-68922</v>
      </c>
      <c r="M62">
        <v>0.82980030283118589</v>
      </c>
      <c r="N62">
        <f>INDEX(Coleta!$A$2:$E$20,MATCH($B62,Coleta!$A$2:$A$20,0),MATCH($C62,Coleta!$A$2:$E$2,0))</f>
        <v>3.5920830837585897E-2</v>
      </c>
    </row>
    <row r="63" spans="1:14" x14ac:dyDescent="0.25">
      <c r="A63">
        <v>16</v>
      </c>
      <c r="B63" t="s">
        <v>95</v>
      </c>
      <c r="C63">
        <v>2019</v>
      </c>
      <c r="D63">
        <v>239990</v>
      </c>
      <c r="E63">
        <f t="shared" si="0"/>
        <v>190523</v>
      </c>
      <c r="F63">
        <v>-1.1218384737199307</v>
      </c>
      <c r="G63">
        <v>13233737</v>
      </c>
      <c r="H63">
        <f t="shared" si="1"/>
        <v>16.398279960302418</v>
      </c>
      <c r="I63">
        <v>1.2208947480216662E-3</v>
      </c>
      <c r="J63">
        <v>5.1986978432471492E-2</v>
      </c>
      <c r="K63">
        <v>-46.984460097563748</v>
      </c>
      <c r="L63">
        <v>148767</v>
      </c>
      <c r="M63">
        <v>-5.7363080571749117E-2</v>
      </c>
      <c r="N63">
        <f>INDEX(Coleta!$A$2:$E$20,MATCH($B63,Coleta!$A$2:$A$20,0),MATCH($C63,Coleta!$A$2:$E$2,0))</f>
        <v>9.4359429591787567E-4</v>
      </c>
    </row>
    <row r="64" spans="1:14" x14ac:dyDescent="0.25">
      <c r="A64">
        <v>16</v>
      </c>
      <c r="B64" t="s">
        <v>95</v>
      </c>
      <c r="C64">
        <v>2018</v>
      </c>
      <c r="D64">
        <v>190523</v>
      </c>
      <c r="E64">
        <f t="shared" si="0"/>
        <v>104582</v>
      </c>
      <c r="F64">
        <v>-0.30084493495078812</v>
      </c>
      <c r="G64">
        <v>12824421</v>
      </c>
      <c r="H64">
        <f t="shared" si="1"/>
        <v>16.366861801803157</v>
      </c>
      <c r="I64">
        <v>-9.862293198266027E-2</v>
      </c>
      <c r="J64">
        <v>5.4645196067721107E-2</v>
      </c>
      <c r="K64">
        <v>-42.589919432507287</v>
      </c>
      <c r="L64">
        <v>544233</v>
      </c>
      <c r="M64">
        <v>4.2003427273391472</v>
      </c>
      <c r="N64">
        <f>INDEX(Coleta!$A$2:$E$20,MATCH($B64,Coleta!$A$2:$A$20,0),MATCH($C64,Coleta!$A$2:$E$2,0))</f>
        <v>-7.8001177804944824E-2</v>
      </c>
    </row>
    <row r="65" spans="1:14" x14ac:dyDescent="0.25">
      <c r="A65">
        <v>16</v>
      </c>
      <c r="B65" t="s">
        <v>95</v>
      </c>
      <c r="C65">
        <v>2017</v>
      </c>
      <c r="D65">
        <v>104582</v>
      </c>
      <c r="E65" t="str">
        <f t="shared" si="0"/>
        <v/>
      </c>
      <c r="F65">
        <v>0.39573149810294328</v>
      </c>
      <c r="G65">
        <v>11905325</v>
      </c>
      <c r="H65">
        <f t="shared" si="1"/>
        <v>16.292496336984488</v>
      </c>
      <c r="I65">
        <v>-2.3576256843051323E-2</v>
      </c>
      <c r="J65">
        <v>6.0949281099004014E-2</v>
      </c>
      <c r="K65">
        <v>167.49897997945891</v>
      </c>
      <c r="L65">
        <v>-79582</v>
      </c>
      <c r="M65">
        <v>-3.9489989729448345</v>
      </c>
      <c r="N65">
        <f>INDEX(Coleta!$A$2:$E$20,MATCH($B65,Coleta!$A$2:$A$20,0),MATCH($C65,Coleta!$A$2:$E$2,0))</f>
        <v>-2.3189680520703061E-2</v>
      </c>
    </row>
    <row r="66" spans="1:14" x14ac:dyDescent="0.25">
      <c r="A66">
        <v>17</v>
      </c>
      <c r="B66" t="s">
        <v>96</v>
      </c>
      <c r="C66">
        <v>2020</v>
      </c>
      <c r="D66">
        <v>67031</v>
      </c>
      <c r="E66">
        <f t="shared" si="0"/>
        <v>67391</v>
      </c>
      <c r="F66">
        <v>-0.31654811722272902</v>
      </c>
      <c r="G66">
        <v>8980458</v>
      </c>
      <c r="H66">
        <f t="shared" si="1"/>
        <v>16.010561441204985</v>
      </c>
      <c r="I66">
        <v>9.2791258530466936E-2</v>
      </c>
      <c r="J66">
        <v>5.890289782547839E-2</v>
      </c>
      <c r="K66">
        <v>3.3708352789092562</v>
      </c>
      <c r="L66">
        <v>-390024</v>
      </c>
      <c r="M66">
        <v>0.31278404782888741</v>
      </c>
      <c r="N66">
        <f>INDEX(Coleta!$A$2:$E$20,MATCH($B66,Coleta!$A$2:$A$20,0),MATCH($C66,Coleta!$A$2:$E$2,0))</f>
        <v>0.15537992946158286</v>
      </c>
    </row>
    <row r="67" spans="1:14" x14ac:dyDescent="0.25">
      <c r="A67">
        <v>17</v>
      </c>
      <c r="B67" t="s">
        <v>96</v>
      </c>
      <c r="C67">
        <v>2019</v>
      </c>
      <c r="D67">
        <v>67391</v>
      </c>
      <c r="E67">
        <f t="shared" ref="E67:E73" si="2">IF(C67=2017,"",D68)</f>
        <v>53569</v>
      </c>
      <c r="F67">
        <v>-0.30047970058862822</v>
      </c>
      <c r="G67">
        <v>6328114</v>
      </c>
      <c r="H67">
        <f t="shared" ref="H67:H73" si="3">LN(G67)</f>
        <v>15.660512803438026</v>
      </c>
      <c r="I67">
        <v>4.7493455396031108E-2</v>
      </c>
      <c r="J67">
        <v>2.9972121235489754E-2</v>
      </c>
      <c r="K67">
        <v>2.9081914114308982</v>
      </c>
      <c r="L67">
        <v>-129099</v>
      </c>
      <c r="M67">
        <v>0.1381200590819141</v>
      </c>
      <c r="N67">
        <f>INDEX(Coleta!$A$2:$E$20,MATCH($B67,Coleta!$A$2:$A$20,0),MATCH($C67,Coleta!$A$2:$E$2,0))</f>
        <v>5.9018550319939751E-2</v>
      </c>
    </row>
    <row r="68" spans="1:14" x14ac:dyDescent="0.25">
      <c r="A68">
        <v>17</v>
      </c>
      <c r="B68" t="s">
        <v>96</v>
      </c>
      <c r="C68">
        <v>2018</v>
      </c>
      <c r="D68">
        <v>53569</v>
      </c>
      <c r="E68">
        <f t="shared" si="2"/>
        <v>38370</v>
      </c>
      <c r="F68">
        <v>-0.28918440549472924</v>
      </c>
      <c r="G68">
        <v>5838143</v>
      </c>
      <c r="H68">
        <f t="shared" si="3"/>
        <v>15.579923324786169</v>
      </c>
      <c r="I68">
        <v>-1.5811877167106046E-2</v>
      </c>
      <c r="J68">
        <v>3.2438225648121329E-2</v>
      </c>
      <c r="K68">
        <v>2.8473203156441613</v>
      </c>
      <c r="L68">
        <v>-92312</v>
      </c>
      <c r="M68">
        <v>0.11095712827775199</v>
      </c>
      <c r="N68">
        <f>INDEX(Coleta!$A$2:$E$20,MATCH($B68,Coleta!$A$2:$A$20,0),MATCH($C68,Coleta!$A$2:$E$2,0))</f>
        <v>5.323110156660181E-2</v>
      </c>
    </row>
    <row r="69" spans="1:14" x14ac:dyDescent="0.25">
      <c r="A69">
        <v>17</v>
      </c>
      <c r="B69" t="s">
        <v>96</v>
      </c>
      <c r="C69">
        <v>2017</v>
      </c>
      <c r="D69">
        <v>38370</v>
      </c>
      <c r="E69" t="str">
        <f t="shared" si="2"/>
        <v/>
      </c>
      <c r="F69">
        <v>-0.31964870342462193</v>
      </c>
      <c r="G69">
        <v>4970681</v>
      </c>
      <c r="H69">
        <f t="shared" si="3"/>
        <v>15.419067410818933</v>
      </c>
      <c r="I69">
        <v>2.1070754691359193E-2</v>
      </c>
      <c r="J69">
        <v>2.1395659870347746E-2</v>
      </c>
      <c r="K69">
        <v>2.6050981652034868</v>
      </c>
      <c r="L69">
        <v>-49208</v>
      </c>
      <c r="M69">
        <v>5.4891384385912595E-2</v>
      </c>
      <c r="N69">
        <f>INDEX(Coleta!$A$2:$E$20,MATCH($B69,Coleta!$A$2:$A$20,0),MATCH($C69,Coleta!$A$2:$E$2,0))</f>
        <v>3.5663817039061442E-2</v>
      </c>
    </row>
    <row r="70" spans="1:14" x14ac:dyDescent="0.25">
      <c r="A70">
        <v>18</v>
      </c>
      <c r="B70" t="s">
        <v>97</v>
      </c>
      <c r="C70">
        <v>2020</v>
      </c>
      <c r="D70">
        <v>1238420</v>
      </c>
      <c r="E70">
        <f t="shared" si="2"/>
        <v>1106890</v>
      </c>
      <c r="F70">
        <v>-0.38602710149364355</v>
      </c>
      <c r="G70">
        <v>6113319</v>
      </c>
      <c r="H70">
        <f t="shared" si="3"/>
        <v>15.625980391519771</v>
      </c>
      <c r="I70">
        <v>-1.2466223339563992E-2</v>
      </c>
      <c r="J70">
        <v>2.8093740895902865E-2</v>
      </c>
      <c r="K70">
        <v>1.394134304983401</v>
      </c>
      <c r="L70">
        <v>47916</v>
      </c>
      <c r="M70">
        <v>-2.9845812950834889E-2</v>
      </c>
      <c r="N70">
        <f>INDEX(Coleta!$A$2:$E$20,MATCH($B70,Coleta!$A$2:$A$20,0),MATCH($C70,Coleta!$A$2:$E$2,0))</f>
        <v>-1.7899772547700626E-2</v>
      </c>
    </row>
    <row r="71" spans="1:14" x14ac:dyDescent="0.25">
      <c r="A71">
        <v>18</v>
      </c>
      <c r="B71" t="s">
        <v>97</v>
      </c>
      <c r="C71">
        <v>2019</v>
      </c>
      <c r="D71">
        <v>1106890</v>
      </c>
      <c r="E71">
        <f t="shared" si="2"/>
        <v>1012131</v>
      </c>
      <c r="F71">
        <v>-0.17614673479634935</v>
      </c>
      <c r="G71">
        <v>5124167</v>
      </c>
      <c r="H71">
        <f t="shared" si="3"/>
        <v>15.449478533192877</v>
      </c>
      <c r="I71">
        <v>5.4434603712174096E-2</v>
      </c>
      <c r="J71">
        <v>3.933517389265416E-2</v>
      </c>
      <c r="K71">
        <v>1.1463351600044065</v>
      </c>
      <c r="L71">
        <v>-59638</v>
      </c>
      <c r="M71">
        <v>0.11683490386834565</v>
      </c>
      <c r="N71">
        <f>INDEX(Coleta!$A$2:$E$20,MATCH($B71,Coleta!$A$2:$A$20,0),MATCH($C71,Coleta!$A$2:$E$2,0))</f>
        <v>5.4019058464225923E-2</v>
      </c>
    </row>
    <row r="72" spans="1:14" x14ac:dyDescent="0.25">
      <c r="A72">
        <v>18</v>
      </c>
      <c r="B72" t="s">
        <v>97</v>
      </c>
      <c r="C72">
        <v>2018</v>
      </c>
      <c r="D72">
        <v>1012131</v>
      </c>
      <c r="E72">
        <f t="shared" si="2"/>
        <v>747240</v>
      </c>
      <c r="F72">
        <v>-0.2394476975267866</v>
      </c>
      <c r="G72">
        <v>4908191</v>
      </c>
      <c r="H72">
        <f t="shared" si="3"/>
        <v>15.406416000111149</v>
      </c>
      <c r="I72">
        <v>5.5360722514669863E-2</v>
      </c>
      <c r="J72">
        <v>6.2107811207836046E-2</v>
      </c>
      <c r="K72">
        <v>1.2310334310167943</v>
      </c>
      <c r="L72">
        <v>-85547</v>
      </c>
      <c r="M72">
        <v>0.12351162269547261</v>
      </c>
      <c r="N72">
        <f>INDEX(Coleta!$A$2:$E$20,MATCH($B72,Coleta!$A$2:$A$20,0),MATCH($C72,Coleta!$A$2:$E$2,0))</f>
        <v>5.6277722454836324E-2</v>
      </c>
    </row>
    <row r="73" spans="1:14" x14ac:dyDescent="0.25">
      <c r="A73">
        <v>18</v>
      </c>
      <c r="B73" t="s">
        <v>97</v>
      </c>
      <c r="C73">
        <v>2017</v>
      </c>
      <c r="D73">
        <v>747240</v>
      </c>
      <c r="E73" t="str">
        <f t="shared" si="2"/>
        <v/>
      </c>
      <c r="F73">
        <v>0.14532205439870985</v>
      </c>
      <c r="G73">
        <v>4609156</v>
      </c>
      <c r="H73">
        <f t="shared" si="3"/>
        <v>15.34355531795129</v>
      </c>
      <c r="I73">
        <v>3.3281798229437234E-2</v>
      </c>
      <c r="J73">
        <v>6.4250591648449304E-2</v>
      </c>
      <c r="K73">
        <v>2.3239621684470166</v>
      </c>
      <c r="L73">
        <v>19464</v>
      </c>
      <c r="M73">
        <v>7.7345639983099027E-2</v>
      </c>
      <c r="N73">
        <f>INDEX(Coleta!$A$2:$E$20,MATCH($B73,Coleta!$A$2:$A$20,0),MATCH($C73,Coleta!$A$2:$E$2,0))</f>
        <v>4.1390920121711174E-2</v>
      </c>
    </row>
    <row r="74" spans="1:14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77F7-7221-443F-8FBE-2DDF0A2BBF8C}">
  <dimension ref="B1:H40"/>
  <sheetViews>
    <sheetView showGridLines="0" zoomScale="80" zoomScaleNormal="80" workbookViewId="0">
      <selection activeCell="E12" sqref="E12"/>
    </sheetView>
  </sheetViews>
  <sheetFormatPr defaultRowHeight="15" x14ac:dyDescent="0.25"/>
  <cols>
    <col min="1" max="1" width="6.5703125" customWidth="1"/>
    <col min="2" max="2" width="5.5703125" bestFit="1" customWidth="1"/>
    <col min="3" max="3" width="11.85546875" customWidth="1"/>
    <col min="4" max="4" width="20.85546875" customWidth="1"/>
    <col min="5" max="5" width="78.7109375" bestFit="1" customWidth="1"/>
    <col min="6" max="6" width="21.140625" customWidth="1"/>
    <col min="7" max="7" width="59.140625" customWidth="1"/>
    <col min="8" max="8" width="23.85546875" bestFit="1" customWidth="1"/>
  </cols>
  <sheetData>
    <row r="1" spans="2:8" ht="15.75" thickBot="1" x14ac:dyDescent="0.3"/>
    <row r="2" spans="2:8" ht="15.75" customHeight="1" thickBot="1" x14ac:dyDescent="0.3">
      <c r="B2" s="66" t="s">
        <v>0</v>
      </c>
      <c r="C2" s="68" t="s">
        <v>1</v>
      </c>
      <c r="D2" s="73" t="s">
        <v>2</v>
      </c>
      <c r="E2" s="74"/>
      <c r="F2" s="75"/>
      <c r="G2" s="66" t="s">
        <v>3</v>
      </c>
      <c r="H2" s="68" t="s">
        <v>4</v>
      </c>
    </row>
    <row r="3" spans="2:8" ht="15.75" thickBot="1" x14ac:dyDescent="0.3">
      <c r="B3" s="67"/>
      <c r="C3" s="69"/>
      <c r="D3" s="1" t="s">
        <v>5</v>
      </c>
      <c r="E3" s="2" t="s">
        <v>6</v>
      </c>
      <c r="F3" s="1" t="s">
        <v>7</v>
      </c>
      <c r="G3" s="67"/>
      <c r="H3" s="69"/>
    </row>
    <row r="4" spans="2:8" ht="15.75" customHeight="1" x14ac:dyDescent="0.25">
      <c r="B4" s="71">
        <v>1</v>
      </c>
      <c r="C4" s="72" t="s">
        <v>8</v>
      </c>
      <c r="D4" s="4"/>
      <c r="E4" s="4" t="s">
        <v>98</v>
      </c>
      <c r="F4" s="5" t="s">
        <v>9</v>
      </c>
      <c r="G4" s="6" t="s">
        <v>99</v>
      </c>
      <c r="H4" s="7" t="s">
        <v>100</v>
      </c>
    </row>
    <row r="5" spans="2:8" ht="18.75" x14ac:dyDescent="0.25">
      <c r="B5" s="47"/>
      <c r="C5" s="50"/>
      <c r="D5" s="8" t="s">
        <v>10</v>
      </c>
      <c r="E5" s="9" t="s">
        <v>101</v>
      </c>
      <c r="F5" s="10"/>
      <c r="G5" s="11" t="s">
        <v>102</v>
      </c>
      <c r="H5" s="12" t="s">
        <v>103</v>
      </c>
    </row>
    <row r="6" spans="2:8" ht="18.75" x14ac:dyDescent="0.25">
      <c r="B6" s="47"/>
      <c r="C6" s="50"/>
      <c r="D6" s="8" t="s">
        <v>11</v>
      </c>
      <c r="E6" s="9" t="s">
        <v>12</v>
      </c>
      <c r="F6" s="10"/>
      <c r="G6" s="11" t="s">
        <v>104</v>
      </c>
      <c r="H6" s="12" t="s">
        <v>105</v>
      </c>
    </row>
    <row r="7" spans="2:8" ht="18.75" x14ac:dyDescent="0.25">
      <c r="B7" s="48"/>
      <c r="C7" s="51"/>
      <c r="D7" s="13" t="s">
        <v>13</v>
      </c>
      <c r="E7" s="14" t="s">
        <v>14</v>
      </c>
      <c r="F7" s="13"/>
      <c r="G7" s="15" t="s">
        <v>106</v>
      </c>
      <c r="H7" s="16" t="s">
        <v>107</v>
      </c>
    </row>
    <row r="8" spans="2:8" ht="15.75" customHeight="1" x14ac:dyDescent="0.25">
      <c r="B8" s="70">
        <v>2</v>
      </c>
      <c r="C8" s="52" t="s">
        <v>15</v>
      </c>
      <c r="D8" s="17"/>
      <c r="E8" s="18" t="s">
        <v>16</v>
      </c>
      <c r="F8" s="17" t="s">
        <v>9</v>
      </c>
      <c r="G8" s="19" t="s">
        <v>108</v>
      </c>
      <c r="H8" s="20" t="s">
        <v>109</v>
      </c>
    </row>
    <row r="9" spans="2:8" ht="18.75" x14ac:dyDescent="0.25">
      <c r="B9" s="60"/>
      <c r="C9" s="53"/>
      <c r="D9" s="8" t="s">
        <v>17</v>
      </c>
      <c r="E9" s="21" t="s">
        <v>110</v>
      </c>
      <c r="F9" s="22"/>
      <c r="G9" s="23" t="s">
        <v>111</v>
      </c>
      <c r="H9" s="24" t="s">
        <v>112</v>
      </c>
    </row>
    <row r="10" spans="2:8" ht="18.75" x14ac:dyDescent="0.25">
      <c r="B10" s="60"/>
      <c r="C10" s="53"/>
      <c r="D10" s="8" t="s">
        <v>113</v>
      </c>
      <c r="E10" s="9" t="s">
        <v>18</v>
      </c>
      <c r="F10" s="22"/>
      <c r="G10" s="23" t="s">
        <v>114</v>
      </c>
      <c r="H10" s="24" t="s">
        <v>115</v>
      </c>
    </row>
    <row r="11" spans="2:8" ht="15.75" customHeight="1" x14ac:dyDescent="0.25">
      <c r="B11" s="46">
        <v>3</v>
      </c>
      <c r="C11" s="49" t="s">
        <v>19</v>
      </c>
      <c r="D11" s="25"/>
      <c r="E11" s="26" t="s">
        <v>20</v>
      </c>
      <c r="F11" s="25" t="s">
        <v>21</v>
      </c>
      <c r="G11" s="62" t="s">
        <v>22</v>
      </c>
      <c r="H11" s="27" t="s">
        <v>116</v>
      </c>
    </row>
    <row r="12" spans="2:8" ht="18.75" x14ac:dyDescent="0.25">
      <c r="B12" s="47"/>
      <c r="C12" s="50"/>
      <c r="D12" s="10" t="s">
        <v>23</v>
      </c>
      <c r="E12" s="28" t="s">
        <v>24</v>
      </c>
      <c r="F12" s="10"/>
      <c r="G12" s="57"/>
      <c r="H12" s="12" t="s">
        <v>103</v>
      </c>
    </row>
    <row r="13" spans="2:8" ht="18.75" x14ac:dyDescent="0.25">
      <c r="B13" s="47"/>
      <c r="C13" s="50"/>
      <c r="D13" s="10" t="s">
        <v>13</v>
      </c>
      <c r="E13" s="28" t="s">
        <v>24</v>
      </c>
      <c r="F13" s="10"/>
      <c r="G13" s="57"/>
      <c r="H13" s="12" t="s">
        <v>117</v>
      </c>
    </row>
    <row r="14" spans="2:8" x14ac:dyDescent="0.25">
      <c r="B14" s="47"/>
      <c r="C14" s="50"/>
      <c r="D14" s="10" t="s">
        <v>25</v>
      </c>
      <c r="E14" s="28" t="s">
        <v>24</v>
      </c>
      <c r="F14" s="10"/>
      <c r="G14" s="57"/>
      <c r="H14" s="12" t="s">
        <v>26</v>
      </c>
    </row>
    <row r="15" spans="2:8" x14ac:dyDescent="0.25">
      <c r="B15" s="48"/>
      <c r="C15" s="51"/>
      <c r="D15" s="13" t="s">
        <v>27</v>
      </c>
      <c r="E15" s="29" t="s">
        <v>24</v>
      </c>
      <c r="F15" s="13"/>
      <c r="G15" s="63"/>
      <c r="H15" s="16"/>
    </row>
    <row r="16" spans="2:8" ht="15" customHeight="1" x14ac:dyDescent="0.25">
      <c r="B16" s="60">
        <v>4</v>
      </c>
      <c r="C16" s="53" t="s">
        <v>28</v>
      </c>
      <c r="D16" s="22"/>
      <c r="E16" s="30" t="s">
        <v>29</v>
      </c>
      <c r="F16" s="22" t="s">
        <v>21</v>
      </c>
      <c r="G16" s="61" t="s">
        <v>118</v>
      </c>
      <c r="H16" s="59" t="s">
        <v>109</v>
      </c>
    </row>
    <row r="17" spans="2:8" x14ac:dyDescent="0.25">
      <c r="B17" s="60"/>
      <c r="C17" s="53"/>
      <c r="D17" s="22" t="s">
        <v>30</v>
      </c>
      <c r="E17" s="31" t="s">
        <v>31</v>
      </c>
      <c r="F17" s="22"/>
      <c r="G17" s="61"/>
      <c r="H17" s="59"/>
    </row>
    <row r="18" spans="2:8" ht="15" customHeight="1" x14ac:dyDescent="0.25">
      <c r="B18" s="46">
        <v>5</v>
      </c>
      <c r="C18" s="49" t="s">
        <v>32</v>
      </c>
      <c r="D18" s="25"/>
      <c r="E18" s="26" t="s">
        <v>33</v>
      </c>
      <c r="F18" s="25" t="s">
        <v>34</v>
      </c>
      <c r="G18" s="62" t="s">
        <v>119</v>
      </c>
      <c r="H18" s="64" t="s">
        <v>120</v>
      </c>
    </row>
    <row r="19" spans="2:8" x14ac:dyDescent="0.25">
      <c r="B19" s="48"/>
      <c r="C19" s="51"/>
      <c r="D19" s="13" t="s">
        <v>30</v>
      </c>
      <c r="E19" s="29" t="s">
        <v>35</v>
      </c>
      <c r="F19" s="13"/>
      <c r="G19" s="63"/>
      <c r="H19" s="65"/>
    </row>
    <row r="20" spans="2:8" ht="15" customHeight="1" x14ac:dyDescent="0.25">
      <c r="B20" s="60">
        <v>6</v>
      </c>
      <c r="C20" s="53" t="s">
        <v>36</v>
      </c>
      <c r="D20" s="22"/>
      <c r="E20" s="31" t="s">
        <v>37</v>
      </c>
      <c r="F20" s="22" t="s">
        <v>38</v>
      </c>
      <c r="G20" s="61" t="s">
        <v>121</v>
      </c>
      <c r="H20" s="59" t="s">
        <v>120</v>
      </c>
    </row>
    <row r="21" spans="2:8" ht="30" x14ac:dyDescent="0.25">
      <c r="B21" s="60"/>
      <c r="C21" s="53"/>
      <c r="D21" s="22" t="s">
        <v>34</v>
      </c>
      <c r="E21" s="32" t="s">
        <v>39</v>
      </c>
      <c r="F21" s="22"/>
      <c r="G21" s="61"/>
      <c r="H21" s="59"/>
    </row>
    <row r="22" spans="2:8" ht="15" customHeight="1" x14ac:dyDescent="0.25">
      <c r="B22" s="60"/>
      <c r="C22" s="53"/>
      <c r="D22" s="22"/>
      <c r="E22" s="31" t="s">
        <v>40</v>
      </c>
      <c r="F22" s="22" t="s">
        <v>41</v>
      </c>
      <c r="G22" s="61" t="s">
        <v>122</v>
      </c>
      <c r="H22" s="59" t="s">
        <v>112</v>
      </c>
    </row>
    <row r="23" spans="2:8" x14ac:dyDescent="0.25">
      <c r="B23" s="60"/>
      <c r="C23" s="53"/>
      <c r="D23" s="22" t="s">
        <v>42</v>
      </c>
      <c r="E23" s="31" t="s">
        <v>43</v>
      </c>
      <c r="F23" s="22"/>
      <c r="G23" s="61"/>
      <c r="H23" s="59"/>
    </row>
    <row r="24" spans="2:8" ht="15.75" customHeight="1" x14ac:dyDescent="0.25">
      <c r="B24" s="46">
        <v>7</v>
      </c>
      <c r="C24" s="49" t="s">
        <v>44</v>
      </c>
      <c r="D24" s="25"/>
      <c r="E24" s="33" t="s">
        <v>39</v>
      </c>
      <c r="F24" s="34" t="s">
        <v>34</v>
      </c>
      <c r="G24" s="35" t="s">
        <v>123</v>
      </c>
      <c r="H24" s="27" t="s">
        <v>109</v>
      </c>
    </row>
    <row r="25" spans="2:8" x14ac:dyDescent="0.25">
      <c r="B25" s="48"/>
      <c r="C25" s="51"/>
      <c r="D25" s="13" t="s">
        <v>45</v>
      </c>
      <c r="E25" s="29" t="s">
        <v>46</v>
      </c>
      <c r="F25" s="13"/>
      <c r="G25" s="15"/>
      <c r="H25" s="16"/>
    </row>
    <row r="26" spans="2:8" ht="15.75" customHeight="1" x14ac:dyDescent="0.25">
      <c r="B26" s="60">
        <v>8</v>
      </c>
      <c r="C26" s="53" t="s">
        <v>47</v>
      </c>
      <c r="D26" s="22"/>
      <c r="E26" s="31" t="s">
        <v>48</v>
      </c>
      <c r="F26" s="22" t="s">
        <v>49</v>
      </c>
      <c r="G26" s="23" t="s">
        <v>124</v>
      </c>
      <c r="H26" s="24" t="s">
        <v>109</v>
      </c>
    </row>
    <row r="27" spans="2:8" ht="15" customHeight="1" x14ac:dyDescent="0.25">
      <c r="B27" s="60"/>
      <c r="C27" s="53"/>
      <c r="D27" s="22" t="s">
        <v>50</v>
      </c>
      <c r="E27" s="31" t="s">
        <v>51</v>
      </c>
      <c r="F27" s="22"/>
      <c r="G27" s="61" t="s">
        <v>125</v>
      </c>
      <c r="H27" s="59" t="s">
        <v>112</v>
      </c>
    </row>
    <row r="28" spans="2:8" ht="28.5" x14ac:dyDescent="0.25">
      <c r="B28" s="60"/>
      <c r="C28" s="53"/>
      <c r="D28" s="22" t="s">
        <v>52</v>
      </c>
      <c r="E28" s="31" t="s">
        <v>53</v>
      </c>
      <c r="F28" s="22"/>
      <c r="G28" s="61"/>
      <c r="H28" s="59"/>
    </row>
    <row r="29" spans="2:8" ht="15.75" customHeight="1" x14ac:dyDescent="0.25">
      <c r="B29" s="46">
        <v>9</v>
      </c>
      <c r="C29" s="49" t="s">
        <v>126</v>
      </c>
      <c r="D29" s="25"/>
      <c r="E29" s="26" t="s">
        <v>54</v>
      </c>
      <c r="F29" s="25" t="s">
        <v>9</v>
      </c>
      <c r="G29" s="35" t="s">
        <v>127</v>
      </c>
      <c r="H29" s="27" t="s">
        <v>116</v>
      </c>
    </row>
    <row r="30" spans="2:8" ht="28.5" x14ac:dyDescent="0.25">
      <c r="B30" s="47"/>
      <c r="C30" s="50"/>
      <c r="D30" s="10" t="s">
        <v>55</v>
      </c>
      <c r="E30" s="28" t="s">
        <v>56</v>
      </c>
      <c r="F30" s="10"/>
      <c r="G30" s="11" t="s">
        <v>128</v>
      </c>
      <c r="H30" s="12" t="s">
        <v>129</v>
      </c>
    </row>
    <row r="31" spans="2:8" ht="18.75" x14ac:dyDescent="0.25">
      <c r="B31" s="47"/>
      <c r="C31" s="50"/>
      <c r="D31" s="10" t="s">
        <v>57</v>
      </c>
      <c r="E31" s="28" t="s">
        <v>58</v>
      </c>
      <c r="F31" s="10"/>
      <c r="G31" s="11" t="s">
        <v>130</v>
      </c>
      <c r="H31" s="12" t="s">
        <v>117</v>
      </c>
    </row>
    <row r="32" spans="2:8" x14ac:dyDescent="0.25">
      <c r="B32" s="47"/>
      <c r="C32" s="50"/>
      <c r="D32" s="10" t="s">
        <v>59</v>
      </c>
      <c r="E32" s="28" t="s">
        <v>60</v>
      </c>
      <c r="F32" s="10"/>
      <c r="G32" s="11" t="s">
        <v>61</v>
      </c>
      <c r="H32" s="12"/>
    </row>
    <row r="33" spans="2:8" ht="18.75" x14ac:dyDescent="0.25">
      <c r="B33" s="48"/>
      <c r="C33" s="51"/>
      <c r="D33" s="13" t="s">
        <v>17</v>
      </c>
      <c r="E33" s="36" t="s">
        <v>62</v>
      </c>
      <c r="F33" s="13"/>
      <c r="G33" s="15"/>
      <c r="H33" s="16" t="s">
        <v>131</v>
      </c>
    </row>
    <row r="34" spans="2:8" ht="15.75" customHeight="1" x14ac:dyDescent="0.25">
      <c r="B34" s="37"/>
      <c r="C34" s="52" t="s">
        <v>63</v>
      </c>
      <c r="D34" s="22"/>
      <c r="E34" s="30" t="s">
        <v>64</v>
      </c>
      <c r="F34" s="22" t="s">
        <v>9</v>
      </c>
      <c r="G34" s="23" t="s">
        <v>132</v>
      </c>
      <c r="H34" s="24" t="s">
        <v>109</v>
      </c>
    </row>
    <row r="35" spans="2:8" ht="18.75" x14ac:dyDescent="0.25">
      <c r="B35" s="38">
        <v>10</v>
      </c>
      <c r="C35" s="53"/>
      <c r="D35" s="8" t="s">
        <v>65</v>
      </c>
      <c r="E35" s="9" t="s">
        <v>66</v>
      </c>
      <c r="F35" s="22"/>
      <c r="G35" s="23" t="s">
        <v>133</v>
      </c>
      <c r="H35" s="24" t="s">
        <v>112</v>
      </c>
    </row>
    <row r="36" spans="2:8" x14ac:dyDescent="0.25">
      <c r="B36" s="38"/>
      <c r="C36" s="54"/>
      <c r="D36" s="22" t="s">
        <v>67</v>
      </c>
      <c r="E36" s="31" t="s">
        <v>68</v>
      </c>
      <c r="F36" s="22"/>
      <c r="G36" s="23"/>
      <c r="H36" s="24"/>
    </row>
    <row r="37" spans="2:8" ht="18.75" x14ac:dyDescent="0.25">
      <c r="B37" s="46">
        <v>11</v>
      </c>
      <c r="C37" s="49" t="s">
        <v>69</v>
      </c>
      <c r="D37" s="25"/>
      <c r="E37" s="26" t="s">
        <v>70</v>
      </c>
      <c r="F37" s="25" t="s">
        <v>71</v>
      </c>
      <c r="G37" s="35" t="s">
        <v>72</v>
      </c>
      <c r="H37" s="27" t="s">
        <v>109</v>
      </c>
    </row>
    <row r="38" spans="2:8" ht="18.75" x14ac:dyDescent="0.25">
      <c r="B38" s="47"/>
      <c r="C38" s="50"/>
      <c r="D38" s="8" t="s">
        <v>13</v>
      </c>
      <c r="E38" s="9" t="s">
        <v>73</v>
      </c>
      <c r="F38" s="10"/>
      <c r="G38" s="11" t="s">
        <v>74</v>
      </c>
      <c r="H38" s="12" t="s">
        <v>112</v>
      </c>
    </row>
    <row r="39" spans="2:8" ht="15" customHeight="1" x14ac:dyDescent="0.25">
      <c r="B39" s="47"/>
      <c r="C39" s="50"/>
      <c r="D39" s="10" t="s">
        <v>11</v>
      </c>
      <c r="E39" s="28" t="s">
        <v>75</v>
      </c>
      <c r="F39" s="10"/>
      <c r="G39" s="57" t="s">
        <v>76</v>
      </c>
      <c r="H39" s="44" t="s">
        <v>115</v>
      </c>
    </row>
    <row r="40" spans="2:8" ht="15.75" thickBot="1" x14ac:dyDescent="0.3">
      <c r="B40" s="55"/>
      <c r="C40" s="56"/>
      <c r="D40" s="39" t="s">
        <v>52</v>
      </c>
      <c r="E40" s="40" t="s">
        <v>77</v>
      </c>
      <c r="F40" s="41"/>
      <c r="G40" s="58"/>
      <c r="H40" s="45"/>
    </row>
  </sheetData>
  <mergeCells count="39">
    <mergeCell ref="G2:G3"/>
    <mergeCell ref="H2:H3"/>
    <mergeCell ref="B8:B10"/>
    <mergeCell ref="C8:C10"/>
    <mergeCell ref="B11:B15"/>
    <mergeCell ref="C11:C15"/>
    <mergeCell ref="G11:G15"/>
    <mergeCell ref="B4:B7"/>
    <mergeCell ref="C4:C7"/>
    <mergeCell ref="B2:B3"/>
    <mergeCell ref="C2:C3"/>
    <mergeCell ref="D2:F2"/>
    <mergeCell ref="H16:H17"/>
    <mergeCell ref="B18:B19"/>
    <mergeCell ref="C18:C19"/>
    <mergeCell ref="G18:G19"/>
    <mergeCell ref="H18:H19"/>
    <mergeCell ref="B16:B17"/>
    <mergeCell ref="C16:C17"/>
    <mergeCell ref="G16:G17"/>
    <mergeCell ref="H22:H23"/>
    <mergeCell ref="B24:B25"/>
    <mergeCell ref="C24:C25"/>
    <mergeCell ref="B26:B28"/>
    <mergeCell ref="C26:C28"/>
    <mergeCell ref="G27:G28"/>
    <mergeCell ref="H27:H28"/>
    <mergeCell ref="B20:B23"/>
    <mergeCell ref="C20:C23"/>
    <mergeCell ref="G20:G21"/>
    <mergeCell ref="H20:H21"/>
    <mergeCell ref="G22:G23"/>
    <mergeCell ref="H39:H40"/>
    <mergeCell ref="B29:B33"/>
    <mergeCell ref="C29:C33"/>
    <mergeCell ref="C34:C36"/>
    <mergeCell ref="B37:B40"/>
    <mergeCell ref="C37:C40"/>
    <mergeCell ref="G39:G4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F0E3-024A-45A1-983C-02E905EE9ED0}">
  <dimension ref="A1:E20"/>
  <sheetViews>
    <sheetView zoomScale="90" zoomScaleNormal="90" workbookViewId="0">
      <selection activeCell="E2" sqref="B1:E1048576"/>
    </sheetView>
  </sheetViews>
  <sheetFormatPr defaultRowHeight="15" x14ac:dyDescent="0.25"/>
  <cols>
    <col min="1" max="1" width="28" customWidth="1"/>
    <col min="2" max="5" width="10" bestFit="1" customWidth="1"/>
  </cols>
  <sheetData>
    <row r="1" spans="1:5" ht="20.25" customHeight="1" thickBot="1" x14ac:dyDescent="0.3">
      <c r="B1" s="76" t="s">
        <v>134</v>
      </c>
      <c r="C1" s="76"/>
      <c r="D1" s="76"/>
      <c r="E1" s="76"/>
    </row>
    <row r="2" spans="1:5" ht="20.25" thickTop="1" thickBot="1" x14ac:dyDescent="0.3">
      <c r="A2" s="77" t="s">
        <v>78</v>
      </c>
      <c r="B2" s="42">
        <v>2017</v>
      </c>
      <c r="C2" s="42">
        <v>2018</v>
      </c>
      <c r="D2" s="42">
        <v>2019</v>
      </c>
      <c r="E2" s="42">
        <v>2020</v>
      </c>
    </row>
    <row r="3" spans="1:5" x14ac:dyDescent="0.25">
      <c r="A3" s="3" t="s">
        <v>80</v>
      </c>
      <c r="B3" s="43">
        <v>9.4189925851650105E-2</v>
      </c>
      <c r="C3" s="43">
        <v>8.299148497288647E-2</v>
      </c>
      <c r="D3" s="43">
        <v>6.9860491829068824E-2</v>
      </c>
      <c r="E3" s="43">
        <v>3.7715670345910772E-2</v>
      </c>
    </row>
    <row r="4" spans="1:5" x14ac:dyDescent="0.25">
      <c r="A4" s="3" t="s">
        <v>81</v>
      </c>
      <c r="B4" s="43">
        <v>8.3907250489102914E-2</v>
      </c>
      <c r="C4" s="43">
        <v>5.0124426149536279E-2</v>
      </c>
      <c r="D4" s="43">
        <v>-5.5366548794256502E-2</v>
      </c>
      <c r="E4" s="43">
        <v>-0.11983066811830534</v>
      </c>
    </row>
    <row r="5" spans="1:5" x14ac:dyDescent="0.25">
      <c r="A5" s="3" t="s">
        <v>82</v>
      </c>
      <c r="B5" s="43">
        <v>-3.2831648488443992E-2</v>
      </c>
      <c r="C5" s="43">
        <v>-0.14794566433269232</v>
      </c>
      <c r="D5" s="43">
        <v>8.8932393896250118E-3</v>
      </c>
      <c r="E5" s="43">
        <v>3.5218636067667099E-2</v>
      </c>
    </row>
    <row r="6" spans="1:5" x14ac:dyDescent="0.25">
      <c r="A6" s="3" t="s">
        <v>83</v>
      </c>
      <c r="B6" s="43">
        <v>6.7654482595495532E-3</v>
      </c>
      <c r="C6" s="43">
        <v>6.7170792390590275E-2</v>
      </c>
      <c r="D6" s="43">
        <v>7.137766255136159E-2</v>
      </c>
      <c r="E6" s="43">
        <v>8.6758728626156287E-2</v>
      </c>
    </row>
    <row r="7" spans="1:5" x14ac:dyDescent="0.25">
      <c r="A7" s="3" t="s">
        <v>84</v>
      </c>
      <c r="B7" s="43">
        <v>4.0732012458238424E-2</v>
      </c>
      <c r="C7" s="43">
        <v>5.3756857261727582E-2</v>
      </c>
      <c r="D7" s="43">
        <v>7.6310876901128172E-2</v>
      </c>
      <c r="E7" s="43">
        <v>4.440752897641858E-2</v>
      </c>
    </row>
    <row r="8" spans="1:5" x14ac:dyDescent="0.25">
      <c r="A8" s="3" t="s">
        <v>85</v>
      </c>
      <c r="B8" s="43">
        <v>4.6359612174400246E-2</v>
      </c>
      <c r="C8" s="43">
        <v>8.7242777400961452E-2</v>
      </c>
      <c r="D8" s="43">
        <v>8.0955866126225282E-2</v>
      </c>
      <c r="E8" s="43">
        <v>7.7213035681241771E-2</v>
      </c>
    </row>
    <row r="9" spans="1:5" x14ac:dyDescent="0.25">
      <c r="A9" s="3" t="s">
        <v>86</v>
      </c>
      <c r="B9" s="43">
        <v>4.5282635722833989E-2</v>
      </c>
      <c r="C9" s="43">
        <v>-3.4375657662104028E-2</v>
      </c>
      <c r="D9" s="43">
        <v>-0.1236238565194975</v>
      </c>
      <c r="E9" s="43">
        <v>-0.18309114191576684</v>
      </c>
    </row>
    <row r="10" spans="1:5" x14ac:dyDescent="0.25">
      <c r="A10" s="3" t="s">
        <v>87</v>
      </c>
      <c r="B10" s="43">
        <v>-9.1735872782044807E-3</v>
      </c>
      <c r="C10" s="43">
        <v>5.0398793504553931E-2</v>
      </c>
      <c r="D10" s="43">
        <v>3.0695355994512161E-2</v>
      </c>
      <c r="E10" s="43">
        <v>5.4503537069475444E-2</v>
      </c>
    </row>
    <row r="11" spans="1:5" x14ac:dyDescent="0.25">
      <c r="A11" s="3" t="s">
        <v>88</v>
      </c>
      <c r="B11" s="43">
        <v>5.6405889372883142E-2</v>
      </c>
      <c r="C11" s="43">
        <v>0.11332119193718038</v>
      </c>
      <c r="D11" s="43">
        <v>0.16970474431291199</v>
      </c>
      <c r="E11" s="43">
        <v>0.17951908749935774</v>
      </c>
    </row>
    <row r="12" spans="1:5" x14ac:dyDescent="0.25">
      <c r="A12" s="3" t="s">
        <v>89</v>
      </c>
      <c r="B12" s="43">
        <v>1.0711757839939957E-2</v>
      </c>
      <c r="C12" s="43">
        <v>3.1835740548416806E-2</v>
      </c>
      <c r="D12" s="43">
        <v>4.2072522100017024E-2</v>
      </c>
      <c r="E12" s="43">
        <v>-4.7932280190051607E-2</v>
      </c>
    </row>
    <row r="13" spans="1:5" x14ac:dyDescent="0.25">
      <c r="A13" s="3" t="s">
        <v>90</v>
      </c>
      <c r="B13" s="43">
        <v>6.2846670307573306E-3</v>
      </c>
      <c r="C13" s="43">
        <v>1.1565153996600753E-3</v>
      </c>
      <c r="D13" s="43">
        <v>3.160933403398606E-2</v>
      </c>
      <c r="E13" s="43">
        <v>1.7227521975120064E-2</v>
      </c>
    </row>
    <row r="14" spans="1:5" x14ac:dyDescent="0.25">
      <c r="A14" s="3" t="s">
        <v>91</v>
      </c>
      <c r="B14" s="43">
        <v>6.3554875941346498E-2</v>
      </c>
      <c r="C14" s="43">
        <v>1.8651098426879512E-2</v>
      </c>
      <c r="D14" s="43">
        <v>6.9570599772835223E-2</v>
      </c>
      <c r="E14" s="43">
        <v>-0.1999775040058436</v>
      </c>
    </row>
    <row r="15" spans="1:5" x14ac:dyDescent="0.25">
      <c r="A15" s="3" t="s">
        <v>92</v>
      </c>
      <c r="B15" s="43">
        <v>2.8550834442225694E-2</v>
      </c>
      <c r="C15" s="43">
        <v>4.5490996000445982E-2</v>
      </c>
      <c r="D15" s="43">
        <v>4.9142966540534849E-2</v>
      </c>
      <c r="E15" s="43">
        <v>2.5268952898629453E-2</v>
      </c>
    </row>
    <row r="16" spans="1:5" x14ac:dyDescent="0.25">
      <c r="A16" s="3" t="s">
        <v>93</v>
      </c>
      <c r="B16" s="43">
        <v>-2.3965983619330371E-2</v>
      </c>
      <c r="C16" s="43">
        <v>7.2487203171874195E-2</v>
      </c>
      <c r="D16" s="43">
        <v>3.2448824889091309E-2</v>
      </c>
      <c r="E16" s="43">
        <v>6.7142103412827087E-2</v>
      </c>
    </row>
    <row r="17" spans="1:5" x14ac:dyDescent="0.25">
      <c r="A17" s="3" t="s">
        <v>94</v>
      </c>
      <c r="B17" s="43">
        <v>-2.0139021332024006E-2</v>
      </c>
      <c r="C17" s="43">
        <v>-4.5049862310509855E-3</v>
      </c>
      <c r="D17" s="43">
        <v>3.2040632749315227E-2</v>
      </c>
      <c r="E17" s="43">
        <v>-9.6915122982693586E-2</v>
      </c>
    </row>
    <row r="18" spans="1:5" x14ac:dyDescent="0.25">
      <c r="A18" s="3" t="s">
        <v>95</v>
      </c>
      <c r="B18" s="43">
        <v>-2.3189680520703061E-2</v>
      </c>
      <c r="C18" s="43">
        <v>-7.8001177804944824E-2</v>
      </c>
      <c r="D18" s="43">
        <v>9.4359429591787567E-4</v>
      </c>
      <c r="E18" s="43">
        <v>3.5920830837585897E-2</v>
      </c>
    </row>
    <row r="19" spans="1:5" x14ac:dyDescent="0.25">
      <c r="A19" s="3" t="s">
        <v>96</v>
      </c>
      <c r="B19" s="43">
        <v>3.5663817039061442E-2</v>
      </c>
      <c r="C19" s="43">
        <v>5.323110156660181E-2</v>
      </c>
      <c r="D19" s="43">
        <v>5.9018550319939751E-2</v>
      </c>
      <c r="E19" s="43">
        <v>0.15537992946158286</v>
      </c>
    </row>
    <row r="20" spans="1:5" x14ac:dyDescent="0.25">
      <c r="A20" s="3" t="s">
        <v>97</v>
      </c>
      <c r="B20" s="43">
        <v>4.1390920121711174E-2</v>
      </c>
      <c r="C20" s="43">
        <v>5.6277722454836324E-2</v>
      </c>
      <c r="D20" s="43">
        <v>5.4019058464225923E-2</v>
      </c>
      <c r="E20" s="43">
        <v>-1.7899772547700626E-2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Stata</vt:lpstr>
      <vt:lpstr>database</vt:lpstr>
      <vt:lpstr>Discriminação de variáveis</vt:lpstr>
      <vt:lpstr>Coleta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Lima</dc:creator>
  <cp:lastModifiedBy>concentrix</cp:lastModifiedBy>
  <dcterms:created xsi:type="dcterms:W3CDTF">2022-01-25T00:04:08Z</dcterms:created>
  <dcterms:modified xsi:type="dcterms:W3CDTF">2022-01-26T01:24:31Z</dcterms:modified>
</cp:coreProperties>
</file>