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944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J24" i="2" l="1"/>
  <c r="N24" i="2" s="1"/>
  <c r="J21" i="2"/>
  <c r="N21" i="2" s="1"/>
  <c r="J22" i="2"/>
  <c r="N22" i="2" s="1"/>
  <c r="B24" i="2" l="1"/>
  <c r="L26" i="2"/>
  <c r="E41" i="2" s="1"/>
  <c r="K26" i="2"/>
  <c r="M26" i="2"/>
  <c r="E33" i="2" s="1"/>
  <c r="G26" i="2"/>
  <c r="F26" i="2"/>
  <c r="E5" i="2"/>
  <c r="E37" i="2" s="1"/>
  <c r="E9" i="2"/>
  <c r="E38" i="2" s="1"/>
  <c r="E13" i="2"/>
  <c r="E39" i="2" s="1"/>
  <c r="E30" i="2"/>
  <c r="E40" i="2" s="1"/>
  <c r="N25" i="2"/>
  <c r="J19" i="2"/>
  <c r="N19" i="2" s="1"/>
  <c r="J20" i="2"/>
  <c r="N20" i="2" s="1"/>
  <c r="J23" i="2"/>
  <c r="N23" i="2" s="1"/>
  <c r="J18" i="2"/>
  <c r="B19" i="2"/>
  <c r="B20" i="2"/>
  <c r="B21" i="2"/>
  <c r="B22" i="2"/>
  <c r="B23" i="2"/>
  <c r="B25" i="2"/>
  <c r="B18" i="2"/>
  <c r="J26" i="2" l="1"/>
  <c r="E42" i="2" s="1"/>
  <c r="N18" i="2"/>
  <c r="N26" i="2" s="1"/>
  <c r="E34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<sst xmlns="http://schemas.openxmlformats.org/spreadsheetml/2006/main" count="59" uniqueCount="42">
  <si>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</si>
  <si>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</si>
  <si>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</si>
  <si>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</si>
  <si>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</si>
  <si>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</si>
  <si>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</si>
  <si>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</si>
  <si>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</si>
  <si>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</si>
  <si>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</si>
  <si>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</si>
  <si>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</si>
  <si>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</si>
  <si>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</si>
  <si>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</si>
  <si>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</si>
  <si>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</si>
  <si>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</si>
  <si>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</si>
  <si>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</si>
  <si>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</si>
  <si>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</si>
  <si>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</si>
  <si>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</si>
  <si>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</si>
  <si>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</si>
  <si>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</si>
  <si>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</si>
  <si>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</si>
  <si>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</si>
  <si>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</si>
  <si>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</si>
  <si>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</si>
  <si>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metodos clase vector</t>
  </si>
  <si>
    <t>atributos ,metodos equals y get() y set() clase matriz</t>
  </si>
  <si>
    <t>constructores clase matriz</t>
  </si>
  <si>
    <t>metodos clase matriz</t>
  </si>
  <si>
    <t>constructores y atributos clase sel</t>
  </si>
  <si>
    <t>metodos clase sel</t>
  </si>
  <si>
    <t>atributos ,metodos equals,clone y get() y set() clase vector</t>
  </si>
  <si>
    <t>constructores clase vector, 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</si>
</sst>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1" xfId="0" applyNumberForma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3.4722222222222654E-3</c:v>
                </c:pt>
                <c:pt idx="1">
                  <c:v>1.5277777777777724E-2</c:v>
                </c:pt>
                <c:pt idx="2">
                  <c:v>1.6666666666666663E-2</c:v>
                </c:pt>
                <c:pt idx="3">
                  <c:v>1.3194444444444509E-2</c:v>
                </c:pt>
                <c:pt idx="4">
                  <c:v>1.3194444444444444E-2</c:v>
                </c:pt>
                <c:pt idx="5">
                  <c:v>0.10277777777777772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I29" sqref="I29"/>
    </sheetView>
  </sheetViews>
  <sheetFormatPr baseColWidth="10" defaultColWidth="0" defaultRowHeight="15" zeroHeight="1" x14ac:dyDescent="0.25"/>
  <cols>
    <col min="1" max="1" width="1.125" style="21" customWidth="1"/>
    <col min="2" max="2" width="11.875" style="28" customWidth="1"/>
    <col min="3" max="11" width="11.375" style="28" customWidth="1"/>
    <col min="12" max="12" width="13" style="28" customWidth="1"/>
    <col min="13" max="14" width="11.375" style="28" customWidth="1"/>
    <col min="15" max="15" width="1.125" style="21" customWidth="1"/>
    <col min="16" max="16384" width="11.375" style="28" hidden="1"/>
  </cols>
  <sheetData>
    <row r="1" spans="1:16" s="10" customFormat="1" ht="23.25" customHeight="1" x14ac:dyDescent="0.25">
      <c r="B1" s="94" t="s">
        <v>19</v>
      </c>
      <c r="C1" s="94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0.36319444444444443</v>
      </c>
      <c r="D5" s="2">
        <v>0.3666666666666667</v>
      </c>
      <c r="E5" s="52">
        <f>IFERROR(IF(OR(ISBLANK(C5),ISBLANK(D5)),"Completar",IF(D5&gt;=C5,D5-C5,"Error")),"Error")</f>
        <v>3.4722222222222654E-3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0.3666666666666667</v>
      </c>
      <c r="D9" s="2">
        <v>0.38194444444444442</v>
      </c>
      <c r="E9" s="52">
        <f>IFERROR(IF(OR(ISBLANK(C9),ISBLANK(D9)),"Completar",IF(D9&gt;=C9,D9-C9,"Error")),"Error")</f>
        <v>1.5277777777777724E-2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2.0833333333333332E-2</v>
      </c>
      <c r="C13" s="2">
        <v>0.38263888888888892</v>
      </c>
      <c r="D13" s="2">
        <v>0.39930555555555558</v>
      </c>
      <c r="E13" s="52">
        <f>IFERROR(IF(OR(ISBLANK(C13),ISBLANK(D13)),"Completar",IF(D13&gt;=C13,D13-C13,"Error")),"Error")</f>
        <v>1.6666666666666663E-2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40</v>
      </c>
      <c r="D18" s="76"/>
      <c r="E18" s="77"/>
      <c r="F18" s="3">
        <v>30</v>
      </c>
      <c r="G18" s="4">
        <v>6.9444444444444441E-3</v>
      </c>
      <c r="H18" s="5">
        <v>0.39999999999999997</v>
      </c>
      <c r="I18" s="6">
        <v>0.40277777777777773</v>
      </c>
      <c r="J18" s="53">
        <f>IFERROR(IF(OR(ISBLANK(H18),ISBLANK(I18)),"",IF(I18&gt;=H18,I18-H18,"Error")),"Error")</f>
        <v>2.7777777777777679E-3</v>
      </c>
      <c r="K18" s="7">
        <v>0</v>
      </c>
      <c r="L18" s="8">
        <v>0</v>
      </c>
      <c r="M18" s="9">
        <v>26</v>
      </c>
      <c r="N18" s="54">
        <f>IFERROR(IF(OR(J18="",ISBLANK(L18)),"",J18+L18),"Error")</f>
        <v>2.7777777777777679E-3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 t="s">
        <v>41</v>
      </c>
      <c r="D19" s="76"/>
      <c r="E19" s="77"/>
      <c r="F19" s="3">
        <v>40</v>
      </c>
      <c r="G19" s="4">
        <v>1.0416666666666666E-2</v>
      </c>
      <c r="H19" s="5">
        <v>0.40347222222222223</v>
      </c>
      <c r="I19" s="6">
        <v>0.41319444444444442</v>
      </c>
      <c r="J19" s="53">
        <f t="shared" ref="J19:J23" si="1">IFERROR(IF(OR(ISBLANK(H19),ISBLANK(I19)),"",IF(I19&gt;=H19,I19-H19,"Error")),"Error")</f>
        <v>9.7222222222221877E-3</v>
      </c>
      <c r="K19" s="7">
        <v>0</v>
      </c>
      <c r="L19" s="8">
        <v>0</v>
      </c>
      <c r="M19" s="9">
        <v>30</v>
      </c>
      <c r="N19" s="54">
        <f t="shared" ref="N19:N25" si="2">IFERROR(IF(OR(J19="",ISBLANK(L19)),"",J19+L19),"Error")</f>
        <v>9.7222222222221877E-3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7" t="s">
        <v>34</v>
      </c>
      <c r="D20" s="92"/>
      <c r="E20" s="93"/>
      <c r="F20" s="3">
        <v>100</v>
      </c>
      <c r="G20" s="4">
        <v>2.7777777777777776E-2</v>
      </c>
      <c r="H20" s="5">
        <v>0.41388888888888892</v>
      </c>
      <c r="I20" s="6">
        <v>0.4375</v>
      </c>
      <c r="J20" s="53">
        <f t="shared" si="1"/>
        <v>2.3611111111111083E-2</v>
      </c>
      <c r="K20" s="7">
        <v>5</v>
      </c>
      <c r="L20" s="8">
        <v>3.472222222222222E-3</v>
      </c>
      <c r="M20" s="9">
        <v>16</v>
      </c>
      <c r="N20" s="54">
        <f t="shared" si="2"/>
        <v>2.7083333333333307E-2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 t="s">
        <v>35</v>
      </c>
      <c r="D21" s="76"/>
      <c r="E21" s="77"/>
      <c r="F21" s="3">
        <v>30</v>
      </c>
      <c r="G21" s="4">
        <v>3.472222222222222E-3</v>
      </c>
      <c r="H21" s="5">
        <v>0.4381944444444445</v>
      </c>
      <c r="I21" s="6">
        <v>0.44236111111111115</v>
      </c>
      <c r="J21" s="53">
        <f t="shared" si="1"/>
        <v>4.1666666666666519E-3</v>
      </c>
      <c r="K21" s="7">
        <v>0</v>
      </c>
      <c r="L21" s="8">
        <v>0</v>
      </c>
      <c r="M21" s="9">
        <v>29</v>
      </c>
      <c r="N21" s="54">
        <f t="shared" si="2"/>
        <v>4.1666666666666519E-3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 t="s">
        <v>36</v>
      </c>
      <c r="D22" s="76"/>
      <c r="E22" s="77"/>
      <c r="F22" s="3">
        <v>30</v>
      </c>
      <c r="G22" s="4">
        <v>6.9444444444444441E-3</v>
      </c>
      <c r="H22" s="5">
        <v>0.44305555555555554</v>
      </c>
      <c r="I22" s="6">
        <v>0.45208333333333334</v>
      </c>
      <c r="J22" s="53">
        <f t="shared" si="1"/>
        <v>9.0277777777778012E-3</v>
      </c>
      <c r="K22" s="7">
        <v>4</v>
      </c>
      <c r="L22" s="8">
        <v>1.3888888888888889E-3</v>
      </c>
      <c r="M22" s="9">
        <v>32</v>
      </c>
      <c r="N22" s="54">
        <f t="shared" si="2"/>
        <v>1.041666666666669E-2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 t="s">
        <v>37</v>
      </c>
      <c r="D23" s="76"/>
      <c r="E23" s="77"/>
      <c r="F23" s="3">
        <v>200</v>
      </c>
      <c r="G23" s="4">
        <v>3.125E-2</v>
      </c>
      <c r="H23" s="5">
        <v>0.45277777777777778</v>
      </c>
      <c r="I23" s="6">
        <v>0.4861111111111111</v>
      </c>
      <c r="J23" s="53">
        <f t="shared" si="1"/>
        <v>3.3333333333333326E-2</v>
      </c>
      <c r="K23" s="7">
        <v>10</v>
      </c>
      <c r="L23" s="8">
        <v>6.9444444444444441E-3</v>
      </c>
      <c r="M23" s="9">
        <v>291</v>
      </c>
      <c r="N23" s="54">
        <f t="shared" si="2"/>
        <v>4.0277777777777773E-2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 t="s">
        <v>38</v>
      </c>
      <c r="D24" s="76"/>
      <c r="E24" s="77"/>
      <c r="F24" s="3">
        <v>30</v>
      </c>
      <c r="G24" s="4">
        <v>1.3888888888888888E-2</v>
      </c>
      <c r="H24" s="5">
        <v>0.48680555555555555</v>
      </c>
      <c r="I24" s="6">
        <v>0.5</v>
      </c>
      <c r="J24" s="53">
        <f>IFERROR(IF(OR(ISBLANK(H24),ISBLANK(I24)),"",IF(I24&gt;=H24,I24-H24,"Error")),"Error")</f>
        <v>1.3194444444444453E-2</v>
      </c>
      <c r="K24" s="7">
        <v>0</v>
      </c>
      <c r="L24" s="8">
        <v>0</v>
      </c>
      <c r="M24" s="9">
        <v>40</v>
      </c>
      <c r="N24" s="54">
        <f t="shared" si="2"/>
        <v>1.3194444444444453E-2</v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76" t="s">
        <v>39</v>
      </c>
      <c r="D25" s="76"/>
      <c r="E25" s="77"/>
      <c r="F25" s="3">
        <v>50</v>
      </c>
      <c r="G25" s="4">
        <v>1.0416666666666666E-2</v>
      </c>
      <c r="H25" s="5">
        <v>0.50069444444444444</v>
      </c>
      <c r="I25" s="6">
        <v>0.50694444444444442</v>
      </c>
      <c r="J25" s="53">
        <v>6.9444444444444441E-3</v>
      </c>
      <c r="K25" s="7">
        <v>3</v>
      </c>
      <c r="L25" s="8">
        <v>1.3888888888888889E-3</v>
      </c>
      <c r="M25" s="9">
        <v>45</v>
      </c>
      <c r="N25" s="54">
        <f t="shared" si="2"/>
        <v>8.3333333333333332E-3</v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510</v>
      </c>
      <c r="G26" s="46">
        <f>IF(SUM(G18:G25)=0,"Completar",SUM(G18:G25))</f>
        <v>0.11111111111111112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0.10277777777777772</v>
      </c>
      <c r="K26" s="50">
        <f>SUM(K18:K25)</f>
        <v>22</v>
      </c>
      <c r="L26" s="46">
        <f>SUM(L18:L25)</f>
        <v>1.3194444444444444E-2</v>
      </c>
      <c r="M26" s="51">
        <f>IF(SUM(M18:M25)=0,"Completar",SUM(M18:M25))</f>
        <v>509</v>
      </c>
      <c r="N26" s="52">
        <f>IF(OR(COUNTIF(N18:N25,"Error")&gt;0,COUNTIF(N18:N25,"Completar")&gt;0),"Error",IF(SUM(N18:N25)=0,"Completar",SUM(N18:N25)))</f>
        <v>0.11597222222222217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1.3888888888888888E-2</v>
      </c>
      <c r="C30" s="2">
        <v>0.50763888888888886</v>
      </c>
      <c r="D30" s="2">
        <v>0.52083333333333337</v>
      </c>
      <c r="E30" s="52">
        <f>IFERROR(IF(OR(ISBLANK(C30),ISBLANK(D30)),"Completar",IF(D30&gt;=C30,D30-C30,"Error")),"Error")</f>
        <v>1.3194444444444509E-2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>
        <f>M26</f>
        <v>509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>
        <f>IF(M26="Completar","Completar",IFERROR(M26/(N26*24),"Error"))</f>
        <v>182.87425149700604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5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4.3222003929273084E-2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3.4722222222222654E-3</v>
      </c>
      <c r="F37" s="58">
        <f>IF(E37="Completar",E37,IFERROR(E37/$E$43,"Error"))</f>
        <v>2.1097046413502372E-2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1.5277777777777724E-2</v>
      </c>
      <c r="F38" s="58">
        <f>IF(E38="Completar",E38,IFERROR(E38/$E$43,"Error"))</f>
        <v>9.2827004219408954E-2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1.6666666666666663E-2</v>
      </c>
      <c r="F39" s="58">
        <f t="shared" ref="F39" si="3">IF(E39="Completar",E39,IFERROR(E39/$E$43,"Error"))</f>
        <v>0.10126582278481011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>
        <f>E30</f>
        <v>1.3194444444444509E-2</v>
      </c>
      <c r="F40" s="58">
        <f>IF(E40="Completar",E40,IFERROR(E40/$E$43,"Error"))</f>
        <v>8.0168776371308412E-2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1.3194444444444444E-2</v>
      </c>
      <c r="F41" s="58">
        <f>IF(E41="Completar",E41,IFERROR(E41/$E$43,"Completar"))</f>
        <v>8.0168776371308023E-2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0.10277777777777772</v>
      </c>
      <c r="F42" s="58">
        <f>IF(E42="Completar",E42,IFERROR(E42/$E$43,"Completar"))</f>
        <v>0.62447257383966204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0.16458333333333333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Usuario de Windows</cp:lastModifiedBy>
  <dcterms:created xsi:type="dcterms:W3CDTF">2014-04-14T14:00:11Z</dcterms:created>
  <dcterms:modified xsi:type="dcterms:W3CDTF">2016-09-07T22:17:37Z</dcterms:modified>
</cp:coreProperties>
</file>