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240" yWindow="90" windowWidth="20115" windowHeight="852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N38" i="1"/>
  <c r="N35"/>
  <c r="N12"/>
  <c r="N11"/>
  <c r="I7"/>
  <c r="I8"/>
  <c r="I9" s="1"/>
  <c r="I10" s="1"/>
  <c r="I11" s="1"/>
  <c r="I12" s="1"/>
  <c r="I13" s="1"/>
  <c r="I14" s="1"/>
  <c r="I15" s="1"/>
  <c r="I16" s="1"/>
  <c r="I17" s="1"/>
  <c r="I18" s="1"/>
  <c r="I19" s="1"/>
  <c r="I20" s="1"/>
  <c r="I21" s="1"/>
  <c r="I22" s="1"/>
  <c r="I23" s="1"/>
  <c r="I24" s="1"/>
  <c r="I25" s="1"/>
  <c r="I26" s="1"/>
  <c r="I27" s="1"/>
  <c r="I28" s="1"/>
  <c r="I29" s="1"/>
  <c r="I30" s="1"/>
  <c r="I31" s="1"/>
  <c r="I32" s="1"/>
  <c r="I33" s="1"/>
  <c r="I34" s="1"/>
  <c r="I35" s="1"/>
  <c r="I36" s="1"/>
  <c r="I37" s="1"/>
  <c r="I38" s="1"/>
  <c r="I39" s="1"/>
  <c r="I40" s="1"/>
  <c r="I41" s="1"/>
  <c r="I42" s="1"/>
  <c r="I43" s="1"/>
  <c r="I44" s="1"/>
  <c r="I45" s="1"/>
  <c r="I46" s="1"/>
  <c r="I47" s="1"/>
  <c r="I48" s="1"/>
  <c r="I49" s="1"/>
  <c r="I50" s="1"/>
  <c r="I51" s="1"/>
  <c r="I52" s="1"/>
  <c r="I53" s="1"/>
  <c r="I54" s="1"/>
  <c r="I55" s="1"/>
  <c r="I56" s="1"/>
  <c r="I57" s="1"/>
  <c r="I58" s="1"/>
  <c r="I59" s="1"/>
  <c r="I60" s="1"/>
  <c r="I61" s="1"/>
  <c r="I62" s="1"/>
  <c r="I63" s="1"/>
  <c r="I64" s="1"/>
  <c r="I65" s="1"/>
  <c r="I66" s="1"/>
  <c r="I67" s="1"/>
  <c r="I68" s="1"/>
  <c r="I69" s="1"/>
  <c r="I70" s="1"/>
  <c r="I71" s="1"/>
  <c r="I72" s="1"/>
  <c r="I73" s="1"/>
  <c r="I74" s="1"/>
  <c r="I75" s="1"/>
  <c r="I76" s="1"/>
  <c r="I77" s="1"/>
  <c r="I78" s="1"/>
  <c r="I79" s="1"/>
  <c r="I80" s="1"/>
  <c r="I81" s="1"/>
  <c r="I82" s="1"/>
  <c r="I83" s="1"/>
  <c r="I84" s="1"/>
  <c r="I85" s="1"/>
  <c r="I86" s="1"/>
  <c r="I87" s="1"/>
  <c r="I88" s="1"/>
  <c r="I89" s="1"/>
  <c r="I90" s="1"/>
  <c r="I91" s="1"/>
  <c r="I92" s="1"/>
  <c r="I93" s="1"/>
  <c r="I94" s="1"/>
  <c r="I95" s="1"/>
  <c r="I96" s="1"/>
  <c r="I97" s="1"/>
  <c r="I98" s="1"/>
  <c r="I99" s="1"/>
  <c r="I100" s="1"/>
  <c r="I101" s="1"/>
  <c r="I102" s="1"/>
  <c r="I103" s="1"/>
  <c r="I104" s="1"/>
  <c r="I105" s="1"/>
  <c r="I106" s="1"/>
  <c r="I107" s="1"/>
  <c r="I108" s="1"/>
  <c r="I109" s="1"/>
  <c r="I110" s="1"/>
  <c r="I111" s="1"/>
  <c r="I112" s="1"/>
  <c r="I113" s="1"/>
  <c r="I114" s="1"/>
  <c r="I115" s="1"/>
  <c r="I116" s="1"/>
  <c r="I6"/>
  <c r="H38"/>
  <c r="H39" s="1"/>
  <c r="H40" s="1"/>
  <c r="H41" s="1"/>
  <c r="H42" s="1"/>
  <c r="H43" s="1"/>
  <c r="H44" s="1"/>
  <c r="H45" s="1"/>
  <c r="H46" s="1"/>
  <c r="H47" s="1"/>
  <c r="H48" s="1"/>
  <c r="H49" s="1"/>
  <c r="H50" s="1"/>
  <c r="H51" s="1"/>
  <c r="H52" s="1"/>
  <c r="H53" s="1"/>
  <c r="H54" s="1"/>
  <c r="H55" s="1"/>
  <c r="H56" s="1"/>
  <c r="H57" s="1"/>
  <c r="H58" s="1"/>
  <c r="H59" s="1"/>
  <c r="H60" s="1"/>
  <c r="H61" s="1"/>
  <c r="H62" s="1"/>
  <c r="H63" s="1"/>
  <c r="H64" s="1"/>
  <c r="H65" s="1"/>
  <c r="H66" s="1"/>
  <c r="H67" s="1"/>
  <c r="H68" s="1"/>
  <c r="H69" s="1"/>
  <c r="H70" s="1"/>
  <c r="H71" s="1"/>
  <c r="H72" s="1"/>
  <c r="H73" s="1"/>
  <c r="H74" s="1"/>
  <c r="H75" s="1"/>
  <c r="H76" s="1"/>
  <c r="H77" s="1"/>
  <c r="H78" s="1"/>
  <c r="H79" s="1"/>
  <c r="H80" s="1"/>
  <c r="H81" s="1"/>
  <c r="H82" s="1"/>
  <c r="H83" s="1"/>
  <c r="H84" s="1"/>
  <c r="H85" s="1"/>
  <c r="H86" s="1"/>
  <c r="H87" s="1"/>
  <c r="H88" s="1"/>
  <c r="H89" s="1"/>
  <c r="H90" s="1"/>
  <c r="H91" s="1"/>
  <c r="H92" s="1"/>
  <c r="H93" s="1"/>
  <c r="H94" s="1"/>
  <c r="H95" s="1"/>
  <c r="H96" s="1"/>
  <c r="H97" s="1"/>
  <c r="H98" s="1"/>
  <c r="H99" s="1"/>
  <c r="H100" s="1"/>
  <c r="H101" s="1"/>
  <c r="H102" s="1"/>
  <c r="H103" s="1"/>
  <c r="H104" s="1"/>
  <c r="H105" s="1"/>
  <c r="H106" s="1"/>
  <c r="H107" s="1"/>
  <c r="H108" s="1"/>
  <c r="H109" s="1"/>
  <c r="H110" s="1"/>
  <c r="H111" s="1"/>
  <c r="H112" s="1"/>
  <c r="H113" s="1"/>
  <c r="H114" s="1"/>
  <c r="H115" s="1"/>
  <c r="H116" s="1"/>
  <c r="H14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H35" s="1"/>
  <c r="H36" s="1"/>
  <c r="H37" s="1"/>
  <c r="H8"/>
  <c r="H9" s="1"/>
  <c r="H10" s="1"/>
  <c r="H11" s="1"/>
  <c r="H12" s="1"/>
  <c r="H13" s="1"/>
  <c r="H7"/>
  <c r="H6"/>
  <c r="G35"/>
  <c r="J35" s="1"/>
  <c r="G51"/>
  <c r="J51" s="1"/>
  <c r="G86"/>
  <c r="K86" s="1"/>
  <c r="G94"/>
  <c r="K94" s="1"/>
  <c r="G102"/>
  <c r="K102" s="1"/>
  <c r="G114"/>
  <c r="K114" s="1"/>
  <c r="G7"/>
  <c r="J7" s="1"/>
  <c r="N10"/>
  <c r="N9"/>
  <c r="G67" s="1"/>
  <c r="J67" s="1"/>
  <c r="N8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5"/>
  <c r="B116"/>
  <c r="B6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B81" s="1"/>
  <c r="B82" s="1"/>
  <c r="B83" s="1"/>
  <c r="B84" s="1"/>
  <c r="B85" s="1"/>
  <c r="B86" s="1"/>
  <c r="B87" s="1"/>
  <c r="B88" s="1"/>
  <c r="B89" s="1"/>
  <c r="B90" s="1"/>
  <c r="B91" s="1"/>
  <c r="B92" s="1"/>
  <c r="B93" s="1"/>
  <c r="B94" s="1"/>
  <c r="B95" s="1"/>
  <c r="B96" s="1"/>
  <c r="B97" s="1"/>
  <c r="B98" s="1"/>
  <c r="B99" s="1"/>
  <c r="B100" s="1"/>
  <c r="B101" s="1"/>
  <c r="B102" s="1"/>
  <c r="B103" s="1"/>
  <c r="B104" s="1"/>
  <c r="B105" s="1"/>
  <c r="B106" s="1"/>
  <c r="B107" s="1"/>
  <c r="B108" s="1"/>
  <c r="B109" s="1"/>
  <c r="B110" s="1"/>
  <c r="B111" s="1"/>
  <c r="B112" s="1"/>
  <c r="B113" s="1"/>
  <c r="B114" s="1"/>
  <c r="B115" s="1"/>
  <c r="G110" l="1"/>
  <c r="K110" s="1"/>
  <c r="G78"/>
  <c r="K78" s="1"/>
  <c r="G19"/>
  <c r="J19" s="1"/>
  <c r="J114"/>
  <c r="G12"/>
  <c r="G16"/>
  <c r="G20"/>
  <c r="G24"/>
  <c r="G28"/>
  <c r="G32"/>
  <c r="G36"/>
  <c r="G40"/>
  <c r="G44"/>
  <c r="G48"/>
  <c r="G52"/>
  <c r="G56"/>
  <c r="G60"/>
  <c r="G64"/>
  <c r="G68"/>
  <c r="G72"/>
  <c r="G76"/>
  <c r="G80"/>
  <c r="G84"/>
  <c r="G88"/>
  <c r="G92"/>
  <c r="G96"/>
  <c r="G100"/>
  <c r="G104"/>
  <c r="G108"/>
  <c r="G112"/>
  <c r="G116"/>
  <c r="G9"/>
  <c r="G13"/>
  <c r="G17"/>
  <c r="G21"/>
  <c r="G25"/>
  <c r="G29"/>
  <c r="G33"/>
  <c r="G37"/>
  <c r="G41"/>
  <c r="G45"/>
  <c r="G49"/>
  <c r="G53"/>
  <c r="G57"/>
  <c r="G61"/>
  <c r="G65"/>
  <c r="G69"/>
  <c r="G73"/>
  <c r="G77"/>
  <c r="G81"/>
  <c r="G85"/>
  <c r="G89"/>
  <c r="G93"/>
  <c r="G97"/>
  <c r="G101"/>
  <c r="G105"/>
  <c r="G109"/>
  <c r="G113"/>
  <c r="G6"/>
  <c r="G5"/>
  <c r="G10"/>
  <c r="G14"/>
  <c r="G18"/>
  <c r="G22"/>
  <c r="G26"/>
  <c r="G30"/>
  <c r="G34"/>
  <c r="G38"/>
  <c r="G42"/>
  <c r="G46"/>
  <c r="G50"/>
  <c r="G54"/>
  <c r="G58"/>
  <c r="G62"/>
  <c r="G66"/>
  <c r="G70"/>
  <c r="G115"/>
  <c r="G107"/>
  <c r="G99"/>
  <c r="G91"/>
  <c r="G83"/>
  <c r="G75"/>
  <c r="G63"/>
  <c r="G47"/>
  <c r="G31"/>
  <c r="G15"/>
  <c r="J110"/>
  <c r="J94"/>
  <c r="J78"/>
  <c r="G82"/>
  <c r="G59"/>
  <c r="G43"/>
  <c r="G27"/>
  <c r="K7"/>
  <c r="G106"/>
  <c r="G98"/>
  <c r="G90"/>
  <c r="G74"/>
  <c r="G11"/>
  <c r="G8"/>
  <c r="G111"/>
  <c r="G103"/>
  <c r="G95"/>
  <c r="G87"/>
  <c r="G79"/>
  <c r="G71"/>
  <c r="G55"/>
  <c r="G39"/>
  <c r="G23"/>
  <c r="J102"/>
  <c r="J86"/>
  <c r="K67"/>
  <c r="K51"/>
  <c r="K35"/>
  <c r="K19"/>
  <c r="P22"/>
  <c r="R22"/>
  <c r="O22"/>
  <c r="Q22"/>
  <c r="J23" l="1"/>
  <c r="K23"/>
  <c r="J79"/>
  <c r="K79"/>
  <c r="K90"/>
  <c r="J90"/>
  <c r="J27"/>
  <c r="K27"/>
  <c r="J31"/>
  <c r="K31"/>
  <c r="J83"/>
  <c r="K83"/>
  <c r="J115"/>
  <c r="K115"/>
  <c r="K58"/>
  <c r="J58"/>
  <c r="K42"/>
  <c r="J42"/>
  <c r="K26"/>
  <c r="J26"/>
  <c r="K10"/>
  <c r="J10"/>
  <c r="K109"/>
  <c r="J109"/>
  <c r="K93"/>
  <c r="J93"/>
  <c r="K77"/>
  <c r="J77"/>
  <c r="K61"/>
  <c r="J61"/>
  <c r="K45"/>
  <c r="J45"/>
  <c r="K29"/>
  <c r="J29"/>
  <c r="K13"/>
  <c r="J13"/>
  <c r="K108"/>
  <c r="J108"/>
  <c r="K92"/>
  <c r="J92"/>
  <c r="K76"/>
  <c r="J76"/>
  <c r="K60"/>
  <c r="J60"/>
  <c r="K44"/>
  <c r="J44"/>
  <c r="K28"/>
  <c r="J28"/>
  <c r="K12"/>
  <c r="J12"/>
  <c r="J39"/>
  <c r="K39"/>
  <c r="J87"/>
  <c r="K87"/>
  <c r="K8"/>
  <c r="J8"/>
  <c r="K98"/>
  <c r="J98"/>
  <c r="J43"/>
  <c r="K43"/>
  <c r="J47"/>
  <c r="K47"/>
  <c r="J91"/>
  <c r="K91"/>
  <c r="K70"/>
  <c r="J70"/>
  <c r="K54"/>
  <c r="J54"/>
  <c r="K38"/>
  <c r="J38"/>
  <c r="K22"/>
  <c r="J22"/>
  <c r="K5"/>
  <c r="J5"/>
  <c r="K105"/>
  <c r="J105"/>
  <c r="K89"/>
  <c r="J89"/>
  <c r="K73"/>
  <c r="J73"/>
  <c r="K57"/>
  <c r="J57"/>
  <c r="K41"/>
  <c r="J41"/>
  <c r="K25"/>
  <c r="J25"/>
  <c r="K9"/>
  <c r="J9"/>
  <c r="K104"/>
  <c r="J104"/>
  <c r="K88"/>
  <c r="J88"/>
  <c r="K72"/>
  <c r="J72"/>
  <c r="K56"/>
  <c r="J56"/>
  <c r="K40"/>
  <c r="J40"/>
  <c r="K24"/>
  <c r="J24"/>
  <c r="J111"/>
  <c r="K111"/>
  <c r="J55"/>
  <c r="K55"/>
  <c r="K106"/>
  <c r="J106"/>
  <c r="J59"/>
  <c r="K59"/>
  <c r="J63"/>
  <c r="K63"/>
  <c r="J99"/>
  <c r="K99"/>
  <c r="K66"/>
  <c r="J66"/>
  <c r="K50"/>
  <c r="J50"/>
  <c r="K34"/>
  <c r="J34"/>
  <c r="K18"/>
  <c r="J18"/>
  <c r="K6"/>
  <c r="J6"/>
  <c r="K101"/>
  <c r="J101"/>
  <c r="K85"/>
  <c r="J85"/>
  <c r="K69"/>
  <c r="J69"/>
  <c r="K53"/>
  <c r="J53"/>
  <c r="K37"/>
  <c r="J37"/>
  <c r="K21"/>
  <c r="J21"/>
  <c r="K116"/>
  <c r="J116"/>
  <c r="K100"/>
  <c r="J100"/>
  <c r="K84"/>
  <c r="J84"/>
  <c r="K68"/>
  <c r="J68"/>
  <c r="K52"/>
  <c r="J52"/>
  <c r="K36"/>
  <c r="J36"/>
  <c r="K20"/>
  <c r="J20"/>
  <c r="J95"/>
  <c r="K95"/>
  <c r="J11"/>
  <c r="K11"/>
  <c r="J71"/>
  <c r="K71"/>
  <c r="J103"/>
  <c r="K103"/>
  <c r="K74"/>
  <c r="J74"/>
  <c r="K82"/>
  <c r="J82"/>
  <c r="J15"/>
  <c r="K15"/>
  <c r="J75"/>
  <c r="K75"/>
  <c r="J107"/>
  <c r="K107"/>
  <c r="K62"/>
  <c r="J62"/>
  <c r="K46"/>
  <c r="J46"/>
  <c r="K30"/>
  <c r="J30"/>
  <c r="K14"/>
  <c r="J14"/>
  <c r="K113"/>
  <c r="J113"/>
  <c r="K97"/>
  <c r="J97"/>
  <c r="K81"/>
  <c r="J81"/>
  <c r="K65"/>
  <c r="J65"/>
  <c r="K49"/>
  <c r="J49"/>
  <c r="K33"/>
  <c r="J33"/>
  <c r="K17"/>
  <c r="J17"/>
  <c r="K112"/>
  <c r="J112"/>
  <c r="K96"/>
  <c r="J96"/>
  <c r="K80"/>
  <c r="J80"/>
  <c r="K64"/>
  <c r="J64"/>
  <c r="K48"/>
  <c r="J48"/>
  <c r="K32"/>
  <c r="J32"/>
  <c r="K16"/>
  <c r="J16"/>
  <c r="O20" l="1"/>
  <c r="O21"/>
  <c r="Q20"/>
  <c r="Q21"/>
  <c r="O23" l="1"/>
  <c r="O30" s="1"/>
  <c r="P21"/>
  <c r="P23" s="1"/>
  <c r="P30" s="1"/>
  <c r="O29"/>
  <c r="P20"/>
  <c r="P29" s="1"/>
  <c r="Q23"/>
  <c r="Q30" s="1"/>
  <c r="R21"/>
  <c r="R23" s="1"/>
  <c r="R30" s="1"/>
  <c r="R20"/>
  <c r="R29" s="1"/>
  <c r="Q29"/>
</calcChain>
</file>

<file path=xl/sharedStrings.xml><?xml version="1.0" encoding="utf-8"?>
<sst xmlns="http://schemas.openxmlformats.org/spreadsheetml/2006/main" count="51" uniqueCount="35">
  <si>
    <t>USIA</t>
  </si>
  <si>
    <t>JENIS KELAMIN</t>
  </si>
  <si>
    <t>LAKI LAKI</t>
  </si>
  <si>
    <t>PEREMPUAN</t>
  </si>
  <si>
    <t>Px</t>
  </si>
  <si>
    <t>v^(k+1)</t>
  </si>
  <si>
    <t>lx</t>
  </si>
  <si>
    <t>Ax</t>
  </si>
  <si>
    <t>Laki Laki</t>
  </si>
  <si>
    <t>Isikan angka yang anda inginkan</t>
  </si>
  <si>
    <t>x</t>
  </si>
  <si>
    <t>i</t>
  </si>
  <si>
    <t>n</t>
  </si>
  <si>
    <t>k</t>
  </si>
  <si>
    <t>v</t>
  </si>
  <si>
    <t>δ</t>
  </si>
  <si>
    <t>nPx (Laki Laki)</t>
  </si>
  <si>
    <t>nPx (Perempuan)</t>
  </si>
  <si>
    <t>Benefit yang diterima</t>
  </si>
  <si>
    <t>Seumur Hidup (Whole Life)</t>
  </si>
  <si>
    <r>
      <t>Berjangka n tahun (</t>
    </r>
    <r>
      <rPr>
        <i/>
        <sz val="11"/>
        <color theme="1"/>
        <rFont val="Calibri"/>
        <family val="2"/>
        <scheme val="minor"/>
      </rPr>
      <t>n Year Term</t>
    </r>
    <r>
      <rPr>
        <sz val="11"/>
        <color theme="1"/>
        <rFont val="Calibri"/>
        <family val="2"/>
        <scheme val="minor"/>
      </rPr>
      <t>)</t>
    </r>
  </si>
  <si>
    <r>
      <t>Endowmnet Murni (</t>
    </r>
    <r>
      <rPr>
        <i/>
        <sz val="11"/>
        <color theme="1"/>
        <rFont val="Calibri"/>
        <family val="2"/>
        <scheme val="minor"/>
      </rPr>
      <t>Pure Endowment</t>
    </r>
    <r>
      <rPr>
        <sz val="11"/>
        <color theme="1"/>
        <rFont val="Calibri"/>
        <family val="2"/>
        <scheme val="minor"/>
      </rPr>
      <t>)</t>
    </r>
  </si>
  <si>
    <r>
      <t>Dwiguna (</t>
    </r>
    <r>
      <rPr>
        <i/>
        <sz val="11"/>
        <color theme="1"/>
        <rFont val="Calibri"/>
        <family val="2"/>
        <scheme val="minor"/>
      </rPr>
      <t>Endowment</t>
    </r>
    <r>
      <rPr>
        <sz val="11"/>
        <color theme="1"/>
        <rFont val="Calibri"/>
        <family val="2"/>
        <scheme val="minor"/>
      </rPr>
      <t>)</t>
    </r>
  </si>
  <si>
    <t>Tipe Asuransi</t>
  </si>
  <si>
    <t>Diskret</t>
  </si>
  <si>
    <t>Kontinu</t>
  </si>
  <si>
    <t>Perempuan</t>
  </si>
  <si>
    <t>Tipe Anuitas Jiwa</t>
  </si>
  <si>
    <t>Seumur Hidup</t>
  </si>
  <si>
    <t>Dwiguna</t>
  </si>
  <si>
    <t>Berjangka n tahun</t>
  </si>
  <si>
    <t>Endowment Murni</t>
  </si>
  <si>
    <t>PROGRAM TABEL MORTALITA IV</t>
  </si>
  <si>
    <t>d</t>
  </si>
  <si>
    <t>HASIL</t>
  </si>
</sst>
</file>

<file path=xl/styles.xml><?xml version="1.0" encoding="utf-8"?>
<styleSheet xmlns="http://schemas.openxmlformats.org/spreadsheetml/2006/main">
  <numFmts count="6">
    <numFmt numFmtId="164" formatCode="0.00000"/>
    <numFmt numFmtId="165" formatCode="0.000000000"/>
    <numFmt numFmtId="166" formatCode="0.0000000000"/>
    <numFmt numFmtId="167" formatCode="0.0000000000000"/>
    <numFmt numFmtId="168" formatCode="0.00000000000"/>
    <numFmt numFmtId="169" formatCode="0.000000000000"/>
  </numFmts>
  <fonts count="4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8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 shrinkToFit="1"/>
    </xf>
    <xf numFmtId="164" fontId="0" fillId="2" borderId="1" xfId="0" applyNumberFormat="1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/>
    <xf numFmtId="166" fontId="0" fillId="2" borderId="1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9" fontId="0" fillId="2" borderId="1" xfId="0" applyNumberFormat="1" applyFill="1" applyBorder="1" applyAlignment="1">
      <alignment horizontal="center" vertical="center"/>
    </xf>
    <xf numFmtId="165" fontId="0" fillId="2" borderId="1" xfId="0" applyNumberFormat="1" applyFill="1" applyBorder="1" applyAlignment="1">
      <alignment horizontal="center" vertical="center"/>
    </xf>
    <xf numFmtId="167" fontId="0" fillId="2" borderId="1" xfId="0" applyNumberFormat="1" applyFill="1" applyBorder="1" applyAlignment="1">
      <alignment horizontal="center" vertical="center"/>
    </xf>
    <xf numFmtId="168" fontId="0" fillId="2" borderId="1" xfId="0" applyNumberFormat="1" applyFill="1" applyBorder="1" applyAlignment="1">
      <alignment horizontal="center" vertical="center"/>
    </xf>
    <xf numFmtId="169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Fill="1" applyBorder="1" applyAlignment="1"/>
    <xf numFmtId="9" fontId="0" fillId="0" borderId="0" xfId="0" applyNumberFormat="1" applyFill="1" applyBorder="1" applyAlignment="1"/>
    <xf numFmtId="0" fontId="2" fillId="4" borderId="0" xfId="0" applyFont="1" applyFill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3" borderId="2" xfId="0" applyFont="1" applyFill="1" applyBorder="1" applyAlignment="1">
      <alignment horizontal="center" vertical="center"/>
    </xf>
    <xf numFmtId="0" fontId="0" fillId="3" borderId="3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FFFF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R117"/>
  <sheetViews>
    <sheetView tabSelected="1" topLeftCell="F1" zoomScale="85" zoomScaleNormal="85" workbookViewId="0">
      <selection activeCell="O23" sqref="O23"/>
    </sheetView>
  </sheetViews>
  <sheetFormatPr defaultRowHeight="15"/>
  <cols>
    <col min="1" max="1" width="9.140625" style="5"/>
    <col min="2" max="2" width="7.5703125" style="5" customWidth="1"/>
    <col min="3" max="6" width="11.7109375" style="5" customWidth="1"/>
    <col min="7" max="7" width="12.28515625" style="5" customWidth="1"/>
    <col min="8" max="9" width="11.7109375" style="5" customWidth="1"/>
    <col min="10" max="10" width="13.5703125" style="5" customWidth="1"/>
    <col min="11" max="11" width="13.85546875" style="5" customWidth="1"/>
    <col min="12" max="12" width="9.140625" style="5"/>
    <col min="13" max="13" width="19.28515625" style="5" customWidth="1"/>
    <col min="14" max="14" width="15.140625" style="5" customWidth="1"/>
    <col min="15" max="18" width="18.7109375" style="5" customWidth="1"/>
    <col min="19" max="16384" width="9.140625" style="5"/>
  </cols>
  <sheetData>
    <row r="1" spans="2:17" ht="23.25">
      <c r="B1" s="21" t="s">
        <v>32</v>
      </c>
      <c r="C1" s="21"/>
      <c r="D1" s="21"/>
      <c r="E1" s="21"/>
      <c r="F1" s="21"/>
      <c r="G1" s="21"/>
      <c r="H1" s="21"/>
      <c r="I1" s="21"/>
      <c r="J1" s="21"/>
      <c r="K1" s="21"/>
    </row>
    <row r="3" spans="2:17" ht="15" customHeight="1">
      <c r="B3" s="23" t="s">
        <v>0</v>
      </c>
      <c r="C3" s="22" t="s">
        <v>1</v>
      </c>
      <c r="D3" s="22"/>
      <c r="E3" s="22" t="s">
        <v>4</v>
      </c>
      <c r="F3" s="22"/>
      <c r="G3" s="23" t="s">
        <v>5</v>
      </c>
      <c r="H3" s="22" t="s">
        <v>6</v>
      </c>
      <c r="I3" s="22"/>
      <c r="J3" s="22" t="s">
        <v>7</v>
      </c>
      <c r="K3" s="22"/>
      <c r="M3" s="22" t="s">
        <v>9</v>
      </c>
      <c r="N3" s="22"/>
      <c r="P3" s="30" t="s">
        <v>18</v>
      </c>
      <c r="Q3" s="31"/>
    </row>
    <row r="4" spans="2:17">
      <c r="B4" s="24"/>
      <c r="C4" s="4" t="s">
        <v>2</v>
      </c>
      <c r="D4" s="4" t="s">
        <v>3</v>
      </c>
      <c r="E4" s="4" t="s">
        <v>2</v>
      </c>
      <c r="F4" s="4" t="s">
        <v>3</v>
      </c>
      <c r="G4" s="24"/>
      <c r="H4" s="4" t="s">
        <v>2</v>
      </c>
      <c r="I4" s="4" t="s">
        <v>3</v>
      </c>
      <c r="J4" s="4" t="s">
        <v>2</v>
      </c>
      <c r="K4" s="4" t="s">
        <v>3</v>
      </c>
    </row>
    <row r="5" spans="2:17">
      <c r="B5" s="1">
        <v>0</v>
      </c>
      <c r="C5" s="2">
        <v>5.2399999999999999E-3</v>
      </c>
      <c r="D5" s="2">
        <v>2.66E-3</v>
      </c>
      <c r="E5" s="3">
        <f>1-C5</f>
        <v>0.99475999999999998</v>
      </c>
      <c r="F5" s="3">
        <f>1-D5</f>
        <v>0.99734</v>
      </c>
      <c r="G5" s="1">
        <f>$N$9^(B5+1)</f>
        <v>0.95238095238095233</v>
      </c>
      <c r="H5" s="1">
        <v>1000000</v>
      </c>
      <c r="I5" s="1">
        <v>1000000</v>
      </c>
      <c r="J5" s="7">
        <f t="shared" ref="J5:J69" si="0">G5*((IFERROR(VLOOKUP(($N$5+B5),$B$5:$I$116,7,0),"0"))-(IFERROR(VLOOKUP(($N$5+B6),$B$5:$I$116,7,0),"0")))/(VLOOKUP($N$5,$B$5:$I$116,7,0))</f>
        <v>4.9523809523803572E-4</v>
      </c>
      <c r="K5" s="7">
        <f>G5*((IFERROR(VLOOKUP(($N$5+B5),$B$5:$I$117,8,0),"0"))-(IFERROR(VLOOKUP(($N$5+B6),$B$5:$I$117,8,0),"0")))/(VLOOKUP($N$5,$B$5:$I$117,8,0))</f>
        <v>3.6190476190476424E-4</v>
      </c>
      <c r="M5" s="9" t="s">
        <v>10</v>
      </c>
      <c r="N5" s="18">
        <v>25</v>
      </c>
      <c r="P5" s="11" t="s">
        <v>28</v>
      </c>
      <c r="Q5" s="11">
        <v>100</v>
      </c>
    </row>
    <row r="6" spans="2:17">
      <c r="B6" s="1">
        <f t="shared" ref="B6:B69" si="1">SUM(B5+1)</f>
        <v>1</v>
      </c>
      <c r="C6" s="2">
        <v>5.2999999999999998E-4</v>
      </c>
      <c r="D6" s="2">
        <v>4.0999999999999999E-4</v>
      </c>
      <c r="E6" s="3">
        <f t="shared" ref="E6:E69" si="2">1-C6</f>
        <v>0.99946999999999997</v>
      </c>
      <c r="F6" s="3">
        <f t="shared" ref="F6:F69" si="3">1-D6</f>
        <v>0.99958999999999998</v>
      </c>
      <c r="G6" s="1">
        <f t="shared" ref="G6:G69" si="4">$N$9^(B6+1)</f>
        <v>0.90702947845804982</v>
      </c>
      <c r="H6" s="1">
        <f>H5*E5</f>
        <v>994760</v>
      </c>
      <c r="I6" s="1">
        <f>I5*F5</f>
        <v>997340</v>
      </c>
      <c r="J6" s="7">
        <f t="shared" si="0"/>
        <v>4.9860680272112955E-4</v>
      </c>
      <c r="K6" s="7">
        <f t="shared" ref="K6:K69" si="5">G6*((IFERROR(VLOOKUP(($N$5+B6),$B$5:$I$117,8,0),"0"))-(IFERROR(VLOOKUP(($N$5+B7),$B$5:$I$117,8,0),"0")))/(VLOOKUP($N$5,$B$5:$I$117,8,0))</f>
        <v>3.8080761904760792E-4</v>
      </c>
      <c r="M6" s="9" t="s">
        <v>11</v>
      </c>
      <c r="N6" s="13">
        <v>0.05</v>
      </c>
      <c r="P6" s="11" t="s">
        <v>30</v>
      </c>
      <c r="Q6" s="11">
        <v>100</v>
      </c>
    </row>
    <row r="7" spans="2:17">
      <c r="B7" s="1">
        <f t="shared" si="1"/>
        <v>2</v>
      </c>
      <c r="C7" s="2">
        <v>4.2000000000000002E-4</v>
      </c>
      <c r="D7" s="2">
        <v>3.1E-4</v>
      </c>
      <c r="E7" s="3">
        <f t="shared" si="2"/>
        <v>0.99958000000000002</v>
      </c>
      <c r="F7" s="3">
        <f t="shared" si="3"/>
        <v>0.99968999999999997</v>
      </c>
      <c r="G7" s="1">
        <f t="shared" si="4"/>
        <v>0.86383759853147601</v>
      </c>
      <c r="H7" s="1">
        <f>H6*E6</f>
        <v>994232.77720000001</v>
      </c>
      <c r="I7" s="1">
        <f t="shared" ref="I7:I70" si="6">I6*F6</f>
        <v>996931.0906</v>
      </c>
      <c r="J7" s="7">
        <f t="shared" si="0"/>
        <v>5.1774812361523399E-4</v>
      </c>
      <c r="K7" s="7">
        <f t="shared" si="5"/>
        <v>3.970474665077706E-4</v>
      </c>
      <c r="M7" s="9" t="s">
        <v>12</v>
      </c>
      <c r="N7" s="18">
        <v>10</v>
      </c>
      <c r="P7" s="11" t="s">
        <v>31</v>
      </c>
      <c r="Q7" s="11">
        <v>100</v>
      </c>
    </row>
    <row r="8" spans="2:17">
      <c r="B8" s="1">
        <f t="shared" si="1"/>
        <v>3</v>
      </c>
      <c r="C8" s="2">
        <v>3.4000000000000002E-4</v>
      </c>
      <c r="D8" s="2">
        <v>2.4000000000000001E-4</v>
      </c>
      <c r="E8" s="3">
        <f t="shared" si="2"/>
        <v>0.99965999999999999</v>
      </c>
      <c r="F8" s="3">
        <f t="shared" si="3"/>
        <v>0.99975999999999998</v>
      </c>
      <c r="G8" s="1">
        <f t="shared" si="4"/>
        <v>0.82270247479188185</v>
      </c>
      <c r="H8" s="1">
        <f t="shared" ref="H8:H71" si="7">H7*E7</f>
        <v>993815.19943357608</v>
      </c>
      <c r="I8" s="1">
        <f t="shared" si="6"/>
        <v>996622.04196191393</v>
      </c>
      <c r="J8" s="7">
        <f t="shared" si="0"/>
        <v>5.3386406124070846E-4</v>
      </c>
      <c r="K8" s="7">
        <f t="shared" si="5"/>
        <v>4.0261648879878564E-4</v>
      </c>
      <c r="M8" s="9" t="s">
        <v>13</v>
      </c>
      <c r="N8" s="11">
        <f>N7-1</f>
        <v>9</v>
      </c>
    </row>
    <row r="9" spans="2:17">
      <c r="B9" s="1">
        <f t="shared" si="1"/>
        <v>4</v>
      </c>
      <c r="C9" s="2">
        <v>2.9E-4</v>
      </c>
      <c r="D9" s="2">
        <v>2.1000000000000001E-4</v>
      </c>
      <c r="E9" s="3">
        <f t="shared" si="2"/>
        <v>0.99970999999999999</v>
      </c>
      <c r="F9" s="3">
        <f t="shared" si="3"/>
        <v>0.99978999999999996</v>
      </c>
      <c r="G9" s="1">
        <f t="shared" si="4"/>
        <v>0.78352616646845885</v>
      </c>
      <c r="H9" s="1">
        <f t="shared" si="7"/>
        <v>993477.30226576864</v>
      </c>
      <c r="I9" s="1">
        <f t="shared" si="6"/>
        <v>996382.85267184302</v>
      </c>
      <c r="J9" s="7">
        <f t="shared" si="0"/>
        <v>5.4719697394969434E-4</v>
      </c>
      <c r="K9" s="7">
        <f t="shared" si="5"/>
        <v>4.0672106412833656E-4</v>
      </c>
      <c r="M9" s="9" t="s">
        <v>14</v>
      </c>
      <c r="N9" s="11">
        <f>1/(1+N6)</f>
        <v>0.95238095238095233</v>
      </c>
    </row>
    <row r="10" spans="2:17">
      <c r="B10" s="1">
        <f t="shared" si="1"/>
        <v>5</v>
      </c>
      <c r="C10" s="2">
        <v>2.5999999999999998E-4</v>
      </c>
      <c r="D10" s="2">
        <v>2.0000000000000001E-4</v>
      </c>
      <c r="E10" s="3">
        <f t="shared" si="2"/>
        <v>0.99973999999999996</v>
      </c>
      <c r="F10" s="3">
        <f t="shared" si="3"/>
        <v>0.99980000000000002</v>
      </c>
      <c r="G10" s="1">
        <f t="shared" si="4"/>
        <v>0.7462153966366275</v>
      </c>
      <c r="H10" s="1">
        <f t="shared" si="7"/>
        <v>993189.19384811155</v>
      </c>
      <c r="I10" s="1">
        <f t="shared" si="6"/>
        <v>996173.6122727819</v>
      </c>
      <c r="J10" s="7">
        <f t="shared" si="0"/>
        <v>5.5797340415092455E-4</v>
      </c>
      <c r="K10" s="7">
        <f t="shared" si="5"/>
        <v>4.1693289146158187E-4</v>
      </c>
      <c r="M10" s="9" t="s">
        <v>15</v>
      </c>
      <c r="N10" s="11">
        <f>LN(1+N6)</f>
        <v>4.8790164169432049E-2</v>
      </c>
    </row>
    <row r="11" spans="2:17">
      <c r="B11" s="1">
        <f t="shared" si="1"/>
        <v>6</v>
      </c>
      <c r="C11" s="2">
        <v>2.3000000000000001E-4</v>
      </c>
      <c r="D11" s="2">
        <v>2.2000000000000001E-4</v>
      </c>
      <c r="E11" s="3">
        <f t="shared" si="2"/>
        <v>0.99977000000000005</v>
      </c>
      <c r="F11" s="3">
        <f t="shared" si="3"/>
        <v>0.99978</v>
      </c>
      <c r="G11" s="1">
        <f t="shared" si="4"/>
        <v>0.71068133013012136</v>
      </c>
      <c r="H11" s="1">
        <f t="shared" si="7"/>
        <v>992930.96465771098</v>
      </c>
      <c r="I11" s="1">
        <f t="shared" si="6"/>
        <v>995974.37755032734</v>
      </c>
      <c r="J11" s="7">
        <f t="shared" si="0"/>
        <v>5.7348506478629546E-4</v>
      </c>
      <c r="K11" s="7">
        <f t="shared" si="5"/>
        <v>4.2520347861467711E-4</v>
      </c>
      <c r="M11" s="9" t="s">
        <v>16</v>
      </c>
      <c r="N11" s="11">
        <f>VLOOKUP(($N$5+$N$7),$B$5:$I$116,7,0)/VLOOKUP($N$5,$B$5:$I$116,7,0)</f>
        <v>0.99265427821069319</v>
      </c>
    </row>
    <row r="12" spans="2:17">
      <c r="B12" s="1">
        <f t="shared" si="1"/>
        <v>7</v>
      </c>
      <c r="C12" s="2">
        <v>2.1000000000000001E-4</v>
      </c>
      <c r="D12" s="2">
        <v>2.3000000000000001E-4</v>
      </c>
      <c r="E12" s="3">
        <f t="shared" si="2"/>
        <v>0.99978999999999996</v>
      </c>
      <c r="F12" s="3">
        <f t="shared" si="3"/>
        <v>0.99977000000000005</v>
      </c>
      <c r="G12" s="1">
        <f t="shared" si="4"/>
        <v>0.676839362028687</v>
      </c>
      <c r="H12" s="1">
        <f t="shared" si="7"/>
        <v>992702.59053583979</v>
      </c>
      <c r="I12" s="1">
        <f t="shared" si="6"/>
        <v>995755.2631872663</v>
      </c>
      <c r="J12" s="7">
        <f t="shared" si="0"/>
        <v>5.8615857899935793E-4</v>
      </c>
      <c r="K12" s="7">
        <f t="shared" si="5"/>
        <v>4.3169356853584945E-4</v>
      </c>
      <c r="M12" s="9" t="s">
        <v>17</v>
      </c>
      <c r="N12" s="14">
        <f>VLOOKUP(($N$5+$N$7),$B$5:$I$116,8,0)/VLOOKUP($N$5,$B$5:$I$116,8,0)</f>
        <v>0.99451353042744794</v>
      </c>
    </row>
    <row r="13" spans="2:17">
      <c r="B13" s="1">
        <f t="shared" si="1"/>
        <v>8</v>
      </c>
      <c r="C13" s="2">
        <v>2.0000000000000001E-4</v>
      </c>
      <c r="D13" s="2">
        <v>2.2000000000000001E-4</v>
      </c>
      <c r="E13" s="3">
        <f t="shared" si="2"/>
        <v>0.99980000000000002</v>
      </c>
      <c r="F13" s="3">
        <f t="shared" si="3"/>
        <v>0.99978</v>
      </c>
      <c r="G13" s="1">
        <f t="shared" si="4"/>
        <v>0.64460891621779715</v>
      </c>
      <c r="H13" s="1">
        <f t="shared" si="7"/>
        <v>992494.1229918272</v>
      </c>
      <c r="I13" s="1">
        <f t="shared" si="6"/>
        <v>995526.23947673326</v>
      </c>
      <c r="J13" s="7">
        <f t="shared" si="0"/>
        <v>5.9622683914952531E-4</v>
      </c>
      <c r="K13" s="7">
        <f t="shared" si="5"/>
        <v>4.4297310477653867E-4</v>
      </c>
      <c r="M13" s="6"/>
      <c r="N13" s="6"/>
    </row>
    <row r="14" spans="2:17">
      <c r="B14" s="1">
        <f t="shared" si="1"/>
        <v>9</v>
      </c>
      <c r="C14" s="2">
        <v>2.0000000000000001E-4</v>
      </c>
      <c r="D14" s="2">
        <v>2.1000000000000001E-4</v>
      </c>
      <c r="E14" s="3">
        <f t="shared" si="2"/>
        <v>0.99980000000000002</v>
      </c>
      <c r="F14" s="3">
        <f t="shared" si="3"/>
        <v>0.99978999999999996</v>
      </c>
      <c r="G14" s="1">
        <f t="shared" si="4"/>
        <v>0.6139132535407591</v>
      </c>
      <c r="H14" s="1">
        <f t="shared" si="7"/>
        <v>992295.62416722882</v>
      </c>
      <c r="I14" s="1">
        <f t="shared" si="6"/>
        <v>995307.22370404843</v>
      </c>
      <c r="J14" s="7">
        <f t="shared" si="0"/>
        <v>6.0390744977704568E-4</v>
      </c>
      <c r="K14" s="7">
        <f t="shared" si="5"/>
        <v>4.5213790954776775E-4</v>
      </c>
    </row>
    <row r="15" spans="2:17">
      <c r="B15" s="1">
        <f t="shared" si="1"/>
        <v>10</v>
      </c>
      <c r="C15" s="2">
        <v>1.9000000000000001E-4</v>
      </c>
      <c r="D15" s="2">
        <v>1.9000000000000001E-4</v>
      </c>
      <c r="E15" s="3">
        <f t="shared" si="2"/>
        <v>0.99980999999999998</v>
      </c>
      <c r="F15" s="3">
        <f t="shared" si="3"/>
        <v>0.99980999999999998</v>
      </c>
      <c r="G15" s="1">
        <f t="shared" si="4"/>
        <v>0.58467928908643729</v>
      </c>
      <c r="H15" s="1">
        <f t="shared" si="7"/>
        <v>992097.16504239535</v>
      </c>
      <c r="I15" s="1">
        <f t="shared" si="6"/>
        <v>995098.20918707049</v>
      </c>
      <c r="J15" s="7">
        <f t="shared" si="0"/>
        <v>6.2101130553137926E-4</v>
      </c>
      <c r="K15" s="7">
        <f t="shared" si="5"/>
        <v>4.6517717116575062E-4</v>
      </c>
      <c r="M15" s="6"/>
    </row>
    <row r="16" spans="2:17">
      <c r="B16" s="1">
        <f t="shared" si="1"/>
        <v>11</v>
      </c>
      <c r="C16" s="2">
        <v>1.9000000000000001E-4</v>
      </c>
      <c r="D16" s="2">
        <v>1.8000000000000001E-4</v>
      </c>
      <c r="E16" s="3">
        <f t="shared" si="2"/>
        <v>0.99980999999999998</v>
      </c>
      <c r="F16" s="3">
        <f t="shared" si="3"/>
        <v>0.99982000000000004</v>
      </c>
      <c r="G16" s="1">
        <f t="shared" si="4"/>
        <v>0.55683741817755927</v>
      </c>
      <c r="H16" s="1">
        <f t="shared" si="7"/>
        <v>991908.66658103722</v>
      </c>
      <c r="I16" s="1">
        <f t="shared" si="6"/>
        <v>994909.14052732487</v>
      </c>
      <c r="J16" s="7">
        <f t="shared" si="0"/>
        <v>6.4050050305645447E-4</v>
      </c>
      <c r="K16" s="7">
        <f t="shared" si="5"/>
        <v>4.7587181584376315E-4</v>
      </c>
    </row>
    <row r="17" spans="2:18">
      <c r="B17" s="1">
        <f t="shared" si="1"/>
        <v>12</v>
      </c>
      <c r="C17" s="2">
        <v>1.9000000000000001E-4</v>
      </c>
      <c r="D17" s="2">
        <v>2.0000000000000001E-4</v>
      </c>
      <c r="E17" s="3">
        <f t="shared" si="2"/>
        <v>0.99980999999999998</v>
      </c>
      <c r="F17" s="3">
        <f t="shared" si="3"/>
        <v>0.99980000000000002</v>
      </c>
      <c r="G17" s="1">
        <f t="shared" si="4"/>
        <v>0.53032135064529451</v>
      </c>
      <c r="H17" s="1">
        <f t="shared" si="7"/>
        <v>991720.20393438684</v>
      </c>
      <c r="I17" s="1">
        <f t="shared" si="6"/>
        <v>994730.05688202998</v>
      </c>
      <c r="J17" s="7">
        <f t="shared" si="0"/>
        <v>6.6707065151115955E-4</v>
      </c>
      <c r="K17" s="7">
        <f t="shared" si="5"/>
        <v>4.8967905476896977E-4</v>
      </c>
    </row>
    <row r="18" spans="2:18">
      <c r="B18" s="1">
        <f t="shared" si="1"/>
        <v>13</v>
      </c>
      <c r="C18" s="2">
        <v>2.0000000000000001E-4</v>
      </c>
      <c r="D18" s="2">
        <v>2.2000000000000001E-4</v>
      </c>
      <c r="E18" s="3">
        <f t="shared" si="2"/>
        <v>0.99980000000000002</v>
      </c>
      <c r="F18" s="3">
        <f t="shared" si="3"/>
        <v>0.99978</v>
      </c>
      <c r="G18" s="1">
        <f t="shared" si="4"/>
        <v>0.50506795299551854</v>
      </c>
      <c r="H18" s="1">
        <f t="shared" si="7"/>
        <v>991531.77709563926</v>
      </c>
      <c r="I18" s="1">
        <f t="shared" si="6"/>
        <v>994531.11087065365</v>
      </c>
      <c r="J18" s="7">
        <f t="shared" si="0"/>
        <v>6.9445116293920001E-4</v>
      </c>
      <c r="K18" s="7">
        <f t="shared" si="5"/>
        <v>5.0099708473939897E-4</v>
      </c>
      <c r="M18" s="32" t="s">
        <v>23</v>
      </c>
      <c r="N18" s="32"/>
      <c r="O18" s="30" t="s">
        <v>8</v>
      </c>
      <c r="P18" s="31"/>
      <c r="Q18" s="30" t="s">
        <v>26</v>
      </c>
      <c r="R18" s="31"/>
    </row>
    <row r="19" spans="2:18">
      <c r="B19" s="1">
        <f t="shared" si="1"/>
        <v>14</v>
      </c>
      <c r="C19" s="2">
        <v>2.3000000000000001E-4</v>
      </c>
      <c r="D19" s="2">
        <v>2.3000000000000001E-4</v>
      </c>
      <c r="E19" s="3">
        <f t="shared" si="2"/>
        <v>0.99977000000000005</v>
      </c>
      <c r="F19" s="3">
        <f t="shared" si="3"/>
        <v>0.99977000000000005</v>
      </c>
      <c r="G19" s="1">
        <f t="shared" si="4"/>
        <v>0.48101709809097004</v>
      </c>
      <c r="H19" s="1">
        <f t="shared" si="7"/>
        <v>991333.47074022016</v>
      </c>
      <c r="I19" s="1">
        <f t="shared" si="6"/>
        <v>994312.31402626215</v>
      </c>
      <c r="J19" s="7">
        <f t="shared" si="0"/>
        <v>7.3648722680729828E-4</v>
      </c>
      <c r="K19" s="7">
        <f t="shared" si="5"/>
        <v>5.1479597587336516E-4</v>
      </c>
      <c r="M19" s="32"/>
      <c r="N19" s="32"/>
      <c r="O19" s="10" t="s">
        <v>24</v>
      </c>
      <c r="P19" s="10" t="s">
        <v>25</v>
      </c>
      <c r="Q19" s="10" t="s">
        <v>24</v>
      </c>
      <c r="R19" s="10" t="s">
        <v>25</v>
      </c>
    </row>
    <row r="20" spans="2:18">
      <c r="B20" s="1">
        <f t="shared" si="1"/>
        <v>15</v>
      </c>
      <c r="C20" s="2">
        <v>2.7E-4</v>
      </c>
      <c r="D20" s="2">
        <v>2.3000000000000001E-4</v>
      </c>
      <c r="E20" s="3">
        <f t="shared" si="2"/>
        <v>0.99973000000000001</v>
      </c>
      <c r="F20" s="3">
        <f t="shared" si="3"/>
        <v>0.99977000000000005</v>
      </c>
      <c r="G20" s="1">
        <f t="shared" si="4"/>
        <v>0.45811152199140004</v>
      </c>
      <c r="H20" s="1">
        <f t="shared" si="7"/>
        <v>991105.46404194995</v>
      </c>
      <c r="I20" s="1">
        <f t="shared" si="6"/>
        <v>994083.62219403614</v>
      </c>
      <c r="J20" s="7">
        <f t="shared" si="0"/>
        <v>7.8165776459469133E-4</v>
      </c>
      <c r="K20" s="7">
        <f t="shared" si="5"/>
        <v>5.3509981969925664E-4</v>
      </c>
      <c r="M20" s="25" t="s">
        <v>19</v>
      </c>
      <c r="N20" s="25"/>
      <c r="O20" s="15">
        <f>Q5*SUM(J5:J116)</f>
        <v>9.0236690415760705</v>
      </c>
      <c r="P20" s="17">
        <f>Q5*(N6/N10)*O20</f>
        <v>924.74263975007989</v>
      </c>
      <c r="Q20" s="15">
        <f>Q5*SUM(K5:K116)</f>
        <v>7.4845245239527749</v>
      </c>
      <c r="R20" s="17">
        <f>Q5*(N6/N10)*Q20</f>
        <v>767.01161508306325</v>
      </c>
    </row>
    <row r="21" spans="2:18">
      <c r="B21" s="1">
        <f t="shared" si="1"/>
        <v>16</v>
      </c>
      <c r="C21" s="2">
        <v>3.1E-4</v>
      </c>
      <c r="D21" s="2">
        <v>2.4000000000000001E-4</v>
      </c>
      <c r="E21" s="3">
        <f t="shared" si="2"/>
        <v>0.99968999999999997</v>
      </c>
      <c r="F21" s="3">
        <f t="shared" si="3"/>
        <v>0.99975999999999998</v>
      </c>
      <c r="G21" s="1">
        <f t="shared" si="4"/>
        <v>0.43629668761085716</v>
      </c>
      <c r="H21" s="1">
        <f t="shared" si="7"/>
        <v>990837.86556665867</v>
      </c>
      <c r="I21" s="1">
        <f t="shared" si="6"/>
        <v>993854.98296093161</v>
      </c>
      <c r="J21" s="7">
        <f t="shared" si="0"/>
        <v>8.2906116628548101E-4</v>
      </c>
      <c r="K21" s="7">
        <f t="shared" si="5"/>
        <v>5.5215460407374232E-4</v>
      </c>
      <c r="M21" s="25" t="s">
        <v>20</v>
      </c>
      <c r="N21" s="25"/>
      <c r="O21" s="15">
        <f>Q6*SUM($J$5:INDEX($J$5:$J$116,MATCH($N$8,$B$5:$B$116,0)))</f>
        <v>0.55104053936279496</v>
      </c>
      <c r="P21" s="17">
        <f>Q6*(N6/N10)*O21</f>
        <v>56.470453496447981</v>
      </c>
      <c r="Q21" s="15">
        <f>Q6*SUM($K$5:INDEX($K$5:$K$116,MATCH($N$8,$B$5:$B$116,0)))</f>
        <v>0.41180383533236803</v>
      </c>
      <c r="R21" s="17">
        <f>Q6*(N6/N10)*Q21</f>
        <v>42.201521796720137</v>
      </c>
    </row>
    <row r="22" spans="2:18">
      <c r="B22" s="1">
        <f t="shared" si="1"/>
        <v>17</v>
      </c>
      <c r="C22" s="2">
        <v>3.6999999999999999E-4</v>
      </c>
      <c r="D22" s="2">
        <v>2.4000000000000001E-4</v>
      </c>
      <c r="E22" s="3">
        <f t="shared" si="2"/>
        <v>0.99963000000000002</v>
      </c>
      <c r="F22" s="3">
        <f t="shared" si="3"/>
        <v>0.99975999999999998</v>
      </c>
      <c r="G22" s="1">
        <f t="shared" si="4"/>
        <v>0.41552065486748302</v>
      </c>
      <c r="H22" s="1">
        <f t="shared" si="7"/>
        <v>990530.70582833292</v>
      </c>
      <c r="I22" s="1">
        <f t="shared" si="6"/>
        <v>993616.45776502101</v>
      </c>
      <c r="J22" s="7">
        <f t="shared" si="0"/>
        <v>8.8197183764453973E-4</v>
      </c>
      <c r="K22" s="7">
        <f t="shared" si="5"/>
        <v>5.7852787434121121E-4</v>
      </c>
      <c r="M22" s="25" t="s">
        <v>21</v>
      </c>
      <c r="N22" s="25"/>
      <c r="O22" s="15">
        <f>Q7*$N$9^$N$7*$N$11</f>
        <v>60.94036175774805</v>
      </c>
      <c r="P22" s="17">
        <f>Q7*$N$9^$N$7*$N$11</f>
        <v>60.94036175774805</v>
      </c>
      <c r="Q22" s="15">
        <f>Q7*$N$9^$N$7*$N$12</f>
        <v>61.054503715502129</v>
      </c>
      <c r="R22" s="17">
        <f>Q7*$N$9^$N$7*$N$12</f>
        <v>61.054503715502129</v>
      </c>
    </row>
    <row r="23" spans="2:18">
      <c r="B23" s="1">
        <f t="shared" si="1"/>
        <v>18</v>
      </c>
      <c r="C23" s="2">
        <v>4.2999999999999999E-4</v>
      </c>
      <c r="D23" s="2">
        <v>2.5000000000000001E-4</v>
      </c>
      <c r="E23" s="3">
        <f t="shared" si="2"/>
        <v>0.99956999999999996</v>
      </c>
      <c r="F23" s="3">
        <f t="shared" si="3"/>
        <v>0.99975000000000003</v>
      </c>
      <c r="G23" s="1">
        <f t="shared" si="4"/>
        <v>0.39573395701665048</v>
      </c>
      <c r="H23" s="1">
        <f t="shared" si="7"/>
        <v>990164.20946717646</v>
      </c>
      <c r="I23" s="1">
        <f t="shared" si="6"/>
        <v>993377.98981515737</v>
      </c>
      <c r="J23" s="7">
        <f t="shared" si="0"/>
        <v>9.3516796125452442E-4</v>
      </c>
      <c r="K23" s="7">
        <f t="shared" si="5"/>
        <v>6.0092989602098879E-4</v>
      </c>
      <c r="M23" s="25" t="s">
        <v>22</v>
      </c>
      <c r="N23" s="25"/>
      <c r="O23" s="15">
        <f>SUM($O$21:$O$22)</f>
        <v>61.491402297110845</v>
      </c>
      <c r="P23" s="17">
        <f>SUM($P$21:$P$22)</f>
        <v>117.41081525419602</v>
      </c>
      <c r="Q23" s="15">
        <f>SUM($Q$21:$Q$22)</f>
        <v>61.4663075508345</v>
      </c>
      <c r="R23" s="17">
        <f>SUM($R$21:$R$22)</f>
        <v>103.25602551222227</v>
      </c>
    </row>
    <row r="24" spans="2:18">
      <c r="B24" s="1">
        <f t="shared" si="1"/>
        <v>19</v>
      </c>
      <c r="C24" s="2">
        <v>4.6999999999999999E-4</v>
      </c>
      <c r="D24" s="2">
        <v>2.5999999999999998E-4</v>
      </c>
      <c r="E24" s="3">
        <f t="shared" si="2"/>
        <v>0.99953000000000003</v>
      </c>
      <c r="F24" s="3">
        <f t="shared" si="3"/>
        <v>0.99973999999999996</v>
      </c>
      <c r="G24" s="1">
        <f t="shared" si="4"/>
        <v>0.37688948287300045</v>
      </c>
      <c r="H24" s="1">
        <f t="shared" si="7"/>
        <v>989738.43885710556</v>
      </c>
      <c r="I24" s="1">
        <f t="shared" si="6"/>
        <v>993129.6453177036</v>
      </c>
      <c r="J24" s="7">
        <f t="shared" si="0"/>
        <v>9.9540342124611997E-4</v>
      </c>
      <c r="K24" s="7">
        <f t="shared" si="5"/>
        <v>6.2709186402478659E-4</v>
      </c>
    </row>
    <row r="25" spans="2:18">
      <c r="B25" s="1">
        <f t="shared" si="1"/>
        <v>20</v>
      </c>
      <c r="C25" s="2">
        <v>4.8999999999999998E-4</v>
      </c>
      <c r="D25" s="2">
        <v>2.7E-4</v>
      </c>
      <c r="E25" s="3">
        <f t="shared" si="2"/>
        <v>0.99951000000000001</v>
      </c>
      <c r="F25" s="3">
        <f t="shared" si="3"/>
        <v>0.99973000000000001</v>
      </c>
      <c r="G25" s="1">
        <f t="shared" si="4"/>
        <v>0.35894236464095275</v>
      </c>
      <c r="H25" s="1">
        <f t="shared" si="7"/>
        <v>989273.26179084275</v>
      </c>
      <c r="I25" s="1">
        <f t="shared" si="6"/>
        <v>992871.43160992092</v>
      </c>
      <c r="J25" s="7">
        <f t="shared" si="0"/>
        <v>1.0574962302174339E-3</v>
      </c>
      <c r="K25" s="7">
        <f t="shared" si="5"/>
        <v>6.5972385872553911E-4</v>
      </c>
    </row>
    <row r="26" spans="2:18">
      <c r="B26" s="1">
        <f t="shared" si="1"/>
        <v>21</v>
      </c>
      <c r="C26" s="2">
        <v>4.8999999999999998E-4</v>
      </c>
      <c r="D26" s="2">
        <v>2.7999999999999998E-4</v>
      </c>
      <c r="E26" s="3">
        <f t="shared" si="2"/>
        <v>0.99951000000000001</v>
      </c>
      <c r="F26" s="3">
        <f t="shared" si="3"/>
        <v>0.99972000000000005</v>
      </c>
      <c r="G26" s="1">
        <f t="shared" si="4"/>
        <v>0.34184987108662168</v>
      </c>
      <c r="H26" s="1">
        <f t="shared" si="7"/>
        <v>988788.51789256523</v>
      </c>
      <c r="I26" s="1">
        <f t="shared" si="6"/>
        <v>992603.35632338631</v>
      </c>
      <c r="J26" s="7">
        <f t="shared" si="0"/>
        <v>1.1237914726002357E-3</v>
      </c>
      <c r="K26" s="7">
        <f t="shared" si="5"/>
        <v>7.009139118815187E-4</v>
      </c>
    </row>
    <row r="27" spans="2:18">
      <c r="B27" s="1">
        <f t="shared" si="1"/>
        <v>22</v>
      </c>
      <c r="C27" s="2">
        <v>4.8999999999999998E-4</v>
      </c>
      <c r="D27" s="2">
        <v>2.9999999999999997E-4</v>
      </c>
      <c r="E27" s="3">
        <f t="shared" si="2"/>
        <v>0.99951000000000001</v>
      </c>
      <c r="F27" s="3">
        <f t="shared" si="3"/>
        <v>0.99970000000000003</v>
      </c>
      <c r="G27" s="1">
        <f t="shared" si="4"/>
        <v>0.32557130579678251</v>
      </c>
      <c r="H27" s="1">
        <f t="shared" si="7"/>
        <v>988304.01151879784</v>
      </c>
      <c r="I27" s="1">
        <f t="shared" si="6"/>
        <v>992325.42738361587</v>
      </c>
      <c r="J27" s="7">
        <f t="shared" si="0"/>
        <v>1.1897362148448013E-3</v>
      </c>
      <c r="K27" s="7">
        <f t="shared" si="5"/>
        <v>7.3307482531463988E-4</v>
      </c>
      <c r="M27" s="26" t="s">
        <v>27</v>
      </c>
      <c r="N27" s="27"/>
      <c r="O27" s="32" t="s">
        <v>8</v>
      </c>
      <c r="P27" s="32"/>
      <c r="Q27" s="32" t="s">
        <v>26</v>
      </c>
      <c r="R27" s="32"/>
    </row>
    <row r="28" spans="2:18">
      <c r="B28" s="1">
        <f t="shared" si="1"/>
        <v>23</v>
      </c>
      <c r="C28" s="2">
        <v>4.8999999999999998E-4</v>
      </c>
      <c r="D28" s="2">
        <v>3.2000000000000003E-4</v>
      </c>
      <c r="E28" s="3">
        <f t="shared" si="2"/>
        <v>0.99951000000000001</v>
      </c>
      <c r="F28" s="3">
        <f t="shared" si="3"/>
        <v>0.99968000000000001</v>
      </c>
      <c r="G28" s="1">
        <f t="shared" si="4"/>
        <v>0.31006791028265002</v>
      </c>
      <c r="H28" s="1">
        <f t="shared" si="7"/>
        <v>987819.74255315366</v>
      </c>
      <c r="I28" s="1">
        <f t="shared" si="6"/>
        <v>992027.7297554008</v>
      </c>
      <c r="J28" s="7">
        <f t="shared" si="0"/>
        <v>1.2515722624569631E-3</v>
      </c>
      <c r="K28" s="7">
        <f t="shared" si="5"/>
        <v>7.6621678908388798E-4</v>
      </c>
      <c r="M28" s="28"/>
      <c r="N28" s="29"/>
      <c r="O28" s="10" t="s">
        <v>24</v>
      </c>
      <c r="P28" s="10" t="s">
        <v>25</v>
      </c>
      <c r="Q28" s="10" t="s">
        <v>24</v>
      </c>
      <c r="R28" s="10" t="s">
        <v>25</v>
      </c>
    </row>
    <row r="29" spans="2:18">
      <c r="B29" s="1">
        <f t="shared" si="1"/>
        <v>24</v>
      </c>
      <c r="C29" s="2">
        <v>5.0000000000000001E-4</v>
      </c>
      <c r="D29" s="2">
        <v>3.4000000000000002E-4</v>
      </c>
      <c r="E29" s="3">
        <f t="shared" si="2"/>
        <v>0.99950000000000006</v>
      </c>
      <c r="F29" s="3">
        <f t="shared" si="3"/>
        <v>0.99965999999999999</v>
      </c>
      <c r="G29" s="1">
        <f t="shared" si="4"/>
        <v>0.29530277169776192</v>
      </c>
      <c r="H29" s="1">
        <f t="shared" si="7"/>
        <v>987335.71087930258</v>
      </c>
      <c r="I29" s="1">
        <f t="shared" si="6"/>
        <v>991710.28088187904</v>
      </c>
      <c r="J29" s="7">
        <f t="shared" si="0"/>
        <v>1.3090978771345696E-3</v>
      </c>
      <c r="K29" s="7">
        <f t="shared" si="5"/>
        <v>7.9693234778199405E-4</v>
      </c>
      <c r="M29" s="25" t="s">
        <v>28</v>
      </c>
      <c r="N29" s="25"/>
      <c r="O29" s="16">
        <f>1/(1-$N$9)*(1-$O$20)</f>
        <v>-168.49704987309727</v>
      </c>
      <c r="P29" s="16">
        <f>1/$N$10*(1-$P$20)</f>
        <v>-18932.968467624501</v>
      </c>
      <c r="Q29" s="16">
        <f>1/(1-$N$9)*(1-$Q$20)</f>
        <v>-136.1750150030081</v>
      </c>
      <c r="R29" s="16">
        <f>1/$N$10*(1-$R$20)</f>
        <v>-15700.123746724013</v>
      </c>
    </row>
    <row r="30" spans="2:18">
      <c r="B30" s="1">
        <f t="shared" si="1"/>
        <v>25</v>
      </c>
      <c r="C30" s="2">
        <v>5.1999999999999995E-4</v>
      </c>
      <c r="D30" s="2">
        <v>3.8000000000000002E-4</v>
      </c>
      <c r="E30" s="3">
        <f t="shared" si="2"/>
        <v>0.99948000000000004</v>
      </c>
      <c r="F30" s="3">
        <f t="shared" si="3"/>
        <v>0.99961999999999995</v>
      </c>
      <c r="G30" s="1">
        <f t="shared" si="4"/>
        <v>0.28124073495024943</v>
      </c>
      <c r="H30" s="1">
        <f t="shared" si="7"/>
        <v>986842.04302386299</v>
      </c>
      <c r="I30" s="1">
        <f t="shared" si="6"/>
        <v>991373.09938637924</v>
      </c>
      <c r="J30" s="7">
        <f t="shared" si="0"/>
        <v>1.3675363525417865E-3</v>
      </c>
      <c r="K30" s="7">
        <f t="shared" si="5"/>
        <v>8.3338861192874824E-4</v>
      </c>
      <c r="M30" s="25" t="s">
        <v>29</v>
      </c>
      <c r="N30" s="25"/>
      <c r="O30" s="16">
        <f>1/(1-$N$9)*(1-$O$23)</f>
        <v>-1270.3194482393262</v>
      </c>
      <c r="P30" s="17">
        <f>1/$N$10*(1-$P$23)</f>
        <v>-2385.9484229227</v>
      </c>
      <c r="Q30" s="16">
        <f>1/(1-$N$9)*(1-$Q$23)</f>
        <v>-1269.792458567523</v>
      </c>
      <c r="R30" s="16">
        <f>1/$N$10*(1-$R$23)</f>
        <v>-2095.8327821386501</v>
      </c>
    </row>
    <row r="31" spans="2:18">
      <c r="B31" s="1">
        <f t="shared" si="1"/>
        <v>26</v>
      </c>
      <c r="C31" s="2">
        <v>5.5000000000000003E-4</v>
      </c>
      <c r="D31" s="2">
        <v>4.2000000000000002E-4</v>
      </c>
      <c r="E31" s="3">
        <f t="shared" si="2"/>
        <v>0.99944999999999995</v>
      </c>
      <c r="F31" s="3">
        <f t="shared" si="3"/>
        <v>0.99958000000000002</v>
      </c>
      <c r="G31" s="1">
        <f t="shared" si="4"/>
        <v>0.26784831900023753</v>
      </c>
      <c r="H31" s="1">
        <f t="shared" si="7"/>
        <v>986328.88516149065</v>
      </c>
      <c r="I31" s="1">
        <f t="shared" si="6"/>
        <v>990996.37760861241</v>
      </c>
      <c r="J31" s="7">
        <f t="shared" si="0"/>
        <v>1.4182370321263616E-3</v>
      </c>
      <c r="K31" s="7">
        <f t="shared" si="5"/>
        <v>8.6911372422134991E-4</v>
      </c>
      <c r="O31" s="12"/>
      <c r="P31" s="12"/>
      <c r="Q31" s="12"/>
      <c r="R31" s="12"/>
    </row>
    <row r="32" spans="2:18">
      <c r="B32" s="1">
        <f t="shared" si="1"/>
        <v>27</v>
      </c>
      <c r="C32" s="2">
        <v>5.9999999999999995E-4</v>
      </c>
      <c r="D32" s="2">
        <v>4.6000000000000001E-4</v>
      </c>
      <c r="E32" s="3">
        <f t="shared" si="2"/>
        <v>0.99939999999999996</v>
      </c>
      <c r="F32" s="3">
        <f t="shared" si="3"/>
        <v>0.99953999999999998</v>
      </c>
      <c r="G32" s="1">
        <f t="shared" si="4"/>
        <v>0.25509363714308336</v>
      </c>
      <c r="H32" s="1">
        <f t="shared" si="7"/>
        <v>985786.40427465178</v>
      </c>
      <c r="I32" s="1">
        <f t="shared" si="6"/>
        <v>990580.15913001681</v>
      </c>
      <c r="J32" s="7">
        <f t="shared" si="0"/>
        <v>1.4712301220361334E-3</v>
      </c>
      <c r="K32" s="7">
        <f t="shared" si="5"/>
        <v>9.0621864140509763E-4</v>
      </c>
      <c r="O32" s="12"/>
      <c r="P32" s="12"/>
      <c r="Q32" s="12"/>
      <c r="R32" s="12"/>
    </row>
    <row r="33" spans="2:14">
      <c r="B33" s="1">
        <f t="shared" si="1"/>
        <v>28</v>
      </c>
      <c r="C33" s="2">
        <v>6.4999999999999997E-4</v>
      </c>
      <c r="D33" s="2">
        <v>4.8999999999999998E-4</v>
      </c>
      <c r="E33" s="3">
        <f t="shared" si="2"/>
        <v>0.99934999999999996</v>
      </c>
      <c r="F33" s="3">
        <f t="shared" si="3"/>
        <v>0.99951000000000001</v>
      </c>
      <c r="G33" s="1">
        <f t="shared" si="4"/>
        <v>0.2429463210886508</v>
      </c>
      <c r="H33" s="1">
        <f t="shared" si="7"/>
        <v>985194.93243208691</v>
      </c>
      <c r="I33" s="1">
        <f t="shared" si="6"/>
        <v>990124.49225681694</v>
      </c>
      <c r="J33" s="7">
        <f t="shared" si="0"/>
        <v>1.5252706396207336E-3</v>
      </c>
      <c r="K33" s="7">
        <f t="shared" si="5"/>
        <v>9.4167224118091547E-4</v>
      </c>
    </row>
    <row r="34" spans="2:14">
      <c r="B34" s="1">
        <f t="shared" si="1"/>
        <v>29</v>
      </c>
      <c r="C34" s="2">
        <v>6.9999999999999999E-4</v>
      </c>
      <c r="D34" s="2">
        <v>5.1999999999999995E-4</v>
      </c>
      <c r="E34" s="3">
        <f t="shared" si="2"/>
        <v>0.99929999999999997</v>
      </c>
      <c r="F34" s="3">
        <f t="shared" si="3"/>
        <v>0.99948000000000004</v>
      </c>
      <c r="G34" s="1">
        <f t="shared" si="4"/>
        <v>0.23137744865585788</v>
      </c>
      <c r="H34" s="1">
        <f t="shared" si="7"/>
        <v>984554.55572600605</v>
      </c>
      <c r="I34" s="1">
        <f t="shared" si="6"/>
        <v>989639.33125561115</v>
      </c>
      <c r="J34" s="7">
        <f t="shared" si="0"/>
        <v>1.5727501683421294E-3</v>
      </c>
      <c r="K34" s="7">
        <f t="shared" si="5"/>
        <v>9.7965678247817164E-4</v>
      </c>
      <c r="M34" s="19" t="s">
        <v>11</v>
      </c>
      <c r="N34" s="20">
        <v>0.05</v>
      </c>
    </row>
    <row r="35" spans="2:14">
      <c r="B35" s="1">
        <f t="shared" si="1"/>
        <v>30</v>
      </c>
      <c r="C35" s="2">
        <v>7.5000000000000002E-4</v>
      </c>
      <c r="D35" s="2">
        <v>5.5999999999999995E-4</v>
      </c>
      <c r="E35" s="3">
        <f t="shared" si="2"/>
        <v>0.99924999999999997</v>
      </c>
      <c r="F35" s="3">
        <f t="shared" si="3"/>
        <v>0.99944</v>
      </c>
      <c r="G35" s="1">
        <f t="shared" si="4"/>
        <v>0.22035947491034086</v>
      </c>
      <c r="H35" s="1">
        <f t="shared" si="7"/>
        <v>983865.36753699777</v>
      </c>
      <c r="I35" s="1">
        <f t="shared" si="6"/>
        <v>989124.71880335826</v>
      </c>
      <c r="J35" s="7">
        <f t="shared" si="0"/>
        <v>1.6137794467463295E-3</v>
      </c>
      <c r="K35" s="7">
        <f t="shared" si="5"/>
        <v>1.0150458863570824E-3</v>
      </c>
      <c r="M35" s="19" t="s">
        <v>33</v>
      </c>
      <c r="N35" s="19">
        <f>N34/(1+N34)</f>
        <v>4.7619047619047616E-2</v>
      </c>
    </row>
    <row r="36" spans="2:14">
      <c r="B36" s="1">
        <f t="shared" si="1"/>
        <v>31</v>
      </c>
      <c r="C36" s="2">
        <v>8.0999999999999996E-4</v>
      </c>
      <c r="D36" s="2">
        <v>5.9999999999999995E-4</v>
      </c>
      <c r="E36" s="3">
        <f t="shared" si="2"/>
        <v>0.99919000000000002</v>
      </c>
      <c r="F36" s="3">
        <f t="shared" si="3"/>
        <v>0.99939999999999996</v>
      </c>
      <c r="G36" s="1">
        <f t="shared" si="4"/>
        <v>0.20986616658127699</v>
      </c>
      <c r="H36" s="1">
        <f t="shared" si="7"/>
        <v>983127.46851134498</v>
      </c>
      <c r="I36" s="1">
        <f t="shared" si="6"/>
        <v>988570.80896082835</v>
      </c>
      <c r="J36" s="7">
        <f t="shared" si="0"/>
        <v>1.6368961044046588E-3</v>
      </c>
      <c r="K36" s="7">
        <f t="shared" si="5"/>
        <v>1.0437051060167683E-3</v>
      </c>
      <c r="M36" s="19"/>
      <c r="N36" s="19"/>
    </row>
    <row r="37" spans="2:14">
      <c r="B37" s="1">
        <f t="shared" si="1"/>
        <v>32</v>
      </c>
      <c r="C37" s="2">
        <v>8.7000000000000001E-4</v>
      </c>
      <c r="D37" s="2">
        <v>6.4000000000000005E-4</v>
      </c>
      <c r="E37" s="3">
        <f t="shared" si="2"/>
        <v>0.99912999999999996</v>
      </c>
      <c r="F37" s="3">
        <f t="shared" si="3"/>
        <v>0.99936000000000003</v>
      </c>
      <c r="G37" s="1">
        <f t="shared" si="4"/>
        <v>0.19987253960121618</v>
      </c>
      <c r="H37" s="1">
        <f t="shared" si="7"/>
        <v>982331.13526185078</v>
      </c>
      <c r="I37" s="1">
        <f t="shared" si="6"/>
        <v>987977.66647545178</v>
      </c>
      <c r="J37" s="7">
        <f t="shared" si="0"/>
        <v>1.638817531648417E-3</v>
      </c>
      <c r="K37" s="7">
        <f t="shared" si="5"/>
        <v>1.0623898934570665E-3</v>
      </c>
      <c r="M37" s="19"/>
      <c r="N37" s="19"/>
    </row>
    <row r="38" spans="2:14">
      <c r="B38" s="1">
        <f t="shared" si="1"/>
        <v>33</v>
      </c>
      <c r="C38" s="2">
        <v>9.3000000000000005E-4</v>
      </c>
      <c r="D38" s="2">
        <v>6.8999999999999997E-4</v>
      </c>
      <c r="E38" s="3">
        <f t="shared" si="2"/>
        <v>0.99907000000000001</v>
      </c>
      <c r="F38" s="3">
        <f t="shared" si="3"/>
        <v>0.99931000000000003</v>
      </c>
      <c r="G38" s="1">
        <f t="shared" si="4"/>
        <v>0.19035479962020588</v>
      </c>
      <c r="H38" s="1">
        <f t="shared" si="7"/>
        <v>981476.5071741729</v>
      </c>
      <c r="I38" s="1">
        <f t="shared" si="6"/>
        <v>987345.36076890747</v>
      </c>
      <c r="J38" s="7">
        <f t="shared" si="0"/>
        <v>1.6173833834459105E-3</v>
      </c>
      <c r="K38" s="7">
        <f t="shared" si="5"/>
        <v>1.0740109813964273E-3</v>
      </c>
      <c r="M38" s="19" t="s">
        <v>34</v>
      </c>
      <c r="N38" s="19">
        <f>1/N35*(1-Q20)</f>
        <v>-136.17501500300827</v>
      </c>
    </row>
    <row r="39" spans="2:14">
      <c r="B39" s="1">
        <f t="shared" si="1"/>
        <v>34</v>
      </c>
      <c r="C39" s="2">
        <v>9.8999999999999999E-4</v>
      </c>
      <c r="D39" s="2">
        <v>7.3999999999999999E-4</v>
      </c>
      <c r="E39" s="3">
        <f t="shared" si="2"/>
        <v>0.99900999999999995</v>
      </c>
      <c r="F39" s="3">
        <f t="shared" si="3"/>
        <v>0.99926000000000004</v>
      </c>
      <c r="G39" s="1">
        <f t="shared" si="4"/>
        <v>0.18129028535257702</v>
      </c>
      <c r="H39" s="1">
        <f t="shared" si="7"/>
        <v>980563.73402250092</v>
      </c>
      <c r="I39" s="1">
        <f t="shared" si="6"/>
        <v>986664.09246997698</v>
      </c>
      <c r="J39" s="7">
        <f t="shared" si="0"/>
        <v>1.577901987955345E-3</v>
      </c>
      <c r="K39" s="7">
        <f t="shared" si="5"/>
        <v>1.0759301601351498E-3</v>
      </c>
      <c r="M39" s="19"/>
      <c r="N39" s="19"/>
    </row>
    <row r="40" spans="2:14">
      <c r="B40" s="1">
        <f t="shared" si="1"/>
        <v>35</v>
      </c>
      <c r="C40" s="2">
        <v>1.07E-3</v>
      </c>
      <c r="D40" s="2">
        <v>8.0000000000000004E-4</v>
      </c>
      <c r="E40" s="3">
        <f t="shared" si="2"/>
        <v>0.99892999999999998</v>
      </c>
      <c r="F40" s="3">
        <f t="shared" si="3"/>
        <v>0.99919999999999998</v>
      </c>
      <c r="G40" s="1">
        <f t="shared" si="4"/>
        <v>0.17265741462150191</v>
      </c>
      <c r="H40" s="1">
        <f t="shared" si="7"/>
        <v>979592.97592581855</v>
      </c>
      <c r="I40" s="1">
        <f t="shared" si="6"/>
        <v>985933.96104154922</v>
      </c>
      <c r="J40" s="7">
        <f t="shared" si="0"/>
        <v>1.5310852622163352E-3</v>
      </c>
      <c r="K40" s="7">
        <f t="shared" si="5"/>
        <v>1.0742101541426959E-3</v>
      </c>
    </row>
    <row r="41" spans="2:14">
      <c r="B41" s="1">
        <f t="shared" si="1"/>
        <v>36</v>
      </c>
      <c r="C41" s="2">
        <v>1.16E-3</v>
      </c>
      <c r="D41" s="2">
        <v>8.5999999999999998E-4</v>
      </c>
      <c r="E41" s="3">
        <f t="shared" si="2"/>
        <v>0.99883999999999995</v>
      </c>
      <c r="F41" s="3">
        <f t="shared" si="3"/>
        <v>0.99914000000000003</v>
      </c>
      <c r="G41" s="1">
        <f t="shared" si="4"/>
        <v>0.16443563297285896</v>
      </c>
      <c r="H41" s="1">
        <f t="shared" si="7"/>
        <v>978544.81144157785</v>
      </c>
      <c r="I41" s="1">
        <f t="shared" si="6"/>
        <v>985145.21387271595</v>
      </c>
      <c r="J41" s="7">
        <f t="shared" si="0"/>
        <v>1.4797356153653687E-3</v>
      </c>
      <c r="K41" s="7">
        <f t="shared" si="5"/>
        <v>1.0707125941862854E-3</v>
      </c>
    </row>
    <row r="42" spans="2:14">
      <c r="B42" s="1">
        <f t="shared" si="1"/>
        <v>37</v>
      </c>
      <c r="C42" s="2">
        <v>1.2700000000000001E-3</v>
      </c>
      <c r="D42" s="2">
        <v>9.3000000000000005E-4</v>
      </c>
      <c r="E42" s="3">
        <f t="shared" si="2"/>
        <v>0.99873000000000001</v>
      </c>
      <c r="F42" s="3">
        <f t="shared" si="3"/>
        <v>0.99907000000000001</v>
      </c>
      <c r="G42" s="1">
        <f t="shared" si="4"/>
        <v>0.15660536473605616</v>
      </c>
      <c r="H42" s="1">
        <f t="shared" si="7"/>
        <v>977409.69946030562</v>
      </c>
      <c r="I42" s="1">
        <f t="shared" si="6"/>
        <v>984297.98898878542</v>
      </c>
      <c r="J42" s="7">
        <f t="shared" si="0"/>
        <v>1.4248083578000117E-3</v>
      </c>
      <c r="K42" s="7">
        <f t="shared" si="5"/>
        <v>1.0683699353195237E-3</v>
      </c>
    </row>
    <row r="43" spans="2:14">
      <c r="B43" s="1">
        <f t="shared" si="1"/>
        <v>38</v>
      </c>
      <c r="C43" s="2">
        <v>1.39E-3</v>
      </c>
      <c r="D43" s="2">
        <v>1E-3</v>
      </c>
      <c r="E43" s="3">
        <f t="shared" si="2"/>
        <v>0.99861</v>
      </c>
      <c r="F43" s="3">
        <f t="shared" si="3"/>
        <v>0.999</v>
      </c>
      <c r="G43" s="1">
        <f t="shared" si="4"/>
        <v>0.14914796641529154</v>
      </c>
      <c r="H43" s="1">
        <f t="shared" si="7"/>
        <v>976168.38914199104</v>
      </c>
      <c r="I43" s="1">
        <f t="shared" si="6"/>
        <v>983382.59185902588</v>
      </c>
      <c r="J43" s="7">
        <f t="shared" si="0"/>
        <v>1.3748594260276894E-3</v>
      </c>
      <c r="K43" s="7">
        <f t="shared" si="5"/>
        <v>1.0667625657275754E-3</v>
      </c>
    </row>
    <row r="44" spans="2:14">
      <c r="B44" s="1">
        <f t="shared" si="1"/>
        <v>39</v>
      </c>
      <c r="C44" s="2">
        <v>1.5499999999999999E-3</v>
      </c>
      <c r="D44" s="2">
        <v>1.08E-3</v>
      </c>
      <c r="E44" s="3">
        <f t="shared" si="2"/>
        <v>0.99844999999999995</v>
      </c>
      <c r="F44" s="3">
        <f t="shared" si="3"/>
        <v>0.99892000000000003</v>
      </c>
      <c r="G44" s="1">
        <f t="shared" si="4"/>
        <v>0.14204568230027767</v>
      </c>
      <c r="H44" s="1">
        <f t="shared" si="7"/>
        <v>974811.51508108363</v>
      </c>
      <c r="I44" s="1">
        <f t="shared" si="6"/>
        <v>982399.20926716691</v>
      </c>
      <c r="J44" s="7">
        <f t="shared" si="0"/>
        <v>1.3352796126972876E-3</v>
      </c>
      <c r="K44" s="7">
        <f t="shared" si="5"/>
        <v>1.0655196339124137E-3</v>
      </c>
    </row>
    <row r="45" spans="2:14">
      <c r="B45" s="1">
        <f t="shared" si="1"/>
        <v>40</v>
      </c>
      <c r="C45" s="2">
        <v>1.73E-3</v>
      </c>
      <c r="D45" s="2">
        <v>1.1800000000000001E-3</v>
      </c>
      <c r="E45" s="3">
        <f t="shared" si="2"/>
        <v>0.99826999999999999</v>
      </c>
      <c r="F45" s="3">
        <f t="shared" si="3"/>
        <v>0.99882000000000004</v>
      </c>
      <c r="G45" s="1">
        <f t="shared" si="4"/>
        <v>0.13528160219074065</v>
      </c>
      <c r="H45" s="1">
        <f t="shared" si="7"/>
        <v>973300.55723270786</v>
      </c>
      <c r="I45" s="1">
        <f t="shared" si="6"/>
        <v>981338.21812115842</v>
      </c>
      <c r="J45" s="7">
        <f t="shared" si="0"/>
        <v>1.3055009421462987E-3</v>
      </c>
      <c r="K45" s="7">
        <f t="shared" si="5"/>
        <v>1.0667312916990556E-3</v>
      </c>
    </row>
    <row r="46" spans="2:14">
      <c r="B46" s="1">
        <f t="shared" si="1"/>
        <v>41</v>
      </c>
      <c r="C46" s="2">
        <v>1.9300000000000001E-3</v>
      </c>
      <c r="D46" s="2">
        <v>1.2800000000000001E-3</v>
      </c>
      <c r="E46" s="3">
        <f t="shared" si="2"/>
        <v>0.99807000000000001</v>
      </c>
      <c r="F46" s="3">
        <f t="shared" si="3"/>
        <v>0.99872000000000005</v>
      </c>
      <c r="G46" s="1">
        <f t="shared" si="4"/>
        <v>0.12883962113403868</v>
      </c>
      <c r="H46" s="1">
        <f t="shared" si="7"/>
        <v>971616.74726869527</v>
      </c>
      <c r="I46" s="1">
        <f t="shared" si="6"/>
        <v>980180.23902377544</v>
      </c>
      <c r="J46" s="7">
        <f t="shared" si="0"/>
        <v>1.2859281490216854E-3</v>
      </c>
      <c r="K46" s="7">
        <f t="shared" si="5"/>
        <v>1.0719660584908057E-3</v>
      </c>
    </row>
    <row r="47" spans="2:14">
      <c r="B47" s="1">
        <f t="shared" si="1"/>
        <v>42</v>
      </c>
      <c r="C47" s="2">
        <v>2.16E-3</v>
      </c>
      <c r="D47" s="2">
        <v>1.41E-3</v>
      </c>
      <c r="E47" s="3">
        <f t="shared" si="2"/>
        <v>0.99783999999999995</v>
      </c>
      <c r="F47" s="3">
        <f t="shared" si="3"/>
        <v>0.99858999999999998</v>
      </c>
      <c r="G47" s="1">
        <f t="shared" si="4"/>
        <v>0.12270440108003686</v>
      </c>
      <c r="H47" s="1">
        <f t="shared" si="7"/>
        <v>969741.52694646665</v>
      </c>
      <c r="I47" s="1">
        <f t="shared" si="6"/>
        <v>978925.60831782501</v>
      </c>
      <c r="J47" s="7">
        <f t="shared" si="0"/>
        <v>1.2715695117747285E-3</v>
      </c>
      <c r="K47" s="7">
        <f t="shared" si="5"/>
        <v>1.0812553449125579E-3</v>
      </c>
    </row>
    <row r="48" spans="2:14">
      <c r="B48" s="1">
        <f t="shared" si="1"/>
        <v>43</v>
      </c>
      <c r="C48" s="2">
        <v>2.4099999999999998E-3</v>
      </c>
      <c r="D48" s="2">
        <v>1.5399999999999999E-3</v>
      </c>
      <c r="E48" s="3">
        <f t="shared" si="2"/>
        <v>0.99758999999999998</v>
      </c>
      <c r="F48" s="3">
        <f t="shared" si="3"/>
        <v>0.99846000000000001</v>
      </c>
      <c r="G48" s="1">
        <f t="shared" si="4"/>
        <v>0.11686133436193985</v>
      </c>
      <c r="H48" s="1">
        <f t="shared" si="7"/>
        <v>967646.8852482622</v>
      </c>
      <c r="I48" s="1">
        <f t="shared" si="6"/>
        <v>977545.3232100968</v>
      </c>
      <c r="J48" s="7">
        <f t="shared" si="0"/>
        <v>1.2612418299668595E-3</v>
      </c>
      <c r="K48" s="7">
        <f t="shared" si="5"/>
        <v>1.0914364104023708E-3</v>
      </c>
    </row>
    <row r="49" spans="2:11">
      <c r="B49" s="1">
        <f t="shared" si="1"/>
        <v>44</v>
      </c>
      <c r="C49" s="2">
        <v>2.7000000000000001E-3</v>
      </c>
      <c r="D49" s="2">
        <v>1.6900000000000001E-3</v>
      </c>
      <c r="E49" s="3">
        <f t="shared" si="2"/>
        <v>0.99729999999999996</v>
      </c>
      <c r="F49" s="3">
        <f t="shared" si="3"/>
        <v>0.99831000000000003</v>
      </c>
      <c r="G49" s="1">
        <f t="shared" si="4"/>
        <v>0.11129650891613319</v>
      </c>
      <c r="H49" s="1">
        <f t="shared" si="7"/>
        <v>965314.85625481384</v>
      </c>
      <c r="I49" s="1">
        <f t="shared" si="6"/>
        <v>976039.90341235325</v>
      </c>
      <c r="J49" s="7">
        <f t="shared" si="0"/>
        <v>1.2529967366050204E-3</v>
      </c>
      <c r="K49" s="7">
        <f t="shared" si="5"/>
        <v>1.0989966700481544E-3</v>
      </c>
    </row>
    <row r="50" spans="2:11">
      <c r="B50" s="1">
        <f t="shared" si="1"/>
        <v>45</v>
      </c>
      <c r="C50" s="2">
        <v>3.0200000000000001E-3</v>
      </c>
      <c r="D50" s="2">
        <v>1.8699999999999999E-3</v>
      </c>
      <c r="E50" s="3">
        <f t="shared" si="2"/>
        <v>0.99697999999999998</v>
      </c>
      <c r="F50" s="3">
        <f t="shared" si="3"/>
        <v>0.99812999999999996</v>
      </c>
      <c r="G50" s="1">
        <f t="shared" si="4"/>
        <v>0.10599667515822207</v>
      </c>
      <c r="H50" s="1">
        <f t="shared" si="7"/>
        <v>962708.50614292582</v>
      </c>
      <c r="I50" s="1">
        <f t="shared" si="6"/>
        <v>974390.39597558638</v>
      </c>
      <c r="J50" s="7">
        <f t="shared" si="0"/>
        <v>1.2435568999808382E-3</v>
      </c>
      <c r="K50" s="7">
        <f t="shared" si="5"/>
        <v>1.1057012323420763E-3</v>
      </c>
    </row>
    <row r="51" spans="2:11">
      <c r="B51" s="1">
        <f t="shared" si="1"/>
        <v>46</v>
      </c>
      <c r="C51" s="2">
        <v>3.3800000000000002E-3</v>
      </c>
      <c r="D51" s="2">
        <v>2.0899999999999998E-3</v>
      </c>
      <c r="E51" s="3">
        <f t="shared" si="2"/>
        <v>0.99661999999999995</v>
      </c>
      <c r="F51" s="3">
        <f t="shared" si="3"/>
        <v>0.99790999999999996</v>
      </c>
      <c r="G51" s="1">
        <f t="shared" si="4"/>
        <v>0.10094921443640198</v>
      </c>
      <c r="H51" s="1">
        <f t="shared" si="7"/>
        <v>959801.12645437417</v>
      </c>
      <c r="I51" s="1">
        <f t="shared" si="6"/>
        <v>972568.28593511204</v>
      </c>
      <c r="J51" s="7">
        <f t="shared" si="0"/>
        <v>1.2366790353986689E-3</v>
      </c>
      <c r="K51" s="7">
        <f t="shared" si="5"/>
        <v>1.1120426082020514E-3</v>
      </c>
    </row>
    <row r="52" spans="2:11">
      <c r="B52" s="1">
        <f t="shared" si="1"/>
        <v>47</v>
      </c>
      <c r="C52" s="2">
        <v>3.7699999999999999E-3</v>
      </c>
      <c r="D52" s="2">
        <v>2.3E-3</v>
      </c>
      <c r="E52" s="3">
        <f t="shared" si="2"/>
        <v>0.99622999999999995</v>
      </c>
      <c r="F52" s="3">
        <f t="shared" si="3"/>
        <v>0.99770000000000003</v>
      </c>
      <c r="G52" s="1">
        <f t="shared" si="4"/>
        <v>9.6142108987049502E-2</v>
      </c>
      <c r="H52" s="1">
        <f t="shared" si="7"/>
        <v>956556.99864695838</v>
      </c>
      <c r="I52" s="1">
        <f t="shared" si="6"/>
        <v>970535.61821750761</v>
      </c>
      <c r="J52" s="7">
        <f t="shared" si="0"/>
        <v>1.2299551590289276E-3</v>
      </c>
      <c r="K52" s="7">
        <f t="shared" si="5"/>
        <v>1.1183497121637703E-3</v>
      </c>
    </row>
    <row r="53" spans="2:11">
      <c r="B53" s="1">
        <f t="shared" si="1"/>
        <v>48</v>
      </c>
      <c r="C53" s="2">
        <v>4.1799999999999997E-3</v>
      </c>
      <c r="D53" s="2">
        <v>2.5300000000000001E-3</v>
      </c>
      <c r="E53" s="3">
        <f t="shared" si="2"/>
        <v>0.99582000000000004</v>
      </c>
      <c r="F53" s="3">
        <f t="shared" si="3"/>
        <v>0.99746999999999997</v>
      </c>
      <c r="G53" s="1">
        <f t="shared" si="4"/>
        <v>9.1563913320999515E-2</v>
      </c>
      <c r="H53" s="1">
        <f t="shared" si="7"/>
        <v>952950.77876205929</v>
      </c>
      <c r="I53" s="1">
        <f t="shared" si="6"/>
        <v>968303.38629560743</v>
      </c>
      <c r="J53" s="7">
        <f t="shared" si="0"/>
        <v>1.2256232057545307E-3</v>
      </c>
      <c r="K53" s="7">
        <f t="shared" si="5"/>
        <v>1.1263019566062499E-3</v>
      </c>
    </row>
    <row r="54" spans="2:11">
      <c r="B54" s="1">
        <f t="shared" si="1"/>
        <v>49</v>
      </c>
      <c r="C54" s="2">
        <v>4.6100000000000004E-3</v>
      </c>
      <c r="D54" s="2">
        <v>2.7699999999999999E-3</v>
      </c>
      <c r="E54" s="3">
        <f t="shared" si="2"/>
        <v>0.99539</v>
      </c>
      <c r="F54" s="3">
        <f t="shared" si="3"/>
        <v>0.99722999999999995</v>
      </c>
      <c r="G54" s="1">
        <f t="shared" si="4"/>
        <v>8.7203726972380491E-2</v>
      </c>
      <c r="H54" s="1">
        <f t="shared" si="7"/>
        <v>948967.44450683391</v>
      </c>
      <c r="I54" s="1">
        <f t="shared" si="6"/>
        <v>965853.57872827956</v>
      </c>
      <c r="J54" s="7">
        <f t="shared" si="0"/>
        <v>1.2226514217277796E-3</v>
      </c>
      <c r="K54" s="7">
        <f t="shared" si="5"/>
        <v>1.1349589891518394E-3</v>
      </c>
    </row>
    <row r="55" spans="2:11">
      <c r="B55" s="1">
        <f t="shared" si="1"/>
        <v>50</v>
      </c>
      <c r="C55" s="2">
        <v>5.0800000000000003E-3</v>
      </c>
      <c r="D55" s="2">
        <v>3.0500000000000002E-3</v>
      </c>
      <c r="E55" s="3">
        <f t="shared" si="2"/>
        <v>0.99492000000000003</v>
      </c>
      <c r="F55" s="3">
        <f t="shared" si="3"/>
        <v>0.99695</v>
      </c>
      <c r="G55" s="1">
        <f t="shared" si="4"/>
        <v>8.3051168545124274E-2</v>
      </c>
      <c r="H55" s="1">
        <f t="shared" si="7"/>
        <v>944592.70458765735</v>
      </c>
      <c r="I55" s="1">
        <f t="shared" si="6"/>
        <v>963178.16431520216</v>
      </c>
      <c r="J55" s="7">
        <f t="shared" si="0"/>
        <v>1.221334786370906E-3</v>
      </c>
      <c r="K55" s="7">
        <f t="shared" si="5"/>
        <v>1.1441423486764069E-3</v>
      </c>
    </row>
    <row r="56" spans="2:11">
      <c r="B56" s="1">
        <f t="shared" si="1"/>
        <v>51</v>
      </c>
      <c r="C56" s="2">
        <v>5.5599999999999998E-3</v>
      </c>
      <c r="D56" s="2">
        <v>3.3500000000000001E-3</v>
      </c>
      <c r="E56" s="3">
        <f t="shared" si="2"/>
        <v>0.99443999999999999</v>
      </c>
      <c r="F56" s="3">
        <f t="shared" si="3"/>
        <v>0.99665000000000004</v>
      </c>
      <c r="G56" s="1">
        <f t="shared" si="4"/>
        <v>7.909635099535646E-2</v>
      </c>
      <c r="H56" s="1">
        <f t="shared" si="7"/>
        <v>939794.17364835204</v>
      </c>
      <c r="I56" s="1">
        <f t="shared" si="6"/>
        <v>960240.47091404081</v>
      </c>
      <c r="J56" s="7">
        <f t="shared" si="0"/>
        <v>1.3325450090659991E-3</v>
      </c>
      <c r="K56" s="7">
        <f t="shared" si="5"/>
        <v>1.1542068690685145E-3</v>
      </c>
    </row>
    <row r="57" spans="2:11">
      <c r="B57" s="1">
        <f t="shared" si="1"/>
        <v>52</v>
      </c>
      <c r="C57" s="2">
        <v>6.0899999999999999E-3</v>
      </c>
      <c r="D57" s="2">
        <v>3.6800000000000001E-3</v>
      </c>
      <c r="E57" s="3">
        <f t="shared" si="2"/>
        <v>0.99390999999999996</v>
      </c>
      <c r="F57" s="3">
        <f t="shared" si="3"/>
        <v>0.99631999999999998</v>
      </c>
      <c r="G57" s="1">
        <f t="shared" si="4"/>
        <v>7.532985809081566E-2</v>
      </c>
      <c r="H57" s="1">
        <f t="shared" si="7"/>
        <v>934568.91804286721</v>
      </c>
      <c r="I57" s="1">
        <f t="shared" si="6"/>
        <v>957023.66533647885</v>
      </c>
      <c r="J57" s="7">
        <f t="shared" si="0"/>
        <v>1.4320187640916447E-3</v>
      </c>
      <c r="K57" s="7">
        <f t="shared" si="5"/>
        <v>1.1652673527749746E-3</v>
      </c>
    </row>
    <row r="58" spans="2:11">
      <c r="B58" s="1">
        <f t="shared" si="1"/>
        <v>53</v>
      </c>
      <c r="C58" s="2">
        <v>6.6699999999999997E-3</v>
      </c>
      <c r="D58" s="2">
        <v>4.0299999999999997E-3</v>
      </c>
      <c r="E58" s="3">
        <f t="shared" si="2"/>
        <v>0.99333000000000005</v>
      </c>
      <c r="F58" s="3">
        <f t="shared" si="3"/>
        <v>0.99597000000000002</v>
      </c>
      <c r="G58" s="1">
        <f t="shared" si="4"/>
        <v>7.1742721991253006E-2</v>
      </c>
      <c r="H58" s="1">
        <f t="shared" si="7"/>
        <v>928877.39333198615</v>
      </c>
      <c r="I58" s="1">
        <f t="shared" si="6"/>
        <v>953501.81824804062</v>
      </c>
      <c r="J58" s="7">
        <f t="shared" si="0"/>
        <v>1.5163990339613449E-3</v>
      </c>
      <c r="K58" s="7">
        <f t="shared" si="5"/>
        <v>1.2457848940862018E-3</v>
      </c>
    </row>
    <row r="59" spans="2:11">
      <c r="B59" s="1">
        <f t="shared" si="1"/>
        <v>54</v>
      </c>
      <c r="C59" s="2">
        <v>7.2700000000000004E-3</v>
      </c>
      <c r="D59" s="2">
        <v>4.4200000000000003E-3</v>
      </c>
      <c r="E59" s="3">
        <f t="shared" si="2"/>
        <v>0.99273</v>
      </c>
      <c r="F59" s="3">
        <f t="shared" si="3"/>
        <v>0.99558000000000002</v>
      </c>
      <c r="G59" s="1">
        <f t="shared" si="4"/>
        <v>6.8326401896431424E-2</v>
      </c>
      <c r="H59" s="1">
        <f t="shared" si="7"/>
        <v>922681.78111846186</v>
      </c>
      <c r="I59" s="1">
        <f t="shared" si="6"/>
        <v>949659.20592050103</v>
      </c>
      <c r="J59" s="7">
        <f t="shared" si="0"/>
        <v>1.6506251949869231E-3</v>
      </c>
      <c r="K59" s="7">
        <f t="shared" si="5"/>
        <v>1.4348797690108899E-3</v>
      </c>
    </row>
    <row r="60" spans="2:11">
      <c r="B60" s="1">
        <f t="shared" si="1"/>
        <v>55</v>
      </c>
      <c r="C60" s="2">
        <v>7.8899999999999994E-3</v>
      </c>
      <c r="D60" s="2">
        <v>4.8300000000000001E-3</v>
      </c>
      <c r="E60" s="3">
        <f t="shared" si="2"/>
        <v>0.99211000000000005</v>
      </c>
      <c r="F60" s="3">
        <f t="shared" si="3"/>
        <v>0.99517</v>
      </c>
      <c r="G60" s="1">
        <f t="shared" si="4"/>
        <v>6.5072763710887077E-2</v>
      </c>
      <c r="H60" s="1">
        <f t="shared" si="7"/>
        <v>915973.88456973061</v>
      </c>
      <c r="I60" s="1">
        <f t="shared" si="6"/>
        <v>945461.71223033243</v>
      </c>
      <c r="J60" s="7">
        <f t="shared" si="0"/>
        <v>1.8521832156924657E-3</v>
      </c>
      <c r="K60" s="7">
        <f t="shared" si="5"/>
        <v>1.6447085389572093E-3</v>
      </c>
    </row>
    <row r="61" spans="2:11">
      <c r="B61" s="1">
        <f t="shared" si="1"/>
        <v>56</v>
      </c>
      <c r="C61" s="2">
        <v>8.4700000000000001E-3</v>
      </c>
      <c r="D61" s="2">
        <v>5.2399999999999999E-3</v>
      </c>
      <c r="E61" s="3">
        <f t="shared" si="2"/>
        <v>0.99153000000000002</v>
      </c>
      <c r="F61" s="3">
        <f t="shared" si="3"/>
        <v>0.99475999999999998</v>
      </c>
      <c r="G61" s="1">
        <f t="shared" si="4"/>
        <v>6.1974060677035314E-2</v>
      </c>
      <c r="H61" s="1">
        <f t="shared" si="7"/>
        <v>908746.85062047548</v>
      </c>
      <c r="I61" s="1">
        <f t="shared" si="6"/>
        <v>940895.13216025988</v>
      </c>
      <c r="J61" s="7">
        <f t="shared" si="0"/>
        <v>2.0604372397494352E-3</v>
      </c>
      <c r="K61" s="7">
        <f t="shared" si="5"/>
        <v>1.780924472421857E-3</v>
      </c>
    </row>
    <row r="62" spans="2:11">
      <c r="B62" s="1">
        <f t="shared" si="1"/>
        <v>57</v>
      </c>
      <c r="C62" s="2">
        <v>8.9800000000000001E-3</v>
      </c>
      <c r="D62" s="2">
        <v>5.6299999999999996E-3</v>
      </c>
      <c r="E62" s="3">
        <f t="shared" si="2"/>
        <v>0.99102000000000001</v>
      </c>
      <c r="F62" s="3">
        <f t="shared" si="3"/>
        <v>0.99436999999999998</v>
      </c>
      <c r="G62" s="1">
        <f t="shared" si="4"/>
        <v>5.9022914930509818E-2</v>
      </c>
      <c r="H62" s="1">
        <f t="shared" si="7"/>
        <v>901049.76479572011</v>
      </c>
      <c r="I62" s="1">
        <f t="shared" si="6"/>
        <v>935964.84166774014</v>
      </c>
      <c r="J62" s="7">
        <f t="shared" si="0"/>
        <v>2.2580442110951629E-3</v>
      </c>
      <c r="K62" s="7">
        <f t="shared" si="5"/>
        <v>1.8946359356879954E-3</v>
      </c>
    </row>
    <row r="63" spans="2:11">
      <c r="B63" s="1">
        <f t="shared" si="1"/>
        <v>58</v>
      </c>
      <c r="C63" s="2">
        <v>9.3900000000000008E-3</v>
      </c>
      <c r="D63" s="2">
        <v>6.0099999999999997E-3</v>
      </c>
      <c r="E63" s="3">
        <f t="shared" si="2"/>
        <v>0.99060999999999999</v>
      </c>
      <c r="F63" s="3">
        <f t="shared" si="3"/>
        <v>0.99399000000000004</v>
      </c>
      <c r="G63" s="1">
        <f t="shared" si="4"/>
        <v>5.621229993381887E-2</v>
      </c>
      <c r="H63" s="1">
        <f t="shared" si="7"/>
        <v>892958.33790785458</v>
      </c>
      <c r="I63" s="1">
        <f t="shared" si="6"/>
        <v>930695.35960915079</v>
      </c>
      <c r="J63" s="7">
        <f t="shared" si="0"/>
        <v>2.4514666055922324E-3</v>
      </c>
      <c r="K63" s="7">
        <f t="shared" si="5"/>
        <v>1.9302254601856047E-3</v>
      </c>
    </row>
    <row r="64" spans="2:11">
      <c r="B64" s="1">
        <f t="shared" si="1"/>
        <v>59</v>
      </c>
      <c r="C64" s="2">
        <v>9.7099999999999999E-3</v>
      </c>
      <c r="D64" s="2">
        <v>6.3600000000000002E-3</v>
      </c>
      <c r="E64" s="3">
        <f t="shared" si="2"/>
        <v>0.99029</v>
      </c>
      <c r="F64" s="3">
        <f t="shared" si="3"/>
        <v>0.99363999999999997</v>
      </c>
      <c r="G64" s="1">
        <f t="shared" si="4"/>
        <v>5.353552374649416E-2</v>
      </c>
      <c r="H64" s="1">
        <f t="shared" si="7"/>
        <v>884573.45911489986</v>
      </c>
      <c r="I64" s="1">
        <f t="shared" si="6"/>
        <v>925101.88049789984</v>
      </c>
      <c r="J64" s="7">
        <f t="shared" si="0"/>
        <v>2.4681372141198122E-3</v>
      </c>
      <c r="K64" s="7">
        <f t="shared" si="5"/>
        <v>1.9149237943360132E-3</v>
      </c>
    </row>
    <row r="65" spans="2:11">
      <c r="B65" s="1">
        <f t="shared" si="1"/>
        <v>60</v>
      </c>
      <c r="C65" s="2">
        <v>9.9900000000000006E-3</v>
      </c>
      <c r="D65" s="2">
        <v>6.7099999999999998E-3</v>
      </c>
      <c r="E65" s="3">
        <f t="shared" si="2"/>
        <v>0.99000999999999995</v>
      </c>
      <c r="F65" s="3">
        <f t="shared" si="3"/>
        <v>0.99329000000000001</v>
      </c>
      <c r="G65" s="1">
        <f t="shared" si="4"/>
        <v>5.0986213091899199E-2</v>
      </c>
      <c r="H65" s="1">
        <f t="shared" si="7"/>
        <v>875984.25082689419</v>
      </c>
      <c r="I65" s="1">
        <f t="shared" si="6"/>
        <v>919218.23253793316</v>
      </c>
      <c r="J65" s="7">
        <f t="shared" si="0"/>
        <v>2.3493984086681284E-3</v>
      </c>
      <c r="K65" s="7">
        <f t="shared" si="5"/>
        <v>1.8897597904336931E-3</v>
      </c>
    </row>
    <row r="66" spans="2:11">
      <c r="B66" s="1">
        <f t="shared" si="1"/>
        <v>61</v>
      </c>
      <c r="C66" s="2">
        <v>1.0240000000000001E-2</v>
      </c>
      <c r="D66" s="2">
        <v>7.0699999999999999E-3</v>
      </c>
      <c r="E66" s="3">
        <f t="shared" si="2"/>
        <v>0.98975999999999997</v>
      </c>
      <c r="F66" s="3">
        <f t="shared" si="3"/>
        <v>0.99292999999999998</v>
      </c>
      <c r="G66" s="1">
        <f t="shared" si="4"/>
        <v>4.8558298182761132E-2</v>
      </c>
      <c r="H66" s="1">
        <f t="shared" si="7"/>
        <v>867233.16816113342</v>
      </c>
      <c r="I66" s="1">
        <f t="shared" si="6"/>
        <v>913050.27819760365</v>
      </c>
      <c r="J66" s="7">
        <f t="shared" si="0"/>
        <v>2.2078179935261072E-3</v>
      </c>
      <c r="K66" s="7">
        <f t="shared" si="5"/>
        <v>1.8296815506525406E-3</v>
      </c>
    </row>
    <row r="67" spans="2:11">
      <c r="B67" s="1">
        <f t="shared" si="1"/>
        <v>62</v>
      </c>
      <c r="C67" s="2">
        <v>1.0460000000000001E-2</v>
      </c>
      <c r="D67" s="2">
        <v>7.4599999999999996E-3</v>
      </c>
      <c r="E67" s="3">
        <f t="shared" si="2"/>
        <v>0.98953999999999998</v>
      </c>
      <c r="F67" s="3">
        <f t="shared" si="3"/>
        <v>0.99253999999999998</v>
      </c>
      <c r="G67" s="1">
        <f t="shared" si="4"/>
        <v>4.6245998269296325E-2</v>
      </c>
      <c r="H67" s="1">
        <f t="shared" si="7"/>
        <v>858352.70051916339</v>
      </c>
      <c r="I67" s="1">
        <f t="shared" si="6"/>
        <v>906595.01273074653</v>
      </c>
      <c r="J67" s="7">
        <f t="shared" si="0"/>
        <v>2.048086525402231E-3</v>
      </c>
      <c r="K67" s="7">
        <f t="shared" si="5"/>
        <v>1.7997540810911852E-3</v>
      </c>
    </row>
    <row r="68" spans="2:11">
      <c r="B68" s="1">
        <f t="shared" si="1"/>
        <v>63</v>
      </c>
      <c r="C68" s="2">
        <v>1.0710000000000001E-2</v>
      </c>
      <c r="D68" s="2">
        <v>7.8799999999999999E-3</v>
      </c>
      <c r="E68" s="3">
        <f t="shared" si="2"/>
        <v>0.98929</v>
      </c>
      <c r="F68" s="3">
        <f t="shared" si="3"/>
        <v>0.99212</v>
      </c>
      <c r="G68" s="1">
        <f t="shared" si="4"/>
        <v>4.4043807875520306E-2</v>
      </c>
      <c r="H68" s="1">
        <f t="shared" si="7"/>
        <v>849374.33127173292</v>
      </c>
      <c r="I68" s="1">
        <f t="shared" si="6"/>
        <v>899831.81393577519</v>
      </c>
      <c r="J68" s="7">
        <f t="shared" si="0"/>
        <v>1.8703749290310157E-3</v>
      </c>
      <c r="K68" s="7">
        <f t="shared" si="5"/>
        <v>1.7460794146873149E-3</v>
      </c>
    </row>
    <row r="69" spans="2:11">
      <c r="B69" s="1">
        <f t="shared" si="1"/>
        <v>64</v>
      </c>
      <c r="C69" s="2">
        <v>1.1039999999999999E-2</v>
      </c>
      <c r="D69" s="2">
        <v>8.3300000000000006E-3</v>
      </c>
      <c r="E69" s="3">
        <f t="shared" si="2"/>
        <v>0.98895999999999995</v>
      </c>
      <c r="F69" s="3">
        <f t="shared" si="3"/>
        <v>0.99167000000000005</v>
      </c>
      <c r="G69" s="1">
        <f t="shared" si="4"/>
        <v>4.1946483690971717E-2</v>
      </c>
      <c r="H69" s="1">
        <f t="shared" si="7"/>
        <v>840277.5321838127</v>
      </c>
      <c r="I69" s="1">
        <f t="shared" si="6"/>
        <v>892741.1392419613</v>
      </c>
      <c r="J69" s="7">
        <f t="shared" si="0"/>
        <v>1.6783868377973033E-3</v>
      </c>
      <c r="K69" s="7">
        <f t="shared" si="5"/>
        <v>1.6723844758030077E-3</v>
      </c>
    </row>
    <row r="70" spans="2:11">
      <c r="B70" s="1">
        <f t="shared" ref="B70:B116" si="8">SUM(B69+1)</f>
        <v>65</v>
      </c>
      <c r="C70" s="2">
        <v>1.146E-2</v>
      </c>
      <c r="D70" s="2">
        <v>8.8299999999999993E-3</v>
      </c>
      <c r="E70" s="3">
        <f t="shared" ref="E70:E116" si="9">1-C70</f>
        <v>0.98853999999999997</v>
      </c>
      <c r="F70" s="3">
        <f t="shared" ref="F70:F116" si="10">1-D70</f>
        <v>0.99117</v>
      </c>
      <c r="G70" s="1">
        <f t="shared" ref="G70:G116" si="11">$N$9^(B70+1)</f>
        <v>3.9949032086639732E-2</v>
      </c>
      <c r="H70" s="1">
        <f t="shared" si="7"/>
        <v>831000.86822850339</v>
      </c>
      <c r="I70" s="1">
        <f t="shared" si="6"/>
        <v>885304.60555207578</v>
      </c>
      <c r="J70" s="7">
        <f t="shared" ref="J70:J116" si="12">G70*((IFERROR(VLOOKUP(($N$5+B70),$B$5:$I$116,7,0),"0"))-(IFERROR(VLOOKUP(($N$5+B71),$B$5:$I$116,7,0),"0")))/(VLOOKUP($N$5,$B$5:$I$116,7,0))</f>
        <v>1.4774619252600684E-3</v>
      </c>
      <c r="K70" s="7">
        <f t="shared" ref="K70:K116" si="13">G70*((IFERROR(VLOOKUP(($N$5+B70),$B$5:$I$117,8,0),"0"))-(IFERROR(VLOOKUP(($N$5+B71),$B$5:$I$117,8,0),"0")))/(VLOOKUP($N$5,$B$5:$I$117,8,0))</f>
        <v>1.564174639552859E-3</v>
      </c>
    </row>
    <row r="71" spans="2:11">
      <c r="B71" s="1">
        <f t="shared" si="8"/>
        <v>66</v>
      </c>
      <c r="C71" s="2">
        <v>1.1990000000000001E-2</v>
      </c>
      <c r="D71" s="2">
        <v>9.4000000000000004E-3</v>
      </c>
      <c r="E71" s="3">
        <f t="shared" si="9"/>
        <v>0.98801000000000005</v>
      </c>
      <c r="F71" s="3">
        <f t="shared" si="10"/>
        <v>0.99060000000000004</v>
      </c>
      <c r="G71" s="1">
        <f t="shared" si="11"/>
        <v>3.804669722537117E-2</v>
      </c>
      <c r="H71" s="1">
        <f t="shared" si="7"/>
        <v>821477.59827860468</v>
      </c>
      <c r="I71" s="1">
        <f t="shared" ref="I71:I116" si="14">I70*F70</f>
        <v>877487.36588505097</v>
      </c>
      <c r="J71" s="7">
        <f t="shared" si="12"/>
        <v>1.2664617605509798E-3</v>
      </c>
      <c r="K71" s="7">
        <f t="shared" si="13"/>
        <v>1.4010585893256319E-3</v>
      </c>
    </row>
    <row r="72" spans="2:11">
      <c r="B72" s="1">
        <f t="shared" si="8"/>
        <v>67</v>
      </c>
      <c r="C72" s="2">
        <v>1.26E-2</v>
      </c>
      <c r="D72" s="2">
        <v>1.005E-2</v>
      </c>
      <c r="E72" s="3">
        <f t="shared" si="9"/>
        <v>0.98740000000000006</v>
      </c>
      <c r="F72" s="3">
        <f t="shared" si="10"/>
        <v>0.98995</v>
      </c>
      <c r="G72" s="1">
        <f t="shared" si="11"/>
        <v>3.6234949738448735E-2</v>
      </c>
      <c r="H72" s="1">
        <f t="shared" ref="H72:H116" si="15">H71*E71</f>
        <v>811628.08187524427</v>
      </c>
      <c r="I72" s="1">
        <f t="shared" si="14"/>
        <v>869238.98464573151</v>
      </c>
      <c r="J72" s="7">
        <f t="shared" si="12"/>
        <v>1.0660726555249478E-3</v>
      </c>
      <c r="K72" s="7">
        <f t="shared" si="13"/>
        <v>1.2808323701223492E-3</v>
      </c>
    </row>
    <row r="73" spans="2:11">
      <c r="B73" s="1">
        <f t="shared" si="8"/>
        <v>68</v>
      </c>
      <c r="C73" s="2">
        <v>1.329E-2</v>
      </c>
      <c r="D73" s="2">
        <v>1.076E-2</v>
      </c>
      <c r="E73" s="3">
        <f t="shared" si="9"/>
        <v>0.98670999999999998</v>
      </c>
      <c r="F73" s="3">
        <f t="shared" si="10"/>
        <v>0.98924000000000001</v>
      </c>
      <c r="G73" s="1">
        <f t="shared" si="11"/>
        <v>3.4509475941379743E-2</v>
      </c>
      <c r="H73" s="1">
        <f t="shared" si="15"/>
        <v>801401.56804361625</v>
      </c>
      <c r="I73" s="1">
        <f t="shared" si="14"/>
        <v>860503.13285004196</v>
      </c>
      <c r="J73" s="7">
        <f t="shared" si="12"/>
        <v>8.8107787582563074E-4</v>
      </c>
      <c r="K73" s="7">
        <f t="shared" si="13"/>
        <v>1.1806938378713071E-3</v>
      </c>
    </row>
    <row r="74" spans="2:11">
      <c r="B74" s="1">
        <f t="shared" si="8"/>
        <v>69</v>
      </c>
      <c r="C74" s="2">
        <v>1.405E-2</v>
      </c>
      <c r="D74" s="2">
        <v>1.15E-2</v>
      </c>
      <c r="E74" s="3">
        <f t="shared" si="9"/>
        <v>0.98594999999999999</v>
      </c>
      <c r="F74" s="3">
        <f t="shared" si="10"/>
        <v>0.98850000000000005</v>
      </c>
      <c r="G74" s="1">
        <f t="shared" si="11"/>
        <v>3.2866167563218807E-2</v>
      </c>
      <c r="H74" s="1">
        <f t="shared" si="15"/>
        <v>790750.94120431656</v>
      </c>
      <c r="I74" s="1">
        <f t="shared" si="14"/>
        <v>851244.11914057552</v>
      </c>
      <c r="J74" s="7">
        <f t="shared" si="12"/>
        <v>7.1412497106261021E-4</v>
      </c>
      <c r="K74" s="7">
        <f t="shared" si="13"/>
        <v>1.0828898670790987E-3</v>
      </c>
    </row>
    <row r="75" spans="2:11">
      <c r="B75" s="1">
        <f t="shared" si="8"/>
        <v>70</v>
      </c>
      <c r="C75" s="2">
        <v>1.485E-2</v>
      </c>
      <c r="D75" s="2">
        <v>1.2290000000000001E-2</v>
      </c>
      <c r="E75" s="3">
        <f t="shared" si="9"/>
        <v>0.98514999999999997</v>
      </c>
      <c r="F75" s="3">
        <f t="shared" si="10"/>
        <v>0.98770999999999998</v>
      </c>
      <c r="G75" s="1">
        <f t="shared" si="11"/>
        <v>3.1301111964970284E-2</v>
      </c>
      <c r="H75" s="1">
        <f t="shared" si="15"/>
        <v>779640.89048039587</v>
      </c>
      <c r="I75" s="1">
        <f t="shared" si="14"/>
        <v>841454.81177045894</v>
      </c>
      <c r="J75" s="7">
        <f t="shared" si="12"/>
        <v>5.6677509178397923E-4</v>
      </c>
      <c r="K75" s="7">
        <f t="shared" si="13"/>
        <v>9.8360186511142625E-4</v>
      </c>
    </row>
    <row r="76" spans="2:11">
      <c r="B76" s="1">
        <f t="shared" si="8"/>
        <v>71</v>
      </c>
      <c r="C76" s="2">
        <v>1.5740000000000001E-2</v>
      </c>
      <c r="D76" s="2">
        <v>1.3140000000000001E-2</v>
      </c>
      <c r="E76" s="3">
        <f t="shared" si="9"/>
        <v>0.98426000000000002</v>
      </c>
      <c r="F76" s="3">
        <f t="shared" si="10"/>
        <v>0.98685999999999996</v>
      </c>
      <c r="G76" s="1">
        <f t="shared" si="11"/>
        <v>2.9810582823781222E-2</v>
      </c>
      <c r="H76" s="1">
        <f t="shared" si="15"/>
        <v>768063.22325676202</v>
      </c>
      <c r="I76" s="1">
        <f t="shared" si="14"/>
        <v>831113.33213380002</v>
      </c>
      <c r="J76" s="7">
        <f t="shared" si="12"/>
        <v>4.3653155480156291E-4</v>
      </c>
      <c r="K76" s="7">
        <f t="shared" si="13"/>
        <v>8.5009463475861754E-4</v>
      </c>
    </row>
    <row r="77" spans="2:11">
      <c r="B77" s="1">
        <f t="shared" si="8"/>
        <v>72</v>
      </c>
      <c r="C77" s="2">
        <v>1.67E-2</v>
      </c>
      <c r="D77" s="2">
        <v>1.406E-2</v>
      </c>
      <c r="E77" s="3">
        <f t="shared" si="9"/>
        <v>0.98329999999999995</v>
      </c>
      <c r="F77" s="3">
        <f t="shared" si="10"/>
        <v>0.98594000000000004</v>
      </c>
      <c r="G77" s="1">
        <f t="shared" si="11"/>
        <v>2.8391031260744024E-2</v>
      </c>
      <c r="H77" s="1">
        <f t="shared" si="15"/>
        <v>755973.90812270064</v>
      </c>
      <c r="I77" s="1">
        <f t="shared" si="14"/>
        <v>820192.50294956181</v>
      </c>
      <c r="J77" s="7">
        <f t="shared" si="12"/>
        <v>3.2930062409803967E-4</v>
      </c>
      <c r="K77" s="7">
        <f t="shared" si="13"/>
        <v>7.0377181230137954E-4</v>
      </c>
    </row>
    <row r="78" spans="2:11">
      <c r="B78" s="1">
        <f t="shared" si="8"/>
        <v>73</v>
      </c>
      <c r="C78" s="2">
        <v>1.7770000000000001E-2</v>
      </c>
      <c r="D78" s="2">
        <v>1.508E-2</v>
      </c>
      <c r="E78" s="3">
        <f t="shared" si="9"/>
        <v>0.98223000000000005</v>
      </c>
      <c r="F78" s="3">
        <f t="shared" si="10"/>
        <v>0.98492000000000002</v>
      </c>
      <c r="G78" s="1">
        <f t="shared" si="11"/>
        <v>2.7039077391184781E-2</v>
      </c>
      <c r="H78" s="1">
        <f t="shared" si="15"/>
        <v>743349.1438570515</v>
      </c>
      <c r="I78" s="1">
        <f t="shared" si="14"/>
        <v>808660.59635809099</v>
      </c>
      <c r="J78" s="7">
        <f t="shared" si="12"/>
        <v>2.4282064766105959E-4</v>
      </c>
      <c r="K78" s="7">
        <f t="shared" si="13"/>
        <v>5.7435831972130246E-4</v>
      </c>
    </row>
    <row r="79" spans="2:11">
      <c r="B79" s="1">
        <f t="shared" si="8"/>
        <v>74</v>
      </c>
      <c r="C79" s="2">
        <v>1.8950000000000002E-2</v>
      </c>
      <c r="D79" s="2">
        <v>1.6199999999999999E-2</v>
      </c>
      <c r="E79" s="3">
        <f t="shared" si="9"/>
        <v>0.98104999999999998</v>
      </c>
      <c r="F79" s="3">
        <f t="shared" si="10"/>
        <v>0.98380000000000001</v>
      </c>
      <c r="G79" s="1">
        <f t="shared" si="11"/>
        <v>2.5751502277318841E-2</v>
      </c>
      <c r="H79" s="1">
        <f t="shared" si="15"/>
        <v>730139.82957071171</v>
      </c>
      <c r="I79" s="1">
        <f t="shared" si="14"/>
        <v>796465.994565011</v>
      </c>
      <c r="J79" s="7">
        <f t="shared" si="12"/>
        <v>1.7461486536971387E-4</v>
      </c>
      <c r="K79" s="7">
        <f t="shared" si="13"/>
        <v>4.5430671149336625E-4</v>
      </c>
    </row>
    <row r="80" spans="2:11">
      <c r="B80" s="1">
        <f t="shared" si="8"/>
        <v>75</v>
      </c>
      <c r="C80" s="2">
        <v>2.026E-2</v>
      </c>
      <c r="D80" s="2">
        <v>1.7430000000000001E-2</v>
      </c>
      <c r="E80" s="3">
        <f t="shared" si="9"/>
        <v>0.97974000000000006</v>
      </c>
      <c r="F80" s="3">
        <f t="shared" si="10"/>
        <v>0.98256999999999994</v>
      </c>
      <c r="G80" s="1">
        <f t="shared" si="11"/>
        <v>2.4525240264113179E-2</v>
      </c>
      <c r="H80" s="1">
        <f t="shared" si="15"/>
        <v>716303.67980034673</v>
      </c>
      <c r="I80" s="1">
        <f t="shared" si="14"/>
        <v>783563.24545305781</v>
      </c>
      <c r="J80" s="7">
        <f t="shared" si="12"/>
        <v>1.2214358433302832E-4</v>
      </c>
      <c r="K80" s="7">
        <f t="shared" si="13"/>
        <v>3.5880617195498468E-4</v>
      </c>
    </row>
    <row r="81" spans="2:11">
      <c r="B81" s="1">
        <f t="shared" si="8"/>
        <v>76</v>
      </c>
      <c r="C81" s="2">
        <v>2.3689999999999999E-2</v>
      </c>
      <c r="D81" s="2">
        <v>1.8790000000000001E-2</v>
      </c>
      <c r="E81" s="3">
        <f t="shared" si="9"/>
        <v>0.97631000000000001</v>
      </c>
      <c r="F81" s="3">
        <f t="shared" si="10"/>
        <v>0.98121000000000003</v>
      </c>
      <c r="G81" s="1">
        <f t="shared" si="11"/>
        <v>2.3357371680107788E-2</v>
      </c>
      <c r="H81" s="1">
        <f t="shared" si="15"/>
        <v>701791.36724759173</v>
      </c>
      <c r="I81" s="1">
        <f t="shared" si="14"/>
        <v>769905.73808481102</v>
      </c>
      <c r="J81" s="7">
        <f t="shared" si="12"/>
        <v>8.1816873440611928E-5</v>
      </c>
      <c r="K81" s="7">
        <f t="shared" si="13"/>
        <v>2.7570169759175958E-4</v>
      </c>
    </row>
    <row r="82" spans="2:11">
      <c r="B82" s="1">
        <f t="shared" si="8"/>
        <v>77</v>
      </c>
      <c r="C82" s="2">
        <v>2.7380000000000002E-2</v>
      </c>
      <c r="D82" s="2">
        <v>2.0299999999999999E-2</v>
      </c>
      <c r="E82" s="3">
        <f t="shared" si="9"/>
        <v>0.97262000000000004</v>
      </c>
      <c r="F82" s="3">
        <f t="shared" si="10"/>
        <v>0.97970000000000002</v>
      </c>
      <c r="G82" s="1">
        <f t="shared" si="11"/>
        <v>2.224511588581694E-2</v>
      </c>
      <c r="H82" s="1">
        <f t="shared" si="15"/>
        <v>685165.92975749634</v>
      </c>
      <c r="I82" s="1">
        <f t="shared" si="14"/>
        <v>755439.2092661974</v>
      </c>
      <c r="J82" s="7">
        <f t="shared" si="12"/>
        <v>5.3350551503196094E-5</v>
      </c>
      <c r="K82" s="7">
        <f t="shared" si="13"/>
        <v>2.0565656623383724E-4</v>
      </c>
    </row>
    <row r="83" spans="2:11">
      <c r="B83" s="1">
        <f t="shared" si="8"/>
        <v>78</v>
      </c>
      <c r="C83" s="2">
        <v>3.1300000000000001E-2</v>
      </c>
      <c r="D83" s="2">
        <v>2.3259999999999999E-2</v>
      </c>
      <c r="E83" s="3">
        <f t="shared" si="9"/>
        <v>0.96870000000000001</v>
      </c>
      <c r="F83" s="3">
        <f t="shared" si="10"/>
        <v>0.97674000000000005</v>
      </c>
      <c r="G83" s="1">
        <f t="shared" si="11"/>
        <v>2.1185824653158991E-2</v>
      </c>
      <c r="H83" s="1">
        <f t="shared" si="15"/>
        <v>666406.08660073613</v>
      </c>
      <c r="I83" s="1">
        <f t="shared" si="14"/>
        <v>740103.79331809364</v>
      </c>
      <c r="J83" s="7">
        <f t="shared" si="12"/>
        <v>3.3765297297720384E-5</v>
      </c>
      <c r="K83" s="7">
        <f t="shared" si="13"/>
        <v>1.4825472068529769E-4</v>
      </c>
    </row>
    <row r="84" spans="2:11">
      <c r="B84" s="1">
        <f t="shared" si="8"/>
        <v>79</v>
      </c>
      <c r="C84" s="2">
        <v>3.6929999999999998E-2</v>
      </c>
      <c r="D84" s="2">
        <v>2.8799999999999999E-2</v>
      </c>
      <c r="E84" s="3">
        <f t="shared" si="9"/>
        <v>0.96306999999999998</v>
      </c>
      <c r="F84" s="3">
        <f t="shared" si="10"/>
        <v>0.97119999999999995</v>
      </c>
      <c r="G84" s="1">
        <f t="shared" si="11"/>
        <v>2.0176975860151419E-2</v>
      </c>
      <c r="H84" s="1">
        <f t="shared" si="15"/>
        <v>645547.57609013305</v>
      </c>
      <c r="I84" s="1">
        <f t="shared" si="14"/>
        <v>722888.97908551479</v>
      </c>
      <c r="J84" s="7">
        <f t="shared" si="12"/>
        <v>2.0668952060323417E-5</v>
      </c>
      <c r="K84" s="7">
        <f t="shared" si="13"/>
        <v>1.0278717489831136E-4</v>
      </c>
    </row>
    <row r="85" spans="2:11">
      <c r="B85" s="1">
        <f t="shared" si="8"/>
        <v>80</v>
      </c>
      <c r="C85" s="2">
        <v>4.5179999999999998E-2</v>
      </c>
      <c r="D85" s="2">
        <v>3.569E-2</v>
      </c>
      <c r="E85" s="3">
        <f t="shared" si="9"/>
        <v>0.95482</v>
      </c>
      <c r="F85" s="3">
        <f t="shared" si="10"/>
        <v>0.96431</v>
      </c>
      <c r="G85" s="1">
        <f t="shared" si="11"/>
        <v>1.9216167485858495E-2</v>
      </c>
      <c r="H85" s="1">
        <f t="shared" si="15"/>
        <v>621707.50410512439</v>
      </c>
      <c r="I85" s="1">
        <f t="shared" si="14"/>
        <v>702069.77648785198</v>
      </c>
      <c r="J85" s="7">
        <f t="shared" si="12"/>
        <v>1.2188214058349086E-5</v>
      </c>
      <c r="K85" s="7">
        <f t="shared" si="13"/>
        <v>6.7340825753769089E-5</v>
      </c>
    </row>
    <row r="86" spans="2:11">
      <c r="B86" s="1">
        <f t="shared" si="8"/>
        <v>81</v>
      </c>
      <c r="C86" s="2">
        <v>5.527E-2</v>
      </c>
      <c r="D86" s="2">
        <v>4.2079999999999999E-2</v>
      </c>
      <c r="E86" s="3">
        <f t="shared" si="9"/>
        <v>0.94472999999999996</v>
      </c>
      <c r="F86" s="3">
        <f t="shared" si="10"/>
        <v>0.95791999999999999</v>
      </c>
      <c r="G86" s="1">
        <f t="shared" si="11"/>
        <v>1.8301111891293805E-2</v>
      </c>
      <c r="H86" s="1">
        <f t="shared" si="15"/>
        <v>593618.75906965486</v>
      </c>
      <c r="I86" s="1">
        <f t="shared" si="14"/>
        <v>677012.90616500052</v>
      </c>
      <c r="J86" s="7">
        <f t="shared" si="12"/>
        <v>6.8923385574771735E-6</v>
      </c>
      <c r="K86" s="7">
        <f t="shared" si="13"/>
        <v>4.244658608080576E-5</v>
      </c>
    </row>
    <row r="87" spans="2:11">
      <c r="B87" s="1">
        <f t="shared" si="8"/>
        <v>82</v>
      </c>
      <c r="C87" s="2">
        <v>6.7320000000000005E-2</v>
      </c>
      <c r="D87" s="2">
        <v>4.9070000000000003E-2</v>
      </c>
      <c r="E87" s="3">
        <f t="shared" si="9"/>
        <v>0.93267999999999995</v>
      </c>
      <c r="F87" s="3">
        <f t="shared" si="10"/>
        <v>0.95093000000000005</v>
      </c>
      <c r="G87" s="1">
        <f t="shared" si="11"/>
        <v>1.7429630372660765E-2</v>
      </c>
      <c r="H87" s="1">
        <f t="shared" si="15"/>
        <v>560809.45025587501</v>
      </c>
      <c r="I87" s="1">
        <f t="shared" si="14"/>
        <v>648524.20307357726</v>
      </c>
      <c r="J87" s="7">
        <f t="shared" si="12"/>
        <v>3.7177446980136713E-6</v>
      </c>
      <c r="K87" s="7">
        <f t="shared" si="13"/>
        <v>2.5093248609137981E-5</v>
      </c>
    </row>
    <row r="88" spans="2:11">
      <c r="B88" s="1">
        <f t="shared" si="8"/>
        <v>83</v>
      </c>
      <c r="C88" s="2">
        <v>8.2280000000000006E-2</v>
      </c>
      <c r="D88" s="2">
        <v>5.5199999999999999E-2</v>
      </c>
      <c r="E88" s="3">
        <f t="shared" si="9"/>
        <v>0.91771999999999998</v>
      </c>
      <c r="F88" s="3">
        <f t="shared" si="10"/>
        <v>0.94479999999999997</v>
      </c>
      <c r="G88" s="1">
        <f t="shared" si="11"/>
        <v>1.6599647973962631E-2</v>
      </c>
      <c r="H88" s="1">
        <f t="shared" si="15"/>
        <v>523055.75806464948</v>
      </c>
      <c r="I88" s="1">
        <f t="shared" si="14"/>
        <v>616701.12042875681</v>
      </c>
      <c r="J88" s="7">
        <f t="shared" si="12"/>
        <v>1.9006240199758428E-6</v>
      </c>
      <c r="K88" s="7">
        <f t="shared" si="13"/>
        <v>1.3807538186696377E-5</v>
      </c>
    </row>
    <row r="89" spans="2:11">
      <c r="B89" s="1">
        <f t="shared" si="8"/>
        <v>84</v>
      </c>
      <c r="C89" s="2">
        <v>9.4780000000000003E-2</v>
      </c>
      <c r="D89" s="2">
        <v>6.0859999999999997E-2</v>
      </c>
      <c r="E89" s="3">
        <f t="shared" si="9"/>
        <v>0.90522000000000002</v>
      </c>
      <c r="F89" s="3">
        <f t="shared" si="10"/>
        <v>0.93913999999999997</v>
      </c>
      <c r="G89" s="1">
        <f t="shared" si="11"/>
        <v>1.5809188546631076E-2</v>
      </c>
      <c r="H89" s="1">
        <f t="shared" si="15"/>
        <v>480018.73029109009</v>
      </c>
      <c r="I89" s="1">
        <f t="shared" si="14"/>
        <v>582659.2185810894</v>
      </c>
      <c r="J89" s="7">
        <f t="shared" si="12"/>
        <v>9.1396239736960698E-7</v>
      </c>
      <c r="K89" s="7">
        <f t="shared" si="13"/>
        <v>7.042424621117325E-6</v>
      </c>
    </row>
    <row r="90" spans="2:11">
      <c r="B90" s="1">
        <f t="shared" si="8"/>
        <v>85</v>
      </c>
      <c r="C90" s="2">
        <v>0.10465000000000001</v>
      </c>
      <c r="D90" s="2">
        <v>6.7150000000000001E-2</v>
      </c>
      <c r="E90" s="3">
        <f t="shared" si="9"/>
        <v>0.89534999999999998</v>
      </c>
      <c r="F90" s="3">
        <f t="shared" si="10"/>
        <v>0.93284999999999996</v>
      </c>
      <c r="G90" s="1">
        <f t="shared" si="11"/>
        <v>1.5056370044410549E-2</v>
      </c>
      <c r="H90" s="1">
        <f t="shared" si="15"/>
        <v>434522.5550341006</v>
      </c>
      <c r="I90" s="1">
        <f t="shared" si="14"/>
        <v>547198.57853824424</v>
      </c>
      <c r="J90" s="7">
        <f t="shared" si="12"/>
        <v>4.0959162885247728E-7</v>
      </c>
      <c r="K90" s="7">
        <f t="shared" si="13"/>
        <v>3.2900575710648065E-6</v>
      </c>
    </row>
    <row r="91" spans="2:11">
      <c r="B91" s="1">
        <f t="shared" si="8"/>
        <v>86</v>
      </c>
      <c r="C91" s="2">
        <v>0.11533</v>
      </c>
      <c r="D91" s="2">
        <v>7.3179999999999995E-2</v>
      </c>
      <c r="E91" s="3">
        <f t="shared" si="9"/>
        <v>0.88466999999999996</v>
      </c>
      <c r="F91" s="3">
        <f t="shared" si="10"/>
        <v>0.92681999999999998</v>
      </c>
      <c r="G91" s="1">
        <f t="shared" si="11"/>
        <v>1.4339400042295759E-2</v>
      </c>
      <c r="H91" s="1">
        <f t="shared" si="15"/>
        <v>389049.76964978199</v>
      </c>
      <c r="I91" s="1">
        <f t="shared" si="14"/>
        <v>510454.1939894011</v>
      </c>
      <c r="J91" s="7">
        <f t="shared" si="12"/>
        <v>2.6835454384790524E-7</v>
      </c>
      <c r="K91" s="7">
        <f t="shared" si="13"/>
        <v>2.2043995835273622E-6</v>
      </c>
    </row>
    <row r="92" spans="2:11">
      <c r="B92" s="1">
        <f t="shared" si="8"/>
        <v>87</v>
      </c>
      <c r="C92" s="2">
        <v>0.12698000000000001</v>
      </c>
      <c r="D92" s="2">
        <v>8.1549999999999997E-2</v>
      </c>
      <c r="E92" s="3">
        <f t="shared" si="9"/>
        <v>0.87302000000000002</v>
      </c>
      <c r="F92" s="3">
        <f t="shared" si="10"/>
        <v>0.91844999999999999</v>
      </c>
      <c r="G92" s="1">
        <f t="shared" si="11"/>
        <v>1.3656571468853105E-2</v>
      </c>
      <c r="H92" s="1">
        <f t="shared" si="15"/>
        <v>344180.65971607261</v>
      </c>
      <c r="I92" s="1">
        <f t="shared" si="14"/>
        <v>473099.15607325675</v>
      </c>
      <c r="J92" s="7">
        <f t="shared" si="12"/>
        <v>0</v>
      </c>
      <c r="K92" s="7">
        <f t="shared" si="13"/>
        <v>0</v>
      </c>
    </row>
    <row r="93" spans="2:11">
      <c r="B93" s="1">
        <f t="shared" si="8"/>
        <v>88</v>
      </c>
      <c r="C93" s="2">
        <v>0.13947000000000001</v>
      </c>
      <c r="D93" s="2">
        <v>9.0450000000000003E-2</v>
      </c>
      <c r="E93" s="3">
        <f t="shared" si="9"/>
        <v>0.86053000000000002</v>
      </c>
      <c r="F93" s="3">
        <f t="shared" si="10"/>
        <v>0.90954999999999997</v>
      </c>
      <c r="G93" s="1">
        <f t="shared" si="11"/>
        <v>1.3006258541764862E-2</v>
      </c>
      <c r="H93" s="1">
        <f t="shared" si="15"/>
        <v>300476.59954532573</v>
      </c>
      <c r="I93" s="1">
        <f t="shared" si="14"/>
        <v>434517.91989548266</v>
      </c>
      <c r="J93" s="7">
        <f t="shared" si="12"/>
        <v>0</v>
      </c>
      <c r="K93" s="7">
        <f t="shared" si="13"/>
        <v>0</v>
      </c>
    </row>
    <row r="94" spans="2:11">
      <c r="B94" s="1">
        <f t="shared" si="8"/>
        <v>89</v>
      </c>
      <c r="C94" s="2">
        <v>0.15271000000000001</v>
      </c>
      <c r="D94" s="2">
        <v>0.10001</v>
      </c>
      <c r="E94" s="3">
        <f t="shared" si="9"/>
        <v>0.84728999999999999</v>
      </c>
      <c r="F94" s="3">
        <f t="shared" si="10"/>
        <v>0.89998999999999996</v>
      </c>
      <c r="G94" s="1">
        <f t="shared" si="11"/>
        <v>1.2386912896918914E-2</v>
      </c>
      <c r="H94" s="1">
        <f t="shared" si="15"/>
        <v>258569.12820673917</v>
      </c>
      <c r="I94" s="1">
        <f t="shared" si="14"/>
        <v>395215.77404093626</v>
      </c>
      <c r="J94" s="7">
        <f t="shared" si="12"/>
        <v>0</v>
      </c>
      <c r="K94" s="7">
        <f t="shared" si="13"/>
        <v>0</v>
      </c>
    </row>
    <row r="95" spans="2:11">
      <c r="B95" s="1">
        <f t="shared" si="8"/>
        <v>90</v>
      </c>
      <c r="C95" s="2">
        <v>0.16658999999999999</v>
      </c>
      <c r="D95" s="2">
        <v>0.10913</v>
      </c>
      <c r="E95" s="3">
        <f t="shared" si="9"/>
        <v>0.83340999999999998</v>
      </c>
      <c r="F95" s="3">
        <f t="shared" si="10"/>
        <v>0.89087000000000005</v>
      </c>
      <c r="G95" s="1">
        <f t="shared" si="11"/>
        <v>1.1797059901827537E-2</v>
      </c>
      <c r="H95" s="1">
        <f t="shared" si="15"/>
        <v>219083.03663828803</v>
      </c>
      <c r="I95" s="1">
        <f t="shared" si="14"/>
        <v>355690.2444791022</v>
      </c>
      <c r="J95" s="7">
        <f t="shared" si="12"/>
        <v>0</v>
      </c>
      <c r="K95" s="7">
        <f t="shared" si="13"/>
        <v>0</v>
      </c>
    </row>
    <row r="96" spans="2:11">
      <c r="B96" s="1">
        <f t="shared" si="8"/>
        <v>91</v>
      </c>
      <c r="C96" s="2">
        <v>0.17990999999999999</v>
      </c>
      <c r="D96" s="2">
        <v>0.11521000000000001</v>
      </c>
      <c r="E96" s="3">
        <f t="shared" si="9"/>
        <v>0.82008999999999999</v>
      </c>
      <c r="F96" s="3">
        <f t="shared" si="10"/>
        <v>0.88478999999999997</v>
      </c>
      <c r="G96" s="1">
        <f t="shared" si="11"/>
        <v>1.1235295144597654E-2</v>
      </c>
      <c r="H96" s="1">
        <f t="shared" si="15"/>
        <v>182585.99356471564</v>
      </c>
      <c r="I96" s="1">
        <f t="shared" si="14"/>
        <v>316873.76809909777</v>
      </c>
      <c r="J96" s="7">
        <f t="shared" si="12"/>
        <v>0</v>
      </c>
      <c r="K96" s="7">
        <f t="shared" si="13"/>
        <v>0</v>
      </c>
    </row>
    <row r="97" spans="2:11">
      <c r="B97" s="1">
        <f t="shared" si="8"/>
        <v>92</v>
      </c>
      <c r="C97" s="2">
        <v>0.19389999999999999</v>
      </c>
      <c r="D97" s="2">
        <v>0.12499</v>
      </c>
      <c r="E97" s="3">
        <f t="shared" si="9"/>
        <v>0.80610000000000004</v>
      </c>
      <c r="F97" s="3">
        <f t="shared" si="10"/>
        <v>0.87500999999999995</v>
      </c>
      <c r="G97" s="1">
        <f t="shared" si="11"/>
        <v>1.0700281090093003E-2</v>
      </c>
      <c r="H97" s="1">
        <f t="shared" si="15"/>
        <v>149736.94746248765</v>
      </c>
      <c r="I97" s="1">
        <f t="shared" si="14"/>
        <v>280366.74127640069</v>
      </c>
      <c r="J97" s="7">
        <f t="shared" si="12"/>
        <v>0</v>
      </c>
      <c r="K97" s="7">
        <f t="shared" si="13"/>
        <v>0</v>
      </c>
    </row>
    <row r="98" spans="2:11">
      <c r="B98" s="1">
        <f t="shared" si="8"/>
        <v>93</v>
      </c>
      <c r="C98" s="2">
        <v>0.20874000000000001</v>
      </c>
      <c r="D98" s="2">
        <v>0.13825999999999999</v>
      </c>
      <c r="E98" s="3">
        <f t="shared" si="9"/>
        <v>0.79125999999999996</v>
      </c>
      <c r="F98" s="3">
        <f t="shared" si="10"/>
        <v>0.86173999999999995</v>
      </c>
      <c r="G98" s="1">
        <f t="shared" si="11"/>
        <v>1.0190743895326669E-2</v>
      </c>
      <c r="H98" s="1">
        <f t="shared" si="15"/>
        <v>120702.9533495113</v>
      </c>
      <c r="I98" s="1">
        <f t="shared" si="14"/>
        <v>245323.70228426336</v>
      </c>
      <c r="J98" s="7">
        <f t="shared" si="12"/>
        <v>0</v>
      </c>
      <c r="K98" s="7">
        <f t="shared" si="13"/>
        <v>0</v>
      </c>
    </row>
    <row r="99" spans="2:11">
      <c r="B99" s="1">
        <f t="shared" si="8"/>
        <v>94</v>
      </c>
      <c r="C99" s="2">
        <v>0.22450999999999999</v>
      </c>
      <c r="D99" s="2">
        <v>0.15451000000000001</v>
      </c>
      <c r="E99" s="3">
        <f t="shared" si="9"/>
        <v>0.77549000000000001</v>
      </c>
      <c r="F99" s="3">
        <f t="shared" si="10"/>
        <v>0.84548999999999996</v>
      </c>
      <c r="G99" s="1">
        <f t="shared" si="11"/>
        <v>9.7054703765015893E-3</v>
      </c>
      <c r="H99" s="1">
        <f t="shared" si="15"/>
        <v>95507.418867334301</v>
      </c>
      <c r="I99" s="1">
        <f t="shared" si="14"/>
        <v>211405.2472064411</v>
      </c>
      <c r="J99" s="7">
        <f t="shared" si="12"/>
        <v>0</v>
      </c>
      <c r="K99" s="7">
        <f t="shared" si="13"/>
        <v>0</v>
      </c>
    </row>
    <row r="100" spans="2:11">
      <c r="B100" s="1">
        <f t="shared" si="8"/>
        <v>95</v>
      </c>
      <c r="C100" s="2">
        <v>0.24126</v>
      </c>
      <c r="D100" s="2">
        <v>0.17429</v>
      </c>
      <c r="E100" s="3">
        <f t="shared" si="9"/>
        <v>0.75873999999999997</v>
      </c>
      <c r="F100" s="3">
        <f t="shared" si="10"/>
        <v>0.82570999999999994</v>
      </c>
      <c r="G100" s="1">
        <f t="shared" si="11"/>
        <v>9.2433051204777045E-3</v>
      </c>
      <c r="H100" s="1">
        <f t="shared" si="15"/>
        <v>74065.04825742908</v>
      </c>
      <c r="I100" s="1">
        <f t="shared" si="14"/>
        <v>178741.02246057388</v>
      </c>
      <c r="J100" s="7">
        <f t="shared" si="12"/>
        <v>0</v>
      </c>
      <c r="K100" s="7">
        <f t="shared" si="13"/>
        <v>0</v>
      </c>
    </row>
    <row r="101" spans="2:11">
      <c r="B101" s="1">
        <f t="shared" si="8"/>
        <v>96</v>
      </c>
      <c r="C101" s="2">
        <v>0.25714999999999999</v>
      </c>
      <c r="D101" s="2">
        <v>0.19155</v>
      </c>
      <c r="E101" s="3">
        <f t="shared" si="9"/>
        <v>0.74285000000000001</v>
      </c>
      <c r="F101" s="3">
        <f t="shared" si="10"/>
        <v>0.80845</v>
      </c>
      <c r="G101" s="1">
        <f t="shared" si="11"/>
        <v>8.8031477337882896E-3</v>
      </c>
      <c r="H101" s="1">
        <f t="shared" si="15"/>
        <v>56196.114714841737</v>
      </c>
      <c r="I101" s="1">
        <f t="shared" si="14"/>
        <v>147588.24965592046</v>
      </c>
      <c r="J101" s="7">
        <f t="shared" si="12"/>
        <v>0</v>
      </c>
      <c r="K101" s="7">
        <f t="shared" si="13"/>
        <v>0</v>
      </c>
    </row>
    <row r="102" spans="2:11">
      <c r="B102" s="1">
        <f t="shared" si="8"/>
        <v>97</v>
      </c>
      <c r="C102" s="2">
        <v>0.27418999999999999</v>
      </c>
      <c r="D102" s="2">
        <v>0.20596</v>
      </c>
      <c r="E102" s="3">
        <f t="shared" si="9"/>
        <v>0.72581000000000007</v>
      </c>
      <c r="F102" s="3">
        <f t="shared" si="10"/>
        <v>0.79403999999999997</v>
      </c>
      <c r="G102" s="1">
        <f t="shared" si="11"/>
        <v>8.3839502226555132E-3</v>
      </c>
      <c r="H102" s="1">
        <f t="shared" si="15"/>
        <v>41745.283815920186</v>
      </c>
      <c r="I102" s="1">
        <f t="shared" si="14"/>
        <v>119317.72043432889</v>
      </c>
      <c r="J102" s="7">
        <f t="shared" si="12"/>
        <v>0</v>
      </c>
      <c r="K102" s="7">
        <f t="shared" si="13"/>
        <v>0</v>
      </c>
    </row>
    <row r="103" spans="2:11">
      <c r="B103" s="1">
        <f t="shared" si="8"/>
        <v>98</v>
      </c>
      <c r="C103" s="2">
        <v>0.29249000000000003</v>
      </c>
      <c r="D103" s="2">
        <v>0.22227</v>
      </c>
      <c r="E103" s="3">
        <f t="shared" si="9"/>
        <v>0.70750999999999997</v>
      </c>
      <c r="F103" s="3">
        <f t="shared" si="10"/>
        <v>0.77773000000000003</v>
      </c>
      <c r="G103" s="1">
        <f t="shared" si="11"/>
        <v>7.984714497767156E-3</v>
      </c>
      <c r="H103" s="1">
        <f t="shared" si="15"/>
        <v>30299.144446433034</v>
      </c>
      <c r="I103" s="1">
        <f t="shared" si="14"/>
        <v>94743.042733674505</v>
      </c>
      <c r="J103" s="7">
        <f t="shared" si="12"/>
        <v>0</v>
      </c>
      <c r="K103" s="7">
        <f t="shared" si="13"/>
        <v>0</v>
      </c>
    </row>
    <row r="104" spans="2:11">
      <c r="B104" s="1">
        <f t="shared" si="8"/>
        <v>99</v>
      </c>
      <c r="C104" s="2">
        <v>0.31214999999999998</v>
      </c>
      <c r="D104" s="2">
        <v>0.23735999999999999</v>
      </c>
      <c r="E104" s="3">
        <f t="shared" si="9"/>
        <v>0.68785000000000007</v>
      </c>
      <c r="F104" s="3">
        <f t="shared" si="10"/>
        <v>0.76263999999999998</v>
      </c>
      <c r="G104" s="1">
        <f t="shared" si="11"/>
        <v>7.6044899978734808E-3</v>
      </c>
      <c r="H104" s="1">
        <f t="shared" si="15"/>
        <v>21436.947687295837</v>
      </c>
      <c r="I104" s="1">
        <f t="shared" si="14"/>
        <v>73684.506625260678</v>
      </c>
      <c r="J104" s="7">
        <f t="shared" si="12"/>
        <v>0</v>
      </c>
      <c r="K104" s="7">
        <f t="shared" si="13"/>
        <v>0</v>
      </c>
    </row>
    <row r="105" spans="2:11">
      <c r="B105" s="1">
        <f t="shared" si="8"/>
        <v>100</v>
      </c>
      <c r="C105" s="2">
        <v>0.33331</v>
      </c>
      <c r="D105" s="2">
        <v>0.2581</v>
      </c>
      <c r="E105" s="3">
        <f t="shared" si="9"/>
        <v>0.66669</v>
      </c>
      <c r="F105" s="3">
        <f t="shared" si="10"/>
        <v>0.7419</v>
      </c>
      <c r="G105" s="1">
        <f t="shared" si="11"/>
        <v>7.2423714265461717E-3</v>
      </c>
      <c r="H105" s="1">
        <f t="shared" si="15"/>
        <v>14745.404466706443</v>
      </c>
      <c r="I105" s="1">
        <f t="shared" si="14"/>
        <v>56194.752132688802</v>
      </c>
      <c r="J105" s="7">
        <f t="shared" si="12"/>
        <v>0</v>
      </c>
      <c r="K105" s="7">
        <f t="shared" si="13"/>
        <v>0</v>
      </c>
    </row>
    <row r="106" spans="2:11">
      <c r="B106" s="1">
        <f t="shared" si="8"/>
        <v>101</v>
      </c>
      <c r="C106" s="2">
        <v>0.35163</v>
      </c>
      <c r="D106" s="2">
        <v>0.28067999999999999</v>
      </c>
      <c r="E106" s="3">
        <f t="shared" si="9"/>
        <v>0.64837</v>
      </c>
      <c r="F106" s="3">
        <f t="shared" si="10"/>
        <v>0.71931999999999996</v>
      </c>
      <c r="G106" s="1">
        <f t="shared" si="11"/>
        <v>6.8974965967106405E-3</v>
      </c>
      <c r="H106" s="1">
        <f t="shared" si="15"/>
        <v>9830.6137039085188</v>
      </c>
      <c r="I106" s="1">
        <f t="shared" si="14"/>
        <v>41690.886607241824</v>
      </c>
      <c r="J106" s="7">
        <f t="shared" si="12"/>
        <v>0</v>
      </c>
      <c r="K106" s="7">
        <f t="shared" si="13"/>
        <v>0</v>
      </c>
    </row>
    <row r="107" spans="2:11">
      <c r="B107" s="1">
        <f t="shared" si="8"/>
        <v>102</v>
      </c>
      <c r="C107" s="2">
        <v>0.37131999999999998</v>
      </c>
      <c r="D107" s="2">
        <v>0.30562</v>
      </c>
      <c r="E107" s="3">
        <f t="shared" si="9"/>
        <v>0.62868000000000002</v>
      </c>
      <c r="F107" s="3">
        <f t="shared" si="10"/>
        <v>0.69438</v>
      </c>
      <c r="G107" s="1">
        <f t="shared" si="11"/>
        <v>6.5690443778196562E-3</v>
      </c>
      <c r="H107" s="1">
        <f t="shared" si="15"/>
        <v>6373.8750072031662</v>
      </c>
      <c r="I107" s="1">
        <f t="shared" si="14"/>
        <v>29989.088554321188</v>
      </c>
      <c r="J107" s="7">
        <f t="shared" si="12"/>
        <v>0</v>
      </c>
      <c r="K107" s="7">
        <f t="shared" si="13"/>
        <v>0</v>
      </c>
    </row>
    <row r="108" spans="2:11">
      <c r="B108" s="1">
        <f t="shared" si="8"/>
        <v>103</v>
      </c>
      <c r="C108" s="2">
        <v>0.39250000000000002</v>
      </c>
      <c r="D108" s="2">
        <v>0.33315</v>
      </c>
      <c r="E108" s="3">
        <f t="shared" si="9"/>
        <v>0.60749999999999993</v>
      </c>
      <c r="F108" s="3">
        <f t="shared" si="10"/>
        <v>0.66684999999999994</v>
      </c>
      <c r="G108" s="1">
        <f t="shared" si="11"/>
        <v>6.2562327407806248E-3</v>
      </c>
      <c r="H108" s="1">
        <f t="shared" si="15"/>
        <v>4007.1277395284865</v>
      </c>
      <c r="I108" s="1">
        <f t="shared" si="14"/>
        <v>20823.823310349548</v>
      </c>
      <c r="J108" s="7">
        <f t="shared" si="12"/>
        <v>0</v>
      </c>
      <c r="K108" s="7">
        <f t="shared" si="13"/>
        <v>0</v>
      </c>
    </row>
    <row r="109" spans="2:11">
      <c r="B109" s="1">
        <f t="shared" si="8"/>
        <v>104</v>
      </c>
      <c r="C109" s="2">
        <v>0.41526999999999997</v>
      </c>
      <c r="D109" s="2">
        <v>0.36369000000000001</v>
      </c>
      <c r="E109" s="3">
        <f t="shared" si="9"/>
        <v>0.58472999999999997</v>
      </c>
      <c r="F109" s="3">
        <f t="shared" si="10"/>
        <v>0.63630999999999993</v>
      </c>
      <c r="G109" s="1">
        <f t="shared" si="11"/>
        <v>5.9583168959815476E-3</v>
      </c>
      <c r="H109" s="1">
        <f t="shared" si="15"/>
        <v>2434.3301017635554</v>
      </c>
      <c r="I109" s="1">
        <f t="shared" si="14"/>
        <v>13886.366574506595</v>
      </c>
      <c r="J109" s="7">
        <f t="shared" si="12"/>
        <v>0</v>
      </c>
      <c r="K109" s="7">
        <f t="shared" si="13"/>
        <v>0</v>
      </c>
    </row>
    <row r="110" spans="2:11">
      <c r="B110" s="1">
        <f t="shared" si="8"/>
        <v>105</v>
      </c>
      <c r="C110" s="2">
        <v>0.43973000000000001</v>
      </c>
      <c r="D110" s="2">
        <v>0.39317999999999997</v>
      </c>
      <c r="E110" s="3">
        <f t="shared" si="9"/>
        <v>0.56027000000000005</v>
      </c>
      <c r="F110" s="3">
        <f t="shared" si="10"/>
        <v>0.60682000000000003</v>
      </c>
      <c r="G110" s="1">
        <f t="shared" si="11"/>
        <v>5.6745875199824252E-3</v>
      </c>
      <c r="H110" s="1">
        <f t="shared" si="15"/>
        <v>1423.4258404042037</v>
      </c>
      <c r="I110" s="1">
        <f t="shared" si="14"/>
        <v>8836.0339150242908</v>
      </c>
      <c r="J110" s="7">
        <f t="shared" si="12"/>
        <v>0</v>
      </c>
      <c r="K110" s="7">
        <f t="shared" si="13"/>
        <v>0</v>
      </c>
    </row>
    <row r="111" spans="2:11">
      <c r="B111" s="1">
        <f t="shared" si="8"/>
        <v>106</v>
      </c>
      <c r="C111" s="2">
        <v>0.46601999999999999</v>
      </c>
      <c r="D111" s="2">
        <v>0.42882999999999999</v>
      </c>
      <c r="E111" s="3">
        <f t="shared" si="9"/>
        <v>0.53398000000000001</v>
      </c>
      <c r="F111" s="3">
        <f t="shared" si="10"/>
        <v>0.57116999999999996</v>
      </c>
      <c r="G111" s="1">
        <f t="shared" si="11"/>
        <v>5.4043690666499295E-3</v>
      </c>
      <c r="H111" s="1">
        <f t="shared" si="15"/>
        <v>797.50279560326328</v>
      </c>
      <c r="I111" s="1">
        <f t="shared" si="14"/>
        <v>5361.8821003150406</v>
      </c>
      <c r="J111" s="7">
        <f t="shared" si="12"/>
        <v>0</v>
      </c>
      <c r="K111" s="7">
        <f t="shared" si="13"/>
        <v>0</v>
      </c>
    </row>
    <row r="112" spans="2:11">
      <c r="B112" s="1">
        <f t="shared" si="8"/>
        <v>107</v>
      </c>
      <c r="C112" s="2">
        <v>0.49429000000000001</v>
      </c>
      <c r="D112" s="2">
        <v>0.46604000000000001</v>
      </c>
      <c r="E112" s="3">
        <f t="shared" si="9"/>
        <v>0.50570999999999999</v>
      </c>
      <c r="F112" s="3">
        <f t="shared" si="10"/>
        <v>0.53395999999999999</v>
      </c>
      <c r="G112" s="1">
        <f t="shared" si="11"/>
        <v>5.1470181587142186E-3</v>
      </c>
      <c r="H112" s="1">
        <f t="shared" si="15"/>
        <v>425.85054279623051</v>
      </c>
      <c r="I112" s="1">
        <f t="shared" si="14"/>
        <v>3062.5461992369414</v>
      </c>
      <c r="J112" s="7">
        <f t="shared" si="12"/>
        <v>0</v>
      </c>
      <c r="K112" s="7">
        <f t="shared" si="13"/>
        <v>0</v>
      </c>
    </row>
    <row r="113" spans="2:11">
      <c r="B113" s="1">
        <f t="shared" si="8"/>
        <v>108</v>
      </c>
      <c r="C113" s="2">
        <v>0.52466999999999997</v>
      </c>
      <c r="D113" s="2">
        <v>0.50427</v>
      </c>
      <c r="E113" s="3">
        <f t="shared" si="9"/>
        <v>0.47533000000000003</v>
      </c>
      <c r="F113" s="3">
        <f t="shared" si="10"/>
        <v>0.49573</v>
      </c>
      <c r="G113" s="1">
        <f t="shared" si="11"/>
        <v>4.9019220559183025E-3</v>
      </c>
      <c r="H113" s="1">
        <f t="shared" si="15"/>
        <v>215.35687799748172</v>
      </c>
      <c r="I113" s="1">
        <f t="shared" si="14"/>
        <v>1635.2771685445573</v>
      </c>
      <c r="J113" s="7">
        <f t="shared" si="12"/>
        <v>0</v>
      </c>
      <c r="K113" s="7">
        <f t="shared" si="13"/>
        <v>0</v>
      </c>
    </row>
    <row r="114" spans="2:11">
      <c r="B114" s="1">
        <f t="shared" si="8"/>
        <v>109</v>
      </c>
      <c r="C114" s="2">
        <v>0.55732999999999999</v>
      </c>
      <c r="D114" s="2">
        <v>0.54476999999999998</v>
      </c>
      <c r="E114" s="3">
        <f t="shared" si="9"/>
        <v>0.44267000000000001</v>
      </c>
      <c r="F114" s="3">
        <f t="shared" si="10"/>
        <v>0.45523000000000002</v>
      </c>
      <c r="G114" s="1">
        <f t="shared" si="11"/>
        <v>4.6684971961126693E-3</v>
      </c>
      <c r="H114" s="1">
        <f t="shared" si="15"/>
        <v>102.36558481854298</v>
      </c>
      <c r="I114" s="1">
        <f t="shared" si="14"/>
        <v>810.65595076259342</v>
      </c>
      <c r="J114" s="7">
        <f t="shared" si="12"/>
        <v>0</v>
      </c>
      <c r="K114" s="7">
        <f t="shared" si="13"/>
        <v>0</v>
      </c>
    </row>
    <row r="115" spans="2:11">
      <c r="B115" s="1">
        <f t="shared" si="8"/>
        <v>110</v>
      </c>
      <c r="C115" s="2">
        <v>0.59243999999999997</v>
      </c>
      <c r="D115" s="2">
        <v>0.58701999999999999</v>
      </c>
      <c r="E115" s="3">
        <f t="shared" si="9"/>
        <v>0.40756000000000003</v>
      </c>
      <c r="F115" s="3">
        <f t="shared" si="10"/>
        <v>0.41298000000000001</v>
      </c>
      <c r="G115" s="1">
        <f t="shared" si="11"/>
        <v>4.4461878058215899E-3</v>
      </c>
      <c r="H115" s="1">
        <f t="shared" si="15"/>
        <v>45.314173431624425</v>
      </c>
      <c r="I115" s="1">
        <f t="shared" si="14"/>
        <v>369.03490846565541</v>
      </c>
      <c r="J115" s="7">
        <f t="shared" si="12"/>
        <v>0</v>
      </c>
      <c r="K115" s="7">
        <f t="shared" si="13"/>
        <v>0</v>
      </c>
    </row>
    <row r="116" spans="2:11">
      <c r="B116" s="1">
        <f t="shared" si="8"/>
        <v>111</v>
      </c>
      <c r="C116" s="2">
        <v>1</v>
      </c>
      <c r="D116" s="2">
        <v>1</v>
      </c>
      <c r="E116" s="3">
        <f t="shared" si="9"/>
        <v>0</v>
      </c>
      <c r="F116" s="3">
        <f t="shared" si="10"/>
        <v>0</v>
      </c>
      <c r="G116" s="1">
        <f t="shared" si="11"/>
        <v>4.2344645769729428E-3</v>
      </c>
      <c r="H116" s="1">
        <f t="shared" si="15"/>
        <v>18.468244523792851</v>
      </c>
      <c r="I116" s="1">
        <f t="shared" si="14"/>
        <v>152.40403649814638</v>
      </c>
      <c r="J116" s="7">
        <f t="shared" si="12"/>
        <v>0</v>
      </c>
      <c r="K116" s="7">
        <f t="shared" si="13"/>
        <v>0</v>
      </c>
    </row>
    <row r="117" spans="2:11">
      <c r="B117" s="8">
        <v>112</v>
      </c>
    </row>
  </sheetData>
  <mergeCells count="21">
    <mergeCell ref="M29:N29"/>
    <mergeCell ref="M30:N30"/>
    <mergeCell ref="M27:N28"/>
    <mergeCell ref="P3:Q3"/>
    <mergeCell ref="O27:P27"/>
    <mergeCell ref="Q27:R27"/>
    <mergeCell ref="M22:N22"/>
    <mergeCell ref="M23:N23"/>
    <mergeCell ref="M18:N19"/>
    <mergeCell ref="O18:P18"/>
    <mergeCell ref="Q18:R18"/>
    <mergeCell ref="M20:N20"/>
    <mergeCell ref="M21:N21"/>
    <mergeCell ref="M3:N3"/>
    <mergeCell ref="B1:K1"/>
    <mergeCell ref="C3:D3"/>
    <mergeCell ref="E3:F3"/>
    <mergeCell ref="H3:I3"/>
    <mergeCell ref="J3:K3"/>
    <mergeCell ref="G3:G4"/>
    <mergeCell ref="B3:B4"/>
  </mergeCells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user</cp:lastModifiedBy>
  <dcterms:created xsi:type="dcterms:W3CDTF">2021-06-25T10:26:32Z</dcterms:created>
  <dcterms:modified xsi:type="dcterms:W3CDTF">2021-07-14T14:29:03Z</dcterms:modified>
</cp:coreProperties>
</file>