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Ivan Junqi Wu/Downloads/"/>
    </mc:Choice>
  </mc:AlternateContent>
  <xr:revisionPtr revIDLastSave="0" documentId="13_ncr:1_{BC600C1B-4BB3-B047-9B9A-95E074F24512}" xr6:coauthVersionLast="47" xr6:coauthVersionMax="47" xr10:uidLastSave="{00000000-0000-0000-0000-000000000000}"/>
  <bookViews>
    <workbookView xWindow="820" yWindow="500" windowWidth="22320" windowHeight="13180" activeTab="1" xr2:uid="{00000000-000D-0000-FFFF-FFFF00000000}"/>
  </bookViews>
  <sheets>
    <sheet name="Non-linear Programming Model" sheetId="3" r:id="rId1"/>
    <sheet name="Answer Report" sheetId="6" r:id="rId2"/>
  </sheets>
  <definedNames>
    <definedName name="area">'Non-linear Programming Model'!$E$26</definedName>
    <definedName name="AvgRoom">'Non-linear Programming Model'!$E$21</definedName>
    <definedName name="bathroom">'Non-linear Programming Model'!$E$30</definedName>
    <definedName name="bedroom">'Non-linear Programming Model'!$E$27</definedName>
    <definedName name="buildingtypeB">'Non-linear Programming Model'!$E$31</definedName>
    <definedName name="BuildingtypeC">'Non-linear Programming Model'!$E$32</definedName>
    <definedName name="ConstructionCost">'Non-linear Programming Model'!$E$16</definedName>
    <definedName name="elevatorratio">'Non-linear Programming Model'!$E$36</definedName>
    <definedName name="IndoorDecoration">'Non-linear Programming Model'!$E$18</definedName>
    <definedName name="kitchen">'Non-linear Programming Model'!$E$29</definedName>
    <definedName name="LandArea">'Non-linear Programming Model'!$E$38</definedName>
    <definedName name="LandTotalCost">'Non-linear Programming Model'!$E$15</definedName>
    <definedName name="OtherCost">'Non-linear Programming Model'!$E$19</definedName>
    <definedName name="OutdoorFacilities">'Non-linear Programming Model'!$E$17</definedName>
    <definedName name="Profit">'Non-linear Programming Model'!$D$4</definedName>
    <definedName name="QuantityTotal">'Non-linear Programming Model'!$D$14</definedName>
    <definedName name="renovationB">'Non-linear Programming Model'!$E$33</definedName>
    <definedName name="renovationD">'Non-linear Programming Model'!$E$34</definedName>
    <definedName name="Revenue">'Non-linear Programming Model'!$D$6</definedName>
    <definedName name="sittingroom">'Non-linear Programming Model'!$E$28</definedName>
    <definedName name="solver_adj" localSheetId="0" hidden="1">'Non-linear Programming Model'!$E$26:$E$36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'Non-linear Programming Model'!$E$28</definedName>
    <definedName name="solver_lhs10" localSheetId="0" hidden="1">'Non-linear Programming Model'!$E$26</definedName>
    <definedName name="solver_lhs11" localSheetId="0" hidden="1">'Non-linear Programming Model'!$E$30</definedName>
    <definedName name="solver_lhs12" localSheetId="0" hidden="1">'Non-linear Programming Model'!$E$26</definedName>
    <definedName name="solver_lhs13" localSheetId="0" hidden="1">'Non-linear Programming Model'!$E$27</definedName>
    <definedName name="solver_lhs14" localSheetId="0" hidden="1">'Non-linear Programming Model'!$E$13</definedName>
    <definedName name="solver_lhs15" localSheetId="0" hidden="1">'Non-linear Programming Model'!$E$36</definedName>
    <definedName name="solver_lhs16" localSheetId="0" hidden="1">'Non-linear Programming Model'!$E$31:$E$35</definedName>
    <definedName name="solver_lhs17" localSheetId="0" hidden="1">'Non-linear Programming Model'!$E$36</definedName>
    <definedName name="solver_lhs18" localSheetId="0" hidden="1">'Non-linear Programming Model'!$E$36</definedName>
    <definedName name="solver_lhs19" localSheetId="0" hidden="1">'Non-linear Programming Model'!$E$36</definedName>
    <definedName name="solver_lhs2" localSheetId="0" hidden="1">'Non-linear Programming Model'!$E$29</definedName>
    <definedName name="solver_lhs20" localSheetId="0" hidden="1">'Non-linear Programming Model'!$E$36</definedName>
    <definedName name="solver_lhs3" localSheetId="0" hidden="1">'Non-linear Programming Model'!$E$13</definedName>
    <definedName name="solver_lhs4" localSheetId="0" hidden="1">'Non-linear Programming Model'!$E$36</definedName>
    <definedName name="solver_lhs5" localSheetId="0" hidden="1">'Non-linear Programming Model'!$E$27:$E$30</definedName>
    <definedName name="solver_lhs6" localSheetId="0" hidden="1">'Non-linear Programming Model'!$E$31:$E$35</definedName>
    <definedName name="solver_lhs7" localSheetId="0" hidden="1">'Non-linear Programming Model'!$E$21</definedName>
    <definedName name="solver_lhs8" localSheetId="0" hidden="1">'Non-linear Programming Model'!$E$20</definedName>
    <definedName name="solver_lhs9" localSheetId="0" hidden="1">'Non-linear Programming Model'!$E$20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'Non-linear Programming Model'!$D$4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5</definedName>
    <definedName name="solver_rel17" localSheetId="0" hidden="1">1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4</definedName>
    <definedName name="solver_rel6" localSheetId="0" hidden="1">5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2</definedName>
    <definedName name="solver_rhs10" localSheetId="0" hidden="1">300</definedName>
    <definedName name="solver_rhs11" localSheetId="0" hidden="1">3</definedName>
    <definedName name="solver_rhs12" localSheetId="0" hidden="1">90</definedName>
    <definedName name="solver_rhs13" localSheetId="0" hidden="1">2</definedName>
    <definedName name="solver_rhs14" localSheetId="0" hidden="1">15000</definedName>
    <definedName name="solver_rhs15" localSheetId="0" hidden="1">1</definedName>
    <definedName name="solver_rhs16" localSheetId="0" hidden="1">"binary"</definedName>
    <definedName name="solver_rhs17" localSheetId="0" hidden="1">1</definedName>
    <definedName name="solver_rhs18" localSheetId="0" hidden="1">0.25</definedName>
    <definedName name="solver_rhs19" localSheetId="0" hidden="1">0.25</definedName>
    <definedName name="solver_rhs2" localSheetId="0" hidden="1">1</definedName>
    <definedName name="solver_rhs20" localSheetId="0" hidden="1">0.25</definedName>
    <definedName name="solver_rhs3" localSheetId="0" hidden="1">157500</definedName>
    <definedName name="solver_rhs4" localSheetId="0" hidden="1">0.25</definedName>
    <definedName name="solver_rhs5" localSheetId="0" hidden="1">"integer"</definedName>
    <definedName name="solver_rhs6" localSheetId="0" hidden="1">"binary"</definedName>
    <definedName name="solver_rhs7" localSheetId="0" hidden="1">10</definedName>
    <definedName name="solver_rhs8" localSheetId="0" hidden="1">3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ubwayY">'Non-linear Programming Model'!$E$35</definedName>
    <definedName name="UnitPrice">'Non-linear Programming Model'!$D$13</definedName>
    <definedName name="VolumeRate">'Non-linear Programming Model'!$E$20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3" l="1"/>
  <c r="D13" i="3"/>
  <c r="D14" i="3" s="1"/>
  <c r="E16" i="3" l="1"/>
  <c r="E18" i="3"/>
  <c r="E38" i="3"/>
  <c r="E14" i="3"/>
  <c r="E13" i="3"/>
  <c r="E17" i="3" l="1"/>
  <c r="E15" i="3"/>
  <c r="E20" i="3"/>
  <c r="D6" i="3"/>
  <c r="E19" i="3" s="1"/>
  <c r="D8" i="3" l="1"/>
  <c r="D4" i="3" s="1"/>
  <c r="E4" i="3" s="1"/>
</calcChain>
</file>

<file path=xl/sharedStrings.xml><?xml version="1.0" encoding="utf-8"?>
<sst xmlns="http://schemas.openxmlformats.org/spreadsheetml/2006/main" count="208" uniqueCount="145">
  <si>
    <t>-</t>
    <phoneticPr fontId="1" type="noConversion"/>
  </si>
  <si>
    <t>Profit</t>
  </si>
  <si>
    <t>Profit</t>
    <phoneticPr fontId="1" type="noConversion"/>
  </si>
  <si>
    <t>=</t>
    <phoneticPr fontId="1" type="noConversion"/>
  </si>
  <si>
    <t>Revenue</t>
    <phoneticPr fontId="1" type="noConversion"/>
  </si>
  <si>
    <t>Cost</t>
    <phoneticPr fontId="1" type="noConversion"/>
  </si>
  <si>
    <t>Unit Price</t>
    <phoneticPr fontId="1" type="noConversion"/>
  </si>
  <si>
    <t>Assumptions：</t>
    <phoneticPr fontId="1" type="noConversion"/>
  </si>
  <si>
    <t>Constrains</t>
    <phoneticPr fontId="1" type="noConversion"/>
  </si>
  <si>
    <t xml:space="preserve">Unit Price </t>
    <phoneticPr fontId="1" type="noConversion"/>
  </si>
  <si>
    <t>Variables level 1</t>
    <phoneticPr fontId="1" type="noConversion"/>
  </si>
  <si>
    <t>Variables level 2</t>
    <phoneticPr fontId="1" type="noConversion"/>
  </si>
  <si>
    <t>area</t>
  </si>
  <si>
    <t>area</t>
    <phoneticPr fontId="1" type="noConversion"/>
  </si>
  <si>
    <t>bedroom</t>
  </si>
  <si>
    <t>bedroom</t>
    <phoneticPr fontId="1" type="noConversion"/>
  </si>
  <si>
    <t>sittingroom</t>
  </si>
  <si>
    <t>sittingroom</t>
    <phoneticPr fontId="1" type="noConversion"/>
  </si>
  <si>
    <t>kitchen</t>
  </si>
  <si>
    <t>kitchen</t>
    <phoneticPr fontId="1" type="noConversion"/>
  </si>
  <si>
    <t>bathroom</t>
  </si>
  <si>
    <t>bathroom</t>
    <phoneticPr fontId="1" type="noConversion"/>
  </si>
  <si>
    <t>buildingtypeB</t>
  </si>
  <si>
    <t>buildingtypeB</t>
    <phoneticPr fontId="1" type="noConversion"/>
  </si>
  <si>
    <t>buildingtypeC</t>
    <phoneticPr fontId="1" type="noConversion"/>
  </si>
  <si>
    <t>renovationB</t>
  </si>
  <si>
    <t>renovationB</t>
    <phoneticPr fontId="1" type="noConversion"/>
  </si>
  <si>
    <t>renovationD</t>
  </si>
  <si>
    <t>renovationD</t>
    <phoneticPr fontId="1" type="noConversion"/>
  </si>
  <si>
    <t>elevatorratio</t>
  </si>
  <si>
    <t>elevatorratio</t>
    <phoneticPr fontId="1" type="noConversion"/>
  </si>
  <si>
    <t>subwayY</t>
  </si>
  <si>
    <t>subwayY</t>
    <phoneticPr fontId="1" type="noConversion"/>
  </si>
  <si>
    <t>parameters</t>
    <phoneticPr fontId="1" type="noConversion"/>
  </si>
  <si>
    <t>Intercept</t>
    <phoneticPr fontId="1" type="noConversion"/>
  </si>
  <si>
    <t>Value</t>
    <phoneticPr fontId="1" type="noConversion"/>
  </si>
  <si>
    <t>0/1</t>
  </si>
  <si>
    <t>0/1</t>
    <phoneticPr fontId="1" type="noConversion"/>
  </si>
  <si>
    <t>[90, 300]</t>
    <phoneticPr fontId="1" type="noConversion"/>
  </si>
  <si>
    <t>[15000, 157500]</t>
    <phoneticPr fontId="1" type="noConversion"/>
  </si>
  <si>
    <t>/</t>
    <phoneticPr fontId="1" type="noConversion"/>
  </si>
  <si>
    <t>[1, 3]</t>
    <phoneticPr fontId="1" type="noConversion"/>
  </si>
  <si>
    <t>Others</t>
    <phoneticPr fontId="1" type="noConversion"/>
  </si>
  <si>
    <t>Policy</t>
    <phoneticPr fontId="1" type="noConversion"/>
  </si>
  <si>
    <t>Land Cost</t>
    <phoneticPr fontId="1" type="noConversion"/>
  </si>
  <si>
    <t>Land Area (m²)</t>
    <phoneticPr fontId="1" type="noConversion"/>
  </si>
  <si>
    <t>Construction Cost</t>
    <phoneticPr fontId="1" type="noConversion"/>
  </si>
  <si>
    <t>for calculation</t>
    <phoneticPr fontId="1" type="noConversion"/>
  </si>
  <si>
    <t>The floor area ratio range stipulated by the government.</t>
    <phoneticPr fontId="1" type="noConversion"/>
  </si>
  <si>
    <t>Parameters(/m²)</t>
    <phoneticPr fontId="1" type="noConversion"/>
  </si>
  <si>
    <t>int, &lt;=3</t>
    <phoneticPr fontId="1" type="noConversion"/>
  </si>
  <si>
    <t>int, &gt;=1</t>
    <phoneticPr fontId="1" type="noConversion"/>
  </si>
  <si>
    <t>int,&gt;=2</t>
    <phoneticPr fontId="1" type="noConversion"/>
  </si>
  <si>
    <t>Outdoor Facilities</t>
    <phoneticPr fontId="1" type="noConversion"/>
  </si>
  <si>
    <t>int, &lt;=2</t>
    <phoneticPr fontId="1" type="noConversion"/>
  </si>
  <si>
    <t>Indoor Decoration</t>
    <phoneticPr fontId="1" type="noConversion"/>
  </si>
  <si>
    <t>Microsoft Excel 16.0 Answer Report</t>
  </si>
  <si>
    <t>Worksheet: [Goal Programming.xlsx]Sheet2 (2)</t>
  </si>
  <si>
    <t>Result: Solver found a solution.  All Constraints and optimality conditions are satisfied.</t>
  </si>
  <si>
    <t>Solver Engine</t>
  </si>
  <si>
    <t>Engine: GRG Nonlinear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</si>
  <si>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</si>
  <si>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</si>
  <si>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</si>
  <si>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</si>
  <si>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</si>
  <si>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</si>
  <si>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</si>
  <si>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</si>
  <si>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</si>
  <si>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</si>
  <si>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</si>
  <si>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</si>
  <si>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</si>
  <si>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</si>
  <si>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</si>
  <si>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</si>
  <si>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</si>
  <si>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$D$4</t>
  </si>
  <si>
    <t>$D$25</t>
  </si>
  <si>
    <t>Contin</t>
  </si>
  <si>
    <t>$D$26</t>
  </si>
  <si>
    <t>$D$27</t>
  </si>
  <si>
    <t>$D$28</t>
  </si>
  <si>
    <t>$D$29</t>
  </si>
  <si>
    <t>$D$30</t>
  </si>
  <si>
    <t>$D$31</t>
  </si>
  <si>
    <t>$D$32</t>
  </si>
  <si>
    <t>$D$33</t>
  </si>
  <si>
    <t>$D$34</t>
  </si>
  <si>
    <t>$D$35</t>
  </si>
  <si>
    <t>$D$12</t>
  </si>
  <si>
    <t>$D$12&lt;=157500</t>
  </si>
  <si>
    <t>Not Binding</t>
  </si>
  <si>
    <t>$D$12&gt;=15000</t>
  </si>
  <si>
    <t>$D$19</t>
  </si>
  <si>
    <t>$D$19&lt;=3</t>
  </si>
  <si>
    <t>Binding</t>
  </si>
  <si>
    <t>$D$19&gt;=1</t>
  </si>
  <si>
    <t>$D$25&lt;=300</t>
  </si>
  <si>
    <t>$D$25&gt;=90</t>
  </si>
  <si>
    <t>$D$26&gt;=2</t>
  </si>
  <si>
    <t>$D$27&lt;=2</t>
  </si>
  <si>
    <t>$D$28&gt;=1</t>
  </si>
  <si>
    <t>$D$29&lt;=3</t>
  </si>
  <si>
    <t>$D$35&lt;=1</t>
  </si>
  <si>
    <t>$D$35&gt;=0.25</t>
  </si>
  <si>
    <t>$D$26:$D$29=Integer</t>
  </si>
  <si>
    <t>Integer</t>
    <phoneticPr fontId="1" type="noConversion"/>
  </si>
  <si>
    <t>$D$30:$D$34=Binary</t>
  </si>
  <si>
    <t>Binary</t>
    <phoneticPr fontId="1" type="noConversion"/>
  </si>
  <si>
    <t>$E$23</t>
  </si>
  <si>
    <t>$E$23&gt;=10</t>
  </si>
  <si>
    <t>$D$25:$D$35</t>
  </si>
  <si>
    <t>Report Created: 30/3/2022 下午 11:27:50</t>
  </si>
  <si>
    <t>Solution Time: 0.015 Seconds.</t>
  </si>
  <si>
    <t>BuildingtypeC</t>
  </si>
  <si>
    <t>Unit Price  Value</t>
  </si>
  <si>
    <t>AvgRoom</t>
  </si>
  <si>
    <t>VolumeRate</t>
  </si>
  <si>
    <t>Target (Maximize)：</t>
    <phoneticPr fontId="1" type="noConversion"/>
  </si>
  <si>
    <t>Target</t>
    <phoneticPr fontId="1" type="noConversion"/>
  </si>
  <si>
    <t>Legend</t>
    <phoneticPr fontId="1" type="noConversion"/>
  </si>
  <si>
    <t>Independent Variable</t>
    <phoneticPr fontId="1" type="noConversion"/>
  </si>
  <si>
    <t>Input data</t>
    <phoneticPr fontId="1" type="noConversion"/>
  </si>
  <si>
    <t xml:space="preserve">Avg. room </t>
    <phoneticPr fontId="1" type="noConversion"/>
  </si>
  <si>
    <t>the actual situation</t>
    <phoneticPr fontId="1" type="noConversion"/>
  </si>
  <si>
    <t>Base: Economic model</t>
    <phoneticPr fontId="1" type="noConversion"/>
  </si>
  <si>
    <t>Base: Industry Research</t>
    <phoneticPr fontId="1" type="noConversion"/>
  </si>
  <si>
    <t>Model Parameters</t>
    <phoneticPr fontId="1" type="noConversion"/>
  </si>
  <si>
    <t xml:space="preserve">Land Cost </t>
    <phoneticPr fontId="1" type="noConversion"/>
  </si>
  <si>
    <t>Total Surface Area (m²)</t>
    <phoneticPr fontId="1" type="noConversion"/>
  </si>
  <si>
    <t>↓</t>
    <phoneticPr fontId="1" type="noConversion"/>
  </si>
  <si>
    <t>Avg room min: 10m²</t>
    <phoneticPr fontId="1" type="noConversion"/>
  </si>
  <si>
    <t>&gt;= 10</t>
    <phoneticPr fontId="1" type="noConversion"/>
  </si>
  <si>
    <t>[0.25, 1]</t>
    <phoneticPr fontId="1" type="noConversion"/>
  </si>
  <si>
    <t xml:space="preserve">Floor Area Ratio </t>
    <phoneticPr fontId="1" type="noConversion"/>
  </si>
  <si>
    <t>Billion</t>
    <phoneticPr fontId="1" type="noConversion"/>
  </si>
  <si>
    <t>All values involving money do not take taxes into account.​</t>
  </si>
  <si>
    <t>The capital loss during the long development period (generally not less than two years) of a one-time investment for land is not considered.​</t>
  </si>
  <si>
    <t>The inflation of ongoing investment in engineering projects is not taken into account.​</t>
  </si>
  <si>
    <t>Non-Linear Programming</t>
    <phoneticPr fontId="1" type="noConversion"/>
  </si>
  <si>
    <t>GRG-Non-linear model</t>
    <phoneticPr fontId="1" type="noConversion"/>
  </si>
  <si>
    <r>
      <t>All the rooms and the other non-residential area as the common area with the rooms can be sold.</t>
    </r>
    <r>
      <rPr>
        <b/>
        <sz val="10"/>
        <rFont val="Arial"/>
        <family val="2"/>
      </rPr>
      <t>​</t>
    </r>
    <phoneticPr fontId="1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</si>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</sst>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_);[Red]\(0.00\)"/>
    <numFmt numFmtId="167" formatCode="_ [$¥-804]* #,##0_ ;_ [$¥-804]* \-#,##0_ ;_ [$¥-804]* &quot;-&quot;??_ ;_ @_ "/>
    <numFmt numFmtId="168" formatCode="_ [$¥-804]* #,##0.00_ ;_ [$¥-804]* \-#,##0.00_ ;_ [$¥-804]* &quot;-&quot;??_ ;_ @_ "/>
  </numFmts>
  <fonts count="1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0"/>
      <name val="Century Gothic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Alignment="1">
      <alignment vertical="center"/>
    </xf>
    <xf numFmtId="165" fontId="0" fillId="0" borderId="0" xfId="0" applyNumberFormat="1"/>
    <xf numFmtId="0" fontId="0" fillId="0" borderId="2" xfId="0" applyFill="1" applyBorder="1" applyAlignment="1"/>
    <xf numFmtId="0" fontId="7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165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  <xf numFmtId="0" fontId="0" fillId="0" borderId="0" xfId="0" applyNumberFormat="1" applyFill="1" applyBorder="1" applyAlignment="1"/>
    <xf numFmtId="165" fontId="0" fillId="0" borderId="3" xfId="0" applyNumberFormat="1" applyFill="1" applyBorder="1" applyAlignment="1"/>
    <xf numFmtId="1" fontId="0" fillId="0" borderId="3" xfId="0" applyNumberFormat="1" applyFill="1" applyBorder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5" fillId="0" borderId="8" xfId="0" applyFont="1" applyBorder="1"/>
    <xf numFmtId="0" fontId="0" fillId="0" borderId="10" xfId="0" applyBorder="1" applyAlignment="1">
      <alignment vertic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3" borderId="11" xfId="0" applyFill="1" applyBorder="1"/>
    <xf numFmtId="0" fontId="0" fillId="0" borderId="12" xfId="0" applyBorder="1"/>
    <xf numFmtId="0" fontId="4" fillId="0" borderId="0" xfId="0" applyFont="1" applyAlignment="1">
      <alignment horizontal="right" vertical="center"/>
    </xf>
    <xf numFmtId="0" fontId="4" fillId="2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0" fillId="4" borderId="12" xfId="0" applyFill="1" applyBorder="1"/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166" fontId="0" fillId="0" borderId="12" xfId="0" applyNumberFormat="1" applyFill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right"/>
    </xf>
    <xf numFmtId="0" fontId="0" fillId="5" borderId="4" xfId="0" applyFill="1" applyBorder="1"/>
    <xf numFmtId="0" fontId="5" fillId="5" borderId="7" xfId="0" applyFont="1" applyFill="1" applyBorder="1"/>
    <xf numFmtId="9" fontId="0" fillId="5" borderId="12" xfId="2" applyFont="1" applyFill="1" applyBorder="1" applyAlignment="1">
      <alignment horizontal="right"/>
    </xf>
    <xf numFmtId="167" fontId="0" fillId="0" borderId="11" xfId="1" applyNumberFormat="1" applyFont="1" applyBorder="1" applyAlignment="1">
      <alignment horizontal="left"/>
    </xf>
    <xf numFmtId="167" fontId="0" fillId="0" borderId="12" xfId="1" applyNumberFormat="1" applyFont="1" applyBorder="1" applyAlignment="1">
      <alignment horizontal="left"/>
    </xf>
    <xf numFmtId="167" fontId="0" fillId="5" borderId="13" xfId="1" applyNumberFormat="1" applyFont="1" applyFill="1" applyBorder="1" applyAlignment="1">
      <alignment horizontal="left"/>
    </xf>
    <xf numFmtId="167" fontId="0" fillId="5" borderId="11" xfId="1" applyNumberFormat="1" applyFont="1" applyFill="1" applyBorder="1" applyAlignment="1">
      <alignment horizontal="left"/>
    </xf>
    <xf numFmtId="167" fontId="0" fillId="0" borderId="11" xfId="1" applyNumberFormat="1" applyFont="1" applyFill="1" applyBorder="1" applyAlignment="1">
      <alignment horizontal="left" vertical="center"/>
    </xf>
    <xf numFmtId="167" fontId="0" fillId="0" borderId="12" xfId="1" applyNumberFormat="1" applyFont="1" applyFill="1" applyBorder="1" applyAlignment="1">
      <alignment horizontal="left" vertical="center"/>
    </xf>
    <xf numFmtId="167" fontId="0" fillId="0" borderId="13" xfId="1" applyNumberFormat="1" applyFont="1" applyFill="1" applyBorder="1" applyAlignment="1">
      <alignment horizontal="left" vertical="center"/>
    </xf>
    <xf numFmtId="167" fontId="4" fillId="2" borderId="6" xfId="1" applyNumberFormat="1" applyFont="1" applyFill="1" applyBorder="1" applyAlignment="1"/>
    <xf numFmtId="167" fontId="4" fillId="0" borderId="0" xfId="1" applyNumberFormat="1" applyFont="1" applyAlignment="1"/>
    <xf numFmtId="167" fontId="0" fillId="0" borderId="0" xfId="1" applyNumberFormat="1" applyFont="1" applyAlignment="1"/>
    <xf numFmtId="168" fontId="4" fillId="2" borderId="6" xfId="0" applyNumberFormat="1" applyFont="1" applyFill="1" applyBorder="1"/>
    <xf numFmtId="0" fontId="5" fillId="0" borderId="0" xfId="0" applyFont="1"/>
    <xf numFmtId="0" fontId="10" fillId="0" borderId="0" xfId="0" applyFont="1"/>
    <xf numFmtId="0" fontId="6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1832-CC0B-4139-8B01-8B4A41847121}">
  <dimension ref="A1:J74"/>
  <sheetViews>
    <sheetView topLeftCell="A24" zoomScale="75" zoomScaleNormal="75" workbookViewId="0">
      <selection activeCell="F78" sqref="F78"/>
    </sheetView>
  </sheetViews>
  <sheetFormatPr baseColWidth="10" defaultColWidth="8.83203125" defaultRowHeight="15" x14ac:dyDescent="0.2"/>
  <cols>
    <col min="1" max="1" width="4.83203125" customWidth="1"/>
    <col min="2" max="2" width="20.83203125" customWidth="1"/>
    <col min="3" max="3" width="23.6640625" customWidth="1"/>
    <col min="4" max="4" width="22.1640625" customWidth="1"/>
    <col min="5" max="5" width="26.1640625" customWidth="1"/>
    <col min="6" max="6" width="25.1640625" customWidth="1"/>
    <col min="7" max="7" width="22.1640625" customWidth="1"/>
    <col min="9" max="9" width="20" customWidth="1"/>
    <col min="10" max="10" width="16.1640625" customWidth="1"/>
  </cols>
  <sheetData>
    <row r="1" spans="1:9" x14ac:dyDescent="0.2">
      <c r="A1" s="4" t="s">
        <v>141</v>
      </c>
      <c r="D1" s="4" t="s">
        <v>142</v>
      </c>
    </row>
    <row r="3" spans="1:9" ht="16" thickBot="1" x14ac:dyDescent="0.25">
      <c r="B3" s="38" t="s">
        <v>120</v>
      </c>
    </row>
    <row r="4" spans="1:9" ht="17" thickBot="1" x14ac:dyDescent="0.25">
      <c r="B4" s="24" t="s">
        <v>2</v>
      </c>
      <c r="C4" s="52" t="s">
        <v>3</v>
      </c>
      <c r="D4" s="70">
        <f>D6-D8</f>
        <v>6754903225.4169922</v>
      </c>
      <c r="E4" s="73">
        <f>D4/1000000000</f>
        <v>6.7549032254169923</v>
      </c>
      <c r="F4" s="25" t="s">
        <v>137</v>
      </c>
    </row>
    <row r="5" spans="1:9" ht="17" thickBot="1" x14ac:dyDescent="0.25">
      <c r="B5" s="23" t="s">
        <v>3</v>
      </c>
      <c r="C5" s="53"/>
      <c r="D5" s="71"/>
      <c r="E5" s="4"/>
      <c r="H5" s="4" t="s">
        <v>7</v>
      </c>
    </row>
    <row r="6" spans="1:9" ht="17" thickBot="1" x14ac:dyDescent="0.25">
      <c r="B6" s="23" t="s">
        <v>4</v>
      </c>
      <c r="C6" s="53" t="s">
        <v>3</v>
      </c>
      <c r="D6" s="72">
        <f>E13*E14</f>
        <v>30343631194.802902</v>
      </c>
      <c r="F6" s="31" t="s">
        <v>122</v>
      </c>
      <c r="H6" s="75" t="s">
        <v>143</v>
      </c>
    </row>
    <row r="7" spans="1:9" ht="16" x14ac:dyDescent="0.2">
      <c r="B7" s="23" t="s">
        <v>0</v>
      </c>
      <c r="C7" s="53"/>
      <c r="D7" s="72"/>
      <c r="F7" s="39" t="s">
        <v>121</v>
      </c>
      <c r="H7" s="75" t="s">
        <v>138</v>
      </c>
    </row>
    <row r="8" spans="1:9" ht="16" x14ac:dyDescent="0.2">
      <c r="B8" s="23" t="s">
        <v>5</v>
      </c>
      <c r="C8" s="53" t="s">
        <v>3</v>
      </c>
      <c r="D8" s="72">
        <f>SUM(E15:E19)</f>
        <v>23588727969.38591</v>
      </c>
      <c r="F8" s="40" t="s">
        <v>123</v>
      </c>
      <c r="H8" s="75" t="s">
        <v>139</v>
      </c>
    </row>
    <row r="9" spans="1:9" x14ac:dyDescent="0.2">
      <c r="D9" s="8"/>
      <c r="F9" s="43" t="s">
        <v>129</v>
      </c>
      <c r="H9" s="75" t="s">
        <v>140</v>
      </c>
    </row>
    <row r="10" spans="1:9" ht="16" thickBot="1" x14ac:dyDescent="0.25">
      <c r="F10" s="48" t="s">
        <v>124</v>
      </c>
      <c r="H10" s="74"/>
    </row>
    <row r="11" spans="1:9" ht="16" thickBot="1" x14ac:dyDescent="0.25">
      <c r="F11" s="57"/>
    </row>
    <row r="12" spans="1:9" s="4" customFormat="1" ht="16" thickBot="1" x14ac:dyDescent="0.25">
      <c r="B12" s="31" t="s">
        <v>47</v>
      </c>
      <c r="C12" s="31" t="s">
        <v>10</v>
      </c>
      <c r="D12" s="33" t="s">
        <v>49</v>
      </c>
      <c r="E12" s="31" t="s">
        <v>35</v>
      </c>
      <c r="F12" s="30" t="s">
        <v>8</v>
      </c>
      <c r="I12"/>
    </row>
    <row r="13" spans="1:9" x14ac:dyDescent="0.2">
      <c r="B13" s="79" t="s">
        <v>4</v>
      </c>
      <c r="C13" s="42" t="s">
        <v>9</v>
      </c>
      <c r="D13" s="63">
        <f>SUMPRODUCT(D26:D37,E26:E37)</f>
        <v>50572.683930920291</v>
      </c>
      <c r="E13" s="67">
        <f>D13</f>
        <v>50572.683930920291</v>
      </c>
      <c r="F13" s="26" t="s">
        <v>39</v>
      </c>
    </row>
    <row r="14" spans="1:9" ht="16" thickBot="1" x14ac:dyDescent="0.25">
      <c r="B14" s="78"/>
      <c r="C14" s="32" t="s">
        <v>131</v>
      </c>
      <c r="D14" s="64">
        <f>IF(D13&lt;=17500,8.4*D13-173731.38,EXP(70.06)*D13^(-5.24))</f>
        <v>600000.41200602986</v>
      </c>
      <c r="E14" s="68">
        <f>D14</f>
        <v>600000.41200602986</v>
      </c>
      <c r="F14" s="27" t="s">
        <v>40</v>
      </c>
      <c r="I14" s="4"/>
    </row>
    <row r="15" spans="1:9" s="5" customFormat="1" x14ac:dyDescent="0.2">
      <c r="B15" s="77" t="s">
        <v>5</v>
      </c>
      <c r="C15" s="49" t="s">
        <v>130</v>
      </c>
      <c r="D15" s="65">
        <v>73000</v>
      </c>
      <c r="E15" s="69">
        <f>D15*E38</f>
        <v>14600000000</v>
      </c>
      <c r="F15" s="28" t="s">
        <v>40</v>
      </c>
      <c r="I15"/>
    </row>
    <row r="16" spans="1:9" s="5" customFormat="1" x14ac:dyDescent="0.2">
      <c r="B16" s="79"/>
      <c r="C16" s="50" t="s">
        <v>46</v>
      </c>
      <c r="D16" s="66">
        <v>2700</v>
      </c>
      <c r="E16" s="67">
        <f>D16*D14</f>
        <v>1620001112.4162805</v>
      </c>
      <c r="F16" s="26" t="s">
        <v>40</v>
      </c>
    </row>
    <row r="17" spans="2:10" s="5" customFormat="1" x14ac:dyDescent="0.2">
      <c r="B17" s="79"/>
      <c r="C17" s="50" t="s">
        <v>53</v>
      </c>
      <c r="D17" s="66">
        <v>2000</v>
      </c>
      <c r="E17" s="67">
        <f>D17*E38</f>
        <v>400000000</v>
      </c>
      <c r="F17" s="26" t="s">
        <v>40</v>
      </c>
    </row>
    <row r="18" spans="2:10" s="5" customFormat="1" x14ac:dyDescent="0.2">
      <c r="B18" s="79"/>
      <c r="C18" s="50" t="s">
        <v>55</v>
      </c>
      <c r="D18" s="66">
        <v>1500</v>
      </c>
      <c r="E18" s="67">
        <f>D18*D14</f>
        <v>900000618.00904477</v>
      </c>
      <c r="F18" s="26" t="s">
        <v>40</v>
      </c>
    </row>
    <row r="19" spans="2:10" s="5" customFormat="1" ht="16" thickBot="1" x14ac:dyDescent="0.25">
      <c r="B19" s="78"/>
      <c r="C19" s="51" t="s">
        <v>42</v>
      </c>
      <c r="D19" s="62">
        <v>0.2</v>
      </c>
      <c r="E19" s="68">
        <f>D19*D6</f>
        <v>6068726238.9605808</v>
      </c>
      <c r="F19" s="27" t="s">
        <v>40</v>
      </c>
    </row>
    <row r="20" spans="2:10" s="7" customFormat="1" ht="48" customHeight="1" thickBot="1" x14ac:dyDescent="0.25">
      <c r="B20" s="77" t="s">
        <v>43</v>
      </c>
      <c r="C20" s="32" t="s">
        <v>136</v>
      </c>
      <c r="D20" s="55" t="s">
        <v>48</v>
      </c>
      <c r="E20" s="34">
        <f>D14/E38</f>
        <v>3.0000020600301491</v>
      </c>
      <c r="F20" s="29" t="s">
        <v>41</v>
      </c>
      <c r="G20" s="76"/>
    </row>
    <row r="21" spans="2:10" ht="16" thickBot="1" x14ac:dyDescent="0.25">
      <c r="B21" s="78"/>
      <c r="C21" s="41" t="s">
        <v>125</v>
      </c>
      <c r="D21" s="56" t="s">
        <v>133</v>
      </c>
      <c r="E21" s="37">
        <f>E26/SUM(E27:E30)</f>
        <v>14.673010019796868</v>
      </c>
      <c r="F21" s="35" t="s">
        <v>134</v>
      </c>
      <c r="G21" s="76"/>
    </row>
    <row r="22" spans="2:10" x14ac:dyDescent="0.2">
      <c r="C22" s="4"/>
      <c r="G22" s="76"/>
    </row>
    <row r="23" spans="2:10" x14ac:dyDescent="0.2">
      <c r="C23" s="4"/>
      <c r="D23" s="3" t="s">
        <v>127</v>
      </c>
      <c r="E23" s="3"/>
      <c r="F23" s="3" t="s">
        <v>128</v>
      </c>
      <c r="G23" s="76"/>
    </row>
    <row r="24" spans="2:10" ht="16" thickBot="1" x14ac:dyDescent="0.25">
      <c r="C24" s="4"/>
      <c r="D24" s="1" t="s">
        <v>132</v>
      </c>
      <c r="E24" s="1"/>
      <c r="F24" s="1" t="s">
        <v>132</v>
      </c>
      <c r="G24" s="76"/>
    </row>
    <row r="25" spans="2:10" s="4" customFormat="1" ht="16" thickBot="1" x14ac:dyDescent="0.25">
      <c r="B25" s="33" t="s">
        <v>47</v>
      </c>
      <c r="C25" s="33" t="s">
        <v>11</v>
      </c>
      <c r="D25" s="33" t="s">
        <v>33</v>
      </c>
      <c r="E25" s="33" t="s">
        <v>35</v>
      </c>
      <c r="F25" s="30" t="s">
        <v>8</v>
      </c>
      <c r="G25" s="76"/>
    </row>
    <row r="26" spans="2:10" x14ac:dyDescent="0.2">
      <c r="B26" s="79" t="s">
        <v>6</v>
      </c>
      <c r="C26" s="43" t="s">
        <v>13</v>
      </c>
      <c r="D26" s="44">
        <v>-106.48</v>
      </c>
      <c r="E26" s="36">
        <v>146.73010019796868</v>
      </c>
      <c r="F26" s="26" t="s">
        <v>38</v>
      </c>
      <c r="G26" s="76"/>
      <c r="J26" t="s">
        <v>144</v>
      </c>
    </row>
    <row r="27" spans="2:10" x14ac:dyDescent="0.2">
      <c r="B27" s="79"/>
      <c r="C27" s="43" t="s">
        <v>15</v>
      </c>
      <c r="D27" s="44">
        <v>-949.46</v>
      </c>
      <c r="E27" s="36">
        <v>4</v>
      </c>
      <c r="F27" s="26" t="s">
        <v>52</v>
      </c>
      <c r="G27" s="76"/>
    </row>
    <row r="28" spans="2:10" x14ac:dyDescent="0.2">
      <c r="B28" s="79"/>
      <c r="C28" s="43" t="s">
        <v>17</v>
      </c>
      <c r="D28" s="44">
        <v>-2556.65</v>
      </c>
      <c r="E28" s="36">
        <v>2</v>
      </c>
      <c r="F28" s="26" t="s">
        <v>54</v>
      </c>
      <c r="G28" s="76"/>
    </row>
    <row r="29" spans="2:10" x14ac:dyDescent="0.2">
      <c r="B29" s="79"/>
      <c r="C29" s="43" t="s">
        <v>19</v>
      </c>
      <c r="D29" s="44">
        <v>1825.49</v>
      </c>
      <c r="E29" s="36">
        <v>1</v>
      </c>
      <c r="F29" s="26" t="s">
        <v>51</v>
      </c>
      <c r="G29" s="76"/>
    </row>
    <row r="30" spans="2:10" x14ac:dyDescent="0.2">
      <c r="B30" s="79"/>
      <c r="C30" s="43" t="s">
        <v>21</v>
      </c>
      <c r="D30" s="44">
        <v>-1107.8599999999999</v>
      </c>
      <c r="E30" s="36">
        <v>3</v>
      </c>
      <c r="F30" s="26" t="s">
        <v>50</v>
      </c>
      <c r="G30" s="76"/>
    </row>
    <row r="31" spans="2:10" x14ac:dyDescent="0.2">
      <c r="B31" s="79"/>
      <c r="C31" s="43" t="s">
        <v>23</v>
      </c>
      <c r="D31" s="44">
        <v>236.65</v>
      </c>
      <c r="E31" s="36">
        <v>0</v>
      </c>
      <c r="F31" s="26" t="s">
        <v>37</v>
      </c>
      <c r="G31" s="76"/>
    </row>
    <row r="32" spans="2:10" x14ac:dyDescent="0.2">
      <c r="B32" s="79"/>
      <c r="C32" s="43" t="s">
        <v>24</v>
      </c>
      <c r="D32" s="44">
        <v>975.56</v>
      </c>
      <c r="E32" s="36">
        <v>0</v>
      </c>
      <c r="F32" s="26" t="s">
        <v>37</v>
      </c>
    </row>
    <row r="33" spans="1:10" x14ac:dyDescent="0.2">
      <c r="B33" s="79"/>
      <c r="C33" s="43" t="s">
        <v>26</v>
      </c>
      <c r="D33" s="44">
        <v>-3226.45</v>
      </c>
      <c r="E33" s="36">
        <v>1</v>
      </c>
      <c r="F33" s="26" t="s">
        <v>36</v>
      </c>
    </row>
    <row r="34" spans="1:10" x14ac:dyDescent="0.2">
      <c r="B34" s="79"/>
      <c r="C34" s="43" t="s">
        <v>28</v>
      </c>
      <c r="D34" s="44">
        <v>1712.61</v>
      </c>
      <c r="E34" s="36">
        <v>0</v>
      </c>
      <c r="F34" s="26" t="s">
        <v>36</v>
      </c>
    </row>
    <row r="35" spans="1:10" x14ac:dyDescent="0.2">
      <c r="B35" s="79"/>
      <c r="C35" s="43" t="s">
        <v>32</v>
      </c>
      <c r="D35" s="44">
        <v>2656.85</v>
      </c>
      <c r="E35" s="36">
        <v>0</v>
      </c>
      <c r="F35" s="26" t="s">
        <v>36</v>
      </c>
    </row>
    <row r="36" spans="1:10" x14ac:dyDescent="0.2">
      <c r="B36" s="79"/>
      <c r="C36" s="43" t="s">
        <v>30</v>
      </c>
      <c r="D36" s="44">
        <v>3982.82</v>
      </c>
      <c r="E36" s="36">
        <v>0.25</v>
      </c>
      <c r="F36" s="26" t="s">
        <v>135</v>
      </c>
    </row>
    <row r="37" spans="1:10" ht="16" thickBot="1" x14ac:dyDescent="0.25">
      <c r="B37" s="78"/>
      <c r="C37" s="45" t="s">
        <v>34</v>
      </c>
      <c r="D37" s="46">
        <v>78836.479999999996</v>
      </c>
      <c r="E37" s="47">
        <v>1</v>
      </c>
      <c r="F37" s="27" t="s">
        <v>40</v>
      </c>
    </row>
    <row r="38" spans="1:10" x14ac:dyDescent="0.2">
      <c r="B38" s="33" t="s">
        <v>44</v>
      </c>
      <c r="C38" s="58" t="s">
        <v>45</v>
      </c>
      <c r="D38" s="59">
        <v>200000</v>
      </c>
      <c r="E38" s="60">
        <f>D38</f>
        <v>200000</v>
      </c>
      <c r="F38" s="61" t="s">
        <v>126</v>
      </c>
    </row>
    <row r="39" spans="1:10" x14ac:dyDescent="0.2">
      <c r="A39" s="6"/>
      <c r="B39" s="54"/>
    </row>
    <row r="40" spans="1:10" x14ac:dyDescent="0.2">
      <c r="A40" s="6"/>
      <c r="B40" s="6"/>
      <c r="C40" s="6"/>
      <c r="D40" s="6"/>
    </row>
    <row r="45" spans="1:10" x14ac:dyDescent="0.2">
      <c r="D45" s="6"/>
      <c r="E45" s="6"/>
      <c r="F45" s="6"/>
      <c r="G45" s="6"/>
      <c r="H45" s="6"/>
      <c r="I45" s="6"/>
      <c r="J45" s="6"/>
    </row>
    <row r="46" spans="1:10" x14ac:dyDescent="0.2">
      <c r="D46" s="6"/>
      <c r="E46" s="6"/>
      <c r="F46" s="19"/>
      <c r="G46" s="6"/>
      <c r="H46" s="20"/>
      <c r="I46" s="6"/>
      <c r="J46" s="6"/>
    </row>
    <row r="47" spans="1:10" x14ac:dyDescent="0.2">
      <c r="D47" s="6"/>
      <c r="E47" s="6"/>
      <c r="F47" s="19"/>
      <c r="G47" s="6"/>
      <c r="H47" s="6"/>
      <c r="I47" s="6"/>
      <c r="J47" s="6"/>
    </row>
    <row r="48" spans="1:10" x14ac:dyDescent="0.2">
      <c r="D48" s="6"/>
      <c r="E48" s="6"/>
      <c r="F48" s="19"/>
      <c r="G48" s="6"/>
      <c r="H48" s="6"/>
      <c r="I48" s="6"/>
      <c r="J48" s="6"/>
    </row>
    <row r="49" spans="4:10" x14ac:dyDescent="0.2">
      <c r="D49" s="6"/>
      <c r="E49" s="6"/>
      <c r="F49" s="19"/>
      <c r="G49" s="6"/>
      <c r="H49" s="6"/>
      <c r="I49" s="6"/>
      <c r="J49" s="6"/>
    </row>
    <row r="50" spans="4:10" x14ac:dyDescent="0.2">
      <c r="D50" s="6"/>
      <c r="E50" s="6"/>
      <c r="F50" s="19"/>
      <c r="G50" s="6"/>
      <c r="H50" s="6"/>
      <c r="I50" s="6"/>
      <c r="J50" s="6"/>
    </row>
    <row r="51" spans="4:10" x14ac:dyDescent="0.2">
      <c r="D51" s="6"/>
      <c r="E51" s="6"/>
      <c r="F51" s="19"/>
      <c r="G51" s="6"/>
      <c r="H51" s="6"/>
      <c r="I51" s="6"/>
      <c r="J51" s="6"/>
    </row>
    <row r="52" spans="4:10" x14ac:dyDescent="0.2">
      <c r="D52" s="6"/>
      <c r="E52" s="6"/>
      <c r="F52" s="19"/>
      <c r="G52" s="6"/>
      <c r="H52" s="6"/>
      <c r="I52" s="6"/>
      <c r="J52" s="6"/>
    </row>
    <row r="53" spans="4:10" x14ac:dyDescent="0.2">
      <c r="D53" s="6"/>
      <c r="E53" s="6"/>
      <c r="F53" s="19"/>
      <c r="G53" s="6"/>
      <c r="H53" s="6"/>
      <c r="I53" s="6"/>
      <c r="J53" s="6"/>
    </row>
    <row r="54" spans="4:10" x14ac:dyDescent="0.2">
      <c r="D54" s="6"/>
      <c r="E54" s="6"/>
      <c r="F54" s="19"/>
      <c r="G54" s="6"/>
      <c r="H54" s="6"/>
      <c r="I54" s="6"/>
      <c r="J54" s="6"/>
    </row>
    <row r="55" spans="4:10" x14ac:dyDescent="0.2">
      <c r="D55" s="6"/>
      <c r="E55" s="6"/>
      <c r="F55" s="19"/>
      <c r="G55" s="6"/>
      <c r="H55" s="6"/>
      <c r="I55" s="6"/>
      <c r="J55" s="6"/>
    </row>
    <row r="56" spans="4:10" x14ac:dyDescent="0.2">
      <c r="D56" s="6"/>
      <c r="E56" s="6"/>
      <c r="F56" s="19"/>
      <c r="G56" s="6"/>
      <c r="H56" s="6"/>
      <c r="I56" s="6"/>
      <c r="J56" s="6"/>
    </row>
    <row r="57" spans="4:10" x14ac:dyDescent="0.2">
      <c r="D57" s="6"/>
      <c r="E57" s="6"/>
      <c r="F57" s="19"/>
      <c r="G57" s="6"/>
      <c r="H57" s="6"/>
      <c r="I57" s="6"/>
      <c r="J57" s="6"/>
    </row>
    <row r="58" spans="4:10" x14ac:dyDescent="0.2">
      <c r="D58" s="6"/>
      <c r="E58" s="6"/>
      <c r="F58" s="19"/>
      <c r="G58" s="6"/>
      <c r="H58" s="6"/>
      <c r="I58" s="6"/>
      <c r="J58" s="6"/>
    </row>
    <row r="59" spans="4:10" x14ac:dyDescent="0.2">
      <c r="D59" s="6"/>
      <c r="E59" s="6"/>
      <c r="F59" s="19"/>
      <c r="G59" s="6"/>
      <c r="H59" s="6"/>
      <c r="I59" s="6"/>
      <c r="J59" s="6"/>
    </row>
    <row r="60" spans="4:10" x14ac:dyDescent="0.2">
      <c r="D60" s="6"/>
      <c r="E60" s="6"/>
      <c r="F60" s="19"/>
      <c r="G60" s="6"/>
      <c r="H60" s="6"/>
      <c r="I60" s="6"/>
      <c r="J60" s="6"/>
    </row>
    <row r="61" spans="4:10" x14ac:dyDescent="0.2">
      <c r="D61" s="6"/>
      <c r="E61" s="6"/>
      <c r="F61" s="19"/>
      <c r="G61" s="6"/>
      <c r="H61" s="6"/>
      <c r="I61" s="6"/>
      <c r="J61" s="6"/>
    </row>
    <row r="62" spans="4:10" x14ac:dyDescent="0.2">
      <c r="D62" s="6"/>
      <c r="E62" s="6"/>
      <c r="F62" s="19"/>
      <c r="G62" s="6"/>
      <c r="H62" s="6"/>
      <c r="I62" s="6"/>
      <c r="J62" s="6"/>
    </row>
    <row r="63" spans="4:10" x14ac:dyDescent="0.2">
      <c r="F63" s="3"/>
    </row>
    <row r="64" spans="4:10" x14ac:dyDescent="0.2">
      <c r="F64" s="3"/>
    </row>
    <row r="65" spans="4:7" x14ac:dyDescent="0.2">
      <c r="D65" s="3"/>
      <c r="E65" s="3"/>
      <c r="F65" s="3"/>
    </row>
    <row r="66" spans="4:7" x14ac:dyDescent="0.2">
      <c r="D66" s="3"/>
      <c r="E66" s="3"/>
      <c r="F66" s="3"/>
    </row>
    <row r="67" spans="4:7" x14ac:dyDescent="0.2">
      <c r="D67" s="3"/>
      <c r="E67" s="3"/>
      <c r="F67" s="3"/>
    </row>
    <row r="68" spans="4:7" x14ac:dyDescent="0.2">
      <c r="D68" s="3"/>
      <c r="E68" s="3"/>
      <c r="F68" s="3"/>
    </row>
    <row r="69" spans="4:7" x14ac:dyDescent="0.2">
      <c r="D69" s="3"/>
      <c r="E69" s="3"/>
      <c r="F69" s="3"/>
      <c r="G69" s="2"/>
    </row>
    <row r="70" spans="4:7" x14ac:dyDescent="0.2">
      <c r="D70" s="3"/>
      <c r="E70" s="3"/>
      <c r="F70" s="3"/>
    </row>
    <row r="71" spans="4:7" x14ac:dyDescent="0.2">
      <c r="D71" s="3"/>
      <c r="E71" s="3"/>
      <c r="F71" s="3"/>
      <c r="G71" s="2"/>
    </row>
    <row r="72" spans="4:7" x14ac:dyDescent="0.2">
      <c r="D72" s="3"/>
      <c r="E72" s="3"/>
      <c r="F72" s="3"/>
    </row>
    <row r="73" spans="4:7" x14ac:dyDescent="0.2">
      <c r="D73" s="3"/>
      <c r="E73" s="3"/>
      <c r="F73" s="3"/>
      <c r="G73" s="2"/>
    </row>
    <row r="74" spans="4:7" x14ac:dyDescent="0.2">
      <c r="D74" s="3"/>
      <c r="E74" s="3"/>
      <c r="F74" s="3"/>
    </row>
  </sheetData>
  <mergeCells count="5">
    <mergeCell ref="G20:G31"/>
    <mergeCell ref="B20:B21"/>
    <mergeCell ref="B13:B14"/>
    <mergeCell ref="B15:B19"/>
    <mergeCell ref="B26:B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C4F6-568F-4E35-AAE9-3408F007370F}">
  <dimension ref="A1:G52"/>
  <sheetViews>
    <sheetView showGridLines="0" tabSelected="1" workbookViewId="0">
      <selection activeCell="B3" sqref="B3"/>
    </sheetView>
  </sheetViews>
  <sheetFormatPr baseColWidth="10" defaultColWidth="8.83203125" defaultRowHeight="15" outlineLevelRow="1" x14ac:dyDescent="0.2"/>
  <cols>
    <col min="1" max="1" width="2.33203125" customWidth="1"/>
    <col min="2" max="2" width="21" bestFit="1" customWidth="1"/>
    <col min="3" max="3" width="16.1640625" bestFit="1" customWidth="1"/>
    <col min="4" max="5" width="16.5" bestFit="1" customWidth="1"/>
    <col min="6" max="6" width="11.83203125" bestFit="1" customWidth="1"/>
    <col min="7" max="7" width="12.83203125" bestFit="1" customWidth="1"/>
  </cols>
  <sheetData>
    <row r="1" spans="1:5" x14ac:dyDescent="0.2">
      <c r="A1" s="4" t="s">
        <v>56</v>
      </c>
    </row>
    <row r="2" spans="1:5" x14ac:dyDescent="0.2">
      <c r="A2" s="4" t="s">
        <v>57</v>
      </c>
    </row>
    <row r="3" spans="1:5" x14ac:dyDescent="0.2">
      <c r="A3" s="4" t="s">
        <v>114</v>
      </c>
    </row>
    <row r="4" spans="1:5" x14ac:dyDescent="0.2">
      <c r="A4" s="4" t="s">
        <v>58</v>
      </c>
    </row>
    <row r="5" spans="1:5" x14ac:dyDescent="0.2">
      <c r="A5" s="4" t="s">
        <v>59</v>
      </c>
    </row>
    <row r="6" spans="1:5" hidden="1" outlineLevel="1" x14ac:dyDescent="0.2">
      <c r="A6" s="4"/>
      <c r="B6" t="s">
        <v>60</v>
      </c>
    </row>
    <row r="7" spans="1:5" hidden="1" outlineLevel="1" x14ac:dyDescent="0.2">
      <c r="A7" s="4"/>
      <c r="B7" t="s">
        <v>115</v>
      </c>
    </row>
    <row r="8" spans="1:5" hidden="1" outlineLevel="1" x14ac:dyDescent="0.2">
      <c r="A8" s="4"/>
      <c r="B8" t="s">
        <v>61</v>
      </c>
    </row>
    <row r="9" spans="1:5" collapsed="1" x14ac:dyDescent="0.2">
      <c r="A9" s="4" t="s">
        <v>62</v>
      </c>
    </row>
    <row r="10" spans="1:5" hidden="1" outlineLevel="1" x14ac:dyDescent="0.2">
      <c r="B10" t="s">
        <v>63</v>
      </c>
    </row>
    <row r="11" spans="1:5" hidden="1" outlineLevel="1" x14ac:dyDescent="0.2">
      <c r="B11" t="s">
        <v>64</v>
      </c>
    </row>
    <row r="12" spans="1:5" hidden="1" outlineLevel="1" x14ac:dyDescent="0.2">
      <c r="B12" t="s">
        <v>65</v>
      </c>
    </row>
    <row r="13" spans="1:5" collapsed="1" x14ac:dyDescent="0.2"/>
    <row r="14" spans="1:5" ht="16" thickBot="1" x14ac:dyDescent="0.25">
      <c r="A14" t="s">
        <v>66</v>
      </c>
    </row>
    <row r="15" spans="1:5" ht="16" thickBot="1" x14ac:dyDescent="0.25">
      <c r="B15" s="10" t="s">
        <v>67</v>
      </c>
      <c r="C15" s="10" t="s">
        <v>68</v>
      </c>
      <c r="D15" s="10" t="s">
        <v>69</v>
      </c>
      <c r="E15" s="10" t="s">
        <v>70</v>
      </c>
    </row>
    <row r="16" spans="1:5" ht="16" thickBot="1" x14ac:dyDescent="0.25">
      <c r="B16" s="9" t="s">
        <v>78</v>
      </c>
      <c r="C16" s="9" t="s">
        <v>1</v>
      </c>
      <c r="D16" s="13">
        <v>6754903225.4169998</v>
      </c>
      <c r="E16" s="13">
        <v>6754903225.4169998</v>
      </c>
    </row>
    <row r="19" spans="1:6" ht="16" thickBot="1" x14ac:dyDescent="0.25">
      <c r="A19" t="s">
        <v>71</v>
      </c>
    </row>
    <row r="20" spans="1:6" ht="16" thickBot="1" x14ac:dyDescent="0.25">
      <c r="B20" s="10" t="s">
        <v>67</v>
      </c>
      <c r="C20" s="10" t="s">
        <v>68</v>
      </c>
      <c r="D20" s="10" t="s">
        <v>69</v>
      </c>
      <c r="E20" s="10" t="s">
        <v>70</v>
      </c>
      <c r="F20" s="10" t="s">
        <v>72</v>
      </c>
    </row>
    <row r="21" spans="1:6" x14ac:dyDescent="0.2">
      <c r="B21" s="22" t="s">
        <v>113</v>
      </c>
      <c r="C21" s="21"/>
      <c r="D21" s="21"/>
      <c r="E21" s="21"/>
      <c r="F21" s="21"/>
    </row>
    <row r="22" spans="1:6" hidden="1" outlineLevel="1" x14ac:dyDescent="0.2">
      <c r="B22" s="12" t="s">
        <v>79</v>
      </c>
      <c r="C22" s="12" t="s">
        <v>12</v>
      </c>
      <c r="D22" s="14">
        <v>146.73010019796868</v>
      </c>
      <c r="E22" s="14">
        <v>146.73010019796868</v>
      </c>
      <c r="F22" s="12" t="s">
        <v>80</v>
      </c>
    </row>
    <row r="23" spans="1:6" hidden="1" outlineLevel="1" x14ac:dyDescent="0.2">
      <c r="B23" s="12" t="s">
        <v>81</v>
      </c>
      <c r="C23" s="12" t="s">
        <v>14</v>
      </c>
      <c r="D23" s="14">
        <v>4</v>
      </c>
      <c r="E23" s="14">
        <v>4</v>
      </c>
      <c r="F23" s="12" t="s">
        <v>108</v>
      </c>
    </row>
    <row r="24" spans="1:6" hidden="1" outlineLevel="1" x14ac:dyDescent="0.2">
      <c r="B24" s="12" t="s">
        <v>82</v>
      </c>
      <c r="C24" s="12" t="s">
        <v>16</v>
      </c>
      <c r="D24" s="14">
        <v>2</v>
      </c>
      <c r="E24" s="14">
        <v>2</v>
      </c>
      <c r="F24" s="12" t="s">
        <v>108</v>
      </c>
    </row>
    <row r="25" spans="1:6" hidden="1" outlineLevel="1" x14ac:dyDescent="0.2">
      <c r="B25" s="12" t="s">
        <v>83</v>
      </c>
      <c r="C25" s="12" t="s">
        <v>18</v>
      </c>
      <c r="D25" s="14">
        <v>1</v>
      </c>
      <c r="E25" s="14">
        <v>1</v>
      </c>
      <c r="F25" s="12" t="s">
        <v>108</v>
      </c>
    </row>
    <row r="26" spans="1:6" hidden="1" outlineLevel="1" x14ac:dyDescent="0.2">
      <c r="B26" s="12" t="s">
        <v>84</v>
      </c>
      <c r="C26" s="12" t="s">
        <v>20</v>
      </c>
      <c r="D26" s="14">
        <v>3</v>
      </c>
      <c r="E26" s="14">
        <v>3</v>
      </c>
      <c r="F26" s="12" t="s">
        <v>108</v>
      </c>
    </row>
    <row r="27" spans="1:6" hidden="1" outlineLevel="1" x14ac:dyDescent="0.2">
      <c r="B27" s="12" t="s">
        <v>85</v>
      </c>
      <c r="C27" s="12" t="s">
        <v>22</v>
      </c>
      <c r="D27" s="14">
        <v>0</v>
      </c>
      <c r="E27" s="14">
        <v>0</v>
      </c>
      <c r="F27" s="12" t="s">
        <v>110</v>
      </c>
    </row>
    <row r="28" spans="1:6" hidden="1" outlineLevel="1" x14ac:dyDescent="0.2">
      <c r="B28" s="12" t="s">
        <v>86</v>
      </c>
      <c r="C28" s="12" t="s">
        <v>116</v>
      </c>
      <c r="D28" s="14">
        <v>0</v>
      </c>
      <c r="E28" s="14">
        <v>0</v>
      </c>
      <c r="F28" s="12" t="s">
        <v>110</v>
      </c>
    </row>
    <row r="29" spans="1:6" hidden="1" outlineLevel="1" x14ac:dyDescent="0.2">
      <c r="B29" s="12" t="s">
        <v>87</v>
      </c>
      <c r="C29" s="12" t="s">
        <v>25</v>
      </c>
      <c r="D29" s="14">
        <v>1</v>
      </c>
      <c r="E29" s="14">
        <v>1</v>
      </c>
      <c r="F29" s="12" t="s">
        <v>110</v>
      </c>
    </row>
    <row r="30" spans="1:6" hidden="1" outlineLevel="1" x14ac:dyDescent="0.2">
      <c r="B30" s="12" t="s">
        <v>88</v>
      </c>
      <c r="C30" s="12" t="s">
        <v>27</v>
      </c>
      <c r="D30" s="14">
        <v>0</v>
      </c>
      <c r="E30" s="14">
        <v>0</v>
      </c>
      <c r="F30" s="12" t="s">
        <v>110</v>
      </c>
    </row>
    <row r="31" spans="1:6" hidden="1" outlineLevel="1" x14ac:dyDescent="0.2">
      <c r="B31" s="12" t="s">
        <v>89</v>
      </c>
      <c r="C31" s="12" t="s">
        <v>31</v>
      </c>
      <c r="D31" s="14">
        <v>0</v>
      </c>
      <c r="E31" s="14">
        <v>0</v>
      </c>
      <c r="F31" s="12" t="s">
        <v>110</v>
      </c>
    </row>
    <row r="32" spans="1:6" ht="16" hidden="1" outlineLevel="1" thickBot="1" x14ac:dyDescent="0.25">
      <c r="B32" s="9" t="s">
        <v>90</v>
      </c>
      <c r="C32" s="9" t="s">
        <v>29</v>
      </c>
      <c r="D32" s="15">
        <v>0.25</v>
      </c>
      <c r="E32" s="15">
        <v>0.25</v>
      </c>
      <c r="F32" s="9" t="s">
        <v>80</v>
      </c>
    </row>
    <row r="33" spans="1:7" collapsed="1" x14ac:dyDescent="0.2">
      <c r="B33" s="11"/>
      <c r="C33" s="11"/>
      <c r="D33" s="16"/>
      <c r="E33" s="16"/>
      <c r="F33" s="11"/>
    </row>
    <row r="36" spans="1:7" ht="16" thickBot="1" x14ac:dyDescent="0.25">
      <c r="A36" t="s">
        <v>73</v>
      </c>
    </row>
    <row r="37" spans="1:7" ht="16" thickBot="1" x14ac:dyDescent="0.25">
      <c r="B37" s="10" t="s">
        <v>67</v>
      </c>
      <c r="C37" s="10" t="s">
        <v>68</v>
      </c>
      <c r="D37" s="10" t="s">
        <v>74</v>
      </c>
      <c r="E37" s="10" t="s">
        <v>75</v>
      </c>
      <c r="F37" s="10" t="s">
        <v>76</v>
      </c>
      <c r="G37" s="10" t="s">
        <v>77</v>
      </c>
    </row>
    <row r="38" spans="1:7" x14ac:dyDescent="0.2">
      <c r="B38" s="12" t="s">
        <v>91</v>
      </c>
      <c r="C38" s="12" t="s">
        <v>117</v>
      </c>
      <c r="D38" s="17">
        <v>50572.68</v>
      </c>
      <c r="E38" s="12" t="s">
        <v>94</v>
      </c>
      <c r="F38" s="12" t="s">
        <v>93</v>
      </c>
      <c r="G38" s="17">
        <v>35572.683930920291</v>
      </c>
    </row>
    <row r="39" spans="1:7" x14ac:dyDescent="0.2">
      <c r="B39" s="12" t="s">
        <v>111</v>
      </c>
      <c r="C39" s="12" t="s">
        <v>118</v>
      </c>
      <c r="D39" s="14">
        <v>14.673010019796868</v>
      </c>
      <c r="E39" s="12" t="s">
        <v>112</v>
      </c>
      <c r="F39" s="12" t="s">
        <v>93</v>
      </c>
      <c r="G39" s="14">
        <v>4.6730100197968678</v>
      </c>
    </row>
    <row r="40" spans="1:7" x14ac:dyDescent="0.2">
      <c r="B40" s="12" t="s">
        <v>95</v>
      </c>
      <c r="C40" s="12" t="s">
        <v>119</v>
      </c>
      <c r="D40" s="18">
        <v>3.0000020600301491</v>
      </c>
      <c r="E40" s="12" t="s">
        <v>96</v>
      </c>
      <c r="F40" s="12" t="s">
        <v>97</v>
      </c>
      <c r="G40" s="12">
        <v>0</v>
      </c>
    </row>
    <row r="41" spans="1:7" x14ac:dyDescent="0.2">
      <c r="B41" s="12" t="s">
        <v>95</v>
      </c>
      <c r="C41" s="12" t="s">
        <v>119</v>
      </c>
      <c r="D41" s="18">
        <v>3.0000020600301491</v>
      </c>
      <c r="E41" s="12" t="s">
        <v>98</v>
      </c>
      <c r="F41" s="12" t="s">
        <v>93</v>
      </c>
      <c r="G41" s="18">
        <v>2.0000020600301491</v>
      </c>
    </row>
    <row r="42" spans="1:7" x14ac:dyDescent="0.2">
      <c r="B42" s="12" t="s">
        <v>91</v>
      </c>
      <c r="C42" s="12" t="s">
        <v>117</v>
      </c>
      <c r="D42" s="17">
        <v>50572.68</v>
      </c>
      <c r="E42" s="12" t="s">
        <v>92</v>
      </c>
      <c r="F42" s="12" t="s">
        <v>93</v>
      </c>
      <c r="G42" s="12">
        <v>106927.31606907971</v>
      </c>
    </row>
    <row r="43" spans="1:7" x14ac:dyDescent="0.2">
      <c r="B43" s="12" t="s">
        <v>90</v>
      </c>
      <c r="C43" s="12" t="s">
        <v>29</v>
      </c>
      <c r="D43" s="14">
        <v>0.25</v>
      </c>
      <c r="E43" s="12" t="s">
        <v>105</v>
      </c>
      <c r="F43" s="12" t="s">
        <v>93</v>
      </c>
      <c r="G43" s="12">
        <v>0.75</v>
      </c>
    </row>
    <row r="44" spans="1:7" x14ac:dyDescent="0.2">
      <c r="B44" s="12" t="s">
        <v>90</v>
      </c>
      <c r="C44" s="12" t="s">
        <v>29</v>
      </c>
      <c r="D44" s="14">
        <v>0.25</v>
      </c>
      <c r="E44" s="12" t="s">
        <v>106</v>
      </c>
      <c r="F44" s="12" t="s">
        <v>97</v>
      </c>
      <c r="G44" s="14">
        <v>0</v>
      </c>
    </row>
    <row r="45" spans="1:7" x14ac:dyDescent="0.2">
      <c r="B45" s="12" t="s">
        <v>79</v>
      </c>
      <c r="C45" s="12" t="s">
        <v>12</v>
      </c>
      <c r="D45" s="14">
        <v>146.73010019796868</v>
      </c>
      <c r="E45" s="12" t="s">
        <v>99</v>
      </c>
      <c r="F45" s="12" t="s">
        <v>93</v>
      </c>
      <c r="G45" s="12">
        <v>153.26989980203132</v>
      </c>
    </row>
    <row r="46" spans="1:7" x14ac:dyDescent="0.2">
      <c r="B46" s="12" t="s">
        <v>84</v>
      </c>
      <c r="C46" s="12" t="s">
        <v>20</v>
      </c>
      <c r="D46" s="14">
        <v>3</v>
      </c>
      <c r="E46" s="12" t="s">
        <v>104</v>
      </c>
      <c r="F46" s="12" t="s">
        <v>97</v>
      </c>
      <c r="G46" s="12">
        <v>0</v>
      </c>
    </row>
    <row r="47" spans="1:7" x14ac:dyDescent="0.2">
      <c r="B47" s="12" t="s">
        <v>79</v>
      </c>
      <c r="C47" s="12" t="s">
        <v>12</v>
      </c>
      <c r="D47" s="14">
        <v>146.73010019796868</v>
      </c>
      <c r="E47" s="12" t="s">
        <v>100</v>
      </c>
      <c r="F47" s="12" t="s">
        <v>93</v>
      </c>
      <c r="G47" s="14">
        <v>56.730100197968682</v>
      </c>
    </row>
    <row r="48" spans="1:7" x14ac:dyDescent="0.2">
      <c r="B48" s="12" t="s">
        <v>81</v>
      </c>
      <c r="C48" s="12" t="s">
        <v>14</v>
      </c>
      <c r="D48" s="14">
        <v>4</v>
      </c>
      <c r="E48" s="12" t="s">
        <v>101</v>
      </c>
      <c r="F48" s="12" t="s">
        <v>93</v>
      </c>
      <c r="G48" s="14">
        <v>2</v>
      </c>
    </row>
    <row r="49" spans="2:7" x14ac:dyDescent="0.2">
      <c r="B49" s="12" t="s">
        <v>83</v>
      </c>
      <c r="C49" s="12" t="s">
        <v>18</v>
      </c>
      <c r="D49" s="14">
        <v>1</v>
      </c>
      <c r="E49" s="12" t="s">
        <v>103</v>
      </c>
      <c r="F49" s="12" t="s">
        <v>97</v>
      </c>
      <c r="G49" s="14">
        <v>0</v>
      </c>
    </row>
    <row r="50" spans="2:7" x14ac:dyDescent="0.2">
      <c r="B50" s="12" t="s">
        <v>82</v>
      </c>
      <c r="C50" s="12" t="s">
        <v>16</v>
      </c>
      <c r="D50" s="14">
        <v>2</v>
      </c>
      <c r="E50" s="12" t="s">
        <v>102</v>
      </c>
      <c r="F50" s="12" t="s">
        <v>97</v>
      </c>
      <c r="G50" s="12">
        <v>0</v>
      </c>
    </row>
    <row r="51" spans="2:7" x14ac:dyDescent="0.2">
      <c r="B51" s="12" t="s">
        <v>107</v>
      </c>
      <c r="C51" s="12"/>
      <c r="D51" s="12"/>
      <c r="E51" s="12"/>
      <c r="F51" s="12"/>
      <c r="G51" s="12"/>
    </row>
    <row r="52" spans="2:7" ht="16" thickBot="1" x14ac:dyDescent="0.25">
      <c r="B52" s="9" t="s">
        <v>109</v>
      </c>
      <c r="C52" s="9"/>
      <c r="D52" s="9"/>
      <c r="E52" s="9"/>
      <c r="F52" s="9"/>
      <c r="G52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Non-linear Programming Model</vt:lpstr>
      <vt:lpstr>Answer Report</vt:lpstr>
      <vt:lpstr>area</vt:lpstr>
      <vt:lpstr>AvgRoom</vt:lpstr>
      <vt:lpstr>bathroom</vt:lpstr>
      <vt:lpstr>bedroom</vt:lpstr>
      <vt:lpstr>buildingtypeB</vt:lpstr>
      <vt:lpstr>BuildingtypeC</vt:lpstr>
      <vt:lpstr>ConstructionCost</vt:lpstr>
      <vt:lpstr>elevatorratio</vt:lpstr>
      <vt:lpstr>IndoorDecoration</vt:lpstr>
      <vt:lpstr>kitchen</vt:lpstr>
      <vt:lpstr>LandArea</vt:lpstr>
      <vt:lpstr>LandTotalCost</vt:lpstr>
      <vt:lpstr>OtherCost</vt:lpstr>
      <vt:lpstr>OutdoorFacilities</vt:lpstr>
      <vt:lpstr>Profit</vt:lpstr>
      <vt:lpstr>QuantityTotal</vt:lpstr>
      <vt:lpstr>renovationB</vt:lpstr>
      <vt:lpstr>renovationD</vt:lpstr>
      <vt:lpstr>Revenue</vt:lpstr>
      <vt:lpstr>sittingroom</vt:lpstr>
      <vt:lpstr>subwayY</vt:lpstr>
      <vt:lpstr>UnitPrice</vt:lpstr>
      <vt:lpstr>VolumeRate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rosina</dc:creator>
  <cp:lastModifiedBy>Microsoft Office User</cp:lastModifiedBy>
  <dcterms:created xsi:type="dcterms:W3CDTF">2015-06-05T18:17:20Z</dcterms:created>
  <dcterms:modified xsi:type="dcterms:W3CDTF">2022-04-20T13:38:49Z</dcterms:modified>
</cp:coreProperties>
</file>