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3c908ceeb6d8b1/UDA 2022/investigacion/modelo comportamiento/Documentos a Vicerrectorado/"/>
    </mc:Choice>
  </mc:AlternateContent>
  <xr:revisionPtr revIDLastSave="13" documentId="8_{9AD27D8A-A9E0-428F-8EF6-CBA58C2B10BB}" xr6:coauthVersionLast="47" xr6:coauthVersionMax="47" xr10:uidLastSave="{FF412377-CFD1-48EC-9E8B-FAA785183675}"/>
  <bookViews>
    <workbookView xWindow="-110" yWindow="-110" windowWidth="19420" windowHeight="11020" firstSheet="4" activeTab="6" xr2:uid="{00000000-000D-0000-FFFF-FFFF00000000}"/>
  </bookViews>
  <sheets>
    <sheet name="Datos base " sheetId="1" state="hidden" r:id="rId1"/>
    <sheet name="1. Honorarios" sheetId="2" r:id="rId2"/>
    <sheet name="2. Viajes técnicos" sheetId="3" r:id="rId3"/>
    <sheet name="3. Maquinaria y equipos" sheetId="5" r:id="rId4"/>
    <sheet name="4. Materiales y suministros" sheetId="6" r:id="rId5"/>
    <sheet name="5. Subcontratos" sheetId="7" r:id="rId6"/>
    <sheet name="Presupuesto referenci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6" l="1"/>
  <c r="E31" i="6"/>
  <c r="E32" i="6"/>
  <c r="E33" i="6"/>
  <c r="E34" i="6"/>
  <c r="E35" i="6"/>
  <c r="E36" i="6"/>
  <c r="E37" i="6"/>
  <c r="E38" i="6"/>
  <c r="E39" i="6"/>
  <c r="E40" i="6"/>
  <c r="E41" i="6"/>
  <c r="E22" i="6"/>
  <c r="E23" i="6"/>
  <c r="H11" i="3" l="1"/>
  <c r="H12" i="3"/>
  <c r="H13" i="3"/>
  <c r="H10" i="3"/>
  <c r="E22" i="5"/>
  <c r="E23" i="5"/>
  <c r="E10" i="5"/>
  <c r="E11" i="5"/>
  <c r="E3" i="2"/>
  <c r="E4" i="2"/>
  <c r="E5" i="2"/>
  <c r="E6" i="2"/>
  <c r="E7" i="2"/>
  <c r="E8" i="2"/>
  <c r="H3" i="2"/>
  <c r="I3" i="2" s="1"/>
  <c r="J3" i="2" s="1"/>
  <c r="H4" i="2"/>
  <c r="I4" i="2" s="1"/>
  <c r="J4" i="2" s="1"/>
  <c r="H5" i="2"/>
  <c r="I5" i="2" s="1"/>
  <c r="J5" i="2" s="1"/>
  <c r="H6" i="2"/>
  <c r="I6" i="2"/>
  <c r="J6" i="2" s="1"/>
  <c r="H7" i="2"/>
  <c r="I7" i="2" s="1"/>
  <c r="J7" i="2" s="1"/>
  <c r="H8" i="2"/>
  <c r="I8" i="2" s="1"/>
  <c r="J8" i="2" s="1"/>
  <c r="H11" i="7"/>
  <c r="H12" i="7"/>
  <c r="H13" i="7"/>
  <c r="H10" i="7"/>
  <c r="G5" i="7"/>
  <c r="H5" i="7"/>
  <c r="G6" i="7"/>
  <c r="H6" i="7"/>
  <c r="G7" i="7"/>
  <c r="H7" i="7"/>
  <c r="G4" i="7"/>
  <c r="H4" i="7"/>
  <c r="H14" i="7" s="1"/>
  <c r="C7" i="8" s="1"/>
  <c r="E11" i="6"/>
  <c r="E10" i="6"/>
  <c r="E9" i="6"/>
  <c r="E8" i="6"/>
  <c r="E7" i="6"/>
  <c r="E6" i="6"/>
  <c r="E5" i="6"/>
  <c r="E4" i="6"/>
  <c r="E42" i="6"/>
  <c r="E29" i="6"/>
  <c r="E28" i="6"/>
  <c r="E27" i="6"/>
  <c r="E26" i="6"/>
  <c r="E21" i="6"/>
  <c r="E20" i="6"/>
  <c r="E19" i="6"/>
  <c r="E18" i="6"/>
  <c r="E17" i="6"/>
  <c r="E16" i="6"/>
  <c r="E15" i="6"/>
  <c r="E14" i="6"/>
  <c r="E17" i="5"/>
  <c r="E16" i="5"/>
  <c r="E18" i="5"/>
  <c r="E19" i="5"/>
  <c r="E20" i="5"/>
  <c r="E21" i="5"/>
  <c r="E24" i="5"/>
  <c r="E25" i="5"/>
  <c r="E5" i="5"/>
  <c r="E6" i="5"/>
  <c r="E7" i="5"/>
  <c r="E8" i="5"/>
  <c r="E9" i="5"/>
  <c r="E12" i="5"/>
  <c r="E13" i="5"/>
  <c r="E4" i="5"/>
  <c r="H4" i="3"/>
  <c r="H5" i="3"/>
  <c r="H6" i="3"/>
  <c r="H7" i="3"/>
  <c r="E43" i="6" l="1"/>
  <c r="C6" i="8" s="1"/>
  <c r="E26" i="5"/>
  <c r="C5" i="8" s="1"/>
  <c r="H14" i="3"/>
  <c r="C4" i="8" s="1"/>
  <c r="J9" i="2"/>
  <c r="C3" i="8" s="1"/>
  <c r="C8" i="8" l="1"/>
  <c r="C9" i="8" s="1"/>
  <c r="C10" i="8" s="1"/>
</calcChain>
</file>

<file path=xl/sharedStrings.xml><?xml version="1.0" encoding="utf-8"?>
<sst xmlns="http://schemas.openxmlformats.org/spreadsheetml/2006/main" count="1095" uniqueCount="608">
  <si>
    <t>ABAD CELLERI MONICA PATRICIA</t>
  </si>
  <si>
    <t>ABAD MERCHAN MATIAS JERONIMO</t>
  </si>
  <si>
    <t>ABAD SACOTO ROSA VIRGINIA</t>
  </si>
  <si>
    <t>ABRIL FAJARDO XIMENA CATALINA</t>
  </si>
  <si>
    <t>ACURIO VINTIMILLA MARIA EMILIA</t>
  </si>
  <si>
    <t>AGUILAR ULLAURI JUAN MANUEL</t>
  </si>
  <si>
    <t>AGUIRRE ANDRADE FRANCISCO ESTEBAN</t>
  </si>
  <si>
    <t>AGUIRRE BERMEO FERNANDA MONSERRATH</t>
  </si>
  <si>
    <t>AGUIRRE QUEZADA JUAN CARLOS</t>
  </si>
  <si>
    <t>AGUIRRE SAULA CLAUDIA CRISTABELL</t>
  </si>
  <si>
    <t>ALARCON MORALES JHONN MANUEL</t>
  </si>
  <si>
    <t>ALBARRACIN SOLIS ANGEL OSWALDO</t>
  </si>
  <si>
    <t>ALMACHE LAZO MARIA CRISTINA</t>
  </si>
  <si>
    <t>ALVARADO CANDO OMAR SANTIAGO</t>
  </si>
  <si>
    <t>ALVARADO CARRION MARIA CECILIA</t>
  </si>
  <si>
    <t>ALVAREZ COELLO GUSTAVO ANDRES</t>
  </si>
  <si>
    <t>ALVAREZ VALENCIA JUAN FRANCISCO</t>
  </si>
  <si>
    <t>ALVARRACIN ESPINOZA CRISTIAN FERNANDO</t>
  </si>
  <si>
    <t>AMPUERO VELASQUEZ FRANCISCO XAVIER</t>
  </si>
  <si>
    <t>ANDRADE AMBROSI FELIPE WASHINTON</t>
  </si>
  <si>
    <t>ANDRADE BORRERO VIVIANA LUCIA</t>
  </si>
  <si>
    <t>ANDRADE CHACÓN ANA ISABEL</t>
  </si>
  <si>
    <t>ARCINIEGAS SIGUENZA MARTHA LILIANA</t>
  </si>
  <si>
    <t>AREVALO DURAZNO MARIA BELEN</t>
  </si>
  <si>
    <t>ARTEAGA ORTIZ ANA CRISTINA</t>
  </si>
  <si>
    <t>ARTEAGA ORTIZ MARIA ISABEL</t>
  </si>
  <si>
    <t>ARTEAGA SARMIENTO SONIA MAGALI</t>
  </si>
  <si>
    <t>ASTUDILLO CASTRO PEDRO DANIEL</t>
  </si>
  <si>
    <t>ASTUDILLO ESPINOZA NELLY DEL ROCÍO</t>
  </si>
  <si>
    <t>ASTUDILLO RODRIGUEZ CATALINA VERONICA</t>
  </si>
  <si>
    <t>ASTUDILLO WEBSTER PEDRO XAVIER</t>
  </si>
  <si>
    <t>AUQUILLA TERÁN CARLOS FEDERICO</t>
  </si>
  <si>
    <t>AVECILLAS ALMEIDA JULIA ISABEL</t>
  </si>
  <si>
    <t>AVILES GONZALEZ JONNATAN FERNANDO</t>
  </si>
  <si>
    <t>BACULIMA BACUILIMA JANNETH LUCÍA</t>
  </si>
  <si>
    <t>BALAREZO RODRIGUEZ LUIS FERNANDO</t>
  </si>
  <si>
    <t>BALLARI  DANIELA ELISABET</t>
  </si>
  <si>
    <t>BARAHONA ABRIL ANABEL PATRICIA</t>
  </si>
  <si>
    <t>BARRAZUETA SAMANIEGO JUAN FERNANDO</t>
  </si>
  <si>
    <t>BARRERA CRESPO BORIS IVÁN</t>
  </si>
  <si>
    <t>BARRERA PEÑAFIEL LUIS ENRIQUE</t>
  </si>
  <si>
    <t>BARRETO MORALES LEONARDO MIGUEL</t>
  </si>
  <si>
    <t>BARROS BARZALLO EDGAR MAURICIO</t>
  </si>
  <si>
    <t>BARROS GAVILANES JUAN GABRIEL</t>
  </si>
  <si>
    <t>BARZALLO CABRERA ROMULO PATRICIO</t>
  </si>
  <si>
    <t>BERMEO ARPI ALEXANDRA ELIZABETH</t>
  </si>
  <si>
    <t>BERMEO PALACIOS JUAN FERNANDO</t>
  </si>
  <si>
    <t>BERSOSA WEBSTER JUANITA DOLORES</t>
  </si>
  <si>
    <t>BOJORQUE PAZMIÑO FAVIO DAMIAN</t>
  </si>
  <si>
    <t>BOJORQUE PAZMIÑO MIRIAN ELIANA</t>
  </si>
  <si>
    <t>BOLAÑOS DOMINGUEZ PABLO ENRIQUE</t>
  </si>
  <si>
    <t>BONILLA CHUMBI GABRIELA BELEN</t>
  </si>
  <si>
    <t>BRAVO BLANDIN JOSE DANIEL</t>
  </si>
  <si>
    <t>BRAVO LOPEZ PAUL ESTEBAN</t>
  </si>
  <si>
    <t>BRAZZERO OÑA MARIO WLADIMIR</t>
  </si>
  <si>
    <t>BRIONES GARCÍA MIRIAM MARGOTH</t>
  </si>
  <si>
    <t>BUCHELI GARCIA FRANKLIN GUSTABO</t>
  </si>
  <si>
    <t>BUENO PACHECO GLADYS ALEXANDRA</t>
  </si>
  <si>
    <t>BURBANO VILLAVICENCIO ANA MARÍA</t>
  </si>
  <si>
    <t>BUSTOS CORDERO ANA MARÍA</t>
  </si>
  <si>
    <t>CABRERA CHIRIBOGA ALFREDO EDUARDO</t>
  </si>
  <si>
    <t>CABRERA FLOR ANDRES PATRICIO</t>
  </si>
  <si>
    <t>CABRERA JARA NATASHA EULALIA</t>
  </si>
  <si>
    <t>CABRERA LITUMA MARIA ALEXANDRA</t>
  </si>
  <si>
    <t>CABRERA ORELLANA PATRICIO EDUARDO</t>
  </si>
  <si>
    <t>CABRERA REGALADO EUGENIO ALEJANDRO</t>
  </si>
  <si>
    <t>CABRERA VELEZ ESTEBAN MARCELO</t>
  </si>
  <si>
    <t>CALDERON PEÑAFIEL JUAN CARLOS</t>
  </si>
  <si>
    <t>CALDERON LOPEZ MARIA DEL CARMEN</t>
  </si>
  <si>
    <t>CALLE CALLE JAIME MARCELO</t>
  </si>
  <si>
    <t>CALLE HINOJOSA GUSTAVO ENRIQUE</t>
  </si>
  <si>
    <t>CALVO CAMPOVERDE EDISON GEOVANNY</t>
  </si>
  <si>
    <t>CAROCA CACERES RODRIGO SEBASTIAN</t>
  </si>
  <si>
    <t>CARPIO CORDERO LEONARDO ESTEBAN</t>
  </si>
  <si>
    <t>CARRASCO CASTRO VLADIMIR EUGENIO</t>
  </si>
  <si>
    <t>CARRASCO PEÑA MARÍA DEL ROCÍO</t>
  </si>
  <si>
    <t>CARRASCO VINTIMILLA MARIA ISABEL</t>
  </si>
  <si>
    <t>CARRION MARTINEZ PAUL SEBASTIAN</t>
  </si>
  <si>
    <t>CARVAJAL OCHOA PABLO SANTIAGO</t>
  </si>
  <si>
    <t>CARVAJAL VARGAS FABIAN MARCELO</t>
  </si>
  <si>
    <t>CARVALLO CORRAL PABLO ANDRES</t>
  </si>
  <si>
    <t>CARVALLO VEGA JUAN PABLO</t>
  </si>
  <si>
    <t>CASTILLO PEÑAHERRERA CRISTIAN LEONARDO</t>
  </si>
  <si>
    <t>CASTRO RIVERA MARIA ELENA</t>
  </si>
  <si>
    <t>CAZAR ALMACHE FABIÁN EDUARDO</t>
  </si>
  <si>
    <t>CEDILLO ARMIJOS CARMEN CECILIA</t>
  </si>
  <si>
    <t>CEDILLO ORELLANA IRENE PRISCILA</t>
  </si>
  <si>
    <t>CELLERI GOMEZCOELLO AMBAR ANABEL</t>
  </si>
  <si>
    <t>CEVALLOS RODRIGUEZ ESTEFANIA DEL ROCÍO</t>
  </si>
  <si>
    <t>CHACA ESPINOZA RONAL EDISON</t>
  </si>
  <si>
    <t>CHACON VINTIMILLA GUSTAVO JAVIER</t>
  </si>
  <si>
    <t>CHALCO QUEZADA DIANA CATALINA</t>
  </si>
  <si>
    <t>CHALCO QUEZADA JOSE FRANCISCO</t>
  </si>
  <si>
    <t>CHALCO SALGADO JOSE FRANCISCO</t>
  </si>
  <si>
    <t>CHERREZ CHERRES MARIA LORENA</t>
  </si>
  <si>
    <t>CHICA CONTRERAS MARIA GABRIELA</t>
  </si>
  <si>
    <t>CHOCHO ORELLANA ÁNGELA XIMENA</t>
  </si>
  <si>
    <t>CLAVIJO CAMPOS JOEL GONZALO</t>
  </si>
  <si>
    <t>COBOS CALI MARTHA ESPERANZA</t>
  </si>
  <si>
    <t>COELLO MUÑOZ ESTEBAN FRANCISCO</t>
  </si>
  <si>
    <t>COELLO SALCEDO BORIS MAURICIO</t>
  </si>
  <si>
    <t>COELLO SALCEDO MATEO FERNANDO</t>
  </si>
  <si>
    <t>CONTRERAS LOJANO CARLOS ESTEBAN</t>
  </si>
  <si>
    <t>CONTRERAS LOJANO DAVID RICARDO</t>
  </si>
  <si>
    <t>CONTRERAS ALVAREZ SORAYA VANESSA</t>
  </si>
  <si>
    <t>CORDERO COBOS LUCIA CRISTINA</t>
  </si>
  <si>
    <t>CORDERO LOPEZ JAVIER CRISTOBAL</t>
  </si>
  <si>
    <t>CORDERO MORENO DANIEL GUILLERMO</t>
  </si>
  <si>
    <t>CORDERO MORENO MARIA ESTHER DEL CARMEN</t>
  </si>
  <si>
    <t>CORDERO PALACIOS JOSE FERNANDO</t>
  </si>
  <si>
    <t>CORDERO SALAZAR EDMUNDO FABIAN</t>
  </si>
  <si>
    <t>CORDERO SALCEDO MANUELA CAYETANA</t>
  </si>
  <si>
    <t>CORDOVA LEON JOSE FERNANDO</t>
  </si>
  <si>
    <t>CORDOVA NEIRA FERNANDO MARCELO</t>
  </si>
  <si>
    <t>CORDOVA OCHOA JUAN PATRICIO</t>
  </si>
  <si>
    <t>CORELLA VERDUGO NADIA MIREYA</t>
  </si>
  <si>
    <t>CORONEL  JOSE IVÁN RODRIGO</t>
  </si>
  <si>
    <t>CRESPO AMPUDIA ANTONIO MANUEL</t>
  </si>
  <si>
    <t>CRESPO MARTÍNEZ PAÚL ESTEBAN</t>
  </si>
  <si>
    <t>CRESPO RIQUETTI PAOLA MARCELA</t>
  </si>
  <si>
    <t>CRESPO VINTIMILLA PEDRO JOSÉ</t>
  </si>
  <si>
    <t>CUEVA ESPINOZA MARÍA PAULINA</t>
  </si>
  <si>
    <t>CULCAY CHERREZ RUBÉN EDUARDO</t>
  </si>
  <si>
    <t>DAVILA PONTON YOLANDA PATRICIA</t>
  </si>
  <si>
    <t>DE WILDE  THOMAS MARIE B</t>
  </si>
  <si>
    <t>DELGADO BANEGAS CÉSAR GIOVANNY</t>
  </si>
  <si>
    <t>DELGADO INGA VICTOR OMAR</t>
  </si>
  <si>
    <t>DELGADO ORTIZ CARLOS CRISTÓBAL</t>
  </si>
  <si>
    <t>DELGADO PINOS OMAR ANDRES</t>
  </si>
  <si>
    <t>DOMINGUEZ CAMBIZACA RAMON PATRICIO</t>
  </si>
  <si>
    <t>DUQUE ESPINOZA GABRIELA MONSERRATH</t>
  </si>
  <si>
    <t>DUQUE PROAÑO GALO RUBÉN</t>
  </si>
  <si>
    <t>DURAN ANDRADE MARÍA KARINA</t>
  </si>
  <si>
    <t>DURAZNO SILVA CARLOS ALBERTO</t>
  </si>
  <si>
    <t>ELJURI JARAMILLO ROSANA GABRIELA</t>
  </si>
  <si>
    <t>ENCALADA AVILA DAMIAN VLADIMIR</t>
  </si>
  <si>
    <t>ENCALADA CALLE NYDIA MARCELA</t>
  </si>
  <si>
    <t>ERAZO GARZON LENIN XAVIER</t>
  </si>
  <si>
    <t>ESPINOZA FLORES ORLANDO ESTEBAN</t>
  </si>
  <si>
    <t>ESPINOZA PEÑA ANDREA PAULINA</t>
  </si>
  <si>
    <t>ESPINOZA QUINTEROS JORGE ALEJANDRO</t>
  </si>
  <si>
    <t>ESTEVEZ ABAD KATHERINE LEONOR</t>
  </si>
  <si>
    <t>ESTRELLA TORAL RAFAEL FERNANDO</t>
  </si>
  <si>
    <t>FAJARDO MONROY MARÍA GABRIELA</t>
  </si>
  <si>
    <t>FAJARDO SEMINARIO JOSÉ LUIS</t>
  </si>
  <si>
    <t>FARFAN PACHECO LOURDES KARINA</t>
  </si>
  <si>
    <t>FDEZ DE CORDOVA WEBSTER CARLOS JAVIER</t>
  </si>
  <si>
    <t>FEIJOO CALLE ERNESTO PATRICIO</t>
  </si>
  <si>
    <t>FERNANDEZ PALOMEQUE EFREN ESTEBAN</t>
  </si>
  <si>
    <t>FLORES SOLANO FRANCISCO XAVIER</t>
  </si>
  <si>
    <t>FREIRE PESANTEZ ANDREA ISABEL</t>
  </si>
  <si>
    <t>GALARZA CASTRO PABLO LEONCIO</t>
  </si>
  <si>
    <t>GALINDO ZEAS RUHT MAGDALENA</t>
  </si>
  <si>
    <t>GALVEZ VELASCO FREDDY GUSTAVO</t>
  </si>
  <si>
    <t>GARCIA ERAZO HERNAN ALFREDO</t>
  </si>
  <si>
    <t>GARRIDO CHAUVIN JAIME EDUARDO</t>
  </si>
  <si>
    <t>GONZALEZ APOLO LADY DIANA</t>
  </si>
  <si>
    <t>GONZALEZ CABRERA CATALINA DEL ROSARIO</t>
  </si>
  <si>
    <t>GONZALEZ CALLE MARIA JOSE</t>
  </si>
  <si>
    <t>GONZALEZ PROAÑO CARLOS ESTEBAN</t>
  </si>
  <si>
    <t>GONZALEZ SERRANO PEDRO JOSE</t>
  </si>
  <si>
    <t>GONZALEZ SOTO KARLA NATHALY</t>
  </si>
  <si>
    <t>GUAMAN FLORES VIVIANA FERNANDA</t>
  </si>
  <si>
    <t>GUAPIZACA JUCA JORGE FABIÁN</t>
  </si>
  <si>
    <t>GUERRERO MAXI PEDRO FERNANDO</t>
  </si>
  <si>
    <t>GUERRERO PALACIOS THELMO FERNANDO</t>
  </si>
  <si>
    <t>GUEVARA TOLEDO CARLOS WILFRIDO</t>
  </si>
  <si>
    <t>GUILLEN SERRANO MARÍA ELISA</t>
  </si>
  <si>
    <t>GUILLERMO RIOS VICTOR HUGO</t>
  </si>
  <si>
    <t>GUZMAN CAMPOVERDE FREDI ENRIQUE</t>
  </si>
  <si>
    <t>GUZMAN CARDENAS PABLO ISMAEL</t>
  </si>
  <si>
    <t>GUZMAN GALARZA MANUEL GIOVANNY</t>
  </si>
  <si>
    <t>HERAS BARROS VERONICA CRISTINA</t>
  </si>
  <si>
    <t>HERMIDA PALACIOS CARLA MARCELA</t>
  </si>
  <si>
    <t>HERRERA PUENTE JUAN SEBASTIÁN</t>
  </si>
  <si>
    <t>HIDALGO CASTRO EDGAR PATRICIO</t>
  </si>
  <si>
    <t>HOLGUIN CARVAJAL JUAN PABLO</t>
  </si>
  <si>
    <t>HUIRACOCHA TUTIVEN MARTHA KARINA</t>
  </si>
  <si>
    <t>ITURRALDE PIEDRA DANIEL ESTEBAN</t>
  </si>
  <si>
    <t>JARA REYES CARLOS SANTIAGO</t>
  </si>
  <si>
    <t>JARAMILLO MALO SANTIAGO MANUEL</t>
  </si>
  <si>
    <t>JUMA FERNANDEZ MONICA DEL CARMEN</t>
  </si>
  <si>
    <t>LANDIVAR FEICAN ROBERTO FABIAN</t>
  </si>
  <si>
    <t>LARRIVA CALLE DIEGO FELIPE</t>
  </si>
  <si>
    <t>LARRIVA VASQUEZ JOSUE BERNARDO</t>
  </si>
  <si>
    <t>LASO BAYAS RAMIRO JAVIER</t>
  </si>
  <si>
    <t>LAZO GALAN JUAN CARLOS</t>
  </si>
  <si>
    <t>LAZO VELEZ MARCO ANTONIO</t>
  </si>
  <si>
    <t>LEON ALTAMIRANO PAUL ROLANDO</t>
  </si>
  <si>
    <t>LEON CABRERA OSWALDO MAURICIO</t>
  </si>
  <si>
    <t>LEON CHERREZ VÍCTOR GERARDO</t>
  </si>
  <si>
    <t>LLERENA ENCALADA ANA GABRIELA</t>
  </si>
  <si>
    <t>LOJA LLIVISACA CARLOS ENRIQUE</t>
  </si>
  <si>
    <t>LOPEZ ABAD PABLO JOAQUÍN</t>
  </si>
  <si>
    <t>LOPEZ CORDOVA MIRIAM ELIZABETH</t>
  </si>
  <si>
    <t>LOPEZ HIDALGO MIGUEL ANDRES</t>
  </si>
  <si>
    <t>LOPEZ ORELLANA CINDY TATIANA</t>
  </si>
  <si>
    <t>LOPEZ QUIZHPI JUAN CARLOS</t>
  </si>
  <si>
    <t>LOPEZ SEMINARIO NESTOR MARCELO</t>
  </si>
  <si>
    <t>LOPEZ SIGUENZA DIANA VICTORIA</t>
  </si>
  <si>
    <t>LOPEZ VILLACIS MARIA CARIDAD</t>
  </si>
  <si>
    <t>LOYOLA ARCE SILVIA MONSERRATH</t>
  </si>
  <si>
    <t>LUNA MENDEZ EDUARDO ANDRES</t>
  </si>
  <si>
    <t>MACHUCA LOZANO MARCOS GONZALO</t>
  </si>
  <si>
    <t>MALDONADO MATUTE JUAN MANUEL</t>
  </si>
  <si>
    <t>MALDONADO OCHOA LUIS MARIO</t>
  </si>
  <si>
    <t>MALO DONOSO JUAN CARLOS</t>
  </si>
  <si>
    <t>MALO LARREA ANTONIO JOSE</t>
  </si>
  <si>
    <t>MALO MARTÍNEZ ANA ISABEL</t>
  </si>
  <si>
    <t>MALO TORAL GENOVEVA MERCEDES</t>
  </si>
  <si>
    <t>MALO TORRES JUAN SANTIAGO</t>
  </si>
  <si>
    <t>MARTINEZ BORRERO PEDRO JAVIER</t>
  </si>
  <si>
    <t>MARTINEZ CARVALLO LUIS ALBERTO</t>
  </si>
  <si>
    <t>MARTINEZ GAVILANES JULIA MARGARITA</t>
  </si>
  <si>
    <t>MARTINEZ JARA MARIELA DE LOURDES</t>
  </si>
  <si>
    <t>MARTINEZ LOAIZA JORGE ALBERTO</t>
  </si>
  <si>
    <t>MARTINEZ MOLINA MARIA SIMONE</t>
  </si>
  <si>
    <t>MARTINEZ SOJOS MONICA ALEXANDRA</t>
  </si>
  <si>
    <t>MARTINEZ TORRES PAUL SANTIAGO</t>
  </si>
  <si>
    <t>MARTINEZ URGILES EMANUEL ARMANDO</t>
  </si>
  <si>
    <t>MATAILO MONTENEGRO LUCI AMPARITO</t>
  </si>
  <si>
    <t>MEJIA MATUTE SILVIA RAQUEL</t>
  </si>
  <si>
    <t>MENDOZA VAZQUEZ IVAN ANDRES</t>
  </si>
  <si>
    <t>MERCHAN MANZANO OSWALDO LEONARDO</t>
  </si>
  <si>
    <t>MINGA OCHOA DANILO ALEJANDRO</t>
  </si>
  <si>
    <t>MONTESDEOCA ARIAS GERMÁN FERNANDO</t>
  </si>
  <si>
    <t>MORA VERDUGO MIRIANN ALEXANDRA</t>
  </si>
  <si>
    <t>MORA TOLA ESTEBAN JAVIER</t>
  </si>
  <si>
    <t>MORALES ORDOÑEZ JUAN CRISTÓBAL</t>
  </si>
  <si>
    <t>MORENO MONTES LUIS FERNANDO</t>
  </si>
  <si>
    <t>MOSCOSO AMADOR MARÍA DE LOURDES</t>
  </si>
  <si>
    <t>MOSCOSO CORDERO MARIA SOLEDAD</t>
  </si>
  <si>
    <t>MOSCOSO NUÑEZ SUSANA DEL ROCIO</t>
  </si>
  <si>
    <t>MOSCOSO SERRANO MARÍA XIMENA</t>
  </si>
  <si>
    <t>MOSCOSO VINTIMILLA ALBERTO ESTEBAN</t>
  </si>
  <si>
    <t>MOYANO MOYANO MARIO EDUARDO</t>
  </si>
  <si>
    <t>MOYANO TOBAR CHRISTIAN MARCELO</t>
  </si>
  <si>
    <t>MOYANO VASQUEZ MARIA GABRIELA</t>
  </si>
  <si>
    <t>MUÑOZ ASTUDILLO XAVIER ALBERTO</t>
  </si>
  <si>
    <t>MUÑOZ ORTIZ EUDOXIA GEORGINA</t>
  </si>
  <si>
    <t>MUÑOZ VELEZ ANDREA VALERIA</t>
  </si>
  <si>
    <t>MUÑOZ VIZHÑAY JOSE FERNANDO</t>
  </si>
  <si>
    <t>NARVAEZ CARDENAS ANDREA GABRIELA</t>
  </si>
  <si>
    <t>NARVAEZ TORRES SILVIA CATALINA</t>
  </si>
  <si>
    <t>NEGRETE MARTINEZ NANCY ELIZABETH</t>
  </si>
  <si>
    <t>NEIRA ALVARADO CLARO VLADIMIRO</t>
  </si>
  <si>
    <t>NEIRA MOLINA VIVIAN ALEJANDRA</t>
  </si>
  <si>
    <t>NUÑEZ RODAS LEONARDO ANIBAL</t>
  </si>
  <si>
    <t>OCHOA ARIAS PAÚL ESTEBAN</t>
  </si>
  <si>
    <t>OCHOA BRITO TANIA MARCELA</t>
  </si>
  <si>
    <t>OCHOA PESANTEZ PABLO ESTEBAN</t>
  </si>
  <si>
    <t>OCHOA PINEDA AMADA CESIBEL</t>
  </si>
  <si>
    <t>OCHOA RODRIGUEZ GUILLERMO ALEJANDRO</t>
  </si>
  <si>
    <t>OCHOA RUILOVA JOHANNA ALEXANDRA</t>
  </si>
  <si>
    <t>OCHOA SANCHEZ ANA ELIZABETH</t>
  </si>
  <si>
    <t>ORDOÑEZ ALVARADO WILSON PAÚL</t>
  </si>
  <si>
    <t>ORDOÑEZ CASTRO GALO ALFREDO</t>
  </si>
  <si>
    <t>ORDOÑEZ LUNA FRANKLIN OMAR</t>
  </si>
  <si>
    <t>ORELLANA CORDERO MARCOS PATRICIO</t>
  </si>
  <si>
    <t>ORELLANA OSORIO IVAN FELIPE</t>
  </si>
  <si>
    <t>ORELLANA QUEZADA CARLOS LEONARDO</t>
  </si>
  <si>
    <t>ORELLANA RODRÍGUEZ JUAN CARLOS</t>
  </si>
  <si>
    <t>ORELLANA SAMANIEGO MARIA LORENA</t>
  </si>
  <si>
    <t>ORELLANA TOSI IVAN ANDRÉS</t>
  </si>
  <si>
    <t>ORTEGA CHASI PATRICIA MARGARITA</t>
  </si>
  <si>
    <t>ORTEGA VASQUEZ XAVIER ESTEBAN</t>
  </si>
  <si>
    <t>PACHECO NIVELO JHEIMY LORENA</t>
  </si>
  <si>
    <t>PACHECO PRADO DIEGO FRANCISCO</t>
  </si>
  <si>
    <t>PACURUCU PACURUCU ANA LUCÍA</t>
  </si>
  <si>
    <t>PADRON MARTÍNEZ PABLO SEBASTIÁN</t>
  </si>
  <si>
    <t>PALACIOS OCHOA ROSA CECILIA</t>
  </si>
  <si>
    <t>PALACIOS QUEZADA MARCO VINICIO</t>
  </si>
  <si>
    <t>PALACIOS SACOTO EDUARDO ESTEBAN</t>
  </si>
  <si>
    <t>PALACIOS VIVAR CRISTINA SUSANA</t>
  </si>
  <si>
    <t>PALTA GONZALEZ ARACELI MIROSLAVA</t>
  </si>
  <si>
    <t>PATIÑO AGUILERA XAVIER MARCELO</t>
  </si>
  <si>
    <t>PATIÑO LEON PAUL ANDRES</t>
  </si>
  <si>
    <t>PAUTA ASTUDILLO EDGAR RODRIGO</t>
  </si>
  <si>
    <t>PAUTA ORTIZ JUAN CARLOS</t>
  </si>
  <si>
    <t>PEÑA GONZALEZ MARIA ALICIA</t>
  </si>
  <si>
    <t>PEÑAHERRERA PALACIOS JULIO CESAR</t>
  </si>
  <si>
    <t>PEREZ GONZALEZ BOLIVAR ANDRES</t>
  </si>
  <si>
    <t>PESANTEZ DELGADO MAURICIO FERNANDO</t>
  </si>
  <si>
    <t>PESANTEZ PALACIOS CARLOS JULIO</t>
  </si>
  <si>
    <t>PESANTEZ PALOMEQUE FREDDY SANTIAGO</t>
  </si>
  <si>
    <t>PIEDRA AGUILERA MARCO ANTONIO</t>
  </si>
  <si>
    <t>PIEDRA ANDRADE XAVIER OLMEDO</t>
  </si>
  <si>
    <t>PIEDRA CARDOSO JORGE ERNESTO</t>
  </si>
  <si>
    <t>PIEDRA IGLESIAS WILSON OLMEDO</t>
  </si>
  <si>
    <t>PIEDRA MARTINEZ ELISA DE LOURDES</t>
  </si>
  <si>
    <t>PILCO LUZURIAGA JAMES STANLEY</t>
  </si>
  <si>
    <t>PINOS ESPINOZA MARÍA ISABEL</t>
  </si>
  <si>
    <t>PINTADO ZUMBA PABLO FERNANDO</t>
  </si>
  <si>
    <t>PONS PAEZ MARÍA VERÓNICA</t>
  </si>
  <si>
    <t>PROAÑO ESCANDON DIEGO JAVIER</t>
  </si>
  <si>
    <t>PROAÑO RIVERA WAZHINGTON BLADIMIR</t>
  </si>
  <si>
    <t>QUINTANILLA GONZÁLEZ CECILIA BERNARDITA</t>
  </si>
  <si>
    <t>QUINTUÑA AVILES DIEGO MAURICIO</t>
  </si>
  <si>
    <t>QUINTUÑA RIERA JAIME JOSE</t>
  </si>
  <si>
    <t>QUITO RUILOVA HUMBERTO VINICIO</t>
  </si>
  <si>
    <t>REYES CLAVIJO MARCO ANTONIO</t>
  </si>
  <si>
    <t>REYES FDEZ DE CORDOVA NORMA ALEXANDRA</t>
  </si>
  <si>
    <t>REYES MONTESINOS EDGAR GUSTAVO</t>
  </si>
  <si>
    <t>RINCON DEL VALLE NATALIA MARÍA</t>
  </si>
  <si>
    <t>RIOS PONCE MARCO ANTONIO</t>
  </si>
  <si>
    <t>RIVERA SOTO CHRISTIAN XAVIER</t>
  </si>
  <si>
    <t>ROCKWOOD IGLESIAS ROBERT ESTEBAN</t>
  </si>
  <si>
    <t>RODAS BELTRAN ANA PATRICIA</t>
  </si>
  <si>
    <t>RODAS ESPINOZA CLAUDIA ROSANA</t>
  </si>
  <si>
    <t>RODAS ESPINOZA LEOPOLDO ESTEBAN</t>
  </si>
  <si>
    <t>RODAS REINBACH DIANA LEE</t>
  </si>
  <si>
    <t>RODAS TOBAR MONICA ISABEL</t>
  </si>
  <si>
    <t>ROJAS VILLA CRISTIAN XAVIER</t>
  </si>
  <si>
    <t>ROSALES MEDINA MARÍA FERNANDA</t>
  </si>
  <si>
    <t>ROSALES MOSCOSO MARÍA VERÓNICA</t>
  </si>
  <si>
    <t>SACASARI AUCAPINA EDGAR GEOVANNI</t>
  </si>
  <si>
    <t>SACOTO AGUILAR HERNÁN PATRICIO</t>
  </si>
  <si>
    <t>SALAMEA ALVEAR GIANNI FABRICCIO</t>
  </si>
  <si>
    <t>SALAMEA MOLINA JUAN CARLOS</t>
  </si>
  <si>
    <t>SALAZAR ICAZA JUAN CARLOS</t>
  </si>
  <si>
    <t>SALAZAR ICAZA MARIA CECILIA</t>
  </si>
  <si>
    <t>SALGADO ARTEAGA FRANCISCO RODRIGO</t>
  </si>
  <si>
    <t>SALGADO ARTEAGA JUAN CARLOS</t>
  </si>
  <si>
    <t>SALGADO CASTILLO CARLA MARINA</t>
  </si>
  <si>
    <t>SALGADO CASTILLO FRANCISCO DAVID</t>
  </si>
  <si>
    <t>SALINAS VÁZQUEZ MARIANA DEL CARMEN</t>
  </si>
  <si>
    <t>SAMANIEGO ALVARADO PEDRO JOSÉ</t>
  </si>
  <si>
    <t>SAMANIEGO LARRIVA MARIA FERNANDA</t>
  </si>
  <si>
    <t>SANMARTIN RODRIGUEZ FABIAN ARTURO</t>
  </si>
  <si>
    <t>SANMARTIN TAMAYO JOSÉ SALVADOR</t>
  </si>
  <si>
    <t>SARAVIA VARGAS ARIOLFO DANILO</t>
  </si>
  <si>
    <t>SARMIENTO ALTAMIRANO DORIS ADRIANA</t>
  </si>
  <si>
    <t>SCHULMAN PEREZ ALEXIS TONATIUH</t>
  </si>
  <si>
    <t>SEGARRA COELLO ESTEBAN XAVIER</t>
  </si>
  <si>
    <t>SELLERS WALDEN CHESTER ANDREW</t>
  </si>
  <si>
    <t>SENESE OCHOA JUAN DIEGO</t>
  </si>
  <si>
    <t>SERRANO CORDERO JULIA CATALINA</t>
  </si>
  <si>
    <t>SERRANO CRESPO MARIA CRISTINA</t>
  </si>
  <si>
    <t>SERRANO CRESPO MARIA VERONICA</t>
  </si>
  <si>
    <t>SERRANO MONTESINOS JUAN CARLOS</t>
  </si>
  <si>
    <t>SIDDONS  DAVID CHRISTOPHER</t>
  </si>
  <si>
    <t>SIGCHA CEDILLO CHRISTIAN GEOVANNY</t>
  </si>
  <si>
    <t>SIGUENCIA MUÑOZ ADRIAN ARTURO</t>
  </si>
  <si>
    <t>SORIA ÁLVAREZ ANDREA CECILIA</t>
  </si>
  <si>
    <t>SOTO SARANGO ROMEL VIRGILIO</t>
  </si>
  <si>
    <t>SOTOMAYOR BUSTOS CRISTIAN MARCELO</t>
  </si>
  <si>
    <t>SUAREZ BRIONES DIEGO SEBASTIAN</t>
  </si>
  <si>
    <t>SUAREZ ESTRELLA DIEGO PATRICIO</t>
  </si>
  <si>
    <t>TAPIA TAPIA SILVANA CRISTINA</t>
  </si>
  <si>
    <t>TENESACA PACHECO CARLOS RODRIGO</t>
  </si>
  <si>
    <t>TENEZACA ORDOÑEZ CARLOS ALBERTO</t>
  </si>
  <si>
    <t>TENORIO NARVAEZ JUAN DORIAN</t>
  </si>
  <si>
    <t>TERREROS BRITO CARLOS MANUEL</t>
  </si>
  <si>
    <t>TINOCO MOLINA BORIS ADRIÁN</t>
  </si>
  <si>
    <t>TOLA ROBLES MARCIA CATALINA</t>
  </si>
  <si>
    <t>TOLEDO LOPEZ EDGAR ALEJANDRO</t>
  </si>
  <si>
    <t>TONON ORDOÑEZ LUIS BERNARDO</t>
  </si>
  <si>
    <t>TORAL CHACÓN CÉSAR OCTAVIO</t>
  </si>
  <si>
    <t>TORRACCHI CARRASCO ALDO MATEO</t>
  </si>
  <si>
    <t>TORRES BRITO IRMA CECILIA</t>
  </si>
  <si>
    <t>TORRES DAVILA ANTONIO FABIAN</t>
  </si>
  <si>
    <t>TORRES DIAZ ESTEBAN TEODORO</t>
  </si>
  <si>
    <t>TORRES LUCERO DIANA MARCELA</t>
  </si>
  <si>
    <t>TORRES MOSCOSO DIEGO FRANCISCO</t>
  </si>
  <si>
    <t>TORRES ORELLANA ENMA KAMILA</t>
  </si>
  <si>
    <t>TORRES RODAS MARLON TIBERIO</t>
  </si>
  <si>
    <t>TORRES SALAMEA HUGO MARCELO</t>
  </si>
  <si>
    <t>TRELLES MUÑOZ MARIA DEL CARMEN</t>
  </si>
  <si>
    <t>TRIPALDI PROAÑO ANNA MARÍA</t>
  </si>
  <si>
    <t>TRIPALDI PROAÑO TOA DONATELLA</t>
  </si>
  <si>
    <t>TRUJILLO VALVERDE CARMEN PATRICIA</t>
  </si>
  <si>
    <t>UGALDE SANCHEZ CECILIA ESPERANZA</t>
  </si>
  <si>
    <t>UGALDE VASQUEZ ANDRÉS FRANCISCO</t>
  </si>
  <si>
    <t>ULLAURI DONOSO NARCISA DE JESÚS</t>
  </si>
  <si>
    <t>VALDEZ CASTRO LUIS FELIPE</t>
  </si>
  <si>
    <t>VALDIVIESO ESPINOZA ESTHER MARIBEL</t>
  </si>
  <si>
    <t>VALDIVIESO VINTIMILLA RAMON HERNANDO</t>
  </si>
  <si>
    <t>VALDIVIEZO RAMIREZ ESTEBAN ARNOLDO</t>
  </si>
  <si>
    <t>VALENCIA GUARICELA FERNANDO TULIO</t>
  </si>
  <si>
    <t>VANEGAS DELGADO DIANA VANESSA</t>
  </si>
  <si>
    <t>VANEGAS MANZANO PAUL FERNANDO</t>
  </si>
  <si>
    <t>VANEGAS PEÑA AGUSTÍN SANTIAGO</t>
  </si>
  <si>
    <t>VANEGAS RAMOS CÉSAR ALEJANDRO</t>
  </si>
  <si>
    <t>VASQUEZ AGUILERA ANA CRISTINA</t>
  </si>
  <si>
    <t>VASQUEZ CALERO FRANCISCO EUGENIO</t>
  </si>
  <si>
    <t>VAZQUEZ CALERO JOSE FERNANDO</t>
  </si>
  <si>
    <t>VAZQUEZ GUZMAN MARCO RAUL</t>
  </si>
  <si>
    <t>VAZQUEZ MORENO JULIA ELENA</t>
  </si>
  <si>
    <t>VAZQUEZ ZAMBRANO JAMILETH SUSANA</t>
  </si>
  <si>
    <t>VEGA AUQUILLA MELITA VANESSA</t>
  </si>
  <si>
    <t>VEGA MALO SANTIAGO ANDRES</t>
  </si>
  <si>
    <t>VELEZ CALVO XIMENA MONSERRATH</t>
  </si>
  <si>
    <t>VELEZ PINOS PAOLA JACQUELINE</t>
  </si>
  <si>
    <t>VERA REINO JOSE LEONARDO</t>
  </si>
  <si>
    <t>VERDUGO CARDENAS GLADYS JAQUELINE</t>
  </si>
  <si>
    <t>VILLALTA AYALA MANUEL EDUARDO</t>
  </si>
  <si>
    <t>VILLOTA RAMIREZ TANYA SAMANTHA</t>
  </si>
  <si>
    <t>VINTIMILLA GARATE JUAN FELIPE</t>
  </si>
  <si>
    <t>VINTIMILLA MALDONADO JAIME ROSENDO</t>
  </si>
  <si>
    <t>VINTIMILLA SERRANO ESPERANZA CATALINA</t>
  </si>
  <si>
    <t>VINTIMILLA UGALDE OSCAR GUSTAVO</t>
  </si>
  <si>
    <t>VITERI CERDA HERNÁN ARTURO</t>
  </si>
  <si>
    <t>VIVAR CORDERO MARÍA CAROLINA</t>
  </si>
  <si>
    <t>WEBSTER COELLO GLADYS REBECA</t>
  </si>
  <si>
    <t>ZAPATA AVILA JUAN PABLO</t>
  </si>
  <si>
    <t>ZARATE HUGO EDWIN JAVIER</t>
  </si>
  <si>
    <t>ZEAS CARRILLO SILVIA GABRIELA</t>
  </si>
  <si>
    <t>ZUÑIGA CABRERA GERMÁN ALFONSO</t>
  </si>
  <si>
    <t>ZUÑIGA CONDO LENÍN PATRICIO</t>
  </si>
  <si>
    <t>ZUÑIGA PERALTA RENÉ BENJAMÍN</t>
  </si>
  <si>
    <t>DOCENTES UDA</t>
  </si>
  <si>
    <t>Función</t>
  </si>
  <si>
    <t>Docente</t>
  </si>
  <si>
    <t>Horas semanales</t>
  </si>
  <si>
    <t>Costo hora</t>
  </si>
  <si>
    <t>Costo mensual</t>
  </si>
  <si>
    <t>Costo total</t>
  </si>
  <si>
    <t>FUNCIÓN</t>
  </si>
  <si>
    <t>Director no acreditado SENESCYT</t>
  </si>
  <si>
    <t>Director acreditado SENESCYT</t>
  </si>
  <si>
    <t>Investigador acreditado SENESCYT</t>
  </si>
  <si>
    <t>Investigador no acreditado SENESCYT</t>
  </si>
  <si>
    <t>TIPO DE DOCENTE</t>
  </si>
  <si>
    <t>Tipo de docente</t>
  </si>
  <si>
    <t>TITULO</t>
  </si>
  <si>
    <t>Pregrado</t>
  </si>
  <si>
    <t>Magíster</t>
  </si>
  <si>
    <t xml:space="preserve">PhD. </t>
  </si>
  <si>
    <t xml:space="preserve">Pricipal de escalafón previo </t>
  </si>
  <si>
    <t>Principal 1</t>
  </si>
  <si>
    <t>Ocasional estable 1</t>
  </si>
  <si>
    <t>Ocasional estable 2</t>
  </si>
  <si>
    <t>Ocasional eventual</t>
  </si>
  <si>
    <t>Auxiliar 1</t>
  </si>
  <si>
    <t>Auxiliar 2</t>
  </si>
  <si>
    <t>Agregado 1</t>
  </si>
  <si>
    <t>Agregado 2</t>
  </si>
  <si>
    <t>Agregado 3</t>
  </si>
  <si>
    <t>No.</t>
  </si>
  <si>
    <t>Título</t>
  </si>
  <si>
    <t>Meses a laborar</t>
  </si>
  <si>
    <t>PLAZO</t>
  </si>
  <si>
    <t>COSTO TOTAL HONORARIOS</t>
  </si>
  <si>
    <t xml:space="preserve">No. </t>
  </si>
  <si>
    <t>Tipo de viaje</t>
  </si>
  <si>
    <t>Justificación</t>
  </si>
  <si>
    <t>Destino</t>
  </si>
  <si>
    <t>Número de personas</t>
  </si>
  <si>
    <t>Número de días</t>
  </si>
  <si>
    <t>Asignación diaria</t>
  </si>
  <si>
    <t>AUXILIAR 1</t>
  </si>
  <si>
    <t>ACOSTA ACERO MARCY VIVIANA</t>
  </si>
  <si>
    <t>AGREGADO 2</t>
  </si>
  <si>
    <t>PRINCIPAL DE ESCALAFON PREVIO</t>
  </si>
  <si>
    <t>AGUIRRE MAXI JUAN CARLOS</t>
  </si>
  <si>
    <t>ALVARADO GUZMAN ADRIAN RAMIRO</t>
  </si>
  <si>
    <t>AGREGADO 1</t>
  </si>
  <si>
    <t>ARMIJOS ORELLANA ANA CAROLINA</t>
  </si>
  <si>
    <t>AGREGADO 3</t>
  </si>
  <si>
    <t>AUXILIAR 2</t>
  </si>
  <si>
    <t>CHACON ORTIZ FERNANDO OCTAVIO</t>
  </si>
  <si>
    <t>PRINCIPAL 1</t>
  </si>
  <si>
    <t>DUQUE MOGROVEJO GALO ANDRES</t>
  </si>
  <si>
    <t>GARCIA ORELLANA DIANA ALEXANDRA</t>
  </si>
  <si>
    <t>GUERRERO BACUILIMA MAYRA XIMENA</t>
  </si>
  <si>
    <t>JADAN HEREDIA DIEGO GONZALO</t>
  </si>
  <si>
    <t>TIPO DE VIAJE</t>
  </si>
  <si>
    <t>Nacional</t>
  </si>
  <si>
    <t>Internacional</t>
  </si>
  <si>
    <t>JUSTIFICACIÓN</t>
  </si>
  <si>
    <t>Salida de campo</t>
  </si>
  <si>
    <t>Asistencia a congreso</t>
  </si>
  <si>
    <t>2.1 Viáticos y subsistencias</t>
  </si>
  <si>
    <t>2.2 Transporte</t>
  </si>
  <si>
    <t>Tipo de transporte</t>
  </si>
  <si>
    <t>TRANSPORTE</t>
  </si>
  <si>
    <t>Aéreo</t>
  </si>
  <si>
    <t>Terrestre</t>
  </si>
  <si>
    <t>Costo del pasaje</t>
  </si>
  <si>
    <t>COSTO TOTAL VIAJES TÉCNICOS</t>
  </si>
  <si>
    <t>Detalle de equipos</t>
  </si>
  <si>
    <t>Cantidad</t>
  </si>
  <si>
    <t>Costo unitario</t>
  </si>
  <si>
    <t xml:space="preserve">Costo total </t>
  </si>
  <si>
    <t>3.1 Equipos informáticos</t>
  </si>
  <si>
    <t>3.2 Maquinaria</t>
  </si>
  <si>
    <t>Detalle de maquinaria</t>
  </si>
  <si>
    <t>COSTO TOTAL MAQUINARIA Y EQUIPOS</t>
  </si>
  <si>
    <t>4.1 Materiales de oficina</t>
  </si>
  <si>
    <t>4.2 Materiales didácticos</t>
  </si>
  <si>
    <t>4.3 Materiales de laboratorio</t>
  </si>
  <si>
    <t>COSTO TOTAL MATERIALES Y SUMINISTROS</t>
  </si>
  <si>
    <t>5.1 Subcontratos de personal</t>
  </si>
  <si>
    <t>Apellidos y nombres</t>
  </si>
  <si>
    <t>Costo de hora</t>
  </si>
  <si>
    <t>CONTRATADO</t>
  </si>
  <si>
    <t>Técnico</t>
  </si>
  <si>
    <t>Asistente</t>
  </si>
  <si>
    <t>Otro</t>
  </si>
  <si>
    <t>COSTO TOTAL SUBCONTRATOS</t>
  </si>
  <si>
    <t>Costo Unitario</t>
  </si>
  <si>
    <t>Descripción del servicio</t>
  </si>
  <si>
    <t>Rubros</t>
  </si>
  <si>
    <t>Honorarios docentes-investigadores</t>
  </si>
  <si>
    <t>Viajes técnicos</t>
  </si>
  <si>
    <t>Maquinaria y equipos</t>
  </si>
  <si>
    <t>Materiales y suministros</t>
  </si>
  <si>
    <t>Subcontratos</t>
  </si>
  <si>
    <t>TOTAL COSTOS DIRECTOS</t>
  </si>
  <si>
    <t>TOTAL COSTOS INDIRECTOS</t>
  </si>
  <si>
    <t>COSTO TOTAL DEL PROYECTO</t>
  </si>
  <si>
    <t>COSTO HORA</t>
  </si>
  <si>
    <t>CATEGORIA ACTUAL</t>
  </si>
  <si>
    <t>QUIZHPE QUITO IVAN ANDRES</t>
  </si>
  <si>
    <t>5.2 Subcontratos de servicios</t>
  </si>
  <si>
    <t>Detalle de materiales</t>
  </si>
  <si>
    <t>OCASIONAL I</t>
  </si>
  <si>
    <t>OCASIONAL II</t>
  </si>
  <si>
    <t>ACOSTA URIGÜEN MARIA INES</t>
  </si>
  <si>
    <t>PROFESOR HONORARIO</t>
  </si>
  <si>
    <t>COORDINADOR DE ESCUELA</t>
  </si>
  <si>
    <t>DIRECTOR DEPARTAMENTO COMUNICACION</t>
  </si>
  <si>
    <t>ANSALONI  RAFFAELLA</t>
  </si>
  <si>
    <t>VICERRECTOR DE INVESTIGACIONES</t>
  </si>
  <si>
    <t>ARMAS NOVOA ROLANDO</t>
  </si>
  <si>
    <t>ASTUDILLO FDEZ DE CORDOVA IVAN FERNANDO</t>
  </si>
  <si>
    <t>AVILA NIETO CAROLINE</t>
  </si>
  <si>
    <t>DIRECTOR TIC</t>
  </si>
  <si>
    <t>BALSECA MOSCOSO MARIA AUGUSTA</t>
  </si>
  <si>
    <t>BAQUERO LARRIVA ORLANDO ANDRES</t>
  </si>
  <si>
    <t>BARROS ANGULO VIVIANA IVANOVA</t>
  </si>
  <si>
    <t>OCASIONAL PHD 1</t>
  </si>
  <si>
    <t>DIRECTOR DE VINCULACION</t>
  </si>
  <si>
    <t>BOROTO CARRASCO JOSE RICARDO</t>
  </si>
  <si>
    <t>DIRECTOR E.C.</t>
  </si>
  <si>
    <t>DECANO DE FACULTAD</t>
  </si>
  <si>
    <t>SUBDECANO.</t>
  </si>
  <si>
    <t>BURBANO VILLAVICENCIO JAIME SEBASTIAN</t>
  </si>
  <si>
    <t>DIRECTOR DE RELACIONES INTERNACIONALES</t>
  </si>
  <si>
    <t>CALLE CORDOVA EDY DANIEL</t>
  </si>
  <si>
    <t>CAMPOVERDE CARDENAS CLAUDIA INES</t>
  </si>
  <si>
    <t>CARR  ANNE</t>
  </si>
  <si>
    <t>DIRECTOR DE BIENESTAR UNIVERSITARIO</t>
  </si>
  <si>
    <t>ASESOR RECTORADO</t>
  </si>
  <si>
    <t>DECANO DE FACULTAD.</t>
  </si>
  <si>
    <t>COBOS GUILLEN CRISTIAN GEOVANNY</t>
  </si>
  <si>
    <t>COELLO NIETO MARIA FERNANDA</t>
  </si>
  <si>
    <t>VICEDIRECTOR DE POSGRADOS</t>
  </si>
  <si>
    <t>CONTRERAS ESCANDÓN CHRISTIAN HERNÁN</t>
  </si>
  <si>
    <t>DECANO GENERAL ADMINISTRATIVO FINANCIERO</t>
  </si>
  <si>
    <t>CORRAL CHACON MONICA</t>
  </si>
  <si>
    <t>CURAY CORREA XIMENA PATRICIA</t>
  </si>
  <si>
    <t>DIRECTOR IERSE</t>
  </si>
  <si>
    <t>EGÜEZ CARRION SOFIA MARCELA</t>
  </si>
  <si>
    <t>ESPINOSA ABAD PEDRO ANDRES</t>
  </si>
  <si>
    <t>ESPINOZA SAQUICELA DARWIN DARIO</t>
  </si>
  <si>
    <t>FEIJOO GUEVARA BERNARDO ANDRES</t>
  </si>
  <si>
    <t>GAMON TORRES ROBERTO</t>
  </si>
  <si>
    <t>GONZALEZ ARTEAGA ANTONIO JOSE</t>
  </si>
  <si>
    <t>GONZALEZ CALLE FERNANDO TEODORO</t>
  </si>
  <si>
    <t>COORDINADOR DE INNOVACION ACADEMICA</t>
  </si>
  <si>
    <t>DIRECTOR DE POSGRADOS</t>
  </si>
  <si>
    <t>HERRERA MORA BENJAMÍN</t>
  </si>
  <si>
    <t>JARA ALVEAR JOSE ESTUARDO</t>
  </si>
  <si>
    <t>PROCURADOR</t>
  </si>
  <si>
    <t>DIRECTOR UNIVERSIDAD ABIERTA</t>
  </si>
  <si>
    <t>LEDESMA NEIRA PABLO VALERIO</t>
  </si>
  <si>
    <t>LOPEZ HIDALGO PABLO SEBASTIAN</t>
  </si>
  <si>
    <t>LOPEZ VALLEJO SOFIA</t>
  </si>
  <si>
    <t>VICERRECTOR</t>
  </si>
  <si>
    <t>MARTINEZ REYES FRAY CLEITON</t>
  </si>
  <si>
    <t>MEDINA ALTAMIRANO SEBASTIAN DIEGO</t>
  </si>
  <si>
    <t>MOGOLLON VILLAVICENCIO GRACE CATALINA</t>
  </si>
  <si>
    <t>MOSQUERA GUTIERRES JULIO CESAR</t>
  </si>
  <si>
    <t>SUBDECANO</t>
  </si>
  <si>
    <t>OCHOA HURTADO MARIA CECILIA</t>
  </si>
  <si>
    <t>ORDOÑEZ FAJARDO JUAN PABLO</t>
  </si>
  <si>
    <t>PALACIOS ROMERO PATRICIA ALEJANDRA</t>
  </si>
  <si>
    <t>PERALTA BRAVO FABRICIO HERNAN</t>
  </si>
  <si>
    <t>PEREZ SOLIS GERMAN SANTIAGO</t>
  </si>
  <si>
    <t>RADAX  JOHANN</t>
  </si>
  <si>
    <t>RODAS TORAL RICARDO ADOLFO</t>
  </si>
  <si>
    <t>RECTOR</t>
  </si>
  <si>
    <t>DIRECTOR DE PLANEAMIENTO.</t>
  </si>
  <si>
    <t>SARMIENTO COBOS BERNARDO ESTEBAN</t>
  </si>
  <si>
    <t>SARMIENTO JARA MARIA VERONICA</t>
  </si>
  <si>
    <t>SARMIENTO MOSCOSO LUIS SANTIAGO</t>
  </si>
  <si>
    <t>SCOTTON  DAMIANO</t>
  </si>
  <si>
    <t>SIGÜENZA VEGA MARIA ISABEL</t>
  </si>
  <si>
    <t>TRIPALDI CAPPELLETTI PIERCOSIMO</t>
  </si>
  <si>
    <t>DIRECTOR DE CULTURA</t>
  </si>
  <si>
    <t>DIRECTORA DE LA CASA EDITORA</t>
  </si>
  <si>
    <t>URGILEZ CLAVIJO ANDREA PATRICIA</t>
  </si>
  <si>
    <t>VANEGAS GALINDO DIEGO ISMAEL</t>
  </si>
  <si>
    <t>VASQUEZ PAREDES JOSE ALFREDO</t>
  </si>
  <si>
    <t>VASQUEZ RODRIGUEZ MARCELA CATALINA</t>
  </si>
  <si>
    <t>VELEZ GUAYASAMIN ALEXIS SANTIAGO</t>
  </si>
  <si>
    <t>VELEZ JARAMILLO VERONICA LORENA</t>
  </si>
  <si>
    <t>VERDUGO CARDENAS FABIOLA PRISCILA</t>
  </si>
  <si>
    <t>VERDUGO NAVAS SEGUNDO ADOLFO</t>
  </si>
  <si>
    <t>DIRECTOR DE AUTOEVALUACION Y ASEGURAMIENTO CALIDAD</t>
  </si>
  <si>
    <t>VITERI TOAPANTA MARIEL VERONICA</t>
  </si>
  <si>
    <t>ZALAMEA VALLEJO RENE</t>
  </si>
  <si>
    <t>ZAPOROZHCHENKO  ALEKSANDRA</t>
  </si>
  <si>
    <t>ZIBELL GARCIA MATIAS</t>
  </si>
  <si>
    <t>Software para recolección de datos</t>
  </si>
  <si>
    <t>Hojas + Cartuchos Impresión</t>
  </si>
  <si>
    <t>Quito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</si>
</sst>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9E1FF"/>
        <bgColor theme="4" tint="0.79995117038483843"/>
      </patternFill>
    </fill>
    <fill>
      <patternFill patternType="solid">
        <fgColor rgb="FFB9E1FF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rgb="FF002060"/>
        </stop>
        <stop position="0.5">
          <color rgb="FF0070C0"/>
        </stop>
        <stop position="1">
          <color rgb="FF002060"/>
        </stop>
      </gradientFill>
    </fill>
    <fill>
      <gradientFill degree="90">
        <stop position="0">
          <color rgb="FF0086EA"/>
        </stop>
        <stop position="0.5">
          <color rgb="FF53B5FF"/>
        </stop>
        <stop position="1">
          <color rgb="FF0086EA"/>
        </stop>
      </gradientFill>
    </fill>
    <fill>
      <patternFill patternType="solid">
        <fgColor rgb="FF0086EA"/>
        <bgColor theme="4"/>
      </patternFill>
    </fill>
  </fills>
  <borders count="2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medium">
        <color rgb="FF0086EA"/>
      </left>
      <right/>
      <top style="medium">
        <color rgb="FF0086EA"/>
      </top>
      <bottom/>
      <diagonal/>
    </border>
    <border>
      <left/>
      <right/>
      <top style="medium">
        <color rgb="FF0086EA"/>
      </top>
      <bottom/>
      <diagonal/>
    </border>
    <border>
      <left/>
      <right style="medium">
        <color rgb="FF0086EA"/>
      </right>
      <top style="medium">
        <color rgb="FF0086EA"/>
      </top>
      <bottom/>
      <diagonal/>
    </border>
    <border>
      <left style="medium">
        <color rgb="FF0086EA"/>
      </left>
      <right/>
      <top/>
      <bottom/>
      <diagonal/>
    </border>
    <border>
      <left/>
      <right style="medium">
        <color rgb="FF0086EA"/>
      </right>
      <top/>
      <bottom/>
      <diagonal/>
    </border>
    <border>
      <left style="medium">
        <color rgb="FF0086EA"/>
      </left>
      <right/>
      <top style="thin">
        <color theme="4" tint="-0.24994659260841701"/>
      </top>
      <bottom/>
      <diagonal/>
    </border>
    <border>
      <left/>
      <right style="medium">
        <color rgb="FF0086EA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86EA"/>
      </left>
      <right/>
      <top style="thin">
        <color rgb="FF0086EA"/>
      </top>
      <bottom style="medium">
        <color rgb="FF0086EA"/>
      </bottom>
      <diagonal/>
    </border>
    <border>
      <left/>
      <right style="thin">
        <color rgb="FF0086EA"/>
      </right>
      <top style="thin">
        <color rgb="FF0086EA"/>
      </top>
      <bottom style="medium">
        <color rgb="FF0086EA"/>
      </bottom>
      <diagonal/>
    </border>
    <border>
      <left/>
      <right style="medium">
        <color rgb="FF0086EA"/>
      </right>
      <top style="thin">
        <color theme="4" tint="0.39997558519241921"/>
      </top>
      <bottom style="medium">
        <color rgb="FF0086EA"/>
      </bottom>
      <diagonal/>
    </border>
    <border>
      <left style="medium">
        <color rgb="FF0086EA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rgb="FF0086EA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86EA"/>
      </left>
      <right/>
      <top/>
      <bottom style="medium">
        <color rgb="FF0086EA"/>
      </bottom>
      <diagonal/>
    </border>
    <border>
      <left/>
      <right/>
      <top/>
      <bottom style="medium">
        <color rgb="FF0086EA"/>
      </bottom>
      <diagonal/>
    </border>
    <border>
      <left/>
      <right style="medium">
        <color rgb="FF0086EA"/>
      </right>
      <top/>
      <bottom style="medium">
        <color rgb="FF0086EA"/>
      </bottom>
      <diagonal/>
    </border>
    <border>
      <left style="medium">
        <color rgb="FF0086EA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0086EA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8" fillId="0" borderId="13" xfId="0" applyNumberFormat="1" applyFont="1" applyFill="1" applyBorder="1"/>
    <xf numFmtId="164" fontId="4" fillId="3" borderId="16" xfId="0" applyNumberFormat="1" applyFont="1" applyFill="1" applyBorder="1"/>
    <xf numFmtId="0" fontId="0" fillId="0" borderId="10" xfId="0" applyBorder="1" applyAlignment="1">
      <alignment horizontal="center"/>
    </xf>
    <xf numFmtId="164" fontId="0" fillId="0" borderId="0" xfId="0" applyNumberFormat="1" applyBorder="1"/>
    <xf numFmtId="164" fontId="0" fillId="0" borderId="11" xfId="0" applyNumberFormat="1" applyBorder="1"/>
    <xf numFmtId="0" fontId="0" fillId="2" borderId="17" xfId="0" applyFont="1" applyFill="1" applyBorder="1" applyAlignment="1">
      <alignment horizontal="center" vertical="center"/>
    </xf>
    <xf numFmtId="164" fontId="0" fillId="2" borderId="18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164" fontId="0" fillId="0" borderId="18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/>
    </xf>
    <xf numFmtId="164" fontId="4" fillId="4" borderId="21" xfId="0" applyNumberFormat="1" applyFont="1" applyFill="1" applyBorder="1"/>
    <xf numFmtId="2" fontId="0" fillId="0" borderId="0" xfId="0" applyNumberFormat="1"/>
    <xf numFmtId="0" fontId="0" fillId="0" borderId="0" xfId="0"/>
    <xf numFmtId="164" fontId="8" fillId="5" borderId="13" xfId="0" applyNumberFormat="1" applyFont="1" applyFill="1" applyBorder="1"/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164" fontId="6" fillId="7" borderId="11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/>
    </xf>
    <xf numFmtId="0" fontId="8" fillId="2" borderId="2" xfId="0" applyFont="1" applyFill="1" applyBorder="1"/>
    <xf numFmtId="164" fontId="8" fillId="2" borderId="13" xfId="0" applyNumberFormat="1" applyFont="1" applyFill="1" applyBorder="1"/>
    <xf numFmtId="0" fontId="3" fillId="8" borderId="22" xfId="0" applyFont="1" applyFill="1" applyBorder="1" applyAlignment="1">
      <alignment horizontal="center" wrapText="1"/>
    </xf>
    <xf numFmtId="0" fontId="3" fillId="8" borderId="23" xfId="0" applyFont="1" applyFill="1" applyBorder="1" applyAlignment="1">
      <alignment horizontal="center" wrapText="1"/>
    </xf>
    <xf numFmtId="0" fontId="3" fillId="8" borderId="24" xfId="0" applyFont="1" applyFill="1" applyBorder="1" applyAlignment="1">
      <alignment horizontal="center" wrapText="1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/>
    <xf numFmtId="164" fontId="8" fillId="2" borderId="24" xfId="0" applyNumberFormat="1" applyFont="1" applyFill="1" applyBorder="1"/>
    <xf numFmtId="0" fontId="8" fillId="0" borderId="22" xfId="0" applyFont="1" applyBorder="1" applyAlignment="1">
      <alignment horizontal="center"/>
    </xf>
    <xf numFmtId="0" fontId="8" fillId="0" borderId="23" xfId="0" applyFont="1" applyBorder="1"/>
    <xf numFmtId="164" fontId="8" fillId="0" borderId="24" xfId="0" applyNumberFormat="1" applyFont="1" applyBorder="1"/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164" fontId="0" fillId="0" borderId="11" xfId="0" applyNumberFormat="1" applyBorder="1" applyProtection="1"/>
    <xf numFmtId="164" fontId="4" fillId="4" borderId="21" xfId="0" applyNumberFormat="1" applyFont="1" applyFill="1" applyBorder="1" applyProtection="1"/>
    <xf numFmtId="0" fontId="0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7" borderId="1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0" fillId="6" borderId="0" xfId="0" applyFill="1" applyBorder="1" applyAlignment="1"/>
    <xf numFmtId="0" fontId="0" fillId="6" borderId="11" xfId="0" applyFill="1" applyBorder="1" applyAlignment="1"/>
    <xf numFmtId="0" fontId="0" fillId="2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7" fillId="6" borderId="12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</cellXfs>
  <cellStyles count="1">
    <cellStyle name="Normal" xfId="0" builtinId="0"/>
  </cellStyles>
  <dxfs count="67"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1" indent="0" justifyLastLine="0" shrinkToFit="0" readingOrder="0"/>
      <protection locked="0" hidden="0"/>
    </dxf>
    <dxf>
      <alignment horizontal="left" vertical="bottom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  <protection locked="1" hidden="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numFmt numFmtId="164" formatCode="&quot;$&quot;#,##0.00"/>
      <protection locked="1" hidden="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gradientFill degree="90">
          <stop position="0">
            <color rgb="FF0086EA"/>
          </stop>
          <stop position="0.5">
            <color rgb="FF53B5FF"/>
          </stop>
          <stop position="1">
            <color rgb="FF0086EA"/>
          </stop>
        </gradient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3B5FF"/>
      <color rgb="FF0086EA"/>
      <color rgb="FF0066FF"/>
      <color rgb="FFB9E1FF"/>
      <color rgb="FFD5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10</xdr:col>
      <xdr:colOff>0</xdr:colOff>
      <xdr:row>0</xdr:row>
      <xdr:rowOff>1076324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6E21781-DAB5-4D9D-9601-67C91D85A734}"/>
            </a:ext>
          </a:extLst>
        </xdr:cNvPr>
        <xdr:cNvGrpSpPr/>
      </xdr:nvGrpSpPr>
      <xdr:grpSpPr>
        <a:xfrm>
          <a:off x="0" y="19049"/>
          <a:ext cx="10890250" cy="1057275"/>
          <a:chOff x="0" y="0"/>
          <a:chExt cx="8934450" cy="1028700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7DF3C4AC-C2BC-4DD3-83EA-767ABF019738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8934450" cy="1028700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673505CE-50CE-4001-9C3F-85B9C9F503CB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6724" y="157550"/>
            <a:ext cx="733425" cy="756849"/>
          </a:xfrm>
          <a:prstGeom prst="rect">
            <a:avLst/>
          </a:prstGeom>
          <a:noFill/>
          <a:effectLst/>
        </xdr:spPr>
      </xdr:pic>
      <xdr:sp macro="" textlink="">
        <xdr:nvSpPr>
          <xdr:cNvPr id="16" name="Rectángulo 15">
            <a:extLst>
              <a:ext uri="{FF2B5EF4-FFF2-40B4-BE49-F238E27FC236}">
                <a16:creationId xmlns:a16="http://schemas.microsoft.com/office/drawing/2014/main" id="{47364CE0-19F9-4A14-96E6-A53517B5210E}"/>
              </a:ext>
            </a:extLst>
          </xdr:cNvPr>
          <xdr:cNvSpPr/>
        </xdr:nvSpPr>
        <xdr:spPr>
          <a:xfrm>
            <a:off x="2028825" y="371475"/>
            <a:ext cx="5391150" cy="561975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18" name="Cuadro de texto 2">
            <a:extLst>
              <a:ext uri="{FF2B5EF4-FFF2-40B4-BE49-F238E27FC236}">
                <a16:creationId xmlns:a16="http://schemas.microsoft.com/office/drawing/2014/main" id="{16A4942E-016E-44EA-B313-23F3D30777F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05050" y="466725"/>
            <a:ext cx="4848225" cy="38055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HONORARIOS DOCENTES - INVESTIGADORES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1076325</xdr:colOff>
      <xdr:row>0</xdr:row>
      <xdr:rowOff>1123950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B2D1511-2059-4966-94D0-DF495D0A78A1}"/>
            </a:ext>
          </a:extLst>
        </xdr:cNvPr>
        <xdr:cNvGrpSpPr/>
      </xdr:nvGrpSpPr>
      <xdr:grpSpPr>
        <a:xfrm>
          <a:off x="0" y="0"/>
          <a:ext cx="8715375" cy="1123950"/>
          <a:chOff x="0" y="0"/>
          <a:chExt cx="7562850" cy="11239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FC3CE7C7-3522-4D66-B404-861245BCAE7F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562850" cy="1123950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67957AA3-6666-420F-A301-028A122757DD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3850" y="190499"/>
            <a:ext cx="752475" cy="752476"/>
          </a:xfrm>
          <a:prstGeom prst="rect">
            <a:avLst/>
          </a:prstGeom>
          <a:noFill/>
          <a:effectLst/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B182F05D-EA3F-4064-BC57-4A2B43BCD00E}"/>
              </a:ext>
            </a:extLst>
          </xdr:cNvPr>
          <xdr:cNvSpPr/>
        </xdr:nvSpPr>
        <xdr:spPr>
          <a:xfrm>
            <a:off x="1562100" y="419894"/>
            <a:ext cx="4333875" cy="577585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08498BCA-6949-4390-ABDD-48ECF292AF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15363" y="508265"/>
            <a:ext cx="3294837" cy="3911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VIAJES TÉCNICOS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19051</xdr:colOff>
      <xdr:row>0</xdr:row>
      <xdr:rowOff>1133475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C18C323A-E202-4295-90D2-E702E9F45457}"/>
            </a:ext>
          </a:extLst>
        </xdr:cNvPr>
        <xdr:cNvGrpSpPr/>
      </xdr:nvGrpSpPr>
      <xdr:grpSpPr>
        <a:xfrm>
          <a:off x="1" y="0"/>
          <a:ext cx="7023100" cy="1133475"/>
          <a:chOff x="1" y="0"/>
          <a:chExt cx="6705600" cy="1133475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BFD10BDA-C3BB-4E76-B4D3-4733D6E0BAD5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0"/>
            <a:ext cx="6705600" cy="11334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3FBC764B-6315-4BC4-9D2E-34119CCC5936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053" y="152400"/>
            <a:ext cx="854948" cy="790576"/>
          </a:xfrm>
          <a:prstGeom prst="rect">
            <a:avLst/>
          </a:prstGeom>
          <a:noFill/>
          <a:effectLst/>
        </xdr:spPr>
      </xdr:pic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29E1354F-FB72-42CD-8828-5CF2B2D0AF5D}"/>
              </a:ext>
            </a:extLst>
          </xdr:cNvPr>
          <xdr:cNvSpPr/>
        </xdr:nvSpPr>
        <xdr:spPr>
          <a:xfrm>
            <a:off x="1390554" y="381794"/>
            <a:ext cx="4492165" cy="675481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11" name="Cuadro de texto 2">
            <a:extLst>
              <a:ext uri="{FF2B5EF4-FFF2-40B4-BE49-F238E27FC236}">
                <a16:creationId xmlns:a16="http://schemas.microsoft.com/office/drawing/2014/main" id="{3336AD0F-E3AD-4031-9226-BE56B96D38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64024" y="470165"/>
            <a:ext cx="3415177" cy="5013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MAQUINARIA Y EQUIPOS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</xdr:colOff>
      <xdr:row>0</xdr:row>
      <xdr:rowOff>1133475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ADC6042-7331-437A-9172-42E7EFF84147}"/>
            </a:ext>
          </a:extLst>
        </xdr:cNvPr>
        <xdr:cNvGrpSpPr/>
      </xdr:nvGrpSpPr>
      <xdr:grpSpPr>
        <a:xfrm>
          <a:off x="0" y="0"/>
          <a:ext cx="7854950" cy="1133475"/>
          <a:chOff x="1" y="0"/>
          <a:chExt cx="6705600" cy="11334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6A24A1B1-32BA-4437-800A-EFBAE82F75EF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0"/>
            <a:ext cx="6705600" cy="11334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8E10C49-6E1F-4CF0-84D9-BA50A138668F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053" y="152400"/>
            <a:ext cx="854948" cy="790576"/>
          </a:xfrm>
          <a:prstGeom prst="rect">
            <a:avLst/>
          </a:prstGeom>
          <a:noFill/>
          <a:effectLst/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B27373BC-750C-410D-9B67-081C3E514AC8}"/>
              </a:ext>
            </a:extLst>
          </xdr:cNvPr>
          <xdr:cNvSpPr/>
        </xdr:nvSpPr>
        <xdr:spPr>
          <a:xfrm>
            <a:off x="1390554" y="381794"/>
            <a:ext cx="4492165" cy="675481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7EFCF88F-8ED2-46CA-A76C-38BAB4F6B70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64024" y="470165"/>
            <a:ext cx="3415177" cy="5013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MATERIALES Y SUMINISTROS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8</xdr:col>
      <xdr:colOff>9525</xdr:colOff>
      <xdr:row>0</xdr:row>
      <xdr:rowOff>1200150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9E37706-8A51-4E4A-A550-DA0AB0C068C3}"/>
            </a:ext>
          </a:extLst>
        </xdr:cNvPr>
        <xdr:cNvGrpSpPr/>
      </xdr:nvGrpSpPr>
      <xdr:grpSpPr>
        <a:xfrm>
          <a:off x="0" y="28575"/>
          <a:ext cx="8912225" cy="1171575"/>
          <a:chOff x="1" y="0"/>
          <a:chExt cx="6705600" cy="11715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7897F99-03C0-4749-A38A-67E4061495C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0"/>
            <a:ext cx="6705600" cy="11715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D4A1634-55A1-446F-AB31-0E516C2268DB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053" y="152399"/>
            <a:ext cx="690480" cy="809625"/>
          </a:xfrm>
          <a:prstGeom prst="rect">
            <a:avLst/>
          </a:prstGeom>
          <a:noFill/>
          <a:effectLst/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1F435939-D014-4ADB-A837-8DAA99B05996}"/>
              </a:ext>
            </a:extLst>
          </xdr:cNvPr>
          <xdr:cNvSpPr/>
        </xdr:nvSpPr>
        <xdr:spPr>
          <a:xfrm>
            <a:off x="1390554" y="381794"/>
            <a:ext cx="4492165" cy="675481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BCADC052-6741-41DE-A548-C3883591D5F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64024" y="470165"/>
            <a:ext cx="3415177" cy="5013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SUBCONTRATOS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</xdr:col>
      <xdr:colOff>9525</xdr:colOff>
      <xdr:row>0</xdr:row>
      <xdr:rowOff>1133475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FBBD92DA-C381-4173-BF7D-3B956D9E56FB}"/>
            </a:ext>
          </a:extLst>
        </xdr:cNvPr>
        <xdr:cNvGrpSpPr/>
      </xdr:nvGrpSpPr>
      <xdr:grpSpPr>
        <a:xfrm>
          <a:off x="9525" y="0"/>
          <a:ext cx="6013450" cy="1133475"/>
          <a:chOff x="9525" y="0"/>
          <a:chExt cx="5743575" cy="113347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BE9A741-6D75-435B-92FF-23A1EBAA0B7A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" y="0"/>
            <a:ext cx="5743575" cy="11334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F9E1540-475D-496F-B349-65C062683E7E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0727" y="304800"/>
            <a:ext cx="790823" cy="704850"/>
          </a:xfrm>
          <a:prstGeom prst="rect">
            <a:avLst/>
          </a:prstGeom>
          <a:noFill/>
          <a:effectLst/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C80F1A0E-8779-4FB2-87FA-B93437253C6E}"/>
              </a:ext>
            </a:extLst>
          </xdr:cNvPr>
          <xdr:cNvSpPr/>
        </xdr:nvSpPr>
        <xdr:spPr>
          <a:xfrm>
            <a:off x="1250793" y="410369"/>
            <a:ext cx="3416458" cy="675481"/>
          </a:xfrm>
          <a:prstGeom prst="rect">
            <a:avLst/>
          </a:prstGeom>
          <a:solidFill>
            <a:srgbClr val="0099FF">
              <a:alpha val="49804"/>
            </a:srgbClr>
          </a:solidFill>
          <a:ln>
            <a:noFill/>
          </a:ln>
          <a:effectLst>
            <a:glow rad="101600">
              <a:srgbClr val="5B9BD5">
                <a:satMod val="175000"/>
                <a:alpha val="40000"/>
              </a:srgbClr>
            </a:glow>
          </a:effectLst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C"/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30E227B3-D7F3-4802-BE2E-A274DA64AF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0338" y="498740"/>
            <a:ext cx="3182137" cy="5013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EC" sz="18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6.</a:t>
            </a:r>
            <a:r>
              <a:rPr lang="es-EC" sz="18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PRESUPUESTO REFERENCIAL</a:t>
            </a:r>
            <a:endParaRPr lang="es-EC" sz="11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J8" totalsRowShown="0" headerRowDxfId="66" dataDxfId="65">
  <autoFilter ref="A2:J8" xr:uid="{00000000-0009-0000-0100-000001000000}"/>
  <tableColumns count="10">
    <tableColumn id="1" xr3:uid="{00000000-0010-0000-0000-000001000000}" name="No." dataDxfId="64"/>
    <tableColumn id="2" xr3:uid="{00000000-0010-0000-0000-000002000000}" name="Docente" dataDxfId="63"/>
    <tableColumn id="3" xr3:uid="{00000000-0010-0000-0000-000003000000}" name="Función" dataDxfId="62"/>
    <tableColumn id="4" xr3:uid="{00000000-0010-0000-0000-000004000000}" name="Título" dataDxfId="61"/>
    <tableColumn id="5" xr3:uid="{00000000-0010-0000-0000-000005000000}" name="Tipo de docente" dataDxfId="60">
      <calculatedColumnFormula>IF(B3="",0,VLOOKUP(Tabla1[[#This Row],[Docente]],'Datos base '!A$2:$C$529,2,0))</calculatedColumnFormula>
    </tableColumn>
    <tableColumn id="6" xr3:uid="{00000000-0010-0000-0000-000006000000}" name="Horas semanales" dataDxfId="59"/>
    <tableColumn id="7" xr3:uid="{00000000-0010-0000-0000-000007000000}" name="Meses a laborar" dataDxfId="58"/>
    <tableColumn id="8" xr3:uid="{00000000-0010-0000-0000-000008000000}" name="Costo hora" dataDxfId="57">
      <calculatedColumnFormula>IF(B3="",0,VLOOKUP(Tabla1[[#This Row],[Docente]],'Datos base '!A$2:$C$529,3,0))</calculatedColumnFormula>
    </tableColumn>
    <tableColumn id="9" xr3:uid="{00000000-0010-0000-0000-000009000000}" name="Costo mensual" dataDxfId="56">
      <calculatedColumnFormula>((Tabla1[[#This Row],[Horas semanales]]*4)*TRUNC(Tabla1[[#This Row],[Costo hora]],2))</calculatedColumnFormula>
    </tableColumn>
    <tableColumn id="10" xr3:uid="{00000000-0010-0000-0000-00000A000000}" name="Costo total" dataDxfId="55">
      <calculatedColumnFormula>(Tabla1[[#This Row],[Meses a laborar]]*Tabla1[[#This Row],[Costo mensual]])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3:H7" totalsRowShown="0" headerRowDxfId="54">
  <autoFilter ref="A3:H7" xr:uid="{00000000-0009-0000-0100-000002000000}"/>
  <tableColumns count="8">
    <tableColumn id="1" xr3:uid="{00000000-0010-0000-0100-000001000000}" name="No. " dataDxfId="53"/>
    <tableColumn id="2" xr3:uid="{00000000-0010-0000-0100-000002000000}" name="Tipo de viaje" dataDxfId="52"/>
    <tableColumn id="3" xr3:uid="{00000000-0010-0000-0100-000003000000}" name="Justificación" dataDxfId="51"/>
    <tableColumn id="4" xr3:uid="{00000000-0010-0000-0100-000004000000}" name="Destino" dataDxfId="50"/>
    <tableColumn id="5" xr3:uid="{00000000-0010-0000-0100-000005000000}" name="Número de personas" dataDxfId="49"/>
    <tableColumn id="6" xr3:uid="{00000000-0010-0000-0100-000006000000}" name="Número de días" dataDxfId="48"/>
    <tableColumn id="7" xr3:uid="{00000000-0010-0000-0100-000007000000}" name="Asignación diaria" dataDxfId="47"/>
    <tableColumn id="8" xr3:uid="{00000000-0010-0000-0100-000008000000}" name="Costo total" dataDxfId="46">
      <calculatedColumnFormula>(Tabla2[[#This Row],[Número de personas]]*Tabla2[[#This Row],[Número de días]]*Tabla2[[#This Row],[Asignación diaria]])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24" displayName="Tabla24" ref="A9:H13" totalsRowShown="0" headerRowDxfId="45">
  <autoFilter ref="A9:H13" xr:uid="{00000000-0009-0000-0100-000003000000}"/>
  <tableColumns count="8">
    <tableColumn id="1" xr3:uid="{00000000-0010-0000-0200-000001000000}" name="No. " dataDxfId="44"/>
    <tableColumn id="2" xr3:uid="{00000000-0010-0000-0200-000002000000}" name="Tipo de transporte" dataDxfId="43"/>
    <tableColumn id="3" xr3:uid="{00000000-0010-0000-0200-000003000000}" name="Justificación" dataDxfId="42"/>
    <tableColumn id="4" xr3:uid="{00000000-0010-0000-0200-000004000000}" name="Destino" dataDxfId="41"/>
    <tableColumn id="5" xr3:uid="{00000000-0010-0000-0200-000005000000}" name="Número de días" dataDxfId="40"/>
    <tableColumn id="6" xr3:uid="{00000000-0010-0000-0200-000006000000}" name="Número de personas" dataDxfId="39"/>
    <tableColumn id="7" xr3:uid="{00000000-0010-0000-0200-000007000000}" name="Costo del pasaje" dataDxfId="38"/>
    <tableColumn id="8" xr3:uid="{00000000-0010-0000-0200-000008000000}" name="Costo total" dataDxfId="37">
      <calculatedColumnFormula>(Tabla24[[#This Row],[Número de personas]]*Tabla24[[#This Row],[Costo del pasaje]])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3:E13" totalsRowShown="0" headerRowDxfId="36">
  <autoFilter ref="A3:E13" xr:uid="{00000000-0009-0000-0100-000004000000}"/>
  <tableColumns count="5">
    <tableColumn id="1" xr3:uid="{00000000-0010-0000-0300-000001000000}" name="No." dataDxfId="35"/>
    <tableColumn id="2" xr3:uid="{00000000-0010-0000-0300-000002000000}" name="Detalle de equipos" dataDxfId="34"/>
    <tableColumn id="3" xr3:uid="{00000000-0010-0000-0300-000003000000}" name="Cantidad" dataDxfId="33"/>
    <tableColumn id="4" xr3:uid="{00000000-0010-0000-0300-000004000000}" name="Costo unitario" dataDxfId="32"/>
    <tableColumn id="5" xr3:uid="{00000000-0010-0000-0300-000005000000}" name="Costo total " dataDxfId="31">
      <calculatedColumnFormula>(Tabla4[[#This Row],[Cantidad]]*Tabla4[[#This Row],[Costo unitario]])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46" displayName="Tabla46" ref="A15:E25" totalsRowShown="0" headerRowDxfId="30">
  <autoFilter ref="A15:E25" xr:uid="{00000000-0009-0000-0100-000005000000}"/>
  <tableColumns count="5">
    <tableColumn id="1" xr3:uid="{00000000-0010-0000-0400-000001000000}" name="No."/>
    <tableColumn id="2" xr3:uid="{00000000-0010-0000-0400-000002000000}" name="Detalle de maquinaria" dataDxfId="29"/>
    <tableColumn id="3" xr3:uid="{00000000-0010-0000-0400-000003000000}" name="Cantidad" dataDxfId="28"/>
    <tableColumn id="4" xr3:uid="{00000000-0010-0000-0400-000004000000}" name="Costo unitario" dataDxfId="27"/>
    <tableColumn id="5" xr3:uid="{00000000-0010-0000-0400-000005000000}" name="Costo total " dataDxfId="26">
      <calculatedColumnFormula>(Tabla46[[#This Row],[Cantidad]]*Tabla46[[#This Row],[Costo unitario]])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47" displayName="Tabla47" ref="A13:E23" totalsRowShown="0" headerRowDxfId="25">
  <autoFilter ref="A13:E23" xr:uid="{00000000-0009-0000-0100-000006000000}"/>
  <tableColumns count="5">
    <tableColumn id="1" xr3:uid="{00000000-0010-0000-0500-000001000000}" name="No." dataDxfId="24"/>
    <tableColumn id="2" xr3:uid="{00000000-0010-0000-0500-000002000000}" name="Detalle de materiales" dataDxfId="23"/>
    <tableColumn id="3" xr3:uid="{00000000-0010-0000-0500-000003000000}" name="Cantidad" dataDxfId="22"/>
    <tableColumn id="4" xr3:uid="{00000000-0010-0000-0500-000004000000}" name="Costo unitario" dataDxfId="21"/>
    <tableColumn id="5" xr3:uid="{00000000-0010-0000-0500-000005000000}" name="Costo total " dataDxfId="20">
      <calculatedColumnFormula>(Tabla47[[#This Row],[Cantidad]]*Tabla47[[#This Row],[Costo unitario]])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468" displayName="Tabla468" ref="A25:E42" totalsRowShown="0" headerRowDxfId="19">
  <autoFilter ref="A25:E42" xr:uid="{00000000-0009-0000-0100-000007000000}"/>
  <tableColumns count="5">
    <tableColumn id="1" xr3:uid="{00000000-0010-0000-0600-000001000000}" name="No."/>
    <tableColumn id="2" xr3:uid="{00000000-0010-0000-0600-000002000000}" name="Detalle de materiales" dataDxfId="18"/>
    <tableColumn id="3" xr3:uid="{00000000-0010-0000-0600-000003000000}" name="Cantidad" dataDxfId="17"/>
    <tableColumn id="4" xr3:uid="{00000000-0010-0000-0600-000004000000}" name="Costo unitario" dataDxfId="16"/>
    <tableColumn id="5" xr3:uid="{00000000-0010-0000-0600-000005000000}" name="Costo total " dataDxfId="15">
      <calculatedColumnFormula>(Tabla468[[#This Row],[Cantidad]]*Tabla468[[#This Row],[Costo unitario]])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479" displayName="Tabla479" ref="A3:E11" totalsRowShown="0" headerRowDxfId="14">
  <autoFilter ref="A3:E11" xr:uid="{00000000-0009-0000-0100-000008000000}"/>
  <tableColumns count="5">
    <tableColumn id="1" xr3:uid="{00000000-0010-0000-0700-000001000000}" name="No." dataDxfId="13"/>
    <tableColumn id="2" xr3:uid="{00000000-0010-0000-0700-000002000000}" name="Detalle de materiales" dataDxfId="12"/>
    <tableColumn id="3" xr3:uid="{00000000-0010-0000-0700-000003000000}" name="Cantidad" dataDxfId="11"/>
    <tableColumn id="4" xr3:uid="{00000000-0010-0000-0700-000004000000}" name="Costo unitario" dataDxfId="10"/>
    <tableColumn id="5" xr3:uid="{00000000-0010-0000-0700-000005000000}" name="Costo total " dataDxfId="9">
      <calculatedColumnFormula>(Tabla479[[#This Row],[Cantidad]]*Tabla479[[#This Row],[Costo unitario]])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a4711" displayName="Tabla4711" ref="A3:H7" totalsRowShown="0" headerRowDxfId="8">
  <autoFilter ref="A3:H7" xr:uid="{00000000-0009-0000-0100-00000A000000}"/>
  <tableColumns count="8">
    <tableColumn id="1" xr3:uid="{00000000-0010-0000-0800-000001000000}" name="No." dataDxfId="7"/>
    <tableColumn id="8" xr3:uid="{00000000-0010-0000-0800-000008000000}" name="Función" dataDxfId="6"/>
    <tableColumn id="7" xr3:uid="{00000000-0010-0000-0800-000007000000}" name="Apellidos y nombres" dataDxfId="5"/>
    <tableColumn id="6" xr3:uid="{00000000-0010-0000-0800-000006000000}" name="Horas semanales" dataDxfId="4"/>
    <tableColumn id="2" xr3:uid="{00000000-0010-0000-0800-000002000000}" name="Meses a laborar" dataDxfId="3"/>
    <tableColumn id="3" xr3:uid="{00000000-0010-0000-0800-000003000000}" name="Costo de hora" dataDxfId="2"/>
    <tableColumn id="4" xr3:uid="{00000000-0010-0000-0800-000004000000}" name="Costo mensual" dataDxfId="1">
      <calculatedColumnFormula>((Tabla4711[[#This Row],[Horas semanales]]*Tabla4711[[#This Row],[Costo de hora]])*4)</calculatedColumnFormula>
    </tableColumn>
    <tableColumn id="5" xr3:uid="{00000000-0010-0000-0800-000005000000}" name="Costo total " dataDxfId="0">
      <calculatedColumnFormula>(Tabla4711[[#This Row],[Costo mensual]]*Tabla4711[[#This Row],[Meses a laborar]])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K529"/>
  <sheetViews>
    <sheetView workbookViewId="0">
      <selection activeCell="B20" sqref="B20"/>
    </sheetView>
  </sheetViews>
  <sheetFormatPr defaultColWidth="10.90625" defaultRowHeight="14.5" x14ac:dyDescent="0.35"/>
  <cols>
    <col min="1" max="1" width="44" bestFit="1" customWidth="1"/>
    <col min="2" max="2" width="56" bestFit="1" customWidth="1"/>
    <col min="3" max="3" width="12.54296875" bestFit="1" customWidth="1"/>
    <col min="4" max="4" width="34.1796875" bestFit="1" customWidth="1"/>
    <col min="5" max="5" width="9" bestFit="1" customWidth="1"/>
    <col min="6" max="6" width="26" bestFit="1" customWidth="1"/>
    <col min="8" max="8" width="13.1796875" bestFit="1" customWidth="1"/>
    <col min="9" max="9" width="20" bestFit="1" customWidth="1"/>
    <col min="10" max="10" width="12.54296875" bestFit="1" customWidth="1"/>
    <col min="11" max="11" width="13.453125" bestFit="1" customWidth="1"/>
  </cols>
  <sheetData>
    <row r="1" spans="1:11" x14ac:dyDescent="0.35">
      <c r="A1" s="1" t="s">
        <v>410</v>
      </c>
      <c r="B1" s="2" t="s">
        <v>512</v>
      </c>
      <c r="C1" s="2" t="s">
        <v>511</v>
      </c>
      <c r="D1" s="1" t="s">
        <v>417</v>
      </c>
      <c r="E1" t="s">
        <v>424</v>
      </c>
      <c r="F1" t="s">
        <v>422</v>
      </c>
      <c r="G1" t="s">
        <v>441</v>
      </c>
      <c r="H1" t="s">
        <v>466</v>
      </c>
      <c r="I1" s="1" t="s">
        <v>469</v>
      </c>
      <c r="J1" t="s">
        <v>475</v>
      </c>
      <c r="K1" t="s">
        <v>495</v>
      </c>
    </row>
    <row r="2" spans="1:11" x14ac:dyDescent="0.35">
      <c r="A2" t="s">
        <v>0</v>
      </c>
      <c r="B2" t="s">
        <v>516</v>
      </c>
      <c r="C2" s="3">
        <v>14.0936825</v>
      </c>
      <c r="D2" t="s">
        <v>419</v>
      </c>
      <c r="E2" t="s">
        <v>426</v>
      </c>
      <c r="F2" t="s">
        <v>435</v>
      </c>
      <c r="G2" s="1">
        <v>0</v>
      </c>
      <c r="H2" t="s">
        <v>467</v>
      </c>
      <c r="I2" t="s">
        <v>471</v>
      </c>
      <c r="J2" t="s">
        <v>476</v>
      </c>
      <c r="K2" t="s">
        <v>496</v>
      </c>
    </row>
    <row r="3" spans="1:11" x14ac:dyDescent="0.35">
      <c r="A3" t="s">
        <v>1</v>
      </c>
      <c r="B3" t="s">
        <v>450</v>
      </c>
      <c r="C3" s="3">
        <v>18.497374374999996</v>
      </c>
      <c r="D3" t="s">
        <v>418</v>
      </c>
      <c r="E3" t="s">
        <v>427</v>
      </c>
      <c r="F3" t="s">
        <v>436</v>
      </c>
      <c r="G3" s="1">
        <v>1</v>
      </c>
      <c r="H3" t="s">
        <v>468</v>
      </c>
      <c r="I3" t="s">
        <v>470</v>
      </c>
      <c r="J3" t="s">
        <v>477</v>
      </c>
      <c r="K3" t="s">
        <v>497</v>
      </c>
    </row>
    <row r="4" spans="1:11" x14ac:dyDescent="0.35">
      <c r="A4" t="s">
        <v>2</v>
      </c>
      <c r="B4" t="s">
        <v>517</v>
      </c>
      <c r="C4" s="3">
        <v>10.607761875000001</v>
      </c>
      <c r="D4" t="s">
        <v>420</v>
      </c>
      <c r="E4" t="s">
        <v>425</v>
      </c>
      <c r="F4" t="s">
        <v>437</v>
      </c>
      <c r="G4" s="1">
        <v>2</v>
      </c>
      <c r="K4" t="s">
        <v>498</v>
      </c>
    </row>
    <row r="5" spans="1:11" x14ac:dyDescent="0.35">
      <c r="A5" t="s">
        <v>3</v>
      </c>
      <c r="B5" t="s">
        <v>450</v>
      </c>
      <c r="C5" s="3">
        <v>18.497374374999996</v>
      </c>
      <c r="D5" t="s">
        <v>421</v>
      </c>
      <c r="F5" t="s">
        <v>433</v>
      </c>
      <c r="G5" s="1">
        <v>3</v>
      </c>
    </row>
    <row r="6" spans="1:11" x14ac:dyDescent="0.35">
      <c r="A6" t="s">
        <v>451</v>
      </c>
      <c r="B6" t="s">
        <v>516</v>
      </c>
      <c r="C6" s="3">
        <v>14.0936825</v>
      </c>
      <c r="F6" t="s">
        <v>434</v>
      </c>
      <c r="G6" s="1">
        <v>4</v>
      </c>
    </row>
    <row r="7" spans="1:11" x14ac:dyDescent="0.35">
      <c r="A7" t="s">
        <v>518</v>
      </c>
      <c r="B7" t="s">
        <v>452</v>
      </c>
      <c r="C7" s="3">
        <v>21.249480531249997</v>
      </c>
      <c r="F7" t="s">
        <v>430</v>
      </c>
      <c r="G7" s="1">
        <v>5</v>
      </c>
    </row>
    <row r="8" spans="1:11" x14ac:dyDescent="0.35">
      <c r="A8" t="s">
        <v>4</v>
      </c>
      <c r="B8" t="s">
        <v>516</v>
      </c>
      <c r="C8" s="3">
        <v>14.093682500000002</v>
      </c>
      <c r="F8" t="s">
        <v>431</v>
      </c>
      <c r="G8" s="1">
        <v>6</v>
      </c>
    </row>
    <row r="9" spans="1:11" x14ac:dyDescent="0.35">
      <c r="A9" t="s">
        <v>5</v>
      </c>
      <c r="B9" t="s">
        <v>516</v>
      </c>
      <c r="C9" s="3">
        <v>14.0936825</v>
      </c>
      <c r="F9" t="s">
        <v>432</v>
      </c>
      <c r="G9" s="1">
        <v>7</v>
      </c>
    </row>
    <row r="10" spans="1:11" x14ac:dyDescent="0.35">
      <c r="A10" t="s">
        <v>6</v>
      </c>
      <c r="B10" t="s">
        <v>519</v>
      </c>
      <c r="C10" s="3">
        <v>18.497374374999996</v>
      </c>
      <c r="F10" t="s">
        <v>428</v>
      </c>
      <c r="G10" s="1">
        <v>8</v>
      </c>
    </row>
    <row r="11" spans="1:11" x14ac:dyDescent="0.35">
      <c r="A11" t="s">
        <v>7</v>
      </c>
      <c r="B11" t="s">
        <v>450</v>
      </c>
      <c r="C11" s="3">
        <v>22.166849250000002</v>
      </c>
      <c r="F11" t="s">
        <v>429</v>
      </c>
      <c r="G11" s="1">
        <v>9</v>
      </c>
    </row>
    <row r="12" spans="1:11" x14ac:dyDescent="0.35">
      <c r="A12" t="s">
        <v>454</v>
      </c>
      <c r="B12" t="s">
        <v>450</v>
      </c>
      <c r="C12" s="3">
        <v>18.497498230769228</v>
      </c>
      <c r="G12" s="1">
        <v>10</v>
      </c>
    </row>
    <row r="13" spans="1:11" x14ac:dyDescent="0.35">
      <c r="A13" t="s">
        <v>8</v>
      </c>
      <c r="B13" t="s">
        <v>520</v>
      </c>
      <c r="C13" s="3">
        <v>22.166849250000002</v>
      </c>
      <c r="G13" s="1">
        <v>11</v>
      </c>
    </row>
    <row r="14" spans="1:11" x14ac:dyDescent="0.35">
      <c r="A14" t="s">
        <v>9</v>
      </c>
      <c r="B14" t="s">
        <v>517</v>
      </c>
      <c r="C14" s="3">
        <v>10.607761875000001</v>
      </c>
      <c r="G14" s="1">
        <v>12</v>
      </c>
    </row>
    <row r="15" spans="1:11" x14ac:dyDescent="0.35">
      <c r="A15" t="s">
        <v>10</v>
      </c>
      <c r="B15" t="s">
        <v>450</v>
      </c>
      <c r="C15" s="3">
        <v>18.497374374999996</v>
      </c>
    </row>
    <row r="16" spans="1:11" x14ac:dyDescent="0.35">
      <c r="A16" t="s">
        <v>11</v>
      </c>
      <c r="B16" t="s">
        <v>453</v>
      </c>
      <c r="C16" s="3">
        <v>40.273854964285718</v>
      </c>
    </row>
    <row r="17" spans="1:3" x14ac:dyDescent="0.35">
      <c r="A17" t="s">
        <v>12</v>
      </c>
      <c r="B17" t="s">
        <v>516</v>
      </c>
      <c r="C17" s="3">
        <v>14.0936825</v>
      </c>
    </row>
    <row r="18" spans="1:3" x14ac:dyDescent="0.35">
      <c r="A18" t="s">
        <v>13</v>
      </c>
      <c r="B18" t="s">
        <v>452</v>
      </c>
      <c r="C18" s="3">
        <v>21.249480531249997</v>
      </c>
    </row>
    <row r="19" spans="1:3" x14ac:dyDescent="0.35">
      <c r="A19" t="s">
        <v>14</v>
      </c>
      <c r="B19" t="s">
        <v>517</v>
      </c>
      <c r="C19" s="3">
        <v>10.607761875000001</v>
      </c>
    </row>
    <row r="20" spans="1:3" x14ac:dyDescent="0.35">
      <c r="A20" t="s">
        <v>455</v>
      </c>
      <c r="B20" t="s">
        <v>516</v>
      </c>
      <c r="C20" s="3">
        <v>14.0936825</v>
      </c>
    </row>
    <row r="21" spans="1:3" x14ac:dyDescent="0.35">
      <c r="A21" t="s">
        <v>15</v>
      </c>
      <c r="B21" t="s">
        <v>459</v>
      </c>
      <c r="C21" s="3">
        <v>19.414743093749998</v>
      </c>
    </row>
    <row r="22" spans="1:3" x14ac:dyDescent="0.35">
      <c r="A22" t="s">
        <v>16</v>
      </c>
      <c r="B22" t="s">
        <v>450</v>
      </c>
      <c r="C22" s="3">
        <v>18.497426314516126</v>
      </c>
    </row>
    <row r="23" spans="1:3" x14ac:dyDescent="0.35">
      <c r="A23" t="s">
        <v>17</v>
      </c>
      <c r="B23" t="s">
        <v>521</v>
      </c>
      <c r="C23" s="3">
        <v>20.332111812499999</v>
      </c>
    </row>
    <row r="24" spans="1:3" x14ac:dyDescent="0.35">
      <c r="A24" t="s">
        <v>18</v>
      </c>
      <c r="B24" t="s">
        <v>459</v>
      </c>
      <c r="C24" s="3">
        <v>21.746069916666666</v>
      </c>
    </row>
    <row r="25" spans="1:3" x14ac:dyDescent="0.35">
      <c r="A25" t="s">
        <v>19</v>
      </c>
      <c r="B25" t="s">
        <v>453</v>
      </c>
      <c r="C25" s="3">
        <v>39.676636600000002</v>
      </c>
    </row>
    <row r="26" spans="1:3" x14ac:dyDescent="0.35">
      <c r="A26" t="s">
        <v>20</v>
      </c>
      <c r="B26" t="s">
        <v>516</v>
      </c>
      <c r="C26" s="3">
        <v>14.0936825</v>
      </c>
    </row>
    <row r="27" spans="1:3" x14ac:dyDescent="0.35">
      <c r="A27" t="s">
        <v>21</v>
      </c>
      <c r="B27" t="s">
        <v>516</v>
      </c>
      <c r="C27" s="3">
        <v>14.093682500000003</v>
      </c>
    </row>
    <row r="28" spans="1:3" x14ac:dyDescent="0.35">
      <c r="A28" t="s">
        <v>522</v>
      </c>
      <c r="B28" t="s">
        <v>523</v>
      </c>
      <c r="C28" s="3">
        <v>33.175273875000002</v>
      </c>
    </row>
    <row r="29" spans="1:3" x14ac:dyDescent="0.35">
      <c r="A29" t="s">
        <v>22</v>
      </c>
      <c r="B29" t="s">
        <v>450</v>
      </c>
      <c r="C29" s="3">
        <v>21.337545423611104</v>
      </c>
    </row>
    <row r="30" spans="1:3" x14ac:dyDescent="0.35">
      <c r="A30" t="s">
        <v>23</v>
      </c>
      <c r="B30" t="s">
        <v>450</v>
      </c>
      <c r="C30" s="3">
        <v>18.497481716666666</v>
      </c>
    </row>
    <row r="31" spans="1:3" x14ac:dyDescent="0.35">
      <c r="A31" t="s">
        <v>524</v>
      </c>
      <c r="B31" t="s">
        <v>516</v>
      </c>
      <c r="C31" s="3">
        <v>14.0936825</v>
      </c>
    </row>
    <row r="32" spans="1:3" x14ac:dyDescent="0.35">
      <c r="A32" t="s">
        <v>457</v>
      </c>
      <c r="B32" t="s">
        <v>517</v>
      </c>
      <c r="C32" s="3">
        <v>10.607761875000001</v>
      </c>
    </row>
    <row r="33" spans="1:3" x14ac:dyDescent="0.35">
      <c r="A33" t="s">
        <v>24</v>
      </c>
      <c r="B33" t="s">
        <v>459</v>
      </c>
      <c r="C33" s="3">
        <v>19.414716258333328</v>
      </c>
    </row>
    <row r="34" spans="1:3" x14ac:dyDescent="0.35">
      <c r="A34" t="s">
        <v>25</v>
      </c>
      <c r="B34" t="s">
        <v>450</v>
      </c>
      <c r="C34" s="3">
        <v>18.497374374999996</v>
      </c>
    </row>
    <row r="35" spans="1:3" x14ac:dyDescent="0.35">
      <c r="A35" t="s">
        <v>26</v>
      </c>
      <c r="B35" t="s">
        <v>520</v>
      </c>
      <c r="C35" s="3">
        <v>14.0936825</v>
      </c>
    </row>
    <row r="36" spans="1:3" x14ac:dyDescent="0.35">
      <c r="A36" t="s">
        <v>27</v>
      </c>
      <c r="B36" t="s">
        <v>517</v>
      </c>
      <c r="C36" s="3">
        <v>10.607761875000001</v>
      </c>
    </row>
    <row r="37" spans="1:3" x14ac:dyDescent="0.35">
      <c r="A37" t="s">
        <v>28</v>
      </c>
      <c r="B37" t="s">
        <v>516</v>
      </c>
      <c r="C37" s="3">
        <v>14.093682500000003</v>
      </c>
    </row>
    <row r="38" spans="1:3" x14ac:dyDescent="0.35">
      <c r="A38" t="s">
        <v>525</v>
      </c>
      <c r="B38" t="s">
        <v>456</v>
      </c>
      <c r="C38" s="3">
        <v>32.561172200000001</v>
      </c>
    </row>
    <row r="39" spans="1:3" x14ac:dyDescent="0.35">
      <c r="A39" t="s">
        <v>29</v>
      </c>
      <c r="B39" t="s">
        <v>450</v>
      </c>
      <c r="C39" s="3">
        <v>20.332111812499999</v>
      </c>
    </row>
    <row r="40" spans="1:3" x14ac:dyDescent="0.35">
      <c r="A40" t="s">
        <v>30</v>
      </c>
      <c r="B40" t="s">
        <v>458</v>
      </c>
      <c r="C40" s="3">
        <v>26.568930999999999</v>
      </c>
    </row>
    <row r="41" spans="1:3" x14ac:dyDescent="0.35">
      <c r="A41" t="s">
        <v>31</v>
      </c>
      <c r="B41" t="s">
        <v>453</v>
      </c>
      <c r="C41" s="3">
        <v>30.674565735714282</v>
      </c>
    </row>
    <row r="42" spans="1:3" x14ac:dyDescent="0.35">
      <c r="A42" t="s">
        <v>32</v>
      </c>
      <c r="B42" t="s">
        <v>450</v>
      </c>
      <c r="C42" s="3">
        <v>18.497374374999996</v>
      </c>
    </row>
    <row r="43" spans="1:3" x14ac:dyDescent="0.35">
      <c r="A43" t="s">
        <v>526</v>
      </c>
      <c r="B43" t="s">
        <v>458</v>
      </c>
      <c r="C43" s="3">
        <v>23.08417632758621</v>
      </c>
    </row>
    <row r="44" spans="1:3" x14ac:dyDescent="0.35">
      <c r="A44" t="s">
        <v>33</v>
      </c>
      <c r="B44" t="s">
        <v>459</v>
      </c>
      <c r="C44" s="3">
        <v>22.166849250000002</v>
      </c>
    </row>
    <row r="45" spans="1:3" x14ac:dyDescent="0.35">
      <c r="A45" t="s">
        <v>34</v>
      </c>
      <c r="B45" t="s">
        <v>450</v>
      </c>
      <c r="C45" s="3">
        <v>18.497374374999996</v>
      </c>
    </row>
    <row r="46" spans="1:3" x14ac:dyDescent="0.35">
      <c r="A46" t="s">
        <v>35</v>
      </c>
      <c r="B46" t="s">
        <v>527</v>
      </c>
      <c r="C46" s="3">
        <v>33.642693162500002</v>
      </c>
    </row>
    <row r="47" spans="1:3" x14ac:dyDescent="0.35">
      <c r="A47" t="s">
        <v>36</v>
      </c>
      <c r="B47" t="s">
        <v>450</v>
      </c>
      <c r="C47" s="3">
        <v>26.568930999999999</v>
      </c>
    </row>
    <row r="48" spans="1:3" x14ac:dyDescent="0.35">
      <c r="A48" t="s">
        <v>528</v>
      </c>
      <c r="B48" t="s">
        <v>516</v>
      </c>
      <c r="C48" s="3">
        <v>14.0936825</v>
      </c>
    </row>
    <row r="49" spans="1:3" x14ac:dyDescent="0.35">
      <c r="A49" t="s">
        <v>529</v>
      </c>
      <c r="B49" t="s">
        <v>459</v>
      </c>
      <c r="C49" s="3">
        <v>19.414743093749998</v>
      </c>
    </row>
    <row r="50" spans="1:3" x14ac:dyDescent="0.35">
      <c r="A50" t="s">
        <v>37</v>
      </c>
      <c r="B50" t="s">
        <v>516</v>
      </c>
      <c r="C50" s="3">
        <v>14.0936825</v>
      </c>
    </row>
    <row r="51" spans="1:3" x14ac:dyDescent="0.35">
      <c r="A51" t="s">
        <v>38</v>
      </c>
      <c r="B51" t="s">
        <v>520</v>
      </c>
      <c r="C51" s="3">
        <v>18.497374374999996</v>
      </c>
    </row>
    <row r="52" spans="1:3" x14ac:dyDescent="0.35">
      <c r="A52" t="s">
        <v>39</v>
      </c>
      <c r="B52" t="s">
        <v>516</v>
      </c>
      <c r="C52" s="3">
        <v>14.0936825</v>
      </c>
    </row>
    <row r="53" spans="1:3" x14ac:dyDescent="0.35">
      <c r="A53" t="s">
        <v>40</v>
      </c>
      <c r="B53" t="s">
        <v>450</v>
      </c>
      <c r="C53" s="3">
        <v>18.497374374999996</v>
      </c>
    </row>
    <row r="54" spans="1:3" x14ac:dyDescent="0.35">
      <c r="A54" t="s">
        <v>41</v>
      </c>
      <c r="B54" t="s">
        <v>517</v>
      </c>
      <c r="C54" s="3">
        <v>10.607761875000001</v>
      </c>
    </row>
    <row r="55" spans="1:3" x14ac:dyDescent="0.35">
      <c r="A55" t="s">
        <v>530</v>
      </c>
      <c r="B55" t="s">
        <v>516</v>
      </c>
      <c r="C55" s="3">
        <v>14.0936825</v>
      </c>
    </row>
    <row r="56" spans="1:3" s="20" customFormat="1" x14ac:dyDescent="0.35">
      <c r="A56" s="20" t="s">
        <v>42</v>
      </c>
      <c r="B56" s="20" t="s">
        <v>450</v>
      </c>
      <c r="C56" s="3">
        <v>26.129074124999995</v>
      </c>
    </row>
    <row r="57" spans="1:3" x14ac:dyDescent="0.35">
      <c r="A57" t="s">
        <v>43</v>
      </c>
      <c r="B57" t="s">
        <v>531</v>
      </c>
      <c r="C57" s="3">
        <v>21.250366099999997</v>
      </c>
    </row>
    <row r="58" spans="1:3" x14ac:dyDescent="0.35">
      <c r="A58" t="s">
        <v>44</v>
      </c>
      <c r="B58" t="s">
        <v>456</v>
      </c>
      <c r="C58" s="3">
        <v>20.332111812499999</v>
      </c>
    </row>
    <row r="59" spans="1:3" x14ac:dyDescent="0.35">
      <c r="A59" t="s">
        <v>45</v>
      </c>
      <c r="B59" t="s">
        <v>516</v>
      </c>
      <c r="C59" s="3">
        <v>14.093682500000002</v>
      </c>
    </row>
    <row r="60" spans="1:3" x14ac:dyDescent="0.35">
      <c r="A60" t="s">
        <v>46</v>
      </c>
      <c r="B60" t="s">
        <v>516</v>
      </c>
      <c r="C60" s="3">
        <v>14.093682500000002</v>
      </c>
    </row>
    <row r="61" spans="1:3" x14ac:dyDescent="0.35">
      <c r="A61" t="s">
        <v>47</v>
      </c>
      <c r="B61" t="s">
        <v>532</v>
      </c>
      <c r="C61" s="3">
        <v>18.497374374999996</v>
      </c>
    </row>
    <row r="62" spans="1:3" x14ac:dyDescent="0.35">
      <c r="A62" t="s">
        <v>48</v>
      </c>
      <c r="B62" t="s">
        <v>516</v>
      </c>
      <c r="C62" s="3">
        <v>14.0936825</v>
      </c>
    </row>
    <row r="63" spans="1:3" x14ac:dyDescent="0.35">
      <c r="A63" t="s">
        <v>49</v>
      </c>
      <c r="B63" t="s">
        <v>450</v>
      </c>
      <c r="C63" s="3">
        <v>18.497374374999996</v>
      </c>
    </row>
    <row r="64" spans="1:3" x14ac:dyDescent="0.35">
      <c r="A64" t="s">
        <v>50</v>
      </c>
      <c r="B64" t="s">
        <v>516</v>
      </c>
      <c r="C64" s="3">
        <v>14.0936825</v>
      </c>
    </row>
    <row r="65" spans="1:3" x14ac:dyDescent="0.35">
      <c r="A65" t="s">
        <v>51</v>
      </c>
      <c r="B65" t="s">
        <v>516</v>
      </c>
      <c r="C65" s="3">
        <v>14.0936825</v>
      </c>
    </row>
    <row r="66" spans="1:3" x14ac:dyDescent="0.35">
      <c r="A66" t="s">
        <v>533</v>
      </c>
      <c r="B66" t="s">
        <v>516</v>
      </c>
      <c r="C66" s="3">
        <v>14.0936825</v>
      </c>
    </row>
    <row r="67" spans="1:3" x14ac:dyDescent="0.35">
      <c r="A67" t="s">
        <v>52</v>
      </c>
      <c r="B67" t="s">
        <v>516</v>
      </c>
      <c r="C67" s="3">
        <v>14.0936825</v>
      </c>
    </row>
    <row r="68" spans="1:3" x14ac:dyDescent="0.35">
      <c r="A68" t="s">
        <v>53</v>
      </c>
      <c r="B68" t="s">
        <v>450</v>
      </c>
      <c r="C68" s="3">
        <v>18.497374374999996</v>
      </c>
    </row>
    <row r="69" spans="1:3" x14ac:dyDescent="0.35">
      <c r="A69" t="s">
        <v>54</v>
      </c>
      <c r="B69" t="s">
        <v>516</v>
      </c>
      <c r="C69" s="3">
        <v>14.0936825</v>
      </c>
    </row>
    <row r="70" spans="1:3" x14ac:dyDescent="0.35">
      <c r="A70" t="s">
        <v>55</v>
      </c>
      <c r="B70" t="s">
        <v>534</v>
      </c>
      <c r="C70" s="3">
        <v>33.642693162500002</v>
      </c>
    </row>
    <row r="71" spans="1:3" x14ac:dyDescent="0.35">
      <c r="A71" t="s">
        <v>56</v>
      </c>
      <c r="B71" t="s">
        <v>535</v>
      </c>
      <c r="C71" s="3">
        <v>30.536117987499996</v>
      </c>
    </row>
    <row r="72" spans="1:3" x14ac:dyDescent="0.35">
      <c r="A72" t="s">
        <v>57</v>
      </c>
      <c r="B72" t="s">
        <v>520</v>
      </c>
      <c r="C72" s="3">
        <v>14.0936825</v>
      </c>
    </row>
    <row r="73" spans="1:3" x14ac:dyDescent="0.35">
      <c r="A73" t="s">
        <v>58</v>
      </c>
      <c r="B73" t="s">
        <v>536</v>
      </c>
      <c r="C73" s="3">
        <v>18.497374374999996</v>
      </c>
    </row>
    <row r="74" spans="1:3" x14ac:dyDescent="0.35">
      <c r="A74" t="s">
        <v>537</v>
      </c>
      <c r="B74" t="s">
        <v>516</v>
      </c>
      <c r="C74" s="3">
        <v>14.0936825</v>
      </c>
    </row>
    <row r="75" spans="1:3" x14ac:dyDescent="0.35">
      <c r="A75" t="s">
        <v>59</v>
      </c>
      <c r="B75" t="s">
        <v>520</v>
      </c>
      <c r="C75" s="3">
        <v>18.497374374999996</v>
      </c>
    </row>
    <row r="76" spans="1:3" x14ac:dyDescent="0.35">
      <c r="A76" t="s">
        <v>60</v>
      </c>
      <c r="B76" t="s">
        <v>450</v>
      </c>
      <c r="C76" s="3">
        <v>20.948843358333335</v>
      </c>
    </row>
    <row r="77" spans="1:3" x14ac:dyDescent="0.35">
      <c r="A77" t="s">
        <v>61</v>
      </c>
      <c r="B77" t="s">
        <v>450</v>
      </c>
      <c r="C77" s="3">
        <v>18.497374375</v>
      </c>
    </row>
    <row r="78" spans="1:3" x14ac:dyDescent="0.35">
      <c r="A78" t="s">
        <v>62</v>
      </c>
      <c r="B78" t="s">
        <v>516</v>
      </c>
      <c r="C78" s="3">
        <v>14.0936825</v>
      </c>
    </row>
    <row r="79" spans="1:3" x14ac:dyDescent="0.35">
      <c r="A79" t="s">
        <v>63</v>
      </c>
      <c r="B79" t="s">
        <v>517</v>
      </c>
      <c r="C79" s="3">
        <v>10.607761875000001</v>
      </c>
    </row>
    <row r="80" spans="1:3" s="20" customFormat="1" x14ac:dyDescent="0.35">
      <c r="A80" s="20" t="s">
        <v>64</v>
      </c>
      <c r="B80" s="20" t="s">
        <v>450</v>
      </c>
      <c r="C80" s="3">
        <v>34.330592233333327</v>
      </c>
    </row>
    <row r="81" spans="1:3" x14ac:dyDescent="0.35">
      <c r="A81" t="s">
        <v>65</v>
      </c>
      <c r="B81" t="s">
        <v>453</v>
      </c>
      <c r="C81" s="3">
        <v>29.71897955</v>
      </c>
    </row>
    <row r="82" spans="1:3" x14ac:dyDescent="0.35">
      <c r="A82" t="s">
        <v>66</v>
      </c>
      <c r="B82" t="s">
        <v>516</v>
      </c>
      <c r="C82" s="3">
        <v>14.093682500000003</v>
      </c>
    </row>
    <row r="83" spans="1:3" x14ac:dyDescent="0.35">
      <c r="A83" t="s">
        <v>68</v>
      </c>
      <c r="B83" t="s">
        <v>516</v>
      </c>
      <c r="C83" s="3">
        <v>14.0936825</v>
      </c>
    </row>
    <row r="84" spans="1:3" x14ac:dyDescent="0.35">
      <c r="A84" t="s">
        <v>67</v>
      </c>
      <c r="B84" t="s">
        <v>531</v>
      </c>
      <c r="C84" s="3">
        <v>21.25028559375</v>
      </c>
    </row>
    <row r="85" spans="1:3" x14ac:dyDescent="0.35">
      <c r="A85" t="s">
        <v>69</v>
      </c>
      <c r="B85" t="s">
        <v>538</v>
      </c>
      <c r="C85" s="3">
        <v>22.166849250000002</v>
      </c>
    </row>
    <row r="86" spans="1:3" x14ac:dyDescent="0.35">
      <c r="A86" t="s">
        <v>539</v>
      </c>
      <c r="B86" t="s">
        <v>516</v>
      </c>
      <c r="C86" s="3">
        <v>14.093682500000002</v>
      </c>
    </row>
    <row r="87" spans="1:3" x14ac:dyDescent="0.35">
      <c r="A87" t="s">
        <v>70</v>
      </c>
      <c r="B87" t="s">
        <v>450</v>
      </c>
      <c r="C87" s="3">
        <v>23.340308350000001</v>
      </c>
    </row>
    <row r="88" spans="1:3" x14ac:dyDescent="0.35">
      <c r="A88" t="s">
        <v>71</v>
      </c>
      <c r="B88" t="s">
        <v>450</v>
      </c>
      <c r="C88" s="3">
        <v>18.497374374999996</v>
      </c>
    </row>
    <row r="89" spans="1:3" x14ac:dyDescent="0.35">
      <c r="A89" t="s">
        <v>540</v>
      </c>
      <c r="B89" t="s">
        <v>450</v>
      </c>
      <c r="C89" s="3">
        <v>18.497434009259255</v>
      </c>
    </row>
    <row r="90" spans="1:3" x14ac:dyDescent="0.35">
      <c r="A90" t="s">
        <v>72</v>
      </c>
      <c r="B90" t="s">
        <v>450</v>
      </c>
      <c r="C90" s="3">
        <v>26.568930999999999</v>
      </c>
    </row>
    <row r="91" spans="1:3" x14ac:dyDescent="0.35">
      <c r="A91" t="s">
        <v>73</v>
      </c>
      <c r="B91" t="s">
        <v>516</v>
      </c>
      <c r="C91" s="3">
        <v>14.0936825</v>
      </c>
    </row>
    <row r="92" spans="1:3" x14ac:dyDescent="0.35">
      <c r="A92" t="s">
        <v>541</v>
      </c>
      <c r="B92" t="s">
        <v>531</v>
      </c>
      <c r="C92" s="3">
        <v>21.250419770833329</v>
      </c>
    </row>
    <row r="93" spans="1:3" x14ac:dyDescent="0.35">
      <c r="A93" t="s">
        <v>74</v>
      </c>
      <c r="B93" t="s">
        <v>450</v>
      </c>
      <c r="C93" s="3">
        <v>18.497374374999996</v>
      </c>
    </row>
    <row r="94" spans="1:3" x14ac:dyDescent="0.35">
      <c r="A94" t="s">
        <v>75</v>
      </c>
      <c r="B94" t="s">
        <v>453</v>
      </c>
      <c r="C94" s="3">
        <v>42.945190350000004</v>
      </c>
    </row>
    <row r="95" spans="1:3" x14ac:dyDescent="0.35">
      <c r="A95" t="s">
        <v>76</v>
      </c>
      <c r="B95" t="s">
        <v>516</v>
      </c>
      <c r="C95" s="3">
        <v>14.0936825</v>
      </c>
    </row>
    <row r="96" spans="1:3" x14ac:dyDescent="0.35">
      <c r="A96" t="s">
        <v>77</v>
      </c>
      <c r="B96" t="s">
        <v>450</v>
      </c>
      <c r="C96" s="3">
        <v>18.497374374999996</v>
      </c>
    </row>
    <row r="97" spans="1:3" x14ac:dyDescent="0.35">
      <c r="A97" t="s">
        <v>78</v>
      </c>
      <c r="B97" t="s">
        <v>450</v>
      </c>
      <c r="C97" s="3">
        <v>18.497374374999996</v>
      </c>
    </row>
    <row r="98" spans="1:3" x14ac:dyDescent="0.35">
      <c r="A98" t="s">
        <v>79</v>
      </c>
      <c r="B98" t="s">
        <v>456</v>
      </c>
      <c r="C98" s="3">
        <v>28.98069698437499</v>
      </c>
    </row>
    <row r="99" spans="1:3" x14ac:dyDescent="0.35">
      <c r="A99" t="s">
        <v>80</v>
      </c>
      <c r="B99" t="s">
        <v>516</v>
      </c>
      <c r="C99" s="3">
        <v>14.093682500000002</v>
      </c>
    </row>
    <row r="100" spans="1:3" x14ac:dyDescent="0.35">
      <c r="A100" t="s">
        <v>81</v>
      </c>
      <c r="B100" t="s">
        <v>458</v>
      </c>
      <c r="C100" s="3">
        <v>26.570219100000003</v>
      </c>
    </row>
    <row r="101" spans="1:3" x14ac:dyDescent="0.35">
      <c r="A101" t="s">
        <v>82</v>
      </c>
      <c r="B101" t="s">
        <v>516</v>
      </c>
      <c r="C101" s="3">
        <v>14.0936825</v>
      </c>
    </row>
    <row r="102" spans="1:3" x14ac:dyDescent="0.35">
      <c r="A102" t="s">
        <v>83</v>
      </c>
      <c r="B102" t="s">
        <v>542</v>
      </c>
      <c r="C102" s="3">
        <v>19.414743093749998</v>
      </c>
    </row>
    <row r="103" spans="1:3" x14ac:dyDescent="0.35">
      <c r="A103" t="s">
        <v>84</v>
      </c>
      <c r="B103" t="s">
        <v>450</v>
      </c>
      <c r="C103" s="3">
        <v>18.497553277777776</v>
      </c>
    </row>
    <row r="104" spans="1:3" x14ac:dyDescent="0.35">
      <c r="A104" t="s">
        <v>85</v>
      </c>
      <c r="B104" t="s">
        <v>516</v>
      </c>
      <c r="C104" s="3">
        <v>14.093682499999998</v>
      </c>
    </row>
    <row r="105" spans="1:3" x14ac:dyDescent="0.35">
      <c r="A105" t="s">
        <v>86</v>
      </c>
      <c r="B105" t="s">
        <v>516</v>
      </c>
      <c r="C105" s="3">
        <v>14.0936825</v>
      </c>
    </row>
    <row r="106" spans="1:3" x14ac:dyDescent="0.35">
      <c r="A106" t="s">
        <v>87</v>
      </c>
      <c r="B106" t="s">
        <v>520</v>
      </c>
      <c r="C106" s="3">
        <v>18.497374374999996</v>
      </c>
    </row>
    <row r="107" spans="1:3" x14ac:dyDescent="0.35">
      <c r="A107" t="s">
        <v>88</v>
      </c>
      <c r="B107" t="s">
        <v>516</v>
      </c>
      <c r="C107" s="3">
        <v>14.093682500000002</v>
      </c>
    </row>
    <row r="108" spans="1:3" x14ac:dyDescent="0.35">
      <c r="A108" t="s">
        <v>89</v>
      </c>
      <c r="B108" t="s">
        <v>520</v>
      </c>
      <c r="C108" s="3">
        <v>18.497374374999996</v>
      </c>
    </row>
    <row r="109" spans="1:3" x14ac:dyDescent="0.35">
      <c r="A109" t="s">
        <v>460</v>
      </c>
      <c r="B109" t="s">
        <v>516</v>
      </c>
      <c r="C109" s="3">
        <v>14.093682500000002</v>
      </c>
    </row>
    <row r="110" spans="1:3" x14ac:dyDescent="0.35">
      <c r="A110" t="s">
        <v>90</v>
      </c>
      <c r="B110" t="s">
        <v>461</v>
      </c>
      <c r="C110" s="3">
        <v>46.70783779166667</v>
      </c>
    </row>
    <row r="111" spans="1:3" x14ac:dyDescent="0.35">
      <c r="A111" t="s">
        <v>91</v>
      </c>
      <c r="B111" t="s">
        <v>453</v>
      </c>
      <c r="C111" s="3">
        <v>39.054718499999993</v>
      </c>
    </row>
    <row r="112" spans="1:3" x14ac:dyDescent="0.35">
      <c r="A112" t="s">
        <v>92</v>
      </c>
      <c r="B112" t="s">
        <v>535</v>
      </c>
      <c r="C112" s="3">
        <v>28.084702674999999</v>
      </c>
    </row>
    <row r="113" spans="1:3" x14ac:dyDescent="0.35">
      <c r="A113" t="s">
        <v>93</v>
      </c>
      <c r="B113" t="s">
        <v>543</v>
      </c>
      <c r="C113" s="3">
        <v>22.166849250000002</v>
      </c>
    </row>
    <row r="114" spans="1:3" x14ac:dyDescent="0.35">
      <c r="A114" t="s">
        <v>94</v>
      </c>
      <c r="B114" t="s">
        <v>516</v>
      </c>
      <c r="C114" s="3">
        <v>14.0936825</v>
      </c>
    </row>
    <row r="115" spans="1:3" x14ac:dyDescent="0.35">
      <c r="A115" t="s">
        <v>95</v>
      </c>
      <c r="B115" t="s">
        <v>516</v>
      </c>
      <c r="C115" s="3">
        <v>14.0936825</v>
      </c>
    </row>
    <row r="116" spans="1:3" x14ac:dyDescent="0.35">
      <c r="A116" t="s">
        <v>96</v>
      </c>
      <c r="B116" t="s">
        <v>516</v>
      </c>
      <c r="C116" s="3">
        <v>14.0936825</v>
      </c>
    </row>
    <row r="117" spans="1:3" x14ac:dyDescent="0.35">
      <c r="A117" t="s">
        <v>97</v>
      </c>
      <c r="B117" t="s">
        <v>516</v>
      </c>
      <c r="C117" s="3">
        <v>14.0936825</v>
      </c>
    </row>
    <row r="118" spans="1:3" x14ac:dyDescent="0.35">
      <c r="A118" t="s">
        <v>98</v>
      </c>
      <c r="B118" t="s">
        <v>544</v>
      </c>
      <c r="C118" s="3">
        <v>33.175273875000002</v>
      </c>
    </row>
    <row r="119" spans="1:3" x14ac:dyDescent="0.35">
      <c r="A119" t="s">
        <v>545</v>
      </c>
      <c r="B119" t="s">
        <v>516</v>
      </c>
      <c r="C119" s="3">
        <v>14.0936825</v>
      </c>
    </row>
    <row r="120" spans="1:3" x14ac:dyDescent="0.35">
      <c r="A120" t="s">
        <v>99</v>
      </c>
      <c r="B120" t="s">
        <v>516</v>
      </c>
      <c r="C120" s="3">
        <v>14.093682500000002</v>
      </c>
    </row>
    <row r="121" spans="1:3" x14ac:dyDescent="0.35">
      <c r="A121" t="s">
        <v>546</v>
      </c>
      <c r="B121" t="s">
        <v>450</v>
      </c>
      <c r="C121" s="3">
        <v>18.497374374999996</v>
      </c>
    </row>
    <row r="122" spans="1:3" x14ac:dyDescent="0.35">
      <c r="A122" t="s">
        <v>100</v>
      </c>
      <c r="B122" t="s">
        <v>516</v>
      </c>
      <c r="C122" s="3">
        <v>14.0936825</v>
      </c>
    </row>
    <row r="123" spans="1:3" x14ac:dyDescent="0.35">
      <c r="A123" t="s">
        <v>101</v>
      </c>
      <c r="B123" t="s">
        <v>547</v>
      </c>
      <c r="C123" s="3">
        <v>22.166849250000002</v>
      </c>
    </row>
    <row r="124" spans="1:3" x14ac:dyDescent="0.35">
      <c r="A124" t="s">
        <v>104</v>
      </c>
      <c r="B124" t="s">
        <v>517</v>
      </c>
      <c r="C124" s="3">
        <v>10.607761875000001</v>
      </c>
    </row>
    <row r="125" spans="1:3" x14ac:dyDescent="0.35">
      <c r="A125" t="s">
        <v>548</v>
      </c>
      <c r="B125" t="s">
        <v>516</v>
      </c>
      <c r="C125" s="3">
        <v>14.093682500000002</v>
      </c>
    </row>
    <row r="126" spans="1:3" x14ac:dyDescent="0.35">
      <c r="A126" t="s">
        <v>102</v>
      </c>
      <c r="B126" t="s">
        <v>459</v>
      </c>
      <c r="C126" s="3">
        <v>19.414706499999991</v>
      </c>
    </row>
    <row r="127" spans="1:3" x14ac:dyDescent="0.35">
      <c r="A127" t="s">
        <v>103</v>
      </c>
      <c r="B127" t="s">
        <v>450</v>
      </c>
      <c r="C127" s="3">
        <v>18.497429896551722</v>
      </c>
    </row>
    <row r="128" spans="1:3" x14ac:dyDescent="0.35">
      <c r="A128" t="s">
        <v>105</v>
      </c>
      <c r="B128" t="s">
        <v>450</v>
      </c>
      <c r="C128" s="3">
        <v>24.999689173913048</v>
      </c>
    </row>
    <row r="129" spans="1:3" x14ac:dyDescent="0.35">
      <c r="A129" t="s">
        <v>106</v>
      </c>
      <c r="B129" t="s">
        <v>450</v>
      </c>
      <c r="C129" s="3">
        <v>18.977191625</v>
      </c>
    </row>
    <row r="130" spans="1:3" x14ac:dyDescent="0.35">
      <c r="A130" t="s">
        <v>107</v>
      </c>
      <c r="B130" t="s">
        <v>459</v>
      </c>
      <c r="C130" s="3">
        <v>22.166849250000002</v>
      </c>
    </row>
    <row r="131" spans="1:3" x14ac:dyDescent="0.35">
      <c r="A131" t="s">
        <v>108</v>
      </c>
      <c r="B131" t="s">
        <v>516</v>
      </c>
      <c r="C131" s="3">
        <v>14.093682500000003</v>
      </c>
    </row>
    <row r="132" spans="1:3" x14ac:dyDescent="0.35">
      <c r="A132" t="s">
        <v>109</v>
      </c>
      <c r="B132" t="s">
        <v>450</v>
      </c>
      <c r="C132" s="3">
        <v>18.497423166666664</v>
      </c>
    </row>
    <row r="133" spans="1:3" x14ac:dyDescent="0.35">
      <c r="A133" t="s">
        <v>110</v>
      </c>
      <c r="B133" t="s">
        <v>520</v>
      </c>
      <c r="C133" s="3">
        <v>18.497374374999996</v>
      </c>
    </row>
    <row r="134" spans="1:3" x14ac:dyDescent="0.35">
      <c r="A134" t="s">
        <v>111</v>
      </c>
      <c r="B134" t="s">
        <v>450</v>
      </c>
      <c r="C134" s="3">
        <v>18.497374374999996</v>
      </c>
    </row>
    <row r="135" spans="1:3" x14ac:dyDescent="0.35">
      <c r="A135" t="s">
        <v>112</v>
      </c>
      <c r="B135" t="s">
        <v>549</v>
      </c>
      <c r="C135" s="3">
        <v>17.103006125</v>
      </c>
    </row>
    <row r="136" spans="1:3" x14ac:dyDescent="0.35">
      <c r="A136" t="s">
        <v>113</v>
      </c>
      <c r="B136" t="s">
        <v>458</v>
      </c>
      <c r="C136" s="3">
        <v>22.166849249999999</v>
      </c>
    </row>
    <row r="137" spans="1:3" x14ac:dyDescent="0.35">
      <c r="A137" t="s">
        <v>114</v>
      </c>
      <c r="B137" t="s">
        <v>453</v>
      </c>
      <c r="C137" s="3">
        <v>29.71897955</v>
      </c>
    </row>
    <row r="138" spans="1:3" x14ac:dyDescent="0.35">
      <c r="A138" t="s">
        <v>115</v>
      </c>
      <c r="B138" t="s">
        <v>516</v>
      </c>
      <c r="C138" s="3">
        <v>14.093682500000002</v>
      </c>
    </row>
    <row r="139" spans="1:3" x14ac:dyDescent="0.35">
      <c r="A139" t="s">
        <v>116</v>
      </c>
      <c r="B139" t="s">
        <v>456</v>
      </c>
      <c r="C139" s="3">
        <v>21.308169587499993</v>
      </c>
    </row>
    <row r="140" spans="1:3" x14ac:dyDescent="0.35">
      <c r="A140" t="s">
        <v>550</v>
      </c>
      <c r="B140" t="s">
        <v>520</v>
      </c>
      <c r="C140" s="3">
        <v>27.267564237499997</v>
      </c>
    </row>
    <row r="141" spans="1:3" x14ac:dyDescent="0.35">
      <c r="A141" t="s">
        <v>117</v>
      </c>
      <c r="B141" t="s">
        <v>520</v>
      </c>
      <c r="C141" s="3">
        <v>24.920565531249999</v>
      </c>
    </row>
    <row r="142" spans="1:3" x14ac:dyDescent="0.35">
      <c r="A142" t="s">
        <v>118</v>
      </c>
      <c r="B142" t="s">
        <v>452</v>
      </c>
      <c r="C142" s="3">
        <v>21.249480531249997</v>
      </c>
    </row>
    <row r="143" spans="1:3" x14ac:dyDescent="0.35">
      <c r="A143" t="s">
        <v>119</v>
      </c>
      <c r="B143" t="s">
        <v>450</v>
      </c>
      <c r="C143" s="3">
        <v>18.497374374999996</v>
      </c>
    </row>
    <row r="144" spans="1:3" x14ac:dyDescent="0.35">
      <c r="A144" t="s">
        <v>120</v>
      </c>
      <c r="B144" t="s">
        <v>456</v>
      </c>
      <c r="C144" s="3">
        <v>22.18850543125</v>
      </c>
    </row>
    <row r="145" spans="1:3" x14ac:dyDescent="0.35">
      <c r="A145" t="s">
        <v>121</v>
      </c>
      <c r="B145" t="s">
        <v>516</v>
      </c>
      <c r="C145" s="3">
        <v>14.093682499999998</v>
      </c>
    </row>
    <row r="146" spans="1:3" x14ac:dyDescent="0.35">
      <c r="A146" t="s">
        <v>122</v>
      </c>
      <c r="B146" t="s">
        <v>450</v>
      </c>
      <c r="C146" s="3">
        <v>18.497374374999996</v>
      </c>
    </row>
    <row r="147" spans="1:3" x14ac:dyDescent="0.35">
      <c r="A147" t="s">
        <v>551</v>
      </c>
      <c r="B147" t="s">
        <v>516</v>
      </c>
      <c r="C147" s="3">
        <v>14.093682500000002</v>
      </c>
    </row>
    <row r="148" spans="1:3" x14ac:dyDescent="0.35">
      <c r="A148" t="s">
        <v>123</v>
      </c>
      <c r="B148" t="s">
        <v>461</v>
      </c>
      <c r="C148" s="3">
        <v>36.493607322916667</v>
      </c>
    </row>
    <row r="149" spans="1:3" x14ac:dyDescent="0.35">
      <c r="A149" t="s">
        <v>124</v>
      </c>
      <c r="B149" t="s">
        <v>516</v>
      </c>
      <c r="C149" s="3">
        <v>14.0936825</v>
      </c>
    </row>
    <row r="150" spans="1:3" x14ac:dyDescent="0.35">
      <c r="A150" t="s">
        <v>125</v>
      </c>
      <c r="B150" t="s">
        <v>520</v>
      </c>
      <c r="C150" s="3">
        <v>20.332111812499999</v>
      </c>
    </row>
    <row r="151" spans="1:3" x14ac:dyDescent="0.35">
      <c r="A151" t="s">
        <v>126</v>
      </c>
      <c r="B151" t="s">
        <v>552</v>
      </c>
      <c r="C151" s="3">
        <v>26.908989399999999</v>
      </c>
    </row>
    <row r="152" spans="1:3" x14ac:dyDescent="0.35">
      <c r="A152" t="s">
        <v>127</v>
      </c>
      <c r="B152" t="s">
        <v>450</v>
      </c>
      <c r="C152" s="3">
        <v>18.497374374999996</v>
      </c>
    </row>
    <row r="153" spans="1:3" x14ac:dyDescent="0.35">
      <c r="A153" t="s">
        <v>128</v>
      </c>
      <c r="B153" t="s">
        <v>517</v>
      </c>
      <c r="C153" s="3">
        <v>10.607761875000001</v>
      </c>
    </row>
    <row r="154" spans="1:3" x14ac:dyDescent="0.35">
      <c r="A154" t="s">
        <v>129</v>
      </c>
      <c r="B154" t="s">
        <v>450</v>
      </c>
      <c r="C154" s="3">
        <v>18.497374374999996</v>
      </c>
    </row>
    <row r="155" spans="1:3" x14ac:dyDescent="0.35">
      <c r="A155" t="s">
        <v>130</v>
      </c>
      <c r="B155" t="s">
        <v>536</v>
      </c>
      <c r="C155" s="3">
        <v>20.332111812499999</v>
      </c>
    </row>
    <row r="156" spans="1:3" x14ac:dyDescent="0.35">
      <c r="A156" t="s">
        <v>462</v>
      </c>
      <c r="B156" t="s">
        <v>516</v>
      </c>
      <c r="C156" s="3">
        <v>14.093682500000002</v>
      </c>
    </row>
    <row r="157" spans="1:3" x14ac:dyDescent="0.35">
      <c r="A157" t="s">
        <v>131</v>
      </c>
      <c r="B157" t="s">
        <v>544</v>
      </c>
      <c r="C157" s="3">
        <v>22.200259343749998</v>
      </c>
    </row>
    <row r="158" spans="1:3" x14ac:dyDescent="0.35">
      <c r="A158" t="s">
        <v>132</v>
      </c>
      <c r="B158" t="s">
        <v>516</v>
      </c>
      <c r="C158" s="3">
        <v>14.0936825</v>
      </c>
    </row>
    <row r="159" spans="1:3" x14ac:dyDescent="0.35">
      <c r="A159" t="s">
        <v>133</v>
      </c>
      <c r="B159" t="s">
        <v>516</v>
      </c>
      <c r="C159" s="3">
        <v>14.093682500000002</v>
      </c>
    </row>
    <row r="160" spans="1:3" x14ac:dyDescent="0.35">
      <c r="A160" t="s">
        <v>553</v>
      </c>
      <c r="B160" t="s">
        <v>516</v>
      </c>
      <c r="C160" s="3">
        <v>14.0936825</v>
      </c>
    </row>
    <row r="161" spans="1:3" x14ac:dyDescent="0.35">
      <c r="A161" t="s">
        <v>134</v>
      </c>
      <c r="B161" t="s">
        <v>450</v>
      </c>
      <c r="C161" s="3">
        <v>18.497374374999996</v>
      </c>
    </row>
    <row r="162" spans="1:3" x14ac:dyDescent="0.35">
      <c r="A162" t="s">
        <v>135</v>
      </c>
      <c r="B162" t="s">
        <v>520</v>
      </c>
      <c r="C162" s="3">
        <v>18.497374374999996</v>
      </c>
    </row>
    <row r="163" spans="1:3" x14ac:dyDescent="0.35">
      <c r="A163" t="s">
        <v>136</v>
      </c>
      <c r="B163" t="s">
        <v>516</v>
      </c>
      <c r="C163" s="3">
        <v>14.0936825</v>
      </c>
    </row>
    <row r="164" spans="1:3" x14ac:dyDescent="0.35">
      <c r="A164" t="s">
        <v>137</v>
      </c>
      <c r="B164" t="s">
        <v>452</v>
      </c>
      <c r="C164" s="3">
        <v>23.220032012499999</v>
      </c>
    </row>
    <row r="165" spans="1:3" x14ac:dyDescent="0.35">
      <c r="A165" t="s">
        <v>554</v>
      </c>
      <c r="B165" t="s">
        <v>450</v>
      </c>
      <c r="C165" s="3">
        <v>18.497374374999996</v>
      </c>
    </row>
    <row r="166" spans="1:3" x14ac:dyDescent="0.35">
      <c r="A166" t="s">
        <v>138</v>
      </c>
      <c r="B166" t="s">
        <v>516</v>
      </c>
      <c r="C166" s="3">
        <v>14.093682500000002</v>
      </c>
    </row>
    <row r="167" spans="1:3" x14ac:dyDescent="0.35">
      <c r="A167" t="s">
        <v>139</v>
      </c>
      <c r="B167" t="s">
        <v>450</v>
      </c>
      <c r="C167" s="3">
        <v>18.497374374999996</v>
      </c>
    </row>
    <row r="168" spans="1:3" x14ac:dyDescent="0.35">
      <c r="A168" t="s">
        <v>140</v>
      </c>
      <c r="B168" t="s">
        <v>516</v>
      </c>
      <c r="C168" s="3">
        <v>14.0936825</v>
      </c>
    </row>
    <row r="169" spans="1:3" x14ac:dyDescent="0.35">
      <c r="A169" t="s">
        <v>555</v>
      </c>
      <c r="B169" t="s">
        <v>517</v>
      </c>
      <c r="C169" s="3">
        <v>10.607761875000001</v>
      </c>
    </row>
    <row r="170" spans="1:3" x14ac:dyDescent="0.35">
      <c r="A170" t="s">
        <v>141</v>
      </c>
      <c r="B170" t="s">
        <v>450</v>
      </c>
      <c r="C170" s="3">
        <v>18.497374374999996</v>
      </c>
    </row>
    <row r="171" spans="1:3" x14ac:dyDescent="0.35">
      <c r="A171" t="s">
        <v>142</v>
      </c>
      <c r="B171" t="s">
        <v>535</v>
      </c>
      <c r="C171" s="3">
        <v>25.633287362499996</v>
      </c>
    </row>
    <row r="172" spans="1:3" x14ac:dyDescent="0.35">
      <c r="A172" t="s">
        <v>143</v>
      </c>
      <c r="B172" t="s">
        <v>450</v>
      </c>
      <c r="C172" s="3">
        <v>18.497417891891885</v>
      </c>
    </row>
    <row r="173" spans="1:3" x14ac:dyDescent="0.35">
      <c r="A173" t="s">
        <v>144</v>
      </c>
      <c r="B173" t="s">
        <v>520</v>
      </c>
      <c r="C173" s="3">
        <v>18.497374374999996</v>
      </c>
    </row>
    <row r="174" spans="1:3" x14ac:dyDescent="0.35">
      <c r="A174" t="s">
        <v>145</v>
      </c>
      <c r="B174" t="s">
        <v>453</v>
      </c>
      <c r="C174" s="3">
        <v>36.125425406250002</v>
      </c>
    </row>
    <row r="175" spans="1:3" x14ac:dyDescent="0.35">
      <c r="A175" t="s">
        <v>146</v>
      </c>
      <c r="B175" t="s">
        <v>450</v>
      </c>
      <c r="C175" s="3">
        <v>18.497374374999996</v>
      </c>
    </row>
    <row r="176" spans="1:3" x14ac:dyDescent="0.35">
      <c r="A176" t="s">
        <v>147</v>
      </c>
      <c r="B176" t="s">
        <v>453</v>
      </c>
      <c r="C176" s="3">
        <v>30.536117987499996</v>
      </c>
    </row>
    <row r="177" spans="1:3" x14ac:dyDescent="0.35">
      <c r="A177" t="s">
        <v>556</v>
      </c>
      <c r="B177" t="s">
        <v>516</v>
      </c>
      <c r="C177" s="3">
        <v>14.0936825</v>
      </c>
    </row>
    <row r="178" spans="1:3" x14ac:dyDescent="0.35">
      <c r="A178" t="s">
        <v>148</v>
      </c>
      <c r="B178" t="s">
        <v>450</v>
      </c>
      <c r="C178" s="3">
        <v>22.166849250000002</v>
      </c>
    </row>
    <row r="179" spans="1:3" x14ac:dyDescent="0.35">
      <c r="A179" t="s">
        <v>149</v>
      </c>
      <c r="B179" t="s">
        <v>450</v>
      </c>
      <c r="C179" s="3">
        <v>22.163629</v>
      </c>
    </row>
    <row r="180" spans="1:3" x14ac:dyDescent="0.35">
      <c r="A180" t="s">
        <v>150</v>
      </c>
      <c r="B180" t="s">
        <v>450</v>
      </c>
      <c r="C180" s="3">
        <v>18.497374374999996</v>
      </c>
    </row>
    <row r="181" spans="1:3" x14ac:dyDescent="0.35">
      <c r="A181" t="s">
        <v>151</v>
      </c>
      <c r="B181" t="s">
        <v>516</v>
      </c>
      <c r="C181" s="3">
        <v>14.093682500000002</v>
      </c>
    </row>
    <row r="182" spans="1:3" x14ac:dyDescent="0.35">
      <c r="A182" t="s">
        <v>152</v>
      </c>
      <c r="B182" t="s">
        <v>459</v>
      </c>
      <c r="C182" s="3">
        <v>19.414743093749998</v>
      </c>
    </row>
    <row r="183" spans="1:3" x14ac:dyDescent="0.35">
      <c r="A183" t="s">
        <v>153</v>
      </c>
      <c r="B183" t="s">
        <v>450</v>
      </c>
      <c r="C183" s="3">
        <v>28.920828201923079</v>
      </c>
    </row>
    <row r="184" spans="1:3" x14ac:dyDescent="0.35">
      <c r="A184" t="s">
        <v>557</v>
      </c>
      <c r="B184" t="s">
        <v>450</v>
      </c>
      <c r="C184" s="3">
        <v>22.166849249999999</v>
      </c>
    </row>
    <row r="185" spans="1:3" x14ac:dyDescent="0.35">
      <c r="A185" t="s">
        <v>154</v>
      </c>
      <c r="B185" t="s">
        <v>516</v>
      </c>
      <c r="C185" s="3">
        <v>14.0936825</v>
      </c>
    </row>
    <row r="186" spans="1:3" x14ac:dyDescent="0.35">
      <c r="A186" t="s">
        <v>463</v>
      </c>
      <c r="B186" t="s">
        <v>450</v>
      </c>
      <c r="C186" s="3">
        <v>18.497417891891885</v>
      </c>
    </row>
    <row r="187" spans="1:3" x14ac:dyDescent="0.35">
      <c r="A187" t="s">
        <v>155</v>
      </c>
      <c r="B187" t="s">
        <v>450</v>
      </c>
      <c r="C187" s="3">
        <v>18.497374374999996</v>
      </c>
    </row>
    <row r="188" spans="1:3" x14ac:dyDescent="0.35">
      <c r="A188" t="s">
        <v>156</v>
      </c>
      <c r="B188" t="s">
        <v>516</v>
      </c>
      <c r="C188" s="3">
        <v>14.093682500000002</v>
      </c>
    </row>
    <row r="189" spans="1:3" x14ac:dyDescent="0.35">
      <c r="A189" t="s">
        <v>558</v>
      </c>
      <c r="B189" t="s">
        <v>516</v>
      </c>
      <c r="C189" s="3">
        <v>14.0936825</v>
      </c>
    </row>
    <row r="190" spans="1:3" x14ac:dyDescent="0.35">
      <c r="A190" t="s">
        <v>157</v>
      </c>
      <c r="B190" t="s">
        <v>458</v>
      </c>
      <c r="C190" s="3">
        <v>23.084217968750004</v>
      </c>
    </row>
    <row r="191" spans="1:3" x14ac:dyDescent="0.35">
      <c r="A191" t="s">
        <v>559</v>
      </c>
      <c r="B191" t="s">
        <v>516</v>
      </c>
      <c r="C191" s="3">
        <v>14.0936825</v>
      </c>
    </row>
    <row r="192" spans="1:3" x14ac:dyDescent="0.35">
      <c r="A192" t="s">
        <v>158</v>
      </c>
      <c r="B192" t="s">
        <v>520</v>
      </c>
      <c r="C192" s="3">
        <v>20.332111812499999</v>
      </c>
    </row>
    <row r="193" spans="1:3" x14ac:dyDescent="0.35">
      <c r="A193" t="s">
        <v>159</v>
      </c>
      <c r="B193" t="s">
        <v>520</v>
      </c>
      <c r="C193" s="3">
        <v>18.497374374999996</v>
      </c>
    </row>
    <row r="194" spans="1:3" x14ac:dyDescent="0.35">
      <c r="A194" t="s">
        <v>160</v>
      </c>
      <c r="B194" t="s">
        <v>450</v>
      </c>
      <c r="C194" s="3">
        <v>18.497374374999996</v>
      </c>
    </row>
    <row r="195" spans="1:3" x14ac:dyDescent="0.35">
      <c r="A195" t="s">
        <v>161</v>
      </c>
      <c r="B195" t="s">
        <v>516</v>
      </c>
      <c r="C195" s="3">
        <v>14.0936825</v>
      </c>
    </row>
    <row r="196" spans="1:3" x14ac:dyDescent="0.35">
      <c r="A196" t="s">
        <v>162</v>
      </c>
      <c r="B196" t="s">
        <v>450</v>
      </c>
      <c r="C196" s="3">
        <v>18.497374374999996</v>
      </c>
    </row>
    <row r="197" spans="1:3" x14ac:dyDescent="0.35">
      <c r="A197" t="s">
        <v>163</v>
      </c>
      <c r="B197" t="s">
        <v>516</v>
      </c>
      <c r="C197" s="3">
        <v>14.093682499999998</v>
      </c>
    </row>
    <row r="198" spans="1:3" x14ac:dyDescent="0.35">
      <c r="A198" t="s">
        <v>464</v>
      </c>
      <c r="B198" t="s">
        <v>516</v>
      </c>
      <c r="C198" s="3">
        <v>14.0936825</v>
      </c>
    </row>
    <row r="199" spans="1:3" x14ac:dyDescent="0.35">
      <c r="A199" t="s">
        <v>164</v>
      </c>
      <c r="B199" t="s">
        <v>516</v>
      </c>
      <c r="C199" s="3">
        <v>14.093682500000003</v>
      </c>
    </row>
    <row r="200" spans="1:3" x14ac:dyDescent="0.35">
      <c r="A200" t="s">
        <v>165</v>
      </c>
      <c r="B200" t="s">
        <v>453</v>
      </c>
      <c r="C200" s="3">
        <v>43.242005392857138</v>
      </c>
    </row>
    <row r="201" spans="1:3" x14ac:dyDescent="0.35">
      <c r="A201" t="s">
        <v>166</v>
      </c>
      <c r="B201" t="s">
        <v>560</v>
      </c>
      <c r="C201" s="3">
        <v>22.166849250000002</v>
      </c>
    </row>
    <row r="202" spans="1:3" x14ac:dyDescent="0.35">
      <c r="A202" t="s">
        <v>167</v>
      </c>
      <c r="B202" t="s">
        <v>450</v>
      </c>
      <c r="C202" s="3">
        <v>18.497434009259255</v>
      </c>
    </row>
    <row r="203" spans="1:3" x14ac:dyDescent="0.35">
      <c r="A203" t="s">
        <v>168</v>
      </c>
      <c r="B203" t="s">
        <v>450</v>
      </c>
      <c r="C203" s="3">
        <v>33.327727289473678</v>
      </c>
    </row>
    <row r="204" spans="1:3" x14ac:dyDescent="0.35">
      <c r="A204" t="s">
        <v>169</v>
      </c>
      <c r="B204" t="s">
        <v>450</v>
      </c>
      <c r="C204" s="3">
        <v>18.497374374999996</v>
      </c>
    </row>
    <row r="205" spans="1:3" x14ac:dyDescent="0.35">
      <c r="A205" t="s">
        <v>170</v>
      </c>
      <c r="B205" t="s">
        <v>450</v>
      </c>
      <c r="C205" s="3">
        <v>22.166849249999999</v>
      </c>
    </row>
    <row r="206" spans="1:3" x14ac:dyDescent="0.35">
      <c r="A206" t="s">
        <v>171</v>
      </c>
      <c r="B206" t="s">
        <v>456</v>
      </c>
      <c r="C206" s="3">
        <v>29.492227946428574</v>
      </c>
    </row>
    <row r="207" spans="1:3" x14ac:dyDescent="0.35">
      <c r="A207" t="s">
        <v>172</v>
      </c>
      <c r="B207" t="s">
        <v>536</v>
      </c>
      <c r="C207" s="3">
        <v>22.166849250000002</v>
      </c>
    </row>
    <row r="208" spans="1:3" x14ac:dyDescent="0.35">
      <c r="A208" t="s">
        <v>173</v>
      </c>
      <c r="B208" t="s">
        <v>561</v>
      </c>
      <c r="C208" s="3">
        <v>23.084217968750004</v>
      </c>
    </row>
    <row r="209" spans="1:3" x14ac:dyDescent="0.35">
      <c r="A209" t="s">
        <v>562</v>
      </c>
      <c r="B209" t="s">
        <v>516</v>
      </c>
      <c r="C209" s="3">
        <v>14.093682500000002</v>
      </c>
    </row>
    <row r="210" spans="1:3" x14ac:dyDescent="0.35">
      <c r="A210" t="s">
        <v>174</v>
      </c>
      <c r="B210" t="s">
        <v>450</v>
      </c>
      <c r="C210" s="3">
        <v>18.497374374999996</v>
      </c>
    </row>
    <row r="211" spans="1:3" x14ac:dyDescent="0.35">
      <c r="A211" t="s">
        <v>175</v>
      </c>
      <c r="B211" t="s">
        <v>453</v>
      </c>
      <c r="C211" s="3">
        <v>59.591950700000012</v>
      </c>
    </row>
    <row r="212" spans="1:3" x14ac:dyDescent="0.35">
      <c r="A212" t="s">
        <v>176</v>
      </c>
      <c r="B212" t="s">
        <v>450</v>
      </c>
      <c r="C212" s="3">
        <v>18.497374375</v>
      </c>
    </row>
    <row r="213" spans="1:3" x14ac:dyDescent="0.35">
      <c r="A213" t="s">
        <v>177</v>
      </c>
      <c r="B213" t="s">
        <v>456</v>
      </c>
      <c r="C213" s="3">
        <v>25.480083968750002</v>
      </c>
    </row>
    <row r="214" spans="1:3" x14ac:dyDescent="0.35">
      <c r="A214" t="s">
        <v>178</v>
      </c>
      <c r="B214" t="s">
        <v>520</v>
      </c>
      <c r="C214" s="3">
        <v>22.166849250000002</v>
      </c>
    </row>
    <row r="215" spans="1:3" x14ac:dyDescent="0.35">
      <c r="A215" t="s">
        <v>465</v>
      </c>
      <c r="B215" t="s">
        <v>516</v>
      </c>
      <c r="C215" s="3">
        <v>14.0936825</v>
      </c>
    </row>
    <row r="216" spans="1:3" x14ac:dyDescent="0.35">
      <c r="A216" t="s">
        <v>563</v>
      </c>
      <c r="B216" t="s">
        <v>531</v>
      </c>
      <c r="C216" s="3">
        <v>21.250366099999997</v>
      </c>
    </row>
    <row r="217" spans="1:3" x14ac:dyDescent="0.35">
      <c r="A217" t="s">
        <v>179</v>
      </c>
      <c r="B217" t="s">
        <v>450</v>
      </c>
      <c r="C217" s="3">
        <v>18.497374374999996</v>
      </c>
    </row>
    <row r="218" spans="1:3" x14ac:dyDescent="0.35">
      <c r="A218" t="s">
        <v>180</v>
      </c>
      <c r="B218" t="s">
        <v>564</v>
      </c>
      <c r="C218" s="3">
        <v>21.314368568749998</v>
      </c>
    </row>
    <row r="219" spans="1:3" x14ac:dyDescent="0.35">
      <c r="A219" t="s">
        <v>181</v>
      </c>
      <c r="B219" t="s">
        <v>536</v>
      </c>
      <c r="C219" s="3">
        <v>20.332111812499999</v>
      </c>
    </row>
    <row r="220" spans="1:3" x14ac:dyDescent="0.35">
      <c r="A220" t="s">
        <v>182</v>
      </c>
      <c r="B220" t="s">
        <v>456</v>
      </c>
      <c r="C220" s="3">
        <v>20.332111812499999</v>
      </c>
    </row>
    <row r="221" spans="1:3" x14ac:dyDescent="0.35">
      <c r="A221" t="s">
        <v>183</v>
      </c>
      <c r="B221" t="s">
        <v>456</v>
      </c>
      <c r="C221" s="3">
        <v>20.332111812499999</v>
      </c>
    </row>
    <row r="222" spans="1:3" x14ac:dyDescent="0.35">
      <c r="A222" t="s">
        <v>184</v>
      </c>
      <c r="B222" t="s">
        <v>450</v>
      </c>
      <c r="C222" s="3">
        <v>18.497374374999996</v>
      </c>
    </row>
    <row r="223" spans="1:3" x14ac:dyDescent="0.35">
      <c r="A223" t="s">
        <v>185</v>
      </c>
      <c r="B223" t="s">
        <v>453</v>
      </c>
      <c r="C223" s="3">
        <v>34.54283354375</v>
      </c>
    </row>
    <row r="224" spans="1:3" x14ac:dyDescent="0.35">
      <c r="A224" t="s">
        <v>186</v>
      </c>
      <c r="B224" t="s">
        <v>565</v>
      </c>
      <c r="C224" s="3">
        <v>27.15686814375</v>
      </c>
    </row>
    <row r="225" spans="1:3" x14ac:dyDescent="0.35">
      <c r="A225" t="s">
        <v>187</v>
      </c>
      <c r="B225" t="s">
        <v>450</v>
      </c>
      <c r="C225" s="3">
        <v>22.163629</v>
      </c>
    </row>
    <row r="226" spans="1:3" x14ac:dyDescent="0.35">
      <c r="A226" t="s">
        <v>566</v>
      </c>
      <c r="B226" t="s">
        <v>516</v>
      </c>
      <c r="C226" s="3">
        <v>14.0936825</v>
      </c>
    </row>
    <row r="227" spans="1:3" x14ac:dyDescent="0.35">
      <c r="A227" t="s">
        <v>188</v>
      </c>
      <c r="B227" t="s">
        <v>450</v>
      </c>
      <c r="C227" s="3">
        <v>22.681284187500001</v>
      </c>
    </row>
    <row r="228" spans="1:3" x14ac:dyDescent="0.35">
      <c r="A228" t="s">
        <v>189</v>
      </c>
      <c r="B228" t="s">
        <v>516</v>
      </c>
      <c r="C228" s="3">
        <v>14.0936825</v>
      </c>
    </row>
    <row r="229" spans="1:3" x14ac:dyDescent="0.35">
      <c r="A229" t="s">
        <v>190</v>
      </c>
      <c r="B229" t="s">
        <v>516</v>
      </c>
      <c r="C229" s="3">
        <v>14.0936825</v>
      </c>
    </row>
    <row r="230" spans="1:3" x14ac:dyDescent="0.35">
      <c r="A230" t="s">
        <v>191</v>
      </c>
      <c r="B230" t="s">
        <v>516</v>
      </c>
      <c r="C230" s="3">
        <v>14.093682500000003</v>
      </c>
    </row>
    <row r="231" spans="1:3" x14ac:dyDescent="0.35">
      <c r="A231" t="s">
        <v>192</v>
      </c>
      <c r="B231" t="s">
        <v>516</v>
      </c>
      <c r="C231" s="3">
        <v>14.093682500000002</v>
      </c>
    </row>
    <row r="232" spans="1:3" x14ac:dyDescent="0.35">
      <c r="A232" t="s">
        <v>193</v>
      </c>
      <c r="B232" t="s">
        <v>450</v>
      </c>
      <c r="C232" s="3">
        <v>18.497374374999996</v>
      </c>
    </row>
    <row r="233" spans="1:3" x14ac:dyDescent="0.35">
      <c r="A233" t="s">
        <v>194</v>
      </c>
      <c r="B233" t="s">
        <v>516</v>
      </c>
      <c r="C233" s="3">
        <v>14.0936825</v>
      </c>
    </row>
    <row r="234" spans="1:3" x14ac:dyDescent="0.35">
      <c r="A234" t="s">
        <v>195</v>
      </c>
      <c r="B234" t="s">
        <v>544</v>
      </c>
      <c r="C234" s="3">
        <v>33.175273875000002</v>
      </c>
    </row>
    <row r="235" spans="1:3" x14ac:dyDescent="0.35">
      <c r="A235" t="s">
        <v>567</v>
      </c>
      <c r="B235" t="s">
        <v>458</v>
      </c>
      <c r="C235" s="3">
        <v>26.570219100000003</v>
      </c>
    </row>
    <row r="236" spans="1:3" x14ac:dyDescent="0.35">
      <c r="A236" t="s">
        <v>196</v>
      </c>
      <c r="B236" t="s">
        <v>516</v>
      </c>
      <c r="C236" s="3">
        <v>14.0936825</v>
      </c>
    </row>
    <row r="237" spans="1:3" x14ac:dyDescent="0.35">
      <c r="A237" t="s">
        <v>197</v>
      </c>
      <c r="B237" t="s">
        <v>516</v>
      </c>
      <c r="C237" s="3">
        <v>14.0936825</v>
      </c>
    </row>
    <row r="238" spans="1:3" x14ac:dyDescent="0.35">
      <c r="A238" t="s">
        <v>198</v>
      </c>
      <c r="B238" t="s">
        <v>516</v>
      </c>
      <c r="C238" s="3">
        <v>14.093682500000002</v>
      </c>
    </row>
    <row r="239" spans="1:3" x14ac:dyDescent="0.35">
      <c r="A239" t="s">
        <v>199</v>
      </c>
      <c r="B239" t="s">
        <v>516</v>
      </c>
      <c r="C239" s="3">
        <v>14.0936825</v>
      </c>
    </row>
    <row r="240" spans="1:3" x14ac:dyDescent="0.35">
      <c r="A240" t="s">
        <v>568</v>
      </c>
      <c r="B240" t="s">
        <v>516</v>
      </c>
      <c r="C240" s="3">
        <v>14.0936825</v>
      </c>
    </row>
    <row r="241" spans="1:3" x14ac:dyDescent="0.35">
      <c r="A241" t="s">
        <v>200</v>
      </c>
      <c r="B241" t="s">
        <v>517</v>
      </c>
      <c r="C241" s="3">
        <v>10.607761875000001</v>
      </c>
    </row>
    <row r="242" spans="1:3" x14ac:dyDescent="0.35">
      <c r="A242" t="s">
        <v>201</v>
      </c>
      <c r="B242" t="s">
        <v>516</v>
      </c>
      <c r="C242" s="3">
        <v>14.093682500000003</v>
      </c>
    </row>
    <row r="243" spans="1:3" x14ac:dyDescent="0.35">
      <c r="A243" t="s">
        <v>202</v>
      </c>
      <c r="B243" t="s">
        <v>516</v>
      </c>
      <c r="C243" s="3">
        <v>14.0936825</v>
      </c>
    </row>
    <row r="244" spans="1:3" x14ac:dyDescent="0.35">
      <c r="A244" t="s">
        <v>203</v>
      </c>
      <c r="B244" t="s">
        <v>516</v>
      </c>
      <c r="C244" s="3">
        <v>14.0936825</v>
      </c>
    </row>
    <row r="245" spans="1:3" x14ac:dyDescent="0.35">
      <c r="A245" t="s">
        <v>204</v>
      </c>
      <c r="B245" t="s">
        <v>450</v>
      </c>
      <c r="C245" s="3">
        <v>18.497374374999996</v>
      </c>
    </row>
    <row r="246" spans="1:3" x14ac:dyDescent="0.35">
      <c r="A246" t="s">
        <v>205</v>
      </c>
      <c r="B246" t="s">
        <v>516</v>
      </c>
      <c r="C246" s="3">
        <v>14.093682500000002</v>
      </c>
    </row>
    <row r="247" spans="1:3" x14ac:dyDescent="0.35">
      <c r="A247" t="s">
        <v>206</v>
      </c>
      <c r="B247" t="s">
        <v>453</v>
      </c>
      <c r="C247" s="3">
        <v>32.170394862499997</v>
      </c>
    </row>
    <row r="248" spans="1:3" x14ac:dyDescent="0.35">
      <c r="A248" t="s">
        <v>207</v>
      </c>
      <c r="B248" t="s">
        <v>458</v>
      </c>
      <c r="C248" s="3">
        <v>22.166849250000002</v>
      </c>
    </row>
    <row r="249" spans="1:3" x14ac:dyDescent="0.35">
      <c r="A249" t="s">
        <v>208</v>
      </c>
      <c r="B249" t="s">
        <v>453</v>
      </c>
      <c r="C249" s="3">
        <v>19.001251492857143</v>
      </c>
    </row>
    <row r="250" spans="1:3" x14ac:dyDescent="0.35">
      <c r="A250" t="s">
        <v>209</v>
      </c>
      <c r="B250" t="s">
        <v>569</v>
      </c>
      <c r="C250" s="3">
        <v>32.987533300000003</v>
      </c>
    </row>
    <row r="251" spans="1:3" x14ac:dyDescent="0.35">
      <c r="A251" t="s">
        <v>210</v>
      </c>
      <c r="B251" t="s">
        <v>450</v>
      </c>
      <c r="C251" s="3">
        <v>18.497374374999996</v>
      </c>
    </row>
    <row r="252" spans="1:3" x14ac:dyDescent="0.35">
      <c r="A252" t="s">
        <v>211</v>
      </c>
      <c r="B252" t="s">
        <v>516</v>
      </c>
      <c r="C252" s="3">
        <v>14.093682500000002</v>
      </c>
    </row>
    <row r="253" spans="1:3" x14ac:dyDescent="0.35">
      <c r="A253" t="s">
        <v>212</v>
      </c>
      <c r="B253" t="s">
        <v>516</v>
      </c>
      <c r="C253" s="3">
        <v>14.0936825</v>
      </c>
    </row>
    <row r="254" spans="1:3" x14ac:dyDescent="0.35">
      <c r="A254" t="s">
        <v>213</v>
      </c>
      <c r="B254" t="s">
        <v>450</v>
      </c>
      <c r="C254" s="3">
        <v>18.497374374999996</v>
      </c>
    </row>
    <row r="255" spans="1:3" x14ac:dyDescent="0.35">
      <c r="A255" t="s">
        <v>214</v>
      </c>
      <c r="B255" t="s">
        <v>516</v>
      </c>
      <c r="C255" s="3">
        <v>14.0936825</v>
      </c>
    </row>
    <row r="256" spans="1:3" x14ac:dyDescent="0.35">
      <c r="A256" t="s">
        <v>215</v>
      </c>
      <c r="B256" t="s">
        <v>516</v>
      </c>
      <c r="C256" s="3">
        <v>14.093682500000002</v>
      </c>
    </row>
    <row r="257" spans="1:3" x14ac:dyDescent="0.35">
      <c r="A257" t="s">
        <v>216</v>
      </c>
      <c r="B257" t="s">
        <v>516</v>
      </c>
      <c r="C257" s="3">
        <v>14.093682500000002</v>
      </c>
    </row>
    <row r="258" spans="1:3" x14ac:dyDescent="0.35">
      <c r="A258" t="s">
        <v>570</v>
      </c>
      <c r="B258" t="s">
        <v>452</v>
      </c>
      <c r="C258" s="3">
        <v>21.249480531249997</v>
      </c>
    </row>
    <row r="259" spans="1:3" x14ac:dyDescent="0.35">
      <c r="A259" t="s">
        <v>217</v>
      </c>
      <c r="B259" t="s">
        <v>450</v>
      </c>
      <c r="C259" s="3">
        <v>18.497374374999996</v>
      </c>
    </row>
    <row r="260" spans="1:3" x14ac:dyDescent="0.35">
      <c r="A260" t="s">
        <v>218</v>
      </c>
      <c r="B260" t="s">
        <v>516</v>
      </c>
      <c r="C260" s="3">
        <v>14.0936825</v>
      </c>
    </row>
    <row r="261" spans="1:3" x14ac:dyDescent="0.35">
      <c r="A261" t="s">
        <v>219</v>
      </c>
      <c r="B261" t="s">
        <v>517</v>
      </c>
      <c r="C261" s="3">
        <v>10.607761875000001</v>
      </c>
    </row>
    <row r="262" spans="1:3" x14ac:dyDescent="0.35">
      <c r="A262" t="s">
        <v>220</v>
      </c>
      <c r="B262" t="s">
        <v>516</v>
      </c>
      <c r="C262" s="3">
        <v>14.0936825</v>
      </c>
    </row>
    <row r="263" spans="1:3" x14ac:dyDescent="0.35">
      <c r="A263" t="s">
        <v>571</v>
      </c>
      <c r="B263" t="s">
        <v>450</v>
      </c>
      <c r="C263" s="3">
        <v>18.497374374999996</v>
      </c>
    </row>
    <row r="264" spans="1:3" x14ac:dyDescent="0.35">
      <c r="A264" t="s">
        <v>221</v>
      </c>
      <c r="B264" t="s">
        <v>450</v>
      </c>
      <c r="C264" s="3">
        <v>18.497374374999996</v>
      </c>
    </row>
    <row r="265" spans="1:3" x14ac:dyDescent="0.35">
      <c r="A265" t="s">
        <v>222</v>
      </c>
      <c r="B265" t="s">
        <v>531</v>
      </c>
      <c r="C265" s="3">
        <v>21.250366100000004</v>
      </c>
    </row>
    <row r="266" spans="1:3" x14ac:dyDescent="0.35">
      <c r="A266" t="s">
        <v>223</v>
      </c>
      <c r="B266" t="s">
        <v>535</v>
      </c>
      <c r="C266" s="3">
        <v>30.536117987499996</v>
      </c>
    </row>
    <row r="267" spans="1:3" x14ac:dyDescent="0.35">
      <c r="A267" t="s">
        <v>224</v>
      </c>
      <c r="B267" t="s">
        <v>458</v>
      </c>
      <c r="C267" s="3">
        <v>26.243444231250002</v>
      </c>
    </row>
    <row r="268" spans="1:3" x14ac:dyDescent="0.35">
      <c r="A268" t="s">
        <v>572</v>
      </c>
      <c r="B268" t="s">
        <v>516</v>
      </c>
      <c r="C268" s="3">
        <v>14.0936825</v>
      </c>
    </row>
    <row r="269" spans="1:3" x14ac:dyDescent="0.35">
      <c r="A269" t="s">
        <v>225</v>
      </c>
      <c r="B269" t="s">
        <v>516</v>
      </c>
      <c r="C269" s="3">
        <v>14.093682500000002</v>
      </c>
    </row>
    <row r="270" spans="1:3" x14ac:dyDescent="0.35">
      <c r="A270" t="s">
        <v>227</v>
      </c>
      <c r="B270" t="s">
        <v>516</v>
      </c>
      <c r="C270" s="3">
        <v>14.0936825</v>
      </c>
    </row>
    <row r="271" spans="1:3" x14ac:dyDescent="0.35">
      <c r="A271" t="s">
        <v>226</v>
      </c>
      <c r="B271" t="s">
        <v>456</v>
      </c>
      <c r="C271" s="3">
        <v>20.332111812499999</v>
      </c>
    </row>
    <row r="272" spans="1:3" x14ac:dyDescent="0.35">
      <c r="A272" t="s">
        <v>228</v>
      </c>
      <c r="B272" t="s">
        <v>453</v>
      </c>
      <c r="C272" s="3">
        <v>31.353256425000001</v>
      </c>
    </row>
    <row r="273" spans="1:3" x14ac:dyDescent="0.35">
      <c r="A273" t="s">
        <v>229</v>
      </c>
      <c r="B273" t="s">
        <v>450</v>
      </c>
      <c r="C273" s="3">
        <v>18.497553277777776</v>
      </c>
    </row>
    <row r="274" spans="1:3" x14ac:dyDescent="0.35">
      <c r="A274" t="s">
        <v>230</v>
      </c>
      <c r="B274" t="s">
        <v>450</v>
      </c>
      <c r="C274" s="3">
        <v>18.497429896551722</v>
      </c>
    </row>
    <row r="275" spans="1:3" x14ac:dyDescent="0.35">
      <c r="A275" t="s">
        <v>231</v>
      </c>
      <c r="B275" t="s">
        <v>516</v>
      </c>
      <c r="C275" s="3">
        <v>14.0936825</v>
      </c>
    </row>
    <row r="276" spans="1:3" x14ac:dyDescent="0.35">
      <c r="A276" t="s">
        <v>232</v>
      </c>
      <c r="B276" t="s">
        <v>516</v>
      </c>
      <c r="C276" s="3">
        <v>14.0936825</v>
      </c>
    </row>
    <row r="277" spans="1:3" x14ac:dyDescent="0.35">
      <c r="A277" t="s">
        <v>233</v>
      </c>
      <c r="B277" t="s">
        <v>456</v>
      </c>
      <c r="C277" s="3">
        <v>23.28403448125</v>
      </c>
    </row>
    <row r="278" spans="1:3" x14ac:dyDescent="0.35">
      <c r="A278" t="s">
        <v>234</v>
      </c>
      <c r="B278" t="s">
        <v>516</v>
      </c>
      <c r="C278" s="3">
        <v>14.0936825</v>
      </c>
    </row>
    <row r="279" spans="1:3" x14ac:dyDescent="0.35">
      <c r="A279" t="s">
        <v>573</v>
      </c>
      <c r="B279" t="s">
        <v>516</v>
      </c>
      <c r="C279" s="3">
        <v>14.0936825</v>
      </c>
    </row>
    <row r="280" spans="1:3" x14ac:dyDescent="0.35">
      <c r="A280" t="s">
        <v>235</v>
      </c>
      <c r="B280" t="s">
        <v>574</v>
      </c>
      <c r="C280" s="3">
        <v>21.0573121125</v>
      </c>
    </row>
    <row r="281" spans="1:3" x14ac:dyDescent="0.35">
      <c r="A281" t="s">
        <v>236</v>
      </c>
      <c r="B281" t="s">
        <v>450</v>
      </c>
      <c r="C281" s="3">
        <v>18.497374374999996</v>
      </c>
    </row>
    <row r="282" spans="1:3" x14ac:dyDescent="0.35">
      <c r="A282" t="s">
        <v>237</v>
      </c>
      <c r="B282" t="s">
        <v>516</v>
      </c>
      <c r="C282" s="3">
        <v>14.093682500000002</v>
      </c>
    </row>
    <row r="283" spans="1:3" x14ac:dyDescent="0.35">
      <c r="A283" t="s">
        <v>238</v>
      </c>
      <c r="B283" t="s">
        <v>450</v>
      </c>
      <c r="C283" s="3">
        <v>18.497374374999996</v>
      </c>
    </row>
    <row r="284" spans="1:3" x14ac:dyDescent="0.35">
      <c r="A284" t="s">
        <v>239</v>
      </c>
      <c r="B284" t="s">
        <v>516</v>
      </c>
      <c r="C284" s="3">
        <v>14.0936825</v>
      </c>
    </row>
    <row r="285" spans="1:3" x14ac:dyDescent="0.35">
      <c r="A285" t="s">
        <v>240</v>
      </c>
      <c r="B285" t="s">
        <v>517</v>
      </c>
      <c r="C285" s="3">
        <v>10.607761875000001</v>
      </c>
    </row>
    <row r="286" spans="1:3" x14ac:dyDescent="0.35">
      <c r="A286" t="s">
        <v>241</v>
      </c>
      <c r="B286" t="s">
        <v>450</v>
      </c>
      <c r="C286" s="3">
        <v>27.599411000000003</v>
      </c>
    </row>
    <row r="287" spans="1:3" x14ac:dyDescent="0.35">
      <c r="A287" t="s">
        <v>242</v>
      </c>
      <c r="B287" t="s">
        <v>517</v>
      </c>
      <c r="C287" s="3">
        <v>10.607761875000001</v>
      </c>
    </row>
    <row r="288" spans="1:3" x14ac:dyDescent="0.35">
      <c r="A288" t="s">
        <v>243</v>
      </c>
      <c r="B288" t="s">
        <v>450</v>
      </c>
      <c r="C288" s="3">
        <v>18.49752075</v>
      </c>
    </row>
    <row r="289" spans="1:3" x14ac:dyDescent="0.35">
      <c r="A289" t="s">
        <v>244</v>
      </c>
      <c r="B289" t="s">
        <v>516</v>
      </c>
      <c r="C289" s="3">
        <v>14.0936825</v>
      </c>
    </row>
    <row r="290" spans="1:3" x14ac:dyDescent="0.35">
      <c r="A290" t="s">
        <v>245</v>
      </c>
      <c r="B290" t="s">
        <v>516</v>
      </c>
      <c r="C290" s="3">
        <v>14.0936825</v>
      </c>
    </row>
    <row r="291" spans="1:3" x14ac:dyDescent="0.35">
      <c r="A291" t="s">
        <v>246</v>
      </c>
      <c r="B291" t="s">
        <v>458</v>
      </c>
      <c r="C291" s="3">
        <v>23.084217968750004</v>
      </c>
    </row>
    <row r="292" spans="1:3" x14ac:dyDescent="0.35">
      <c r="A292" t="s">
        <v>247</v>
      </c>
      <c r="B292" t="s">
        <v>520</v>
      </c>
      <c r="C292" s="3">
        <v>18.497374374999996</v>
      </c>
    </row>
    <row r="293" spans="1:3" x14ac:dyDescent="0.35">
      <c r="A293" t="s">
        <v>248</v>
      </c>
      <c r="B293" t="s">
        <v>453</v>
      </c>
      <c r="C293" s="3">
        <v>33.804671737500001</v>
      </c>
    </row>
    <row r="294" spans="1:3" x14ac:dyDescent="0.35">
      <c r="A294" t="s">
        <v>249</v>
      </c>
      <c r="B294" t="s">
        <v>516</v>
      </c>
      <c r="C294" s="3">
        <v>14.0936825</v>
      </c>
    </row>
    <row r="295" spans="1:3" x14ac:dyDescent="0.35">
      <c r="A295" t="s">
        <v>575</v>
      </c>
      <c r="B295" t="s">
        <v>516</v>
      </c>
      <c r="C295" s="3">
        <v>14.0936825</v>
      </c>
    </row>
    <row r="296" spans="1:3" x14ac:dyDescent="0.35">
      <c r="A296" t="s">
        <v>250</v>
      </c>
      <c r="B296" t="s">
        <v>450</v>
      </c>
      <c r="C296" s="3">
        <v>18.497374374999996</v>
      </c>
    </row>
    <row r="297" spans="1:3" x14ac:dyDescent="0.35">
      <c r="A297" t="s">
        <v>251</v>
      </c>
      <c r="B297" t="s">
        <v>450</v>
      </c>
      <c r="C297" s="3">
        <v>22.166849250000002</v>
      </c>
    </row>
    <row r="298" spans="1:3" x14ac:dyDescent="0.35">
      <c r="A298" t="s">
        <v>252</v>
      </c>
      <c r="B298" t="s">
        <v>536</v>
      </c>
      <c r="C298" s="3">
        <v>22.166849250000002</v>
      </c>
    </row>
    <row r="299" spans="1:3" x14ac:dyDescent="0.35">
      <c r="A299" t="s">
        <v>253</v>
      </c>
      <c r="B299" t="s">
        <v>520</v>
      </c>
      <c r="C299" s="3">
        <v>18.497374374999996</v>
      </c>
    </row>
    <row r="300" spans="1:3" x14ac:dyDescent="0.35">
      <c r="A300" t="s">
        <v>254</v>
      </c>
      <c r="B300" t="s">
        <v>450</v>
      </c>
      <c r="C300" s="3">
        <v>22.166849250000002</v>
      </c>
    </row>
    <row r="301" spans="1:3" x14ac:dyDescent="0.35">
      <c r="A301" t="s">
        <v>255</v>
      </c>
      <c r="B301" t="s">
        <v>450</v>
      </c>
      <c r="C301" s="3">
        <v>18.49743878</v>
      </c>
    </row>
    <row r="302" spans="1:3" x14ac:dyDescent="0.35">
      <c r="A302" t="s">
        <v>256</v>
      </c>
      <c r="B302" t="s">
        <v>453</v>
      </c>
      <c r="C302" s="3">
        <v>36.40808285</v>
      </c>
    </row>
    <row r="303" spans="1:3" x14ac:dyDescent="0.35">
      <c r="A303" t="s">
        <v>576</v>
      </c>
      <c r="B303" t="s">
        <v>516</v>
      </c>
      <c r="C303" s="3">
        <v>14.093682500000002</v>
      </c>
    </row>
    <row r="304" spans="1:3" x14ac:dyDescent="0.35">
      <c r="A304" t="s">
        <v>257</v>
      </c>
      <c r="B304" t="s">
        <v>450</v>
      </c>
      <c r="C304" s="3">
        <v>18.497374374999996</v>
      </c>
    </row>
    <row r="305" spans="1:3" x14ac:dyDescent="0.35">
      <c r="A305" t="s">
        <v>258</v>
      </c>
      <c r="B305" t="s">
        <v>520</v>
      </c>
      <c r="C305" s="3">
        <v>24.661174393750002</v>
      </c>
    </row>
    <row r="306" spans="1:3" x14ac:dyDescent="0.35">
      <c r="A306" t="s">
        <v>259</v>
      </c>
      <c r="B306" t="s">
        <v>456</v>
      </c>
      <c r="C306" s="3">
        <v>20.332111812500003</v>
      </c>
    </row>
    <row r="307" spans="1:3" x14ac:dyDescent="0.35">
      <c r="A307" t="s">
        <v>260</v>
      </c>
      <c r="B307" t="s">
        <v>453</v>
      </c>
      <c r="C307" s="3">
        <v>39.344065281250003</v>
      </c>
    </row>
    <row r="308" spans="1:3" x14ac:dyDescent="0.35">
      <c r="A308" t="s">
        <v>261</v>
      </c>
      <c r="B308" t="s">
        <v>516</v>
      </c>
      <c r="C308" s="3">
        <v>14.0936825</v>
      </c>
    </row>
    <row r="309" spans="1:3" x14ac:dyDescent="0.35">
      <c r="A309" t="s">
        <v>262</v>
      </c>
      <c r="B309" t="s">
        <v>517</v>
      </c>
      <c r="C309" s="3">
        <v>10.607761875000001</v>
      </c>
    </row>
    <row r="310" spans="1:3" x14ac:dyDescent="0.35">
      <c r="A310" t="s">
        <v>263</v>
      </c>
      <c r="B310" t="s">
        <v>516</v>
      </c>
      <c r="C310" s="3">
        <v>14.093682500000002</v>
      </c>
    </row>
    <row r="311" spans="1:3" x14ac:dyDescent="0.35">
      <c r="A311" t="s">
        <v>264</v>
      </c>
      <c r="B311" t="s">
        <v>456</v>
      </c>
      <c r="C311" s="3">
        <v>27.430991925000001</v>
      </c>
    </row>
    <row r="312" spans="1:3" x14ac:dyDescent="0.35">
      <c r="A312" t="s">
        <v>265</v>
      </c>
      <c r="B312" t="s">
        <v>456</v>
      </c>
      <c r="C312" s="3">
        <v>22.507712712500002</v>
      </c>
    </row>
    <row r="313" spans="1:3" x14ac:dyDescent="0.35">
      <c r="A313" t="s">
        <v>266</v>
      </c>
      <c r="B313" t="s">
        <v>450</v>
      </c>
      <c r="C313" s="3">
        <v>18.497374374999996</v>
      </c>
    </row>
    <row r="314" spans="1:3" x14ac:dyDescent="0.35">
      <c r="A314" t="s">
        <v>267</v>
      </c>
      <c r="B314" t="s">
        <v>450</v>
      </c>
      <c r="C314" s="3">
        <v>18.497374374999996</v>
      </c>
    </row>
    <row r="315" spans="1:3" x14ac:dyDescent="0.35">
      <c r="A315" t="s">
        <v>268</v>
      </c>
      <c r="B315" t="s">
        <v>456</v>
      </c>
      <c r="C315" s="3">
        <v>22.166849250000002</v>
      </c>
    </row>
    <row r="316" spans="1:3" x14ac:dyDescent="0.35">
      <c r="A316" t="s">
        <v>269</v>
      </c>
      <c r="B316" t="s">
        <v>456</v>
      </c>
      <c r="C316" s="3">
        <v>22.166849250000002</v>
      </c>
    </row>
    <row r="317" spans="1:3" x14ac:dyDescent="0.35">
      <c r="A317" t="s">
        <v>270</v>
      </c>
      <c r="B317" t="s">
        <v>453</v>
      </c>
      <c r="C317" s="3">
        <v>37.297730583333333</v>
      </c>
    </row>
    <row r="318" spans="1:3" x14ac:dyDescent="0.35">
      <c r="A318" t="s">
        <v>271</v>
      </c>
      <c r="B318" t="s">
        <v>520</v>
      </c>
      <c r="C318" s="3">
        <v>18.497374374999996</v>
      </c>
    </row>
    <row r="319" spans="1:3" x14ac:dyDescent="0.35">
      <c r="A319" t="s">
        <v>577</v>
      </c>
      <c r="B319" t="s">
        <v>516</v>
      </c>
      <c r="C319" s="3">
        <v>14.093682500000003</v>
      </c>
    </row>
    <row r="320" spans="1:3" x14ac:dyDescent="0.35">
      <c r="A320" t="s">
        <v>272</v>
      </c>
      <c r="B320" t="s">
        <v>516</v>
      </c>
      <c r="C320" s="3">
        <v>14.093682500000002</v>
      </c>
    </row>
    <row r="321" spans="1:3" x14ac:dyDescent="0.35">
      <c r="A321" t="s">
        <v>273</v>
      </c>
      <c r="B321" t="s">
        <v>516</v>
      </c>
      <c r="C321" s="3">
        <v>14.0936825</v>
      </c>
    </row>
    <row r="322" spans="1:3" x14ac:dyDescent="0.35">
      <c r="A322" t="s">
        <v>274</v>
      </c>
      <c r="B322" t="s">
        <v>450</v>
      </c>
      <c r="C322" s="3">
        <v>18.497374374999996</v>
      </c>
    </row>
    <row r="323" spans="1:3" x14ac:dyDescent="0.35">
      <c r="A323" t="s">
        <v>275</v>
      </c>
      <c r="B323" t="s">
        <v>516</v>
      </c>
      <c r="C323" s="3">
        <v>14.093682500000002</v>
      </c>
    </row>
    <row r="324" spans="1:3" x14ac:dyDescent="0.35">
      <c r="A324" t="s">
        <v>276</v>
      </c>
      <c r="B324" t="s">
        <v>450</v>
      </c>
      <c r="C324" s="3">
        <v>18.497374374999996</v>
      </c>
    </row>
    <row r="325" spans="1:3" x14ac:dyDescent="0.35">
      <c r="A325" t="s">
        <v>277</v>
      </c>
      <c r="B325" t="s">
        <v>456</v>
      </c>
      <c r="C325" s="3">
        <v>28.569242958333334</v>
      </c>
    </row>
    <row r="326" spans="1:3" x14ac:dyDescent="0.35">
      <c r="A326" t="s">
        <v>278</v>
      </c>
      <c r="B326" t="s">
        <v>516</v>
      </c>
      <c r="C326" s="3">
        <v>14.093682500000003</v>
      </c>
    </row>
    <row r="327" spans="1:3" x14ac:dyDescent="0.35">
      <c r="A327" t="s">
        <v>279</v>
      </c>
      <c r="B327" t="s">
        <v>450</v>
      </c>
      <c r="C327" s="3">
        <v>18.497374374999996</v>
      </c>
    </row>
    <row r="328" spans="1:3" x14ac:dyDescent="0.35">
      <c r="A328" t="s">
        <v>280</v>
      </c>
      <c r="B328" t="s">
        <v>516</v>
      </c>
      <c r="C328" s="3">
        <v>14.093682500000002</v>
      </c>
    </row>
    <row r="329" spans="1:3" x14ac:dyDescent="0.35">
      <c r="A329" t="s">
        <v>578</v>
      </c>
      <c r="B329" t="s">
        <v>516</v>
      </c>
      <c r="C329" s="3">
        <v>14.093682500000002</v>
      </c>
    </row>
    <row r="330" spans="1:3" x14ac:dyDescent="0.35">
      <c r="A330" t="s">
        <v>281</v>
      </c>
      <c r="B330" t="s">
        <v>450</v>
      </c>
      <c r="C330" s="3">
        <v>18.497374374999996</v>
      </c>
    </row>
    <row r="331" spans="1:3" x14ac:dyDescent="0.35">
      <c r="A331" t="s">
        <v>579</v>
      </c>
      <c r="B331" t="s">
        <v>516</v>
      </c>
      <c r="C331" s="3">
        <v>14.093682500000002</v>
      </c>
    </row>
    <row r="332" spans="1:3" x14ac:dyDescent="0.35">
      <c r="A332" t="s">
        <v>282</v>
      </c>
      <c r="B332" t="s">
        <v>516</v>
      </c>
      <c r="C332" s="3">
        <v>14.0936825</v>
      </c>
    </row>
    <row r="333" spans="1:3" x14ac:dyDescent="0.35">
      <c r="A333" t="s">
        <v>283</v>
      </c>
      <c r="B333" t="s">
        <v>450</v>
      </c>
      <c r="C333" s="3">
        <v>23.999010487499994</v>
      </c>
    </row>
    <row r="334" spans="1:3" x14ac:dyDescent="0.35">
      <c r="A334" t="s">
        <v>284</v>
      </c>
      <c r="B334" t="s">
        <v>516</v>
      </c>
      <c r="C334" s="3">
        <v>14.093682500000003</v>
      </c>
    </row>
    <row r="335" spans="1:3" x14ac:dyDescent="0.35">
      <c r="A335" t="s">
        <v>285</v>
      </c>
      <c r="B335" t="s">
        <v>456</v>
      </c>
      <c r="C335" s="3">
        <v>20.33207347619047</v>
      </c>
    </row>
    <row r="336" spans="1:3" x14ac:dyDescent="0.35">
      <c r="A336" t="s">
        <v>286</v>
      </c>
      <c r="B336" t="s">
        <v>450</v>
      </c>
      <c r="C336" s="3">
        <v>18.497374374999996</v>
      </c>
    </row>
    <row r="337" spans="1:3" x14ac:dyDescent="0.35">
      <c r="A337" t="s">
        <v>287</v>
      </c>
      <c r="B337" t="s">
        <v>456</v>
      </c>
      <c r="C337" s="3">
        <v>32.560608656249997</v>
      </c>
    </row>
    <row r="338" spans="1:3" x14ac:dyDescent="0.35">
      <c r="A338" t="s">
        <v>288</v>
      </c>
      <c r="B338" t="s">
        <v>453</v>
      </c>
      <c r="C338" s="3">
        <v>33.810433184782617</v>
      </c>
    </row>
    <row r="339" spans="1:3" x14ac:dyDescent="0.35">
      <c r="A339" t="s">
        <v>289</v>
      </c>
      <c r="B339" t="s">
        <v>461</v>
      </c>
      <c r="C339" s="3">
        <v>34.621810175</v>
      </c>
    </row>
    <row r="340" spans="1:3" x14ac:dyDescent="0.35">
      <c r="A340" t="s">
        <v>290</v>
      </c>
      <c r="B340" t="s">
        <v>450</v>
      </c>
      <c r="C340" s="3">
        <v>28.308402708333332</v>
      </c>
    </row>
    <row r="341" spans="1:3" x14ac:dyDescent="0.35">
      <c r="A341" t="s">
        <v>291</v>
      </c>
      <c r="B341" t="s">
        <v>516</v>
      </c>
      <c r="C341" s="3">
        <v>14.0936825</v>
      </c>
    </row>
    <row r="342" spans="1:3" x14ac:dyDescent="0.35">
      <c r="A342" t="s">
        <v>292</v>
      </c>
      <c r="B342" t="s">
        <v>456</v>
      </c>
      <c r="C342" s="3">
        <v>27.495826291666663</v>
      </c>
    </row>
    <row r="343" spans="1:3" x14ac:dyDescent="0.35">
      <c r="A343" t="s">
        <v>293</v>
      </c>
      <c r="B343" t="s">
        <v>516</v>
      </c>
      <c r="C343" s="3">
        <v>14.0936825</v>
      </c>
    </row>
    <row r="344" spans="1:3" x14ac:dyDescent="0.35">
      <c r="A344" t="s">
        <v>294</v>
      </c>
      <c r="B344" t="s">
        <v>520</v>
      </c>
      <c r="C344" s="3">
        <v>21.249480531249997</v>
      </c>
    </row>
    <row r="345" spans="1:3" x14ac:dyDescent="0.35">
      <c r="A345" t="s">
        <v>295</v>
      </c>
      <c r="B345" t="s">
        <v>453</v>
      </c>
      <c r="C345" s="3">
        <v>33.810433184782617</v>
      </c>
    </row>
    <row r="346" spans="1:3" x14ac:dyDescent="0.35">
      <c r="A346" t="s">
        <v>296</v>
      </c>
      <c r="B346" t="s">
        <v>459</v>
      </c>
      <c r="C346" s="3">
        <v>19.415145624999997</v>
      </c>
    </row>
    <row r="347" spans="1:3" x14ac:dyDescent="0.35">
      <c r="A347" t="s">
        <v>297</v>
      </c>
      <c r="B347" t="s">
        <v>450</v>
      </c>
      <c r="C347" s="3">
        <v>18.497498230769228</v>
      </c>
    </row>
    <row r="348" spans="1:3" x14ac:dyDescent="0.35">
      <c r="A348" t="s">
        <v>298</v>
      </c>
      <c r="B348" t="s">
        <v>516</v>
      </c>
      <c r="C348" s="3">
        <v>14.0936825</v>
      </c>
    </row>
    <row r="349" spans="1:3" x14ac:dyDescent="0.35">
      <c r="A349" t="s">
        <v>299</v>
      </c>
      <c r="B349" t="s">
        <v>516</v>
      </c>
      <c r="C349" s="3">
        <v>14.0936825</v>
      </c>
    </row>
    <row r="350" spans="1:3" x14ac:dyDescent="0.35">
      <c r="A350" t="s">
        <v>513</v>
      </c>
      <c r="B350" t="s">
        <v>516</v>
      </c>
      <c r="C350" s="3">
        <v>14.0936825</v>
      </c>
    </row>
    <row r="351" spans="1:3" x14ac:dyDescent="0.35">
      <c r="A351" t="s">
        <v>580</v>
      </c>
      <c r="B351" t="s">
        <v>516</v>
      </c>
      <c r="C351" s="3">
        <v>14.0936825</v>
      </c>
    </row>
    <row r="352" spans="1:3" x14ac:dyDescent="0.35">
      <c r="A352" t="s">
        <v>300</v>
      </c>
      <c r="B352" t="s">
        <v>517</v>
      </c>
      <c r="C352" s="3">
        <v>10.607761875000001</v>
      </c>
    </row>
    <row r="353" spans="1:3" x14ac:dyDescent="0.35">
      <c r="A353" t="s">
        <v>301</v>
      </c>
      <c r="B353" t="s">
        <v>450</v>
      </c>
      <c r="C353" s="3">
        <v>18.497374374999996</v>
      </c>
    </row>
    <row r="354" spans="1:3" x14ac:dyDescent="0.35">
      <c r="A354" t="s">
        <v>302</v>
      </c>
      <c r="B354" t="s">
        <v>516</v>
      </c>
      <c r="C354" s="3">
        <v>14.0936825</v>
      </c>
    </row>
    <row r="355" spans="1:3" x14ac:dyDescent="0.35">
      <c r="A355" t="s">
        <v>303</v>
      </c>
      <c r="B355" t="s">
        <v>456</v>
      </c>
      <c r="C355" s="3">
        <v>24.135495416666657</v>
      </c>
    </row>
    <row r="356" spans="1:3" x14ac:dyDescent="0.35">
      <c r="A356" t="s">
        <v>304</v>
      </c>
      <c r="B356" t="s">
        <v>456</v>
      </c>
      <c r="C356" s="3">
        <v>20.332173740384611</v>
      </c>
    </row>
    <row r="357" spans="1:3" x14ac:dyDescent="0.35">
      <c r="A357" t="s">
        <v>305</v>
      </c>
      <c r="B357" t="s">
        <v>516</v>
      </c>
      <c r="C357" s="3">
        <v>14.0936825</v>
      </c>
    </row>
    <row r="358" spans="1:3" x14ac:dyDescent="0.35">
      <c r="A358" t="s">
        <v>306</v>
      </c>
      <c r="B358" t="s">
        <v>520</v>
      </c>
      <c r="C358" s="3">
        <v>21.249480531249997</v>
      </c>
    </row>
    <row r="359" spans="1:3" x14ac:dyDescent="0.35">
      <c r="A359" t="s">
        <v>307</v>
      </c>
      <c r="B359" t="s">
        <v>450</v>
      </c>
      <c r="C359" s="3">
        <v>22.168459375000001</v>
      </c>
    </row>
    <row r="360" spans="1:3" x14ac:dyDescent="0.35">
      <c r="A360" t="s">
        <v>308</v>
      </c>
      <c r="B360" t="s">
        <v>452</v>
      </c>
      <c r="C360" s="3">
        <v>21.249517124999997</v>
      </c>
    </row>
    <row r="361" spans="1:3" x14ac:dyDescent="0.35">
      <c r="A361" t="s">
        <v>309</v>
      </c>
      <c r="B361" t="s">
        <v>516</v>
      </c>
      <c r="C361" s="3">
        <v>14.0936825</v>
      </c>
    </row>
    <row r="362" spans="1:3" x14ac:dyDescent="0.35">
      <c r="A362" t="s">
        <v>310</v>
      </c>
      <c r="B362" t="s">
        <v>450</v>
      </c>
      <c r="C362" s="3">
        <v>18.497374374999996</v>
      </c>
    </row>
    <row r="363" spans="1:3" x14ac:dyDescent="0.35">
      <c r="A363" t="s">
        <v>311</v>
      </c>
      <c r="B363" t="s">
        <v>452</v>
      </c>
      <c r="C363" s="3">
        <v>21.249538035714288</v>
      </c>
    </row>
    <row r="364" spans="1:3" x14ac:dyDescent="0.35">
      <c r="A364" t="s">
        <v>581</v>
      </c>
      <c r="B364" t="s">
        <v>517</v>
      </c>
      <c r="C364" s="3">
        <v>10.607761875000001</v>
      </c>
    </row>
    <row r="365" spans="1:3" x14ac:dyDescent="0.35">
      <c r="A365" t="s">
        <v>312</v>
      </c>
      <c r="B365" t="s">
        <v>450</v>
      </c>
      <c r="C365" s="3">
        <v>26.568930999999999</v>
      </c>
    </row>
    <row r="366" spans="1:3" x14ac:dyDescent="0.35">
      <c r="A366" t="s">
        <v>313</v>
      </c>
      <c r="B366" t="s">
        <v>520</v>
      </c>
      <c r="C366" s="3">
        <v>20.332916874999999</v>
      </c>
    </row>
    <row r="367" spans="1:3" x14ac:dyDescent="0.35">
      <c r="A367" t="s">
        <v>314</v>
      </c>
      <c r="B367" t="s">
        <v>516</v>
      </c>
      <c r="C367" s="3">
        <v>14.0936825</v>
      </c>
    </row>
    <row r="368" spans="1:3" x14ac:dyDescent="0.35">
      <c r="A368" t="s">
        <v>315</v>
      </c>
      <c r="B368" t="s">
        <v>450</v>
      </c>
      <c r="C368" s="3">
        <v>22.300050499999998</v>
      </c>
    </row>
    <row r="369" spans="1:3" x14ac:dyDescent="0.35">
      <c r="A369" t="s">
        <v>316</v>
      </c>
      <c r="B369" t="s">
        <v>458</v>
      </c>
      <c r="C369" s="3">
        <v>26.973915773809527</v>
      </c>
    </row>
    <row r="370" spans="1:3" x14ac:dyDescent="0.35">
      <c r="A370" t="s">
        <v>317</v>
      </c>
      <c r="B370" t="s">
        <v>516</v>
      </c>
      <c r="C370" s="3">
        <v>14.093682499999998</v>
      </c>
    </row>
    <row r="371" spans="1:3" x14ac:dyDescent="0.35">
      <c r="A371" t="s">
        <v>318</v>
      </c>
      <c r="B371" t="s">
        <v>458</v>
      </c>
      <c r="C371" s="3">
        <v>22.166849250000002</v>
      </c>
    </row>
    <row r="372" spans="1:3" x14ac:dyDescent="0.35">
      <c r="A372" t="s">
        <v>319</v>
      </c>
      <c r="B372" t="s">
        <v>450</v>
      </c>
      <c r="C372" s="3">
        <v>18.497374374999996</v>
      </c>
    </row>
    <row r="373" spans="1:3" x14ac:dyDescent="0.35">
      <c r="A373" t="s">
        <v>320</v>
      </c>
      <c r="B373" t="s">
        <v>516</v>
      </c>
      <c r="C373" s="3">
        <v>14.0936825</v>
      </c>
    </row>
    <row r="374" spans="1:3" x14ac:dyDescent="0.35">
      <c r="A374" t="s">
        <v>321</v>
      </c>
      <c r="B374" t="s">
        <v>582</v>
      </c>
      <c r="C374" s="3">
        <v>42.200668550000003</v>
      </c>
    </row>
    <row r="375" spans="1:3" x14ac:dyDescent="0.35">
      <c r="A375" t="s">
        <v>322</v>
      </c>
      <c r="B375" t="s">
        <v>453</v>
      </c>
      <c r="C375" s="3">
        <v>35.812658625000005</v>
      </c>
    </row>
    <row r="376" spans="1:3" x14ac:dyDescent="0.35">
      <c r="A376" t="s">
        <v>323</v>
      </c>
      <c r="B376" t="s">
        <v>450</v>
      </c>
      <c r="C376" s="3">
        <v>18.497374374999996</v>
      </c>
    </row>
    <row r="377" spans="1:3" x14ac:dyDescent="0.35">
      <c r="A377" t="s">
        <v>324</v>
      </c>
      <c r="B377" t="s">
        <v>450</v>
      </c>
      <c r="C377" s="3">
        <v>18.497374374999996</v>
      </c>
    </row>
    <row r="378" spans="1:3" x14ac:dyDescent="0.35">
      <c r="A378" t="s">
        <v>325</v>
      </c>
      <c r="B378" t="s">
        <v>516</v>
      </c>
      <c r="C378" s="3">
        <v>14.093682500000002</v>
      </c>
    </row>
    <row r="379" spans="1:3" x14ac:dyDescent="0.35">
      <c r="A379" t="s">
        <v>326</v>
      </c>
      <c r="B379" t="s">
        <v>583</v>
      </c>
      <c r="C379" s="3">
        <v>18.497374374999996</v>
      </c>
    </row>
    <row r="380" spans="1:3" x14ac:dyDescent="0.35">
      <c r="A380" t="s">
        <v>327</v>
      </c>
      <c r="B380" t="s">
        <v>516</v>
      </c>
      <c r="C380" s="3">
        <v>14.093682500000002</v>
      </c>
    </row>
    <row r="381" spans="1:3" x14ac:dyDescent="0.35">
      <c r="A381" t="s">
        <v>328</v>
      </c>
      <c r="B381" t="s">
        <v>450</v>
      </c>
      <c r="C381" s="3">
        <v>18.497374374999996</v>
      </c>
    </row>
    <row r="382" spans="1:3" x14ac:dyDescent="0.35">
      <c r="A382" t="s">
        <v>329</v>
      </c>
      <c r="B382" t="s">
        <v>450</v>
      </c>
      <c r="C382" s="3">
        <v>25.460579499999994</v>
      </c>
    </row>
    <row r="383" spans="1:3" x14ac:dyDescent="0.35">
      <c r="A383" t="s">
        <v>330</v>
      </c>
      <c r="B383" t="s">
        <v>450</v>
      </c>
      <c r="C383" s="3">
        <v>18.497374374999996</v>
      </c>
    </row>
    <row r="384" spans="1:3" x14ac:dyDescent="0.35">
      <c r="A384" t="s">
        <v>331</v>
      </c>
      <c r="B384" t="s">
        <v>450</v>
      </c>
      <c r="C384" s="3">
        <v>18.497374374999996</v>
      </c>
    </row>
    <row r="385" spans="1:3" x14ac:dyDescent="0.35">
      <c r="A385" t="s">
        <v>584</v>
      </c>
      <c r="B385" t="s">
        <v>516</v>
      </c>
      <c r="C385" s="3">
        <v>14.0936825</v>
      </c>
    </row>
    <row r="386" spans="1:3" x14ac:dyDescent="0.35">
      <c r="A386" t="s">
        <v>585</v>
      </c>
      <c r="B386" t="s">
        <v>517</v>
      </c>
      <c r="C386" s="3">
        <v>10.607761875000001</v>
      </c>
    </row>
    <row r="387" spans="1:3" x14ac:dyDescent="0.35">
      <c r="A387" t="s">
        <v>586</v>
      </c>
      <c r="B387" t="s">
        <v>450</v>
      </c>
      <c r="C387" s="3">
        <v>22.168459375000001</v>
      </c>
    </row>
    <row r="388" spans="1:3" s="20" customFormat="1" x14ac:dyDescent="0.35">
      <c r="A388" s="20" t="s">
        <v>332</v>
      </c>
      <c r="B388" s="20" t="s">
        <v>516</v>
      </c>
      <c r="C388" s="3">
        <v>14.0936825</v>
      </c>
    </row>
    <row r="389" spans="1:3" x14ac:dyDescent="0.35">
      <c r="A389" t="s">
        <v>587</v>
      </c>
      <c r="B389" t="s">
        <v>516</v>
      </c>
      <c r="C389" s="3">
        <v>14.0936825</v>
      </c>
    </row>
    <row r="390" spans="1:3" x14ac:dyDescent="0.35">
      <c r="A390" t="s">
        <v>333</v>
      </c>
      <c r="B390" t="s">
        <v>450</v>
      </c>
      <c r="C390" s="3">
        <v>18.497451047619048</v>
      </c>
    </row>
    <row r="391" spans="1:3" x14ac:dyDescent="0.35">
      <c r="A391" t="s">
        <v>334</v>
      </c>
      <c r="B391" t="s">
        <v>450</v>
      </c>
      <c r="C391" s="3">
        <v>18.497374374999996</v>
      </c>
    </row>
    <row r="392" spans="1:3" x14ac:dyDescent="0.35">
      <c r="A392" t="s">
        <v>335</v>
      </c>
      <c r="B392" t="s">
        <v>517</v>
      </c>
      <c r="C392" s="3">
        <v>10.607761875000001</v>
      </c>
    </row>
    <row r="393" spans="1:3" x14ac:dyDescent="0.35">
      <c r="A393" t="s">
        <v>336</v>
      </c>
      <c r="B393" t="s">
        <v>520</v>
      </c>
      <c r="C393" s="3">
        <v>31.353256425000001</v>
      </c>
    </row>
    <row r="394" spans="1:3" x14ac:dyDescent="0.35">
      <c r="A394" t="s">
        <v>337</v>
      </c>
      <c r="B394" t="s">
        <v>516</v>
      </c>
      <c r="C394" s="3">
        <v>14.093682500000002</v>
      </c>
    </row>
    <row r="395" spans="1:3" x14ac:dyDescent="0.35">
      <c r="A395" t="s">
        <v>338</v>
      </c>
      <c r="B395" t="s">
        <v>516</v>
      </c>
      <c r="C395" s="3">
        <v>14.0936825</v>
      </c>
    </row>
    <row r="396" spans="1:3" x14ac:dyDescent="0.35">
      <c r="A396" t="s">
        <v>339</v>
      </c>
      <c r="B396" t="s">
        <v>516</v>
      </c>
      <c r="C396" s="3">
        <v>14.0936825</v>
      </c>
    </row>
    <row r="397" spans="1:3" x14ac:dyDescent="0.35">
      <c r="A397" t="s">
        <v>340</v>
      </c>
      <c r="B397" t="s">
        <v>450</v>
      </c>
      <c r="C397" s="3">
        <v>18.497374374999996</v>
      </c>
    </row>
    <row r="398" spans="1:3" x14ac:dyDescent="0.35">
      <c r="A398" t="s">
        <v>341</v>
      </c>
      <c r="B398" t="s">
        <v>516</v>
      </c>
      <c r="C398" s="3">
        <v>14.0936825</v>
      </c>
    </row>
    <row r="399" spans="1:3" x14ac:dyDescent="0.35">
      <c r="A399" t="s">
        <v>342</v>
      </c>
      <c r="B399" t="s">
        <v>517</v>
      </c>
      <c r="C399" s="3">
        <v>10.607761875000001</v>
      </c>
    </row>
    <row r="400" spans="1:3" x14ac:dyDescent="0.35">
      <c r="A400" t="s">
        <v>588</v>
      </c>
      <c r="B400" t="s">
        <v>516</v>
      </c>
      <c r="C400" s="3">
        <v>14.0936825</v>
      </c>
    </row>
    <row r="401" spans="1:3" x14ac:dyDescent="0.35">
      <c r="A401" t="s">
        <v>343</v>
      </c>
      <c r="B401" t="s">
        <v>516</v>
      </c>
      <c r="C401" s="3">
        <v>14.0936825</v>
      </c>
    </row>
    <row r="402" spans="1:3" x14ac:dyDescent="0.35">
      <c r="A402" t="s">
        <v>344</v>
      </c>
      <c r="B402" t="s">
        <v>516</v>
      </c>
      <c r="C402" s="3">
        <v>14.0936825</v>
      </c>
    </row>
    <row r="403" spans="1:3" x14ac:dyDescent="0.35">
      <c r="A403" t="s">
        <v>345</v>
      </c>
      <c r="B403" t="s">
        <v>520</v>
      </c>
      <c r="C403" s="3">
        <v>20.332111812499999</v>
      </c>
    </row>
    <row r="404" spans="1:3" x14ac:dyDescent="0.35">
      <c r="A404" t="s">
        <v>346</v>
      </c>
      <c r="B404" t="s">
        <v>450</v>
      </c>
      <c r="C404" s="3">
        <v>18.497374374999996</v>
      </c>
    </row>
    <row r="405" spans="1:3" x14ac:dyDescent="0.35">
      <c r="A405" t="s">
        <v>347</v>
      </c>
      <c r="B405" t="s">
        <v>450</v>
      </c>
      <c r="C405" s="3">
        <v>22.166849250000002</v>
      </c>
    </row>
    <row r="406" spans="1:3" x14ac:dyDescent="0.35">
      <c r="A406" t="s">
        <v>348</v>
      </c>
      <c r="B406" t="s">
        <v>450</v>
      </c>
      <c r="C406" s="3">
        <v>22.163629</v>
      </c>
    </row>
    <row r="407" spans="1:3" x14ac:dyDescent="0.35">
      <c r="A407" t="s">
        <v>349</v>
      </c>
      <c r="B407" t="s">
        <v>450</v>
      </c>
      <c r="C407" s="3">
        <v>18.497374374999996</v>
      </c>
    </row>
    <row r="408" spans="1:3" x14ac:dyDescent="0.35">
      <c r="A408" t="s">
        <v>350</v>
      </c>
      <c r="B408" t="s">
        <v>450</v>
      </c>
      <c r="C408" s="3">
        <v>18.497426314516126</v>
      </c>
    </row>
    <row r="409" spans="1:3" x14ac:dyDescent="0.35">
      <c r="A409" t="s">
        <v>351</v>
      </c>
      <c r="B409" t="s">
        <v>450</v>
      </c>
      <c r="C409" s="3">
        <v>18.497374374999996</v>
      </c>
    </row>
    <row r="410" spans="1:3" x14ac:dyDescent="0.35">
      <c r="A410" t="s">
        <v>352</v>
      </c>
      <c r="B410" t="s">
        <v>453</v>
      </c>
      <c r="C410" s="3">
        <v>40.036694447368411</v>
      </c>
    </row>
    <row r="411" spans="1:3" x14ac:dyDescent="0.35">
      <c r="A411" t="s">
        <v>353</v>
      </c>
      <c r="B411" t="s">
        <v>458</v>
      </c>
      <c r="C411" s="3">
        <v>26.568930999999999</v>
      </c>
    </row>
    <row r="412" spans="1:3" x14ac:dyDescent="0.35">
      <c r="A412" t="s">
        <v>354</v>
      </c>
      <c r="B412" t="s">
        <v>516</v>
      </c>
      <c r="C412" s="3">
        <v>14.0936825</v>
      </c>
    </row>
    <row r="413" spans="1:3" x14ac:dyDescent="0.35">
      <c r="A413" t="s">
        <v>355</v>
      </c>
      <c r="B413" t="s">
        <v>517</v>
      </c>
      <c r="C413" s="3">
        <v>10.607761875000001</v>
      </c>
    </row>
    <row r="414" spans="1:3" x14ac:dyDescent="0.35">
      <c r="A414" t="s">
        <v>356</v>
      </c>
      <c r="B414" t="s">
        <v>520</v>
      </c>
      <c r="C414" s="3">
        <v>22.528161300000001</v>
      </c>
    </row>
    <row r="415" spans="1:3" x14ac:dyDescent="0.35">
      <c r="A415" t="s">
        <v>357</v>
      </c>
      <c r="B415" t="s">
        <v>516</v>
      </c>
      <c r="C415" s="3">
        <v>14.0936825</v>
      </c>
    </row>
    <row r="416" spans="1:3" x14ac:dyDescent="0.35">
      <c r="A416" t="s">
        <v>358</v>
      </c>
      <c r="B416" t="s">
        <v>450</v>
      </c>
      <c r="C416" s="3">
        <v>22.163629</v>
      </c>
    </row>
    <row r="417" spans="1:3" x14ac:dyDescent="0.35">
      <c r="A417" t="s">
        <v>359</v>
      </c>
      <c r="B417" t="s">
        <v>516</v>
      </c>
      <c r="C417" s="3">
        <v>14.0936825</v>
      </c>
    </row>
    <row r="418" spans="1:3" x14ac:dyDescent="0.35">
      <c r="A418" t="s">
        <v>360</v>
      </c>
      <c r="B418" t="s">
        <v>520</v>
      </c>
      <c r="C418" s="3">
        <v>20.332111812499999</v>
      </c>
    </row>
    <row r="419" spans="1:3" x14ac:dyDescent="0.35">
      <c r="A419" t="s">
        <v>361</v>
      </c>
      <c r="B419" t="s">
        <v>452</v>
      </c>
      <c r="C419" s="3">
        <v>27.028621687499999</v>
      </c>
    </row>
    <row r="420" spans="1:3" x14ac:dyDescent="0.35">
      <c r="A420" t="s">
        <v>362</v>
      </c>
      <c r="B420" t="s">
        <v>516</v>
      </c>
      <c r="C420" s="3">
        <v>14.0936825</v>
      </c>
    </row>
    <row r="421" spans="1:3" x14ac:dyDescent="0.35">
      <c r="A421" t="s">
        <v>363</v>
      </c>
      <c r="B421" t="s">
        <v>456</v>
      </c>
      <c r="C421" s="3">
        <v>20.332111812499999</v>
      </c>
    </row>
    <row r="422" spans="1:3" x14ac:dyDescent="0.35">
      <c r="A422" t="s">
        <v>364</v>
      </c>
      <c r="B422" t="s">
        <v>516</v>
      </c>
      <c r="C422" s="3">
        <v>14.093682499999998</v>
      </c>
    </row>
    <row r="423" spans="1:3" x14ac:dyDescent="0.35">
      <c r="A423" t="s">
        <v>365</v>
      </c>
      <c r="B423" t="s">
        <v>516</v>
      </c>
      <c r="C423" s="3">
        <v>14.0936825</v>
      </c>
    </row>
    <row r="424" spans="1:3" x14ac:dyDescent="0.35">
      <c r="A424" t="s">
        <v>366</v>
      </c>
      <c r="B424" t="s">
        <v>461</v>
      </c>
      <c r="C424" s="3">
        <v>34.582040087499998</v>
      </c>
    </row>
    <row r="425" spans="1:3" x14ac:dyDescent="0.35">
      <c r="A425" t="s">
        <v>367</v>
      </c>
      <c r="B425" t="s">
        <v>450</v>
      </c>
      <c r="C425" s="3">
        <v>18.49742037857143</v>
      </c>
    </row>
    <row r="426" spans="1:3" x14ac:dyDescent="0.35">
      <c r="A426" t="s">
        <v>589</v>
      </c>
      <c r="B426" t="s">
        <v>453</v>
      </c>
      <c r="C426" s="3">
        <v>28.084702674999999</v>
      </c>
    </row>
    <row r="427" spans="1:3" x14ac:dyDescent="0.35">
      <c r="A427" t="s">
        <v>368</v>
      </c>
      <c r="B427" t="s">
        <v>590</v>
      </c>
      <c r="C427" s="3">
        <v>22.166849250000002</v>
      </c>
    </row>
    <row r="428" spans="1:3" s="20" customFormat="1" x14ac:dyDescent="0.35">
      <c r="A428" s="20" t="s">
        <v>369</v>
      </c>
      <c r="B428" s="20" t="s">
        <v>591</v>
      </c>
      <c r="C428" s="3">
        <v>22.166849250000002</v>
      </c>
    </row>
    <row r="429" spans="1:3" x14ac:dyDescent="0.35">
      <c r="A429" t="s">
        <v>370</v>
      </c>
      <c r="B429" t="s">
        <v>516</v>
      </c>
      <c r="C429" s="3">
        <v>14.0936825</v>
      </c>
    </row>
    <row r="430" spans="1:3" s="20" customFormat="1" x14ac:dyDescent="0.35">
      <c r="A430" s="20" t="s">
        <v>371</v>
      </c>
      <c r="B430" s="20" t="s">
        <v>458</v>
      </c>
      <c r="C430" s="3">
        <v>27.826358118750001</v>
      </c>
    </row>
    <row r="431" spans="1:3" x14ac:dyDescent="0.35">
      <c r="A431" t="s">
        <v>372</v>
      </c>
      <c r="B431" t="s">
        <v>516</v>
      </c>
      <c r="C431" s="3">
        <v>14.0936825</v>
      </c>
    </row>
    <row r="432" spans="1:3" x14ac:dyDescent="0.35">
      <c r="A432" t="s">
        <v>373</v>
      </c>
      <c r="B432" t="s">
        <v>461</v>
      </c>
      <c r="C432" s="3">
        <v>39.355057480769226</v>
      </c>
    </row>
    <row r="433" spans="1:3" x14ac:dyDescent="0.35">
      <c r="A433" t="s">
        <v>592</v>
      </c>
      <c r="B433" t="s">
        <v>516</v>
      </c>
      <c r="C433" s="3">
        <v>14.0936825</v>
      </c>
    </row>
    <row r="434" spans="1:3" x14ac:dyDescent="0.35">
      <c r="A434" t="s">
        <v>374</v>
      </c>
      <c r="B434" t="s">
        <v>450</v>
      </c>
      <c r="C434" s="3">
        <v>18.497374374999996</v>
      </c>
    </row>
    <row r="435" spans="1:3" x14ac:dyDescent="0.35">
      <c r="A435" t="s">
        <v>375</v>
      </c>
      <c r="B435" t="s">
        <v>450</v>
      </c>
      <c r="C435" s="3">
        <v>18.49752075</v>
      </c>
    </row>
    <row r="436" spans="1:3" x14ac:dyDescent="0.35">
      <c r="A436" t="s">
        <v>376</v>
      </c>
      <c r="B436" t="s">
        <v>516</v>
      </c>
      <c r="C436" s="3">
        <v>14.093682500000002</v>
      </c>
    </row>
    <row r="437" spans="1:3" x14ac:dyDescent="0.35">
      <c r="A437" t="s">
        <v>377</v>
      </c>
      <c r="B437" t="s">
        <v>516</v>
      </c>
      <c r="C437" s="3">
        <v>14.0936825</v>
      </c>
    </row>
    <row r="438" spans="1:3" x14ac:dyDescent="0.35">
      <c r="A438" t="s">
        <v>378</v>
      </c>
      <c r="B438" t="s">
        <v>450</v>
      </c>
      <c r="C438" s="3">
        <v>18.497374374999996</v>
      </c>
    </row>
    <row r="439" spans="1:3" x14ac:dyDescent="0.35">
      <c r="A439" t="s">
        <v>379</v>
      </c>
      <c r="B439" t="s">
        <v>516</v>
      </c>
      <c r="C439" s="3">
        <v>14.0936825</v>
      </c>
    </row>
    <row r="440" spans="1:3" x14ac:dyDescent="0.35">
      <c r="A440" t="s">
        <v>593</v>
      </c>
      <c r="B440" t="s">
        <v>517</v>
      </c>
      <c r="C440" s="3">
        <v>10.607761875000001</v>
      </c>
    </row>
    <row r="441" spans="1:3" x14ac:dyDescent="0.35">
      <c r="A441" t="s">
        <v>380</v>
      </c>
      <c r="B441" t="s">
        <v>450</v>
      </c>
      <c r="C441" s="3">
        <v>18.497415660256408</v>
      </c>
    </row>
    <row r="442" spans="1:3" x14ac:dyDescent="0.35">
      <c r="A442" t="s">
        <v>381</v>
      </c>
      <c r="B442" t="s">
        <v>458</v>
      </c>
      <c r="C442" s="3">
        <v>22.166849250000002</v>
      </c>
    </row>
    <row r="443" spans="1:3" x14ac:dyDescent="0.35">
      <c r="A443" t="s">
        <v>382</v>
      </c>
      <c r="B443" t="s">
        <v>456</v>
      </c>
      <c r="C443" s="3">
        <v>20.332111812500003</v>
      </c>
    </row>
    <row r="444" spans="1:3" x14ac:dyDescent="0.35">
      <c r="A444" t="s">
        <v>383</v>
      </c>
      <c r="B444" t="s">
        <v>450</v>
      </c>
      <c r="C444" s="3">
        <v>18.497374374999996</v>
      </c>
    </row>
    <row r="445" spans="1:3" x14ac:dyDescent="0.35">
      <c r="A445" t="s">
        <v>384</v>
      </c>
      <c r="B445" t="s">
        <v>453</v>
      </c>
      <c r="C445" s="3">
        <v>37.174556020833336</v>
      </c>
    </row>
    <row r="446" spans="1:3" x14ac:dyDescent="0.35">
      <c r="A446" t="s">
        <v>594</v>
      </c>
      <c r="B446" t="s">
        <v>516</v>
      </c>
      <c r="C446" s="3">
        <v>14.093682500000002</v>
      </c>
    </row>
    <row r="447" spans="1:3" x14ac:dyDescent="0.35">
      <c r="A447" t="s">
        <v>595</v>
      </c>
      <c r="B447" t="s">
        <v>516</v>
      </c>
      <c r="C447" s="3">
        <v>14.0936825</v>
      </c>
    </row>
    <row r="448" spans="1:3" x14ac:dyDescent="0.35">
      <c r="A448" t="s">
        <v>385</v>
      </c>
      <c r="B448" t="s">
        <v>520</v>
      </c>
      <c r="C448" s="3">
        <v>18.497374374999996</v>
      </c>
    </row>
    <row r="449" spans="1:3" x14ac:dyDescent="0.35">
      <c r="A449" t="s">
        <v>386</v>
      </c>
      <c r="B449" t="s">
        <v>516</v>
      </c>
      <c r="C449" s="3">
        <v>14.0936825</v>
      </c>
    </row>
    <row r="450" spans="1:3" x14ac:dyDescent="0.35">
      <c r="A450" t="s">
        <v>387</v>
      </c>
      <c r="B450" t="s">
        <v>516</v>
      </c>
      <c r="C450" s="3">
        <v>14.0936825</v>
      </c>
    </row>
    <row r="451" spans="1:3" x14ac:dyDescent="0.35">
      <c r="A451" t="s">
        <v>388</v>
      </c>
      <c r="B451" t="s">
        <v>516</v>
      </c>
      <c r="C451" s="3">
        <v>14.0936825</v>
      </c>
    </row>
    <row r="452" spans="1:3" x14ac:dyDescent="0.35">
      <c r="A452" t="s">
        <v>389</v>
      </c>
      <c r="B452" t="s">
        <v>516</v>
      </c>
      <c r="C452" s="3">
        <v>14.093682500000002</v>
      </c>
    </row>
    <row r="453" spans="1:3" x14ac:dyDescent="0.35">
      <c r="A453" t="s">
        <v>390</v>
      </c>
      <c r="B453" t="s">
        <v>516</v>
      </c>
      <c r="C453" s="3">
        <v>14.0936825</v>
      </c>
    </row>
    <row r="454" spans="1:3" x14ac:dyDescent="0.35">
      <c r="A454" t="s">
        <v>391</v>
      </c>
      <c r="B454" t="s">
        <v>536</v>
      </c>
      <c r="C454" s="3">
        <v>33.175273875000002</v>
      </c>
    </row>
    <row r="455" spans="1:3" x14ac:dyDescent="0.35">
      <c r="A455" t="s">
        <v>596</v>
      </c>
      <c r="B455" t="s">
        <v>516</v>
      </c>
      <c r="C455" s="3">
        <v>14.093682500000002</v>
      </c>
    </row>
    <row r="456" spans="1:3" x14ac:dyDescent="0.35">
      <c r="A456" t="s">
        <v>597</v>
      </c>
      <c r="B456" t="s">
        <v>516</v>
      </c>
      <c r="C456" s="3">
        <v>14.0936825</v>
      </c>
    </row>
    <row r="457" spans="1:3" x14ac:dyDescent="0.35">
      <c r="A457" t="s">
        <v>392</v>
      </c>
      <c r="B457" t="s">
        <v>516</v>
      </c>
      <c r="C457" s="3">
        <v>14.0936825</v>
      </c>
    </row>
    <row r="458" spans="1:3" x14ac:dyDescent="0.35">
      <c r="A458" t="s">
        <v>393</v>
      </c>
      <c r="B458" t="s">
        <v>516</v>
      </c>
      <c r="C458" s="3">
        <v>14.0936825</v>
      </c>
    </row>
    <row r="459" spans="1:3" x14ac:dyDescent="0.35">
      <c r="A459" t="s">
        <v>598</v>
      </c>
      <c r="B459" t="s">
        <v>516</v>
      </c>
      <c r="C459" s="3">
        <v>14.0936825</v>
      </c>
    </row>
    <row r="460" spans="1:3" x14ac:dyDescent="0.35">
      <c r="A460" t="s">
        <v>394</v>
      </c>
      <c r="B460" t="s">
        <v>450</v>
      </c>
      <c r="C460" s="3">
        <v>18.497374374999996</v>
      </c>
    </row>
    <row r="461" spans="1:3" x14ac:dyDescent="0.35">
      <c r="A461" t="s">
        <v>599</v>
      </c>
      <c r="B461" t="s">
        <v>517</v>
      </c>
      <c r="C461" s="3">
        <v>10.607761875000001</v>
      </c>
    </row>
    <row r="462" spans="1:3" x14ac:dyDescent="0.35">
      <c r="A462" t="s">
        <v>395</v>
      </c>
      <c r="B462" t="s">
        <v>450</v>
      </c>
      <c r="C462" s="3">
        <v>18.497498230769228</v>
      </c>
    </row>
    <row r="463" spans="1:3" x14ac:dyDescent="0.35">
      <c r="A463" t="s">
        <v>396</v>
      </c>
      <c r="B463" t="s">
        <v>516</v>
      </c>
      <c r="C463" s="3">
        <v>14.0936825</v>
      </c>
    </row>
    <row r="464" spans="1:3" x14ac:dyDescent="0.35">
      <c r="A464" t="s">
        <v>397</v>
      </c>
      <c r="B464" t="s">
        <v>450</v>
      </c>
      <c r="C464" s="3">
        <v>21.040911839285712</v>
      </c>
    </row>
    <row r="465" spans="1:3" x14ac:dyDescent="0.35">
      <c r="A465" t="s">
        <v>398</v>
      </c>
      <c r="B465" t="s">
        <v>516</v>
      </c>
      <c r="C465" s="3">
        <v>14.0936825</v>
      </c>
    </row>
    <row r="466" spans="1:3" x14ac:dyDescent="0.35">
      <c r="A466" t="s">
        <v>399</v>
      </c>
      <c r="B466" t="s">
        <v>600</v>
      </c>
      <c r="C466" s="3">
        <v>29.682751737499999</v>
      </c>
    </row>
    <row r="467" spans="1:3" x14ac:dyDescent="0.35">
      <c r="A467" t="s">
        <v>400</v>
      </c>
      <c r="B467" t="s">
        <v>450</v>
      </c>
      <c r="C467" s="3">
        <v>18.497374374999996</v>
      </c>
    </row>
    <row r="468" spans="1:3" x14ac:dyDescent="0.35">
      <c r="A468" t="s">
        <v>401</v>
      </c>
      <c r="B468" t="s">
        <v>453</v>
      </c>
      <c r="C468" s="3">
        <v>28.084702674999999</v>
      </c>
    </row>
    <row r="469" spans="1:3" x14ac:dyDescent="0.35">
      <c r="A469" t="s">
        <v>601</v>
      </c>
      <c r="B469" t="s">
        <v>516</v>
      </c>
      <c r="C469" s="3">
        <v>14.0936825</v>
      </c>
    </row>
    <row r="470" spans="1:3" x14ac:dyDescent="0.35">
      <c r="A470" t="s">
        <v>402</v>
      </c>
      <c r="B470" t="s">
        <v>450</v>
      </c>
      <c r="C470" s="3">
        <v>18.497444380434786</v>
      </c>
    </row>
    <row r="471" spans="1:3" x14ac:dyDescent="0.35">
      <c r="A471" t="s">
        <v>403</v>
      </c>
      <c r="B471" t="s">
        <v>453</v>
      </c>
      <c r="C471" s="3">
        <v>38.962127530000004</v>
      </c>
    </row>
    <row r="472" spans="1:3" x14ac:dyDescent="0.35">
      <c r="A472" t="s">
        <v>602</v>
      </c>
      <c r="B472" t="s">
        <v>450</v>
      </c>
      <c r="C472" s="3">
        <v>18.497374374999996</v>
      </c>
    </row>
    <row r="473" spans="1:3" x14ac:dyDescent="0.35">
      <c r="A473" t="s">
        <v>404</v>
      </c>
      <c r="B473" t="s">
        <v>516</v>
      </c>
      <c r="C473" s="3">
        <v>14.0936825</v>
      </c>
    </row>
    <row r="474" spans="1:3" x14ac:dyDescent="0.35">
      <c r="A474" t="s">
        <v>603</v>
      </c>
      <c r="B474" t="s">
        <v>517</v>
      </c>
      <c r="C474" s="3">
        <v>7.9954950750000009</v>
      </c>
    </row>
    <row r="475" spans="1:3" x14ac:dyDescent="0.35">
      <c r="A475" t="s">
        <v>405</v>
      </c>
      <c r="B475" t="s">
        <v>458</v>
      </c>
      <c r="C475" s="3">
        <v>27.019685493749996</v>
      </c>
    </row>
    <row r="476" spans="1:3" x14ac:dyDescent="0.35">
      <c r="A476" t="s">
        <v>406</v>
      </c>
      <c r="B476" t="s">
        <v>520</v>
      </c>
      <c r="C476" s="3">
        <v>18.497374374999996</v>
      </c>
    </row>
    <row r="477" spans="1:3" x14ac:dyDescent="0.35">
      <c r="A477" t="s">
        <v>604</v>
      </c>
      <c r="B477" t="s">
        <v>450</v>
      </c>
      <c r="C477" s="3">
        <v>18.497374374999996</v>
      </c>
    </row>
    <row r="478" spans="1:3" x14ac:dyDescent="0.35">
      <c r="A478" t="s">
        <v>407</v>
      </c>
      <c r="B478" t="s">
        <v>453</v>
      </c>
      <c r="C478" s="3">
        <v>36.554696232142859</v>
      </c>
    </row>
    <row r="479" spans="1:3" x14ac:dyDescent="0.35">
      <c r="A479" t="s">
        <v>408</v>
      </c>
      <c r="B479" t="s">
        <v>456</v>
      </c>
      <c r="C479" s="3">
        <v>31.517811200000001</v>
      </c>
    </row>
    <row r="480" spans="1:3" x14ac:dyDescent="0.35">
      <c r="A480" t="s">
        <v>409</v>
      </c>
      <c r="B480" t="s">
        <v>453</v>
      </c>
      <c r="C480" s="3">
        <v>36.087155120370369</v>
      </c>
    </row>
    <row r="481" spans="3:3" x14ac:dyDescent="0.35">
      <c r="C481" s="3"/>
    </row>
    <row r="482" spans="3:3" x14ac:dyDescent="0.35">
      <c r="C482" s="3"/>
    </row>
    <row r="483" spans="3:3" x14ac:dyDescent="0.35">
      <c r="C483" s="3"/>
    </row>
    <row r="484" spans="3:3" x14ac:dyDescent="0.35">
      <c r="C484" s="3"/>
    </row>
    <row r="485" spans="3:3" x14ac:dyDescent="0.35">
      <c r="C485" s="3"/>
    </row>
    <row r="486" spans="3:3" x14ac:dyDescent="0.35">
      <c r="C486" s="3"/>
    </row>
    <row r="487" spans="3:3" x14ac:dyDescent="0.35">
      <c r="C487" s="3"/>
    </row>
    <row r="488" spans="3:3" x14ac:dyDescent="0.35">
      <c r="C488" s="3"/>
    </row>
    <row r="489" spans="3:3" x14ac:dyDescent="0.35">
      <c r="C489" s="3"/>
    </row>
    <row r="490" spans="3:3" x14ac:dyDescent="0.35">
      <c r="C490" s="3"/>
    </row>
    <row r="491" spans="3:3" x14ac:dyDescent="0.35">
      <c r="C491" s="3"/>
    </row>
    <row r="492" spans="3:3" x14ac:dyDescent="0.35">
      <c r="C492" s="3"/>
    </row>
    <row r="493" spans="3:3" x14ac:dyDescent="0.35">
      <c r="C493" s="3"/>
    </row>
    <row r="494" spans="3:3" s="20" customFormat="1" x14ac:dyDescent="0.35">
      <c r="C494" s="3"/>
    </row>
    <row r="495" spans="3:3" x14ac:dyDescent="0.35">
      <c r="C495" s="3"/>
    </row>
    <row r="496" spans="3:3" x14ac:dyDescent="0.35">
      <c r="C496" s="3"/>
    </row>
    <row r="497" spans="3:3" x14ac:dyDescent="0.35">
      <c r="C497" s="3"/>
    </row>
    <row r="498" spans="3:3" x14ac:dyDescent="0.35">
      <c r="C498" s="3"/>
    </row>
    <row r="499" spans="3:3" x14ac:dyDescent="0.35">
      <c r="C499" s="3"/>
    </row>
    <row r="500" spans="3:3" x14ac:dyDescent="0.35">
      <c r="C500" s="3"/>
    </row>
    <row r="501" spans="3:3" x14ac:dyDescent="0.35">
      <c r="C501" s="3"/>
    </row>
    <row r="502" spans="3:3" x14ac:dyDescent="0.35">
      <c r="C502" s="3"/>
    </row>
    <row r="503" spans="3:3" x14ac:dyDescent="0.35">
      <c r="C503" s="3"/>
    </row>
    <row r="504" spans="3:3" x14ac:dyDescent="0.35">
      <c r="C504" s="3"/>
    </row>
    <row r="505" spans="3:3" x14ac:dyDescent="0.35">
      <c r="C505" s="3"/>
    </row>
    <row r="506" spans="3:3" x14ac:dyDescent="0.35">
      <c r="C506" s="3"/>
    </row>
    <row r="507" spans="3:3" x14ac:dyDescent="0.35">
      <c r="C507" s="3"/>
    </row>
    <row r="508" spans="3:3" x14ac:dyDescent="0.35">
      <c r="C508" s="3"/>
    </row>
    <row r="509" spans="3:3" x14ac:dyDescent="0.35">
      <c r="C509" s="3"/>
    </row>
    <row r="510" spans="3:3" x14ac:dyDescent="0.35">
      <c r="C510" s="3"/>
    </row>
    <row r="511" spans="3:3" x14ac:dyDescent="0.35">
      <c r="C511" s="3"/>
    </row>
    <row r="512" spans="3:3" x14ac:dyDescent="0.35">
      <c r="C512" s="3"/>
    </row>
    <row r="513" spans="3:3" x14ac:dyDescent="0.35">
      <c r="C513" s="3"/>
    </row>
    <row r="514" spans="3:3" x14ac:dyDescent="0.35">
      <c r="C514" s="3"/>
    </row>
    <row r="515" spans="3:3" x14ac:dyDescent="0.35">
      <c r="C515" s="3"/>
    </row>
    <row r="516" spans="3:3" x14ac:dyDescent="0.35">
      <c r="C516" s="3"/>
    </row>
    <row r="517" spans="3:3" x14ac:dyDescent="0.35">
      <c r="C517" s="3"/>
    </row>
    <row r="518" spans="3:3" x14ac:dyDescent="0.35">
      <c r="C518" s="3"/>
    </row>
    <row r="519" spans="3:3" x14ac:dyDescent="0.35">
      <c r="C519" s="3"/>
    </row>
    <row r="520" spans="3:3" x14ac:dyDescent="0.35">
      <c r="C520" s="3"/>
    </row>
    <row r="521" spans="3:3" x14ac:dyDescent="0.35">
      <c r="C521" s="3"/>
    </row>
    <row r="522" spans="3:3" x14ac:dyDescent="0.35">
      <c r="C522" s="3"/>
    </row>
    <row r="523" spans="3:3" x14ac:dyDescent="0.35">
      <c r="C523" s="3"/>
    </row>
    <row r="524" spans="3:3" x14ac:dyDescent="0.35">
      <c r="C524" s="3"/>
    </row>
    <row r="525" spans="3:3" x14ac:dyDescent="0.35">
      <c r="C525" s="3"/>
    </row>
    <row r="526" spans="3:3" x14ac:dyDescent="0.35">
      <c r="C526" s="3"/>
    </row>
    <row r="527" spans="3:3" x14ac:dyDescent="0.35">
      <c r="C527" s="3"/>
    </row>
    <row r="528" spans="3:3" x14ac:dyDescent="0.35">
      <c r="C528" s="3"/>
    </row>
    <row r="529" spans="3:3" x14ac:dyDescent="0.35">
      <c r="C529" s="19"/>
    </row>
  </sheetData>
  <sortState xmlns:xlrd2="http://schemas.microsoft.com/office/spreadsheetml/2017/richdata2" ref="I2:I3">
    <sortCondition ref="I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6EA"/>
    <pageSetUpPr fitToPage="1"/>
  </sheetPr>
  <dimension ref="A1:J9"/>
  <sheetViews>
    <sheetView zoomScaleNormal="100" zoomScaleSheetLayoutView="100" workbookViewId="0">
      <selection activeCell="B4" sqref="B4"/>
    </sheetView>
  </sheetViews>
  <sheetFormatPr defaultColWidth="10.90625" defaultRowHeight="14.5" x14ac:dyDescent="0.35"/>
  <cols>
    <col min="1" max="1" width="6" customWidth="1"/>
    <col min="2" max="2" width="38" customWidth="1"/>
    <col min="3" max="3" width="16.26953125" customWidth="1"/>
    <col min="4" max="4" width="11.26953125" bestFit="1" customWidth="1"/>
    <col min="5" max="5" width="15.26953125" bestFit="1" customWidth="1"/>
    <col min="6" max="6" width="15.54296875" bestFit="1" customWidth="1"/>
    <col min="7" max="7" width="13.26953125" bestFit="1" customWidth="1"/>
    <col min="8" max="8" width="10" customWidth="1"/>
    <col min="9" max="9" width="14" bestFit="1" customWidth="1"/>
    <col min="10" max="10" width="16.26953125" bestFit="1" customWidth="1"/>
  </cols>
  <sheetData>
    <row r="1" spans="1:10" ht="90.75" customHeight="1" x14ac:dyDescent="0.35">
      <c r="A1" s="55"/>
      <c r="B1" s="56"/>
      <c r="C1" s="56"/>
      <c r="D1" s="56"/>
      <c r="E1" s="56"/>
      <c r="F1" s="56"/>
      <c r="G1" s="56"/>
      <c r="H1" s="56"/>
      <c r="I1" s="56"/>
      <c r="J1" s="57"/>
    </row>
    <row r="2" spans="1:10" ht="31" x14ac:dyDescent="0.35">
      <c r="A2" s="22" t="s">
        <v>438</v>
      </c>
      <c r="B2" s="23" t="s">
        <v>412</v>
      </c>
      <c r="C2" s="23" t="s">
        <v>411</v>
      </c>
      <c r="D2" s="23" t="s">
        <v>439</v>
      </c>
      <c r="E2" s="23" t="s">
        <v>423</v>
      </c>
      <c r="F2" s="23" t="s">
        <v>413</v>
      </c>
      <c r="G2" s="23" t="s">
        <v>440</v>
      </c>
      <c r="H2" s="23" t="s">
        <v>414</v>
      </c>
      <c r="I2" s="23" t="s">
        <v>415</v>
      </c>
      <c r="J2" s="24" t="s">
        <v>416</v>
      </c>
    </row>
    <row r="3" spans="1:10" x14ac:dyDescent="0.35">
      <c r="A3" s="13">
        <v>1</v>
      </c>
      <c r="B3" s="42" t="s">
        <v>529</v>
      </c>
      <c r="C3" s="42"/>
      <c r="D3" s="41"/>
      <c r="E3" s="16" t="str">
        <f>IF(B3="",0,VLOOKUP(Tabla1[[#This Row],[Docente]],'Datos base '!A$2:$C$529,2,0))</f>
        <v>AUXILIAR 2</v>
      </c>
      <c r="F3" s="43">
        <v>7</v>
      </c>
      <c r="G3" s="43">
        <v>12</v>
      </c>
      <c r="H3" s="17">
        <f>IF(B3="",0,VLOOKUP(Tabla1[[#This Row],[Docente]],'Datos base '!A$2:$C$529,3,0))</f>
        <v>19.414743093749998</v>
      </c>
      <c r="I3" s="14">
        <f>((Tabla1[[#This Row],[Horas semanales]]*4)*TRUNC(Tabla1[[#This Row],[Costo hora]],2))</f>
        <v>543.48</v>
      </c>
      <c r="J3" s="15">
        <f>(Tabla1[[#This Row],[Meses a laborar]]*Tabla1[[#This Row],[Costo mensual]])</f>
        <v>6521.76</v>
      </c>
    </row>
    <row r="4" spans="1:10" x14ac:dyDescent="0.35">
      <c r="A4" s="13">
        <v>2</v>
      </c>
      <c r="B4" s="42" t="s">
        <v>222</v>
      </c>
      <c r="C4" s="42"/>
      <c r="D4" s="41"/>
      <c r="E4" s="16" t="str">
        <f>IF(B4="",0,VLOOKUP(Tabla1[[#This Row],[Docente]],'Datos base '!A$2:$C$529,2,0))</f>
        <v>OCASIONAL PHD 1</v>
      </c>
      <c r="F4" s="43">
        <v>10</v>
      </c>
      <c r="G4" s="43">
        <v>12</v>
      </c>
      <c r="H4" s="17">
        <f>IF(B4="",0,VLOOKUP(Tabla1[[#This Row],[Docente]],'Datos base '!A$2:$C$529,3,0))</f>
        <v>21.250366100000004</v>
      </c>
      <c r="I4" s="14">
        <f>((Tabla1[[#This Row],[Horas semanales]]*4)*TRUNC(Tabla1[[#This Row],[Costo hora]],2))</f>
        <v>850</v>
      </c>
      <c r="J4" s="15">
        <f>(Tabla1[[#This Row],[Meses a laborar]]*Tabla1[[#This Row],[Costo mensual]])</f>
        <v>10200</v>
      </c>
    </row>
    <row r="5" spans="1:10" x14ac:dyDescent="0.35">
      <c r="A5" s="13">
        <v>3</v>
      </c>
      <c r="B5" s="42" t="s">
        <v>15</v>
      </c>
      <c r="C5" s="42"/>
      <c r="D5" s="41"/>
      <c r="E5" s="16" t="str">
        <f>IF(B5="",0,VLOOKUP(Tabla1[[#This Row],[Docente]],'Datos base '!A$2:$C$529,2,0))</f>
        <v>AUXILIAR 2</v>
      </c>
      <c r="F5" s="43">
        <v>7</v>
      </c>
      <c r="G5" s="43">
        <v>12</v>
      </c>
      <c r="H5" s="17">
        <f>IF(B5="",0,VLOOKUP(Tabla1[[#This Row],[Docente]],'Datos base '!A$2:$C$529,3,0))</f>
        <v>19.414743093749998</v>
      </c>
      <c r="I5" s="14">
        <f>((Tabla1[[#This Row],[Horas semanales]]*4)*TRUNC(Tabla1[[#This Row],[Costo hora]],2))</f>
        <v>543.48</v>
      </c>
      <c r="J5" s="15">
        <f>(Tabla1[[#This Row],[Meses a laborar]]*Tabla1[[#This Row],[Costo mensual]])</f>
        <v>6521.76</v>
      </c>
    </row>
    <row r="6" spans="1:10" x14ac:dyDescent="0.35">
      <c r="A6" s="13">
        <v>4</v>
      </c>
      <c r="B6" s="42"/>
      <c r="C6" s="42"/>
      <c r="D6" s="41"/>
      <c r="E6" s="16">
        <f>IF(B6="",0,VLOOKUP(Tabla1[[#This Row],[Docente]],'Datos base '!A$2:$C$529,2,0))</f>
        <v>0</v>
      </c>
      <c r="F6" s="43">
        <v>0</v>
      </c>
      <c r="G6" s="43">
        <v>0</v>
      </c>
      <c r="H6" s="17">
        <f>IF(B6="",0,VLOOKUP(Tabla1[[#This Row],[Docente]],'Datos base '!A$2:$C$529,3,0))</f>
        <v>0</v>
      </c>
      <c r="I6" s="14">
        <f>((Tabla1[[#This Row],[Horas semanales]]*4)*TRUNC(Tabla1[[#This Row],[Costo hora]],2))</f>
        <v>0</v>
      </c>
      <c r="J6" s="15">
        <f>(Tabla1[[#This Row],[Meses a laborar]]*Tabla1[[#This Row],[Costo mensual]])</f>
        <v>0</v>
      </c>
    </row>
    <row r="7" spans="1:10" x14ac:dyDescent="0.35">
      <c r="A7" s="13">
        <v>5</v>
      </c>
      <c r="B7" s="42"/>
      <c r="C7" s="42"/>
      <c r="D7" s="41"/>
      <c r="E7" s="16">
        <f>IF(B7="",0,VLOOKUP(Tabla1[[#This Row],[Docente]],'Datos base '!A$2:$C$529,2,0))</f>
        <v>0</v>
      </c>
      <c r="F7" s="43">
        <v>0</v>
      </c>
      <c r="G7" s="43">
        <v>0</v>
      </c>
      <c r="H7" s="17">
        <f>IF(B7="",0,VLOOKUP(Tabla1[[#This Row],[Docente]],'Datos base '!A$2:$C$529,3,0))</f>
        <v>0</v>
      </c>
      <c r="I7" s="14">
        <f>((Tabla1[[#This Row],[Horas semanales]]*4)*TRUNC(Tabla1[[#This Row],[Costo hora]],2))</f>
        <v>0</v>
      </c>
      <c r="J7" s="15">
        <f>(Tabla1[[#This Row],[Meses a laborar]]*Tabla1[[#This Row],[Costo mensual]])</f>
        <v>0</v>
      </c>
    </row>
    <row r="8" spans="1:10" x14ac:dyDescent="0.35">
      <c r="A8" s="13">
        <v>6</v>
      </c>
      <c r="B8" s="42"/>
      <c r="C8" s="42"/>
      <c r="D8" s="41"/>
      <c r="E8" s="16">
        <f>IF(B8="",0,VLOOKUP(Tabla1[[#This Row],[Docente]],'Datos base '!A$2:$C$529,2,0))</f>
        <v>0</v>
      </c>
      <c r="F8" s="43">
        <v>0</v>
      </c>
      <c r="G8" s="43">
        <v>0</v>
      </c>
      <c r="H8" s="17">
        <f>IF(B8="",0,VLOOKUP(Tabla1[[#This Row],[Docente]],'Datos base '!A$2:$C$529,3,0))</f>
        <v>0</v>
      </c>
      <c r="I8" s="14">
        <f>((Tabla1[[#This Row],[Horas semanales]]*4)*TRUNC(Tabla1[[#This Row],[Costo hora]],2))</f>
        <v>0</v>
      </c>
      <c r="J8" s="15">
        <f>(Tabla1[[#This Row],[Meses a laborar]]*Tabla1[[#This Row],[Costo mensual]])</f>
        <v>0</v>
      </c>
    </row>
    <row r="9" spans="1:10" ht="19" thickBot="1" x14ac:dyDescent="0.5">
      <c r="A9" s="58" t="s">
        <v>442</v>
      </c>
      <c r="B9" s="59"/>
      <c r="C9" s="59"/>
      <c r="D9" s="59"/>
      <c r="E9" s="59"/>
      <c r="F9" s="59"/>
      <c r="G9" s="59"/>
      <c r="H9" s="59"/>
      <c r="I9" s="59"/>
      <c r="J9" s="18">
        <f>SUM(Tabla1[Costo total])</f>
        <v>23243.520000000004</v>
      </c>
    </row>
  </sheetData>
  <sheetProtection algorithmName="SHA-512" hashValue="Dlop2J9nMD7cBid4eqUWzMxKbSTpIDqzmCaYJsV9lkDKHqX6B2O5kjz9nbwgWrAOqkMp1vxD5DvzllTwgNJ2TQ==" saltValue="TvAgM4MgNQztX6WI8AAxfA==" spinCount="100000" sheet="1" objects="1" scenarios="1" insertColumns="0" insertRows="0" selectLockedCells="1"/>
  <mergeCells count="2">
    <mergeCell ref="A1:J1"/>
    <mergeCell ref="A9:I9"/>
  </mergeCells>
  <dataValidations count="1">
    <dataValidation type="whole" allowBlank="1" showInputMessage="1" showErrorMessage="1" sqref="F3:F8" xr:uid="{00000000-0002-0000-0100-000000000000}">
      <formula1>0</formula1>
      <formula2>40</formula2>
    </dataValidation>
  </dataValidations>
  <pageMargins left="0.7" right="0.7" top="0.75" bottom="0.75" header="0.3" footer="0.3"/>
  <pageSetup paperSize="9" scale="59" fitToHeight="0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'Datos base '!$D$2:$D$5</xm:f>
          </x14:formula1>
          <xm:sqref>C3:C8</xm:sqref>
        </x14:dataValidation>
        <x14:dataValidation type="list" allowBlank="1" showInputMessage="1" showErrorMessage="1" xr:uid="{00000000-0002-0000-0100-000002000000}">
          <x14:formula1>
            <xm:f>'Datos base '!$E$2:$E$4</xm:f>
          </x14:formula1>
          <xm:sqref>D3:D8</xm:sqref>
        </x14:dataValidation>
        <x14:dataValidation type="list" allowBlank="1" showInputMessage="1" showErrorMessage="1" xr:uid="{00000000-0002-0000-0100-000003000000}">
          <x14:formula1>
            <xm:f>'Datos base '!$G$2:$G$14</xm:f>
          </x14:formula1>
          <xm:sqref>G3:G8</xm:sqref>
        </x14:dataValidation>
        <x14:dataValidation type="list" allowBlank="1" showInputMessage="1" showErrorMessage="1" xr:uid="{00000000-0002-0000-0100-000004000000}">
          <x14:formula1>
            <xm:f>'Datos base '!$A$2:$A$529</xm:f>
          </x14:formula1>
          <xm:sqref>B3:B8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86EA"/>
    <pageSetUpPr fitToPage="1"/>
  </sheetPr>
  <dimension ref="A1:H14"/>
  <sheetViews>
    <sheetView topLeftCell="A4" workbookViewId="0">
      <selection activeCell="G5" sqref="G5"/>
    </sheetView>
  </sheetViews>
  <sheetFormatPr defaultColWidth="10.90625" defaultRowHeight="14.5" x14ac:dyDescent="0.35"/>
  <cols>
    <col min="1" max="1" width="9" bestFit="1" customWidth="1"/>
    <col min="2" max="2" width="16" bestFit="1" customWidth="1"/>
    <col min="3" max="3" width="20" bestFit="1" customWidth="1"/>
    <col min="4" max="4" width="13" bestFit="1" customWidth="1"/>
    <col min="5" max="5" width="16.54296875" bestFit="1" customWidth="1"/>
    <col min="6" max="6" width="14.54296875" customWidth="1"/>
    <col min="7" max="7" width="20.26953125" bestFit="1" customWidth="1"/>
    <col min="8" max="8" width="16.26953125" bestFit="1" customWidth="1"/>
  </cols>
  <sheetData>
    <row r="1" spans="1:8" ht="95.25" customHeight="1" x14ac:dyDescent="0.35">
      <c r="A1" s="55"/>
      <c r="B1" s="56"/>
      <c r="C1" s="56"/>
      <c r="D1" s="56"/>
      <c r="E1" s="56"/>
      <c r="F1" s="56"/>
      <c r="G1" s="56"/>
      <c r="H1" s="57"/>
    </row>
    <row r="2" spans="1:8" ht="21" x14ac:dyDescent="0.35">
      <c r="A2" s="60" t="s">
        <v>472</v>
      </c>
      <c r="B2" s="61"/>
      <c r="C2" s="61"/>
      <c r="D2" s="61"/>
      <c r="E2" s="61"/>
      <c r="F2" s="61"/>
      <c r="G2" s="61"/>
      <c r="H2" s="62"/>
    </row>
    <row r="3" spans="1:8" ht="31" x14ac:dyDescent="0.35">
      <c r="A3" s="22" t="s">
        <v>443</v>
      </c>
      <c r="B3" s="23" t="s">
        <v>444</v>
      </c>
      <c r="C3" s="23" t="s">
        <v>445</v>
      </c>
      <c r="D3" s="23" t="s">
        <v>446</v>
      </c>
      <c r="E3" s="23" t="s">
        <v>447</v>
      </c>
      <c r="F3" s="23" t="s">
        <v>448</v>
      </c>
      <c r="G3" s="23" t="s">
        <v>449</v>
      </c>
      <c r="H3" s="24" t="s">
        <v>416</v>
      </c>
    </row>
    <row r="4" spans="1:8" x14ac:dyDescent="0.35">
      <c r="A4" s="6">
        <v>1</v>
      </c>
      <c r="B4" s="44" t="s">
        <v>467</v>
      </c>
      <c r="C4" s="53" t="s">
        <v>471</v>
      </c>
      <c r="D4" s="53" t="s">
        <v>607</v>
      </c>
      <c r="E4" s="45">
        <v>1</v>
      </c>
      <c r="F4" s="45">
        <v>3</v>
      </c>
      <c r="G4" s="46">
        <v>100</v>
      </c>
      <c r="H4" s="47">
        <f>(Tabla2[[#This Row],[Número de personas]]*Tabla2[[#This Row],[Número de días]]*Tabla2[[#This Row],[Asignación diaria]])</f>
        <v>300</v>
      </c>
    </row>
    <row r="5" spans="1:8" x14ac:dyDescent="0.35">
      <c r="A5" s="6">
        <v>2</v>
      </c>
      <c r="B5" s="44"/>
      <c r="C5" s="53"/>
      <c r="D5" s="53"/>
      <c r="E5" s="45">
        <v>0</v>
      </c>
      <c r="F5" s="45">
        <v>0</v>
      </c>
      <c r="G5" s="46">
        <v>0</v>
      </c>
      <c r="H5" s="47">
        <f>(Tabla2[[#This Row],[Número de personas]]*Tabla2[[#This Row],[Número de días]]*Tabla2[[#This Row],[Asignación diaria]])</f>
        <v>0</v>
      </c>
    </row>
    <row r="6" spans="1:8" x14ac:dyDescent="0.35">
      <c r="A6" s="6">
        <v>3</v>
      </c>
      <c r="B6" s="44"/>
      <c r="C6" s="53"/>
      <c r="D6" s="53"/>
      <c r="E6" s="45">
        <v>0</v>
      </c>
      <c r="F6" s="45">
        <v>0</v>
      </c>
      <c r="G6" s="46">
        <v>0</v>
      </c>
      <c r="H6" s="47">
        <f>(Tabla2[[#This Row],[Número de personas]]*Tabla2[[#This Row],[Número de días]]*Tabla2[[#This Row],[Asignación diaria]])</f>
        <v>0</v>
      </c>
    </row>
    <row r="7" spans="1:8" x14ac:dyDescent="0.35">
      <c r="A7" s="6">
        <v>4</v>
      </c>
      <c r="B7" s="44"/>
      <c r="C7" s="53"/>
      <c r="D7" s="53"/>
      <c r="E7" s="45">
        <v>0</v>
      </c>
      <c r="F7" s="45">
        <v>0</v>
      </c>
      <c r="G7" s="46">
        <v>0</v>
      </c>
      <c r="H7" s="47">
        <f>(Tabla2[[#This Row],[Número de personas]]*Tabla2[[#This Row],[Número de días]]*Tabla2[[#This Row],[Asignación diaria]])</f>
        <v>0</v>
      </c>
    </row>
    <row r="8" spans="1:8" ht="21" x14ac:dyDescent="0.35">
      <c r="A8" s="60" t="s">
        <v>473</v>
      </c>
      <c r="B8" s="61"/>
      <c r="C8" s="61"/>
      <c r="D8" s="61"/>
      <c r="E8" s="61"/>
      <c r="F8" s="61"/>
      <c r="G8" s="61"/>
      <c r="H8" s="62"/>
    </row>
    <row r="9" spans="1:8" ht="31" x14ac:dyDescent="0.35">
      <c r="A9" s="22" t="s">
        <v>443</v>
      </c>
      <c r="B9" s="23" t="s">
        <v>474</v>
      </c>
      <c r="C9" s="23" t="s">
        <v>445</v>
      </c>
      <c r="D9" s="23" t="s">
        <v>446</v>
      </c>
      <c r="E9" s="23" t="s">
        <v>448</v>
      </c>
      <c r="F9" s="23" t="s">
        <v>447</v>
      </c>
      <c r="G9" s="23" t="s">
        <v>478</v>
      </c>
      <c r="H9" s="24" t="s">
        <v>416</v>
      </c>
    </row>
    <row r="10" spans="1:8" x14ac:dyDescent="0.35">
      <c r="A10" s="6">
        <v>1</v>
      </c>
      <c r="B10" s="44" t="s">
        <v>476</v>
      </c>
      <c r="C10" s="53" t="s">
        <v>471</v>
      </c>
      <c r="D10" s="53" t="s">
        <v>607</v>
      </c>
      <c r="E10" s="45">
        <v>3</v>
      </c>
      <c r="F10" s="45">
        <v>1</v>
      </c>
      <c r="G10" s="46">
        <v>100</v>
      </c>
      <c r="H10" s="47">
        <f>(Tabla24[[#This Row],[Número de personas]]*Tabla24[[#This Row],[Costo del pasaje]])</f>
        <v>100</v>
      </c>
    </row>
    <row r="11" spans="1:8" x14ac:dyDescent="0.35">
      <c r="A11" s="6">
        <v>2</v>
      </c>
      <c r="B11" s="44"/>
      <c r="C11" s="53"/>
      <c r="D11" s="53"/>
      <c r="E11" s="45">
        <v>0</v>
      </c>
      <c r="F11" s="45">
        <v>0</v>
      </c>
      <c r="G11" s="46">
        <v>0</v>
      </c>
      <c r="H11" s="47">
        <f>(Tabla24[[#This Row],[Número de personas]]*Tabla24[[#This Row],[Costo del pasaje]])</f>
        <v>0</v>
      </c>
    </row>
    <row r="12" spans="1:8" x14ac:dyDescent="0.35">
      <c r="A12" s="6">
        <v>3</v>
      </c>
      <c r="B12" s="44"/>
      <c r="C12" s="53"/>
      <c r="D12" s="53"/>
      <c r="E12" s="45">
        <v>0</v>
      </c>
      <c r="F12" s="45">
        <v>0</v>
      </c>
      <c r="G12" s="46">
        <v>0</v>
      </c>
      <c r="H12" s="47">
        <f>(Tabla24[[#This Row],[Número de personas]]*Tabla24[[#This Row],[Costo del pasaje]])</f>
        <v>0</v>
      </c>
    </row>
    <row r="13" spans="1:8" x14ac:dyDescent="0.35">
      <c r="A13" s="6">
        <v>4</v>
      </c>
      <c r="B13" s="44"/>
      <c r="C13" s="53"/>
      <c r="D13" s="53"/>
      <c r="E13" s="45">
        <v>0</v>
      </c>
      <c r="F13" s="45">
        <v>0</v>
      </c>
      <c r="G13" s="46">
        <v>0</v>
      </c>
      <c r="H13" s="47">
        <f>(Tabla24[[#This Row],[Número de personas]]*Tabla24[[#This Row],[Costo del pasaje]])</f>
        <v>0</v>
      </c>
    </row>
    <row r="14" spans="1:8" ht="19" thickBot="1" x14ac:dyDescent="0.5">
      <c r="A14" s="58" t="s">
        <v>479</v>
      </c>
      <c r="B14" s="59"/>
      <c r="C14" s="59"/>
      <c r="D14" s="59"/>
      <c r="E14" s="59"/>
      <c r="F14" s="59"/>
      <c r="G14" s="59"/>
      <c r="H14" s="48">
        <f>SUM(H4+H5+H6+H7+H10+H11+H12+H13)</f>
        <v>400</v>
      </c>
    </row>
  </sheetData>
  <sheetProtection selectLockedCells="1"/>
  <mergeCells count="4">
    <mergeCell ref="A2:H2"/>
    <mergeCell ref="A1:H1"/>
    <mergeCell ref="A8:H8"/>
    <mergeCell ref="A14:G14"/>
  </mergeCells>
  <pageMargins left="0.7" right="0.7" top="0.75" bottom="0.75" header="0.3" footer="0.3"/>
  <pageSetup paperSize="9" scale="74" fitToHeight="0" orientation="portrait" r:id="rId1"/>
  <ignoredErrors>
    <ignoredError sqref="H4:H7 H14" unlockedFormula="1"/>
    <ignoredError sqref="H10" calculatedColumn="1"/>
  </ignoredErrors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'Datos base '!$H$2:$H$3</xm:f>
          </x14:formula1>
          <xm:sqref>B4:B7</xm:sqref>
        </x14:dataValidation>
        <x14:dataValidation type="list" allowBlank="1" showInputMessage="1" showErrorMessage="1" xr:uid="{00000000-0002-0000-0200-000001000000}">
          <x14:formula1>
            <xm:f>'Datos base '!$I$2:$I$3</xm:f>
          </x14:formula1>
          <xm:sqref>C4 C10:C13</xm:sqref>
        </x14:dataValidation>
        <x14:dataValidation type="list" allowBlank="1" showInputMessage="1" showErrorMessage="1" xr:uid="{00000000-0002-0000-0200-000002000000}">
          <x14:formula1>
            <xm:f>'Datos base '!$J$2:$J$3</xm:f>
          </x14:formula1>
          <xm:sqref>B10:B13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6EA"/>
    <pageSetUpPr fitToPage="1"/>
  </sheetPr>
  <dimension ref="A1:G26"/>
  <sheetViews>
    <sheetView topLeftCell="A10" zoomScaleNormal="100" workbookViewId="0">
      <selection activeCell="G6" sqref="G6"/>
    </sheetView>
  </sheetViews>
  <sheetFormatPr defaultColWidth="10.90625" defaultRowHeight="14.5" x14ac:dyDescent="0.35"/>
  <cols>
    <col min="1" max="1" width="9" bestFit="1" customWidth="1"/>
    <col min="2" max="2" width="41.26953125" customWidth="1"/>
    <col min="3" max="3" width="14.26953125" bestFit="1" customWidth="1"/>
    <col min="4" max="4" width="19.453125" bestFit="1" customWidth="1"/>
    <col min="5" max="5" width="16.26953125" bestFit="1" customWidth="1"/>
  </cols>
  <sheetData>
    <row r="1" spans="1:5" ht="93" customHeight="1" x14ac:dyDescent="0.35">
      <c r="A1" s="55"/>
      <c r="B1" s="56"/>
      <c r="C1" s="56"/>
      <c r="D1" s="56"/>
      <c r="E1" s="57"/>
    </row>
    <row r="2" spans="1:5" ht="21" x14ac:dyDescent="0.35">
      <c r="A2" s="60" t="s">
        <v>484</v>
      </c>
      <c r="B2" s="63"/>
      <c r="C2" s="63"/>
      <c r="D2" s="63"/>
      <c r="E2" s="64"/>
    </row>
    <row r="3" spans="1:5" ht="15.5" x14ac:dyDescent="0.35">
      <c r="A3" s="22" t="s">
        <v>438</v>
      </c>
      <c r="B3" s="23" t="s">
        <v>480</v>
      </c>
      <c r="C3" s="23" t="s">
        <v>481</v>
      </c>
      <c r="D3" s="23" t="s">
        <v>482</v>
      </c>
      <c r="E3" s="24" t="s">
        <v>483</v>
      </c>
    </row>
    <row r="4" spans="1:5" x14ac:dyDescent="0.35">
      <c r="A4" s="6">
        <v>1</v>
      </c>
      <c r="B4" s="53"/>
      <c r="C4" s="45">
        <v>1</v>
      </c>
      <c r="D4" s="46"/>
      <c r="E4" s="8">
        <f>(Tabla4[[#This Row],[Cantidad]]*Tabla4[[#This Row],[Costo unitario]])</f>
        <v>0</v>
      </c>
    </row>
    <row r="5" spans="1:5" x14ac:dyDescent="0.35">
      <c r="A5" s="6">
        <v>2</v>
      </c>
      <c r="B5" s="53" t="s">
        <v>605</v>
      </c>
      <c r="C5" s="45">
        <v>1</v>
      </c>
      <c r="D5" s="46">
        <v>2000</v>
      </c>
      <c r="E5" s="8">
        <f>(Tabla4[[#This Row],[Cantidad]]*Tabla4[[#This Row],[Costo unitario]])</f>
        <v>2000</v>
      </c>
    </row>
    <row r="6" spans="1:5" x14ac:dyDescent="0.35">
      <c r="A6" s="6">
        <v>3</v>
      </c>
      <c r="B6" s="53"/>
      <c r="C6" s="45">
        <v>0</v>
      </c>
      <c r="D6" s="46">
        <v>0</v>
      </c>
      <c r="E6" s="8">
        <f>(Tabla4[[#This Row],[Cantidad]]*Tabla4[[#This Row],[Costo unitario]])</f>
        <v>0</v>
      </c>
    </row>
    <row r="7" spans="1:5" x14ac:dyDescent="0.35">
      <c r="A7" s="6">
        <v>4</v>
      </c>
      <c r="B7" s="53"/>
      <c r="C7" s="45">
        <v>0</v>
      </c>
      <c r="D7" s="46">
        <v>0</v>
      </c>
      <c r="E7" s="8">
        <f>(Tabla4[[#This Row],[Cantidad]]*Tabla4[[#This Row],[Costo unitario]])</f>
        <v>0</v>
      </c>
    </row>
    <row r="8" spans="1:5" x14ac:dyDescent="0.35">
      <c r="A8" s="6">
        <v>5</v>
      </c>
      <c r="B8" s="53"/>
      <c r="C8" s="45">
        <v>0</v>
      </c>
      <c r="D8" s="46">
        <v>0</v>
      </c>
      <c r="E8" s="8">
        <f>(Tabla4[[#This Row],[Cantidad]]*Tabla4[[#This Row],[Costo unitario]])</f>
        <v>0</v>
      </c>
    </row>
    <row r="9" spans="1:5" x14ac:dyDescent="0.35">
      <c r="A9" s="6">
        <v>6</v>
      </c>
      <c r="B9" s="53"/>
      <c r="C9" s="45">
        <v>0</v>
      </c>
      <c r="D9" s="46">
        <v>0</v>
      </c>
      <c r="E9" s="8">
        <f>(Tabla4[[#This Row],[Cantidad]]*Tabla4[[#This Row],[Costo unitario]])</f>
        <v>0</v>
      </c>
    </row>
    <row r="10" spans="1:5" x14ac:dyDescent="0.35">
      <c r="A10" s="6">
        <v>7</v>
      </c>
      <c r="B10" s="53"/>
      <c r="C10" s="45">
        <v>0</v>
      </c>
      <c r="D10" s="46">
        <v>0</v>
      </c>
      <c r="E10" s="8">
        <f>(Tabla4[[#This Row],[Cantidad]]*Tabla4[[#This Row],[Costo unitario]])</f>
        <v>0</v>
      </c>
    </row>
    <row r="11" spans="1:5" x14ac:dyDescent="0.35">
      <c r="A11" s="6">
        <v>8</v>
      </c>
      <c r="B11" s="53"/>
      <c r="C11" s="45">
        <v>0</v>
      </c>
      <c r="D11" s="46">
        <v>0</v>
      </c>
      <c r="E11" s="8">
        <f>(Tabla4[[#This Row],[Cantidad]]*Tabla4[[#This Row],[Costo unitario]])</f>
        <v>0</v>
      </c>
    </row>
    <row r="12" spans="1:5" x14ac:dyDescent="0.35">
      <c r="A12" s="6">
        <v>9</v>
      </c>
      <c r="B12" s="53"/>
      <c r="C12" s="45">
        <v>0</v>
      </c>
      <c r="D12" s="46">
        <v>0</v>
      </c>
      <c r="E12" s="8">
        <f>(Tabla4[[#This Row],[Cantidad]]*Tabla4[[#This Row],[Costo unitario]])</f>
        <v>0</v>
      </c>
    </row>
    <row r="13" spans="1:5" x14ac:dyDescent="0.35">
      <c r="A13" s="6">
        <v>10</v>
      </c>
      <c r="B13" s="53"/>
      <c r="C13" s="45">
        <v>0</v>
      </c>
      <c r="D13" s="46">
        <v>0</v>
      </c>
      <c r="E13" s="8">
        <f>(Tabla4[[#This Row],[Cantidad]]*Tabla4[[#This Row],[Costo unitario]])</f>
        <v>0</v>
      </c>
    </row>
    <row r="14" spans="1:5" ht="21" x14ac:dyDescent="0.35">
      <c r="A14" s="60" t="s">
        <v>485</v>
      </c>
      <c r="B14" s="63"/>
      <c r="C14" s="63"/>
      <c r="D14" s="63"/>
      <c r="E14" s="64"/>
    </row>
    <row r="15" spans="1:5" ht="15.5" x14ac:dyDescent="0.35">
      <c r="A15" s="22" t="s">
        <v>438</v>
      </c>
      <c r="B15" s="23" t="s">
        <v>486</v>
      </c>
      <c r="C15" s="23" t="s">
        <v>481</v>
      </c>
      <c r="D15" s="23" t="s">
        <v>482</v>
      </c>
      <c r="E15" s="24" t="s">
        <v>483</v>
      </c>
    </row>
    <row r="16" spans="1:5" x14ac:dyDescent="0.35">
      <c r="A16" s="6">
        <v>1</v>
      </c>
      <c r="B16" s="53"/>
      <c r="C16" s="45">
        <v>0</v>
      </c>
      <c r="D16" s="46">
        <v>0</v>
      </c>
      <c r="E16" s="8">
        <f>(Tabla46[[#This Row],[Cantidad]]*Tabla46[[#This Row],[Costo unitario]])</f>
        <v>0</v>
      </c>
    </row>
    <row r="17" spans="1:7" x14ac:dyDescent="0.35">
      <c r="A17" s="6">
        <v>2</v>
      </c>
      <c r="B17" s="53"/>
      <c r="C17" s="45">
        <v>0</v>
      </c>
      <c r="D17" s="46">
        <v>0</v>
      </c>
      <c r="E17" s="8">
        <f>(Tabla46[[#This Row],[Cantidad]]*Tabla46[[#This Row],[Costo unitario]])</f>
        <v>0</v>
      </c>
    </row>
    <row r="18" spans="1:7" x14ac:dyDescent="0.35">
      <c r="A18" s="6">
        <v>3</v>
      </c>
      <c r="B18" s="53"/>
      <c r="C18" s="45">
        <v>0</v>
      </c>
      <c r="D18" s="46">
        <v>0</v>
      </c>
      <c r="E18" s="8">
        <f>(Tabla46[[#This Row],[Cantidad]]*Tabla46[[#This Row],[Costo unitario]])</f>
        <v>0</v>
      </c>
    </row>
    <row r="19" spans="1:7" x14ac:dyDescent="0.35">
      <c r="A19" s="6">
        <v>4</v>
      </c>
      <c r="B19" s="53"/>
      <c r="C19" s="45">
        <v>0</v>
      </c>
      <c r="D19" s="46">
        <v>0</v>
      </c>
      <c r="E19" s="8">
        <f>(Tabla46[[#This Row],[Cantidad]]*Tabla46[[#This Row],[Costo unitario]])</f>
        <v>0</v>
      </c>
    </row>
    <row r="20" spans="1:7" x14ac:dyDescent="0.35">
      <c r="A20" s="6">
        <v>5</v>
      </c>
      <c r="B20" s="53"/>
      <c r="C20" s="45">
        <v>0</v>
      </c>
      <c r="D20" s="46">
        <v>0</v>
      </c>
      <c r="E20" s="8">
        <f>(Tabla46[[#This Row],[Cantidad]]*Tabla46[[#This Row],[Costo unitario]])</f>
        <v>0</v>
      </c>
    </row>
    <row r="21" spans="1:7" x14ac:dyDescent="0.35">
      <c r="A21" s="6">
        <v>6</v>
      </c>
      <c r="B21" s="53"/>
      <c r="C21" s="45">
        <v>0</v>
      </c>
      <c r="D21" s="46">
        <v>0</v>
      </c>
      <c r="E21" s="8">
        <f>(Tabla46[[#This Row],[Cantidad]]*Tabla46[[#This Row],[Costo unitario]])</f>
        <v>0</v>
      </c>
    </row>
    <row r="22" spans="1:7" x14ac:dyDescent="0.35">
      <c r="A22" s="6">
        <v>7</v>
      </c>
      <c r="B22" s="53"/>
      <c r="C22" s="45">
        <v>0</v>
      </c>
      <c r="D22" s="46">
        <v>0</v>
      </c>
      <c r="E22" s="8">
        <f>(Tabla46[[#This Row],[Cantidad]]*Tabla46[[#This Row],[Costo unitario]])</f>
        <v>0</v>
      </c>
      <c r="F22" s="1"/>
      <c r="G22" s="1"/>
    </row>
    <row r="23" spans="1:7" x14ac:dyDescent="0.35">
      <c r="A23" s="6">
        <v>8</v>
      </c>
      <c r="B23" s="53"/>
      <c r="C23" s="45">
        <v>0</v>
      </c>
      <c r="D23" s="46">
        <v>0</v>
      </c>
      <c r="E23" s="8">
        <f>(Tabla46[[#This Row],[Cantidad]]*Tabla46[[#This Row],[Costo unitario]])</f>
        <v>0</v>
      </c>
    </row>
    <row r="24" spans="1:7" x14ac:dyDescent="0.35">
      <c r="A24" s="6">
        <v>9</v>
      </c>
      <c r="B24" s="53"/>
      <c r="C24" s="45">
        <v>0</v>
      </c>
      <c r="D24" s="46">
        <v>0</v>
      </c>
      <c r="E24" s="8">
        <f>(Tabla46[[#This Row],[Cantidad]]*Tabla46[[#This Row],[Costo unitario]])</f>
        <v>0</v>
      </c>
    </row>
    <row r="25" spans="1:7" x14ac:dyDescent="0.35">
      <c r="A25" s="6">
        <v>10</v>
      </c>
      <c r="B25" s="53"/>
      <c r="C25" s="45">
        <v>0</v>
      </c>
      <c r="D25" s="46">
        <v>0</v>
      </c>
      <c r="E25" s="8">
        <f>(Tabla46[[#This Row],[Cantidad]]*Tabla46[[#This Row],[Costo unitario]])</f>
        <v>0</v>
      </c>
    </row>
    <row r="26" spans="1:7" ht="19" thickBot="1" x14ac:dyDescent="0.5">
      <c r="A26" s="58" t="s">
        <v>487</v>
      </c>
      <c r="B26" s="65"/>
      <c r="C26" s="65"/>
      <c r="D26" s="65"/>
      <c r="E26" s="18">
        <f>SUM(E4+E5+E6+E7+E8+E9+E12+E12+E12+E13+E16+E17+E18+E19+E20+E21+E24+E25)</f>
        <v>2000</v>
      </c>
    </row>
  </sheetData>
  <sheetProtection selectLockedCells="1"/>
  <mergeCells count="4">
    <mergeCell ref="A1:E1"/>
    <mergeCell ref="A2:E2"/>
    <mergeCell ref="A14:E14"/>
    <mergeCell ref="A26:D2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6EA"/>
    <pageSetUpPr fitToPage="1"/>
  </sheetPr>
  <dimension ref="A1:E43"/>
  <sheetViews>
    <sheetView topLeftCell="A7" zoomScaleNormal="100" workbookViewId="0">
      <selection activeCell="D5" sqref="D5"/>
    </sheetView>
  </sheetViews>
  <sheetFormatPr defaultColWidth="10.90625" defaultRowHeight="14.5" x14ac:dyDescent="0.35"/>
  <cols>
    <col min="1" max="1" width="9" bestFit="1" customWidth="1"/>
    <col min="2" max="2" width="53.1796875" customWidth="1"/>
    <col min="3" max="3" width="14.26953125" bestFit="1" customWidth="1"/>
    <col min="4" max="4" width="19.453125" bestFit="1" customWidth="1"/>
    <col min="5" max="5" width="16.26953125" bestFit="1" customWidth="1"/>
  </cols>
  <sheetData>
    <row r="1" spans="1:5" ht="98.25" customHeight="1" x14ac:dyDescent="0.35">
      <c r="A1" s="55"/>
      <c r="B1" s="56"/>
      <c r="C1" s="56"/>
      <c r="D1" s="56"/>
      <c r="E1" s="57"/>
    </row>
    <row r="2" spans="1:5" ht="21" x14ac:dyDescent="0.35">
      <c r="A2" s="60" t="s">
        <v>488</v>
      </c>
      <c r="B2" s="61"/>
      <c r="C2" s="61"/>
      <c r="D2" s="61"/>
      <c r="E2" s="62"/>
    </row>
    <row r="3" spans="1:5" ht="15.5" x14ac:dyDescent="0.35">
      <c r="A3" s="22" t="s">
        <v>438</v>
      </c>
      <c r="B3" s="23" t="s">
        <v>515</v>
      </c>
      <c r="C3" s="23" t="s">
        <v>481</v>
      </c>
      <c r="D3" s="23" t="s">
        <v>482</v>
      </c>
      <c r="E3" s="24" t="s">
        <v>483</v>
      </c>
    </row>
    <row r="4" spans="1:5" x14ac:dyDescent="0.35">
      <c r="A4" s="6">
        <v>1</v>
      </c>
      <c r="B4" s="53" t="s">
        <v>606</v>
      </c>
      <c r="C4" s="45">
        <v>1</v>
      </c>
      <c r="D4" s="46">
        <v>30</v>
      </c>
      <c r="E4" s="8">
        <f>(Tabla479[[#This Row],[Cantidad]]*Tabla479[[#This Row],[Costo unitario]])</f>
        <v>30</v>
      </c>
    </row>
    <row r="5" spans="1:5" x14ac:dyDescent="0.35">
      <c r="A5" s="6">
        <v>2</v>
      </c>
      <c r="B5" s="53"/>
      <c r="C5" s="45"/>
      <c r="D5" s="46">
        <v>0</v>
      </c>
      <c r="E5" s="8">
        <f>(Tabla479[[#This Row],[Cantidad]]*Tabla479[[#This Row],[Costo unitario]])</f>
        <v>0</v>
      </c>
    </row>
    <row r="6" spans="1:5" x14ac:dyDescent="0.35">
      <c r="A6" s="6">
        <v>3</v>
      </c>
      <c r="B6" s="53"/>
      <c r="C6" s="45"/>
      <c r="D6" s="46">
        <v>0</v>
      </c>
      <c r="E6" s="8">
        <f>(Tabla479[[#This Row],[Cantidad]]*Tabla479[[#This Row],[Costo unitario]])</f>
        <v>0</v>
      </c>
    </row>
    <row r="7" spans="1:5" x14ac:dyDescent="0.35">
      <c r="A7" s="6">
        <v>4</v>
      </c>
      <c r="B7" s="53"/>
      <c r="C7" s="45"/>
      <c r="D7" s="46">
        <v>0</v>
      </c>
      <c r="E7" s="8">
        <f>(Tabla479[[#This Row],[Cantidad]]*Tabla479[[#This Row],[Costo unitario]])</f>
        <v>0</v>
      </c>
    </row>
    <row r="8" spans="1:5" x14ac:dyDescent="0.35">
      <c r="A8" s="6">
        <v>5</v>
      </c>
      <c r="B8" s="53"/>
      <c r="C8" s="45"/>
      <c r="D8" s="46">
        <v>0</v>
      </c>
      <c r="E8" s="8">
        <f>(Tabla479[[#This Row],[Cantidad]]*Tabla479[[#This Row],[Costo unitario]])</f>
        <v>0</v>
      </c>
    </row>
    <row r="9" spans="1:5" x14ac:dyDescent="0.35">
      <c r="A9" s="6">
        <v>6</v>
      </c>
      <c r="B9" s="53"/>
      <c r="C9" s="45"/>
      <c r="D9" s="46">
        <v>0</v>
      </c>
      <c r="E9" s="8">
        <f>(Tabla479[[#This Row],[Cantidad]]*Tabla479[[#This Row],[Costo unitario]])</f>
        <v>0</v>
      </c>
    </row>
    <row r="10" spans="1:5" x14ac:dyDescent="0.35">
      <c r="A10" s="6">
        <v>7</v>
      </c>
      <c r="B10" s="53"/>
      <c r="C10" s="45"/>
      <c r="D10" s="46">
        <v>0</v>
      </c>
      <c r="E10" s="8">
        <f>(Tabla479[[#This Row],[Cantidad]]*Tabla479[[#This Row],[Costo unitario]])</f>
        <v>0</v>
      </c>
    </row>
    <row r="11" spans="1:5" x14ac:dyDescent="0.35">
      <c r="A11" s="6">
        <v>8</v>
      </c>
      <c r="B11" s="53"/>
      <c r="C11" s="45"/>
      <c r="D11" s="46">
        <v>0</v>
      </c>
      <c r="E11" s="8">
        <f>(Tabla479[[#This Row],[Cantidad]]*Tabla479[[#This Row],[Costo unitario]])</f>
        <v>0</v>
      </c>
    </row>
    <row r="12" spans="1:5" ht="21" x14ac:dyDescent="0.35">
      <c r="A12" s="60" t="s">
        <v>489</v>
      </c>
      <c r="B12" s="61"/>
      <c r="C12" s="61"/>
      <c r="D12" s="61"/>
      <c r="E12" s="62"/>
    </row>
    <row r="13" spans="1:5" ht="15.5" x14ac:dyDescent="0.35">
      <c r="A13" s="22" t="s">
        <v>438</v>
      </c>
      <c r="B13" s="23" t="s">
        <v>515</v>
      </c>
      <c r="C13" s="23" t="s">
        <v>481</v>
      </c>
      <c r="D13" s="23" t="s">
        <v>482</v>
      </c>
      <c r="E13" s="24" t="s">
        <v>483</v>
      </c>
    </row>
    <row r="14" spans="1:5" x14ac:dyDescent="0.35">
      <c r="A14" s="6">
        <v>1</v>
      </c>
      <c r="B14" s="53"/>
      <c r="C14" s="45"/>
      <c r="D14" s="46">
        <v>0</v>
      </c>
      <c r="E14" s="8">
        <f>(Tabla47[[#This Row],[Cantidad]]*Tabla47[[#This Row],[Costo unitario]])</f>
        <v>0</v>
      </c>
    </row>
    <row r="15" spans="1:5" x14ac:dyDescent="0.35">
      <c r="A15" s="6">
        <v>2</v>
      </c>
      <c r="B15" s="53"/>
      <c r="C15" s="45"/>
      <c r="D15" s="46">
        <v>0</v>
      </c>
      <c r="E15" s="8">
        <f>(Tabla47[[#This Row],[Cantidad]]*Tabla47[[#This Row],[Costo unitario]])</f>
        <v>0</v>
      </c>
    </row>
    <row r="16" spans="1:5" x14ac:dyDescent="0.35">
      <c r="A16" s="6">
        <v>3</v>
      </c>
      <c r="B16" s="53"/>
      <c r="C16" s="45"/>
      <c r="D16" s="46">
        <v>0</v>
      </c>
      <c r="E16" s="8">
        <f>(Tabla47[[#This Row],[Cantidad]]*Tabla47[[#This Row],[Costo unitario]])</f>
        <v>0</v>
      </c>
    </row>
    <row r="17" spans="1:5" x14ac:dyDescent="0.35">
      <c r="A17" s="6">
        <v>4</v>
      </c>
      <c r="B17" s="53"/>
      <c r="C17" s="45"/>
      <c r="D17" s="46">
        <v>0</v>
      </c>
      <c r="E17" s="8">
        <f>(Tabla47[[#This Row],[Cantidad]]*Tabla47[[#This Row],[Costo unitario]])</f>
        <v>0</v>
      </c>
    </row>
    <row r="18" spans="1:5" x14ac:dyDescent="0.35">
      <c r="A18" s="6">
        <v>5</v>
      </c>
      <c r="B18" s="53"/>
      <c r="C18" s="45"/>
      <c r="D18" s="46">
        <v>0</v>
      </c>
      <c r="E18" s="8">
        <f>(Tabla47[[#This Row],[Cantidad]]*Tabla47[[#This Row],[Costo unitario]])</f>
        <v>0</v>
      </c>
    </row>
    <row r="19" spans="1:5" x14ac:dyDescent="0.35">
      <c r="A19" s="6">
        <v>6</v>
      </c>
      <c r="B19" s="53"/>
      <c r="C19" s="45"/>
      <c r="D19" s="46">
        <v>0</v>
      </c>
      <c r="E19" s="8">
        <f>(Tabla47[[#This Row],[Cantidad]]*Tabla47[[#This Row],[Costo unitario]])</f>
        <v>0</v>
      </c>
    </row>
    <row r="20" spans="1:5" x14ac:dyDescent="0.35">
      <c r="A20" s="6">
        <v>7</v>
      </c>
      <c r="B20" s="53"/>
      <c r="C20" s="45"/>
      <c r="D20" s="46">
        <v>0</v>
      </c>
      <c r="E20" s="8">
        <f>(Tabla47[[#This Row],[Cantidad]]*Tabla47[[#This Row],[Costo unitario]])</f>
        <v>0</v>
      </c>
    </row>
    <row r="21" spans="1:5" x14ac:dyDescent="0.35">
      <c r="A21" s="6">
        <v>8</v>
      </c>
      <c r="B21" s="53"/>
      <c r="C21" s="45"/>
      <c r="D21" s="46">
        <v>0</v>
      </c>
      <c r="E21" s="8">
        <f>(Tabla47[[#This Row],[Cantidad]]*Tabla47[[#This Row],[Costo unitario]])</f>
        <v>0</v>
      </c>
    </row>
    <row r="22" spans="1:5" s="20" customFormat="1" x14ac:dyDescent="0.35">
      <c r="A22" s="6">
        <v>9</v>
      </c>
      <c r="B22" s="53"/>
      <c r="C22" s="45"/>
      <c r="D22" s="46">
        <v>0</v>
      </c>
      <c r="E22" s="8">
        <f>(Tabla47[[#This Row],[Cantidad]]*Tabla47[[#This Row],[Costo unitario]])</f>
        <v>0</v>
      </c>
    </row>
    <row r="23" spans="1:5" s="20" customFormat="1" x14ac:dyDescent="0.35">
      <c r="A23" s="6">
        <v>10</v>
      </c>
      <c r="B23" s="53"/>
      <c r="C23" s="45"/>
      <c r="D23" s="46">
        <v>0</v>
      </c>
      <c r="E23" s="8">
        <f>(Tabla47[[#This Row],[Cantidad]]*Tabla47[[#This Row],[Costo unitario]])</f>
        <v>0</v>
      </c>
    </row>
    <row r="24" spans="1:5" ht="21" x14ac:dyDescent="0.35">
      <c r="A24" s="60" t="s">
        <v>490</v>
      </c>
      <c r="B24" s="61"/>
      <c r="C24" s="61"/>
      <c r="D24" s="61"/>
      <c r="E24" s="62"/>
    </row>
    <row r="25" spans="1:5" ht="15.5" x14ac:dyDescent="0.35">
      <c r="A25" s="22" t="s">
        <v>438</v>
      </c>
      <c r="B25" s="23" t="s">
        <v>515</v>
      </c>
      <c r="C25" s="23" t="s">
        <v>481</v>
      </c>
      <c r="D25" s="23" t="s">
        <v>482</v>
      </c>
      <c r="E25" s="24" t="s">
        <v>483</v>
      </c>
    </row>
    <row r="26" spans="1:5" x14ac:dyDescent="0.35">
      <c r="A26" s="6">
        <v>1</v>
      </c>
      <c r="B26" s="53"/>
      <c r="C26" s="45"/>
      <c r="D26" s="46">
        <v>0</v>
      </c>
      <c r="E26" s="8">
        <f>(Tabla468[[#This Row],[Cantidad]]*Tabla468[[#This Row],[Costo unitario]])</f>
        <v>0</v>
      </c>
    </row>
    <row r="27" spans="1:5" x14ac:dyDescent="0.35">
      <c r="A27" s="6">
        <v>2</v>
      </c>
      <c r="B27" s="53"/>
      <c r="C27" s="45"/>
      <c r="D27" s="46">
        <v>0</v>
      </c>
      <c r="E27" s="8">
        <f>(Tabla468[[#This Row],[Cantidad]]*Tabla468[[#This Row],[Costo unitario]])</f>
        <v>0</v>
      </c>
    </row>
    <row r="28" spans="1:5" x14ac:dyDescent="0.35">
      <c r="A28" s="6">
        <v>3</v>
      </c>
      <c r="B28" s="53"/>
      <c r="C28" s="45"/>
      <c r="D28" s="46">
        <v>0</v>
      </c>
      <c r="E28" s="8">
        <f>(Tabla468[[#This Row],[Cantidad]]*Tabla468[[#This Row],[Costo unitario]])</f>
        <v>0</v>
      </c>
    </row>
    <row r="29" spans="1:5" x14ac:dyDescent="0.35">
      <c r="A29" s="6">
        <v>4</v>
      </c>
      <c r="B29" s="53"/>
      <c r="C29" s="45"/>
      <c r="D29" s="46">
        <v>0</v>
      </c>
      <c r="E29" s="8">
        <f>(Tabla468[[#This Row],[Cantidad]]*Tabla468[[#This Row],[Costo unitario]])</f>
        <v>0</v>
      </c>
    </row>
    <row r="30" spans="1:5" s="20" customFormat="1" x14ac:dyDescent="0.35">
      <c r="A30" s="6">
        <v>5</v>
      </c>
      <c r="B30" s="53"/>
      <c r="C30" s="45"/>
      <c r="D30" s="46">
        <v>0</v>
      </c>
      <c r="E30" s="8">
        <f>(Tabla468[[#This Row],[Cantidad]]*Tabla468[[#This Row],[Costo unitario]])</f>
        <v>0</v>
      </c>
    </row>
    <row r="31" spans="1:5" s="20" customFormat="1" x14ac:dyDescent="0.35">
      <c r="A31" s="6">
        <v>6</v>
      </c>
      <c r="B31" s="53"/>
      <c r="C31" s="45"/>
      <c r="D31" s="46">
        <v>0</v>
      </c>
      <c r="E31" s="8">
        <f>(Tabla468[[#This Row],[Cantidad]]*Tabla468[[#This Row],[Costo unitario]])</f>
        <v>0</v>
      </c>
    </row>
    <row r="32" spans="1:5" s="20" customFormat="1" x14ac:dyDescent="0.35">
      <c r="A32" s="6">
        <v>7</v>
      </c>
      <c r="B32" s="53"/>
      <c r="C32" s="45"/>
      <c r="D32" s="46">
        <v>0</v>
      </c>
      <c r="E32" s="8">
        <f>(Tabla468[[#This Row],[Cantidad]]*Tabla468[[#This Row],[Costo unitario]])</f>
        <v>0</v>
      </c>
    </row>
    <row r="33" spans="1:5" s="20" customFormat="1" x14ac:dyDescent="0.35">
      <c r="A33" s="6">
        <v>8</v>
      </c>
      <c r="B33" s="53"/>
      <c r="C33" s="45"/>
      <c r="D33" s="46">
        <v>0</v>
      </c>
      <c r="E33" s="8">
        <f>(Tabla468[[#This Row],[Cantidad]]*Tabla468[[#This Row],[Costo unitario]])</f>
        <v>0</v>
      </c>
    </row>
    <row r="34" spans="1:5" s="20" customFormat="1" x14ac:dyDescent="0.35">
      <c r="A34" s="6">
        <v>9</v>
      </c>
      <c r="B34" s="53"/>
      <c r="C34" s="45"/>
      <c r="D34" s="46">
        <v>0</v>
      </c>
      <c r="E34" s="8">
        <f>(Tabla468[[#This Row],[Cantidad]]*Tabla468[[#This Row],[Costo unitario]])</f>
        <v>0</v>
      </c>
    </row>
    <row r="35" spans="1:5" s="20" customFormat="1" x14ac:dyDescent="0.35">
      <c r="A35" s="6">
        <v>10</v>
      </c>
      <c r="B35" s="53"/>
      <c r="C35" s="45"/>
      <c r="D35" s="46">
        <v>0</v>
      </c>
      <c r="E35" s="8">
        <f>(Tabla468[[#This Row],[Cantidad]]*Tabla468[[#This Row],[Costo unitario]])</f>
        <v>0</v>
      </c>
    </row>
    <row r="36" spans="1:5" s="20" customFormat="1" x14ac:dyDescent="0.35">
      <c r="A36" s="6">
        <v>11</v>
      </c>
      <c r="B36" s="53"/>
      <c r="C36" s="45"/>
      <c r="D36" s="46">
        <v>0</v>
      </c>
      <c r="E36" s="8">
        <f>(Tabla468[[#This Row],[Cantidad]]*Tabla468[[#This Row],[Costo unitario]])</f>
        <v>0</v>
      </c>
    </row>
    <row r="37" spans="1:5" s="20" customFormat="1" x14ac:dyDescent="0.35">
      <c r="A37" s="6">
        <v>12</v>
      </c>
      <c r="B37" s="53"/>
      <c r="C37" s="45"/>
      <c r="D37" s="46">
        <v>0</v>
      </c>
      <c r="E37" s="8">
        <f>(Tabla468[[#This Row],[Cantidad]]*Tabla468[[#This Row],[Costo unitario]])</f>
        <v>0</v>
      </c>
    </row>
    <row r="38" spans="1:5" s="20" customFormat="1" x14ac:dyDescent="0.35">
      <c r="A38" s="6">
        <v>13</v>
      </c>
      <c r="B38" s="53"/>
      <c r="C38" s="45"/>
      <c r="D38" s="46">
        <v>0</v>
      </c>
      <c r="E38" s="8">
        <f>(Tabla468[[#This Row],[Cantidad]]*Tabla468[[#This Row],[Costo unitario]])</f>
        <v>0</v>
      </c>
    </row>
    <row r="39" spans="1:5" s="20" customFormat="1" x14ac:dyDescent="0.35">
      <c r="A39" s="6">
        <v>14</v>
      </c>
      <c r="B39" s="53"/>
      <c r="C39" s="45"/>
      <c r="D39" s="46">
        <v>0</v>
      </c>
      <c r="E39" s="8">
        <f>(Tabla468[[#This Row],[Cantidad]]*Tabla468[[#This Row],[Costo unitario]])</f>
        <v>0</v>
      </c>
    </row>
    <row r="40" spans="1:5" s="20" customFormat="1" x14ac:dyDescent="0.35">
      <c r="A40" s="6">
        <v>15</v>
      </c>
      <c r="B40" s="53"/>
      <c r="C40" s="45"/>
      <c r="D40" s="46">
        <v>0</v>
      </c>
      <c r="E40" s="8">
        <f>(Tabla468[[#This Row],[Cantidad]]*Tabla468[[#This Row],[Costo unitario]])</f>
        <v>0</v>
      </c>
    </row>
    <row r="41" spans="1:5" s="20" customFormat="1" x14ac:dyDescent="0.35">
      <c r="A41" s="6">
        <v>16</v>
      </c>
      <c r="B41" s="53"/>
      <c r="C41" s="45"/>
      <c r="D41" s="46">
        <v>0</v>
      </c>
      <c r="E41" s="8">
        <f>(Tabla468[[#This Row],[Cantidad]]*Tabla468[[#This Row],[Costo unitario]])</f>
        <v>0</v>
      </c>
    </row>
    <row r="42" spans="1:5" x14ac:dyDescent="0.35">
      <c r="A42" s="6">
        <v>17</v>
      </c>
      <c r="B42" s="53"/>
      <c r="C42" s="45"/>
      <c r="D42" s="46">
        <v>0</v>
      </c>
      <c r="E42" s="8">
        <f>(Tabla468[[#This Row],[Cantidad]]*Tabla468[[#This Row],[Costo unitario]])</f>
        <v>0</v>
      </c>
    </row>
    <row r="43" spans="1:5" ht="19" thickBot="1" x14ac:dyDescent="0.5">
      <c r="A43" s="58" t="s">
        <v>491</v>
      </c>
      <c r="B43" s="65"/>
      <c r="C43" s="65"/>
      <c r="D43" s="65"/>
      <c r="E43" s="18">
        <f>SUM(E4+E5+E6+E7+E8+E9+E10+E11+E14+E15+E16+E17+E18+E19+E20+E21+E22+E23+E26+E27+E28+E29+E30+E31+E32+E33+E34+E35+E36+E37+E38+E39+E40+E41+E42)</f>
        <v>30</v>
      </c>
    </row>
  </sheetData>
  <sheetProtection selectLockedCells="1"/>
  <mergeCells count="5">
    <mergeCell ref="A1:E1"/>
    <mergeCell ref="A12:E12"/>
    <mergeCell ref="A24:E24"/>
    <mergeCell ref="A43:D43"/>
    <mergeCell ref="A2:E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fitToHeight="0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6EA"/>
    <pageSetUpPr fitToPage="1"/>
  </sheetPr>
  <dimension ref="A1:H14"/>
  <sheetViews>
    <sheetView topLeftCell="A7" workbookViewId="0">
      <selection activeCell="K18" sqref="K18"/>
    </sheetView>
  </sheetViews>
  <sheetFormatPr defaultColWidth="10.90625" defaultRowHeight="14.5" x14ac:dyDescent="0.35"/>
  <cols>
    <col min="1" max="1" width="9" bestFit="1" customWidth="1"/>
    <col min="2" max="2" width="13.26953125" bestFit="1" customWidth="1"/>
    <col min="3" max="3" width="36.1796875" customWidth="1"/>
    <col min="4" max="4" width="16.453125" customWidth="1"/>
    <col min="5" max="5" width="15.1796875" customWidth="1"/>
    <col min="7" max="7" width="13.7265625" bestFit="1" customWidth="1"/>
    <col min="8" max="8" width="12.7265625" bestFit="1" customWidth="1"/>
  </cols>
  <sheetData>
    <row r="1" spans="1:8" ht="99.75" customHeight="1" x14ac:dyDescent="0.35">
      <c r="A1" s="55"/>
      <c r="B1" s="56"/>
      <c r="C1" s="56"/>
      <c r="D1" s="56"/>
      <c r="E1" s="56"/>
      <c r="F1" s="56"/>
      <c r="G1" s="56"/>
      <c r="H1" s="57"/>
    </row>
    <row r="2" spans="1:8" ht="21" x14ac:dyDescent="0.35">
      <c r="A2" s="60" t="s">
        <v>492</v>
      </c>
      <c r="B2" s="63"/>
      <c r="C2" s="63"/>
      <c r="D2" s="63"/>
      <c r="E2" s="63"/>
      <c r="F2" s="67"/>
      <c r="G2" s="67"/>
      <c r="H2" s="68"/>
    </row>
    <row r="3" spans="1:8" ht="31" x14ac:dyDescent="0.35">
      <c r="A3" s="22" t="s">
        <v>438</v>
      </c>
      <c r="B3" s="23" t="s">
        <v>411</v>
      </c>
      <c r="C3" s="23" t="s">
        <v>493</v>
      </c>
      <c r="D3" s="23" t="s">
        <v>413</v>
      </c>
      <c r="E3" s="23" t="s">
        <v>440</v>
      </c>
      <c r="F3" s="23" t="s">
        <v>494</v>
      </c>
      <c r="G3" s="23" t="s">
        <v>415</v>
      </c>
      <c r="H3" s="24" t="s">
        <v>483</v>
      </c>
    </row>
    <row r="4" spans="1:8" x14ac:dyDescent="0.35">
      <c r="A4" s="6">
        <v>1</v>
      </c>
      <c r="B4" s="54"/>
      <c r="C4" s="54"/>
      <c r="D4" s="45">
        <v>0</v>
      </c>
      <c r="E4" s="45">
        <v>0</v>
      </c>
      <c r="F4" s="46">
        <v>0</v>
      </c>
      <c r="G4" s="7">
        <f>((Tabla4711[[#This Row],[Horas semanales]]*Tabla4711[[#This Row],[Costo de hora]])*4)</f>
        <v>0</v>
      </c>
      <c r="H4" s="8">
        <f>(Tabla4711[[#This Row],[Costo mensual]]*Tabla4711[[#This Row],[Meses a laborar]])</f>
        <v>0</v>
      </c>
    </row>
    <row r="5" spans="1:8" x14ac:dyDescent="0.35">
      <c r="A5" s="6">
        <v>2</v>
      </c>
      <c r="B5" s="54"/>
      <c r="C5" s="54"/>
      <c r="D5" s="45">
        <v>0</v>
      </c>
      <c r="E5" s="45">
        <v>0</v>
      </c>
      <c r="F5" s="46">
        <v>0</v>
      </c>
      <c r="G5" s="7">
        <f>((Tabla4711[[#This Row],[Horas semanales]]*Tabla4711[[#This Row],[Costo de hora]])*4)</f>
        <v>0</v>
      </c>
      <c r="H5" s="8">
        <f>(Tabla4711[[#This Row],[Costo mensual]]*Tabla4711[[#This Row],[Meses a laborar]])</f>
        <v>0</v>
      </c>
    </row>
    <row r="6" spans="1:8" x14ac:dyDescent="0.35">
      <c r="A6" s="6">
        <v>3</v>
      </c>
      <c r="B6" s="54"/>
      <c r="C6" s="54"/>
      <c r="D6" s="45">
        <v>0</v>
      </c>
      <c r="E6" s="45">
        <v>0</v>
      </c>
      <c r="F6" s="46">
        <v>0</v>
      </c>
      <c r="G6" s="7">
        <f>((Tabla4711[[#This Row],[Horas semanales]]*Tabla4711[[#This Row],[Costo de hora]])*4)</f>
        <v>0</v>
      </c>
      <c r="H6" s="8">
        <f>(Tabla4711[[#This Row],[Costo mensual]]*Tabla4711[[#This Row],[Meses a laborar]])</f>
        <v>0</v>
      </c>
    </row>
    <row r="7" spans="1:8" x14ac:dyDescent="0.35">
      <c r="A7" s="6">
        <v>4</v>
      </c>
      <c r="B7" s="54"/>
      <c r="C7" s="54"/>
      <c r="D7" s="45">
        <v>0</v>
      </c>
      <c r="E7" s="45">
        <v>0</v>
      </c>
      <c r="F7" s="46">
        <v>0</v>
      </c>
      <c r="G7" s="7">
        <f>((Tabla4711[[#This Row],[Horas semanales]]*Tabla4711[[#This Row],[Costo de hora]])*4)</f>
        <v>0</v>
      </c>
      <c r="H7" s="8">
        <f>(Tabla4711[[#This Row],[Costo mensual]]*Tabla4711[[#This Row],[Meses a laborar]])</f>
        <v>0</v>
      </c>
    </row>
    <row r="8" spans="1:8" s="20" customFormat="1" ht="21" x14ac:dyDescent="0.35">
      <c r="A8" s="60" t="s">
        <v>514</v>
      </c>
      <c r="B8" s="63"/>
      <c r="C8" s="63"/>
      <c r="D8" s="63"/>
      <c r="E8" s="63"/>
      <c r="F8" s="67"/>
      <c r="G8" s="67"/>
      <c r="H8" s="68"/>
    </row>
    <row r="9" spans="1:8" ht="31" x14ac:dyDescent="0.35">
      <c r="A9" s="25" t="s">
        <v>443</v>
      </c>
      <c r="B9" s="66" t="s">
        <v>501</v>
      </c>
      <c r="C9" s="66"/>
      <c r="D9" s="66"/>
      <c r="E9" s="66"/>
      <c r="F9" s="26" t="s">
        <v>481</v>
      </c>
      <c r="G9" s="27" t="s">
        <v>500</v>
      </c>
      <c r="H9" s="28" t="s">
        <v>416</v>
      </c>
    </row>
    <row r="10" spans="1:8" x14ac:dyDescent="0.35">
      <c r="A10" s="9">
        <v>1</v>
      </c>
      <c r="B10" s="69"/>
      <c r="C10" s="70"/>
      <c r="D10" s="70"/>
      <c r="E10" s="71"/>
      <c r="F10" s="49">
        <v>0</v>
      </c>
      <c r="G10" s="50">
        <v>0</v>
      </c>
      <c r="H10" s="10">
        <f>(F10*G10)</f>
        <v>0</v>
      </c>
    </row>
    <row r="11" spans="1:8" x14ac:dyDescent="0.35">
      <c r="A11" s="11">
        <v>2</v>
      </c>
      <c r="B11" s="72"/>
      <c r="C11" s="72"/>
      <c r="D11" s="72"/>
      <c r="E11" s="72"/>
      <c r="F11" s="51">
        <v>0</v>
      </c>
      <c r="G11" s="52">
        <v>0</v>
      </c>
      <c r="H11" s="12">
        <f t="shared" ref="H11:H13" si="0">(F11*G11)</f>
        <v>0</v>
      </c>
    </row>
    <row r="12" spans="1:8" x14ac:dyDescent="0.35">
      <c r="A12" s="9">
        <v>3</v>
      </c>
      <c r="B12" s="73"/>
      <c r="C12" s="74"/>
      <c r="D12" s="74"/>
      <c r="E12" s="75"/>
      <c r="F12" s="49">
        <v>0</v>
      </c>
      <c r="G12" s="50">
        <v>0</v>
      </c>
      <c r="H12" s="10">
        <f t="shared" si="0"/>
        <v>0</v>
      </c>
    </row>
    <row r="13" spans="1:8" x14ac:dyDescent="0.35">
      <c r="A13" s="11">
        <v>4</v>
      </c>
      <c r="B13" s="72"/>
      <c r="C13" s="72"/>
      <c r="D13" s="72"/>
      <c r="E13" s="72"/>
      <c r="F13" s="51">
        <v>0</v>
      </c>
      <c r="G13" s="52">
        <v>0</v>
      </c>
      <c r="H13" s="12">
        <f t="shared" si="0"/>
        <v>0</v>
      </c>
    </row>
    <row r="14" spans="1:8" ht="19" thickBot="1" x14ac:dyDescent="0.5">
      <c r="A14" s="58" t="s">
        <v>499</v>
      </c>
      <c r="B14" s="65"/>
      <c r="C14" s="65"/>
      <c r="D14" s="65"/>
      <c r="E14" s="65"/>
      <c r="F14" s="65"/>
      <c r="G14" s="65"/>
      <c r="H14" s="18">
        <f>SUM(H4+H5+H6+H7+H10+H11+H12+H13)</f>
        <v>0</v>
      </c>
    </row>
  </sheetData>
  <sheetProtection selectLockedCells="1"/>
  <mergeCells count="9">
    <mergeCell ref="B9:E9"/>
    <mergeCell ref="A2:H2"/>
    <mergeCell ref="A1:H1"/>
    <mergeCell ref="A14:G14"/>
    <mergeCell ref="B10:E10"/>
    <mergeCell ref="B11:E11"/>
    <mergeCell ref="B12:E12"/>
    <mergeCell ref="B13:E13"/>
    <mergeCell ref="A8:H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3" fitToHeight="0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'Datos base '!$K$2:$K$4</xm:f>
          </x14:formula1>
          <xm:sqref>B4:B7</xm:sqref>
        </x14:dataValidation>
        <x14:dataValidation type="list" allowBlank="1" showInputMessage="1" showErrorMessage="1" xr:uid="{00000000-0002-0000-0500-000001000000}">
          <x14:formula1>
            <xm:f>'Datos base '!$G$2:$G$14</xm:f>
          </x14:formula1>
          <xm:sqref>E4:E7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9E1FF"/>
  </sheetPr>
  <dimension ref="A1:C10"/>
  <sheetViews>
    <sheetView tabSelected="1" workbookViewId="0">
      <selection activeCell="E5" sqref="E5"/>
    </sheetView>
  </sheetViews>
  <sheetFormatPr defaultColWidth="10.90625" defaultRowHeight="14.5" x14ac:dyDescent="0.35"/>
  <cols>
    <col min="1" max="1" width="13.81640625" customWidth="1"/>
    <col min="2" max="2" width="47.7265625" customWidth="1"/>
    <col min="3" max="3" width="24.54296875" customWidth="1"/>
  </cols>
  <sheetData>
    <row r="1" spans="1:3" ht="97.5" customHeight="1" x14ac:dyDescent="0.35">
      <c r="A1" s="55"/>
      <c r="B1" s="56"/>
      <c r="C1" s="57"/>
    </row>
    <row r="2" spans="1:3" ht="18.5" x14ac:dyDescent="0.45">
      <c r="A2" s="32" t="s">
        <v>443</v>
      </c>
      <c r="B2" s="33" t="s">
        <v>502</v>
      </c>
      <c r="C2" s="34" t="s">
        <v>416</v>
      </c>
    </row>
    <row r="3" spans="1:3" ht="18.5" x14ac:dyDescent="0.45">
      <c r="A3" s="35">
        <v>1</v>
      </c>
      <c r="B3" s="36" t="s">
        <v>503</v>
      </c>
      <c r="C3" s="37">
        <f>'1. Honorarios'!J9</f>
        <v>23243.520000000004</v>
      </c>
    </row>
    <row r="4" spans="1:3" ht="18.5" x14ac:dyDescent="0.45">
      <c r="A4" s="38">
        <v>2</v>
      </c>
      <c r="B4" s="39" t="s">
        <v>504</v>
      </c>
      <c r="C4" s="40">
        <f>'2. Viajes técnicos'!H14</f>
        <v>400</v>
      </c>
    </row>
    <row r="5" spans="1:3" ht="18.5" x14ac:dyDescent="0.45">
      <c r="A5" s="35">
        <v>3</v>
      </c>
      <c r="B5" s="36" t="s">
        <v>505</v>
      </c>
      <c r="C5" s="37">
        <f>'3. Maquinaria y equipos'!E26</f>
        <v>2000</v>
      </c>
    </row>
    <row r="6" spans="1:3" ht="18.5" x14ac:dyDescent="0.45">
      <c r="A6" s="38">
        <v>4</v>
      </c>
      <c r="B6" s="39" t="s">
        <v>506</v>
      </c>
      <c r="C6" s="40">
        <f>'4. Materiales y suministros'!E43</f>
        <v>30</v>
      </c>
    </row>
    <row r="7" spans="1:3" ht="18.5" x14ac:dyDescent="0.45">
      <c r="A7" s="29">
        <v>5</v>
      </c>
      <c r="B7" s="30" t="s">
        <v>507</v>
      </c>
      <c r="C7" s="31">
        <f>'5. Subcontratos'!H14</f>
        <v>0</v>
      </c>
    </row>
    <row r="8" spans="1:3" ht="18.5" x14ac:dyDescent="0.45">
      <c r="A8" s="76" t="s">
        <v>508</v>
      </c>
      <c r="B8" s="77"/>
      <c r="C8" s="4">
        <f>SUM('Presupuesto referencial'!$C$3:$C$7)</f>
        <v>25673.520000000004</v>
      </c>
    </row>
    <row r="9" spans="1:3" ht="18.5" x14ac:dyDescent="0.45">
      <c r="A9" s="78" t="s">
        <v>509</v>
      </c>
      <c r="B9" s="79"/>
      <c r="C9" s="21">
        <f>(C8*0.25)</f>
        <v>6418.380000000001</v>
      </c>
    </row>
    <row r="10" spans="1:3" ht="19" thickBot="1" x14ac:dyDescent="0.5">
      <c r="A10" s="80" t="s">
        <v>510</v>
      </c>
      <c r="B10" s="81"/>
      <c r="C10" s="5">
        <f>SUM(C8:C9)</f>
        <v>32091.900000000005</v>
      </c>
    </row>
  </sheetData>
  <sheetProtection selectLockedCells="1"/>
  <mergeCells count="4">
    <mergeCell ref="A8:B8"/>
    <mergeCell ref="A9:B9"/>
    <mergeCell ref="A10:B10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Datos base </vt:lpstr>
      <vt:lpstr>1. Honorarios</vt:lpstr>
      <vt:lpstr>2. Viajes técnicos</vt:lpstr>
      <vt:lpstr>3. Maquinaria y equipos</vt:lpstr>
      <vt:lpstr>4. Materiales y suministros</vt:lpstr>
      <vt:lpstr>5. Subcontratos</vt:lpstr>
      <vt:lpstr>Presupuesto referencial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dianareyes</dc:creator>
  <cp:lastModifiedBy>Ivan Mendoza</cp:lastModifiedBy>
  <cp:lastPrinted>2021-06-23T14:32:54Z</cp:lastPrinted>
  <dcterms:created xsi:type="dcterms:W3CDTF">2021-06-22T15:30:46Z</dcterms:created>
  <dcterms:modified xsi:type="dcterms:W3CDTF">2022-08-05T17:25:49Z</dcterms:modified>
</cp:coreProperties>
</file>