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1.2.4\"/>
    </mc:Choice>
  </mc:AlternateContent>
  <xr:revisionPtr revIDLastSave="0" documentId="13_ncr:1_{6D2053CB-6579-470D-8D52-9D2A0F7B9C68}" xr6:coauthVersionLast="47" xr6:coauthVersionMax="47" xr10:uidLastSave="{00000000-0000-0000-0000-000000000000}"/>
  <bookViews>
    <workbookView minimized="1" xWindow="17140" yWindow="750" windowWidth="7050" windowHeight="13580" xr2:uid="{E66DDBF7-C4E5-43CA-990A-EBC2A81495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1" l="1"/>
  <c r="Q15" i="1"/>
  <c r="Q14" i="1"/>
  <c r="I10" i="1"/>
  <c r="G11" i="1"/>
  <c r="L5" i="1"/>
  <c r="K5" i="1"/>
  <c r="K3" i="1"/>
  <c r="L3" i="1"/>
  <c r="J12" i="1"/>
  <c r="K12" i="1"/>
  <c r="L12" i="1"/>
  <c r="M12" i="1"/>
  <c r="J20" i="1"/>
  <c r="J19" i="1"/>
  <c r="J18" i="1"/>
  <c r="J17" i="1"/>
  <c r="L15" i="1"/>
  <c r="M15" i="1"/>
  <c r="N15" i="1"/>
  <c r="K15" i="1"/>
  <c r="I15" i="1"/>
  <c r="I16" i="1"/>
  <c r="I17" i="1"/>
  <c r="I18" i="1"/>
  <c r="I19" i="1"/>
  <c r="I20" i="1"/>
  <c r="I14" i="1"/>
  <c r="N14" i="1"/>
  <c r="P15" i="1"/>
  <c r="P14" i="1"/>
  <c r="P13" i="1"/>
  <c r="P5" i="1"/>
  <c r="P6" i="1" s="1"/>
  <c r="H3" i="1"/>
  <c r="H5" i="1"/>
  <c r="H6" i="1"/>
  <c r="F3" i="1"/>
  <c r="G3" i="1" s="1"/>
  <c r="F5" i="1"/>
  <c r="G5" i="1" s="1"/>
  <c r="F6" i="1"/>
  <c r="G6" i="1" s="1"/>
  <c r="F20" i="1"/>
  <c r="G20" i="1" s="1"/>
  <c r="H20" i="1"/>
  <c r="F19" i="1"/>
  <c r="G19" i="1" s="1"/>
  <c r="H19" i="1"/>
  <c r="F18" i="1"/>
  <c r="G18" i="1" s="1"/>
  <c r="H18" i="1"/>
  <c r="P10" i="1"/>
  <c r="P2" i="1"/>
  <c r="P3" i="1" s="1"/>
  <c r="H8" i="1"/>
  <c r="H10" i="1"/>
  <c r="H11" i="1"/>
  <c r="H12" i="1"/>
  <c r="H14" i="1"/>
  <c r="H15" i="1"/>
  <c r="F8" i="1"/>
  <c r="F10" i="1"/>
  <c r="G10" i="1" s="1"/>
  <c r="F11" i="1"/>
  <c r="F12" i="1"/>
  <c r="G12" i="1" s="1"/>
  <c r="F14" i="1"/>
  <c r="G14" i="1" s="1"/>
  <c r="F15" i="1"/>
  <c r="G15" i="1" s="1"/>
  <c r="F16" i="1"/>
  <c r="G16" i="1" s="1"/>
  <c r="H16" i="1"/>
  <c r="H17" i="1"/>
  <c r="H2" i="1"/>
  <c r="F17" i="1"/>
  <c r="G17" i="1" s="1"/>
  <c r="F2" i="1"/>
  <c r="G2" i="1" s="1"/>
  <c r="Q3" i="1" l="1"/>
  <c r="Q2" i="1"/>
</calcChain>
</file>

<file path=xl/sharedStrings.xml><?xml version="1.0" encoding="utf-8"?>
<sst xmlns="http://schemas.openxmlformats.org/spreadsheetml/2006/main" count="81" uniqueCount="39">
  <si>
    <t>цилиндр мелкий</t>
  </si>
  <si>
    <t>h, cm</t>
  </si>
  <si>
    <t>d, cm</t>
  </si>
  <si>
    <t>m</t>
  </si>
  <si>
    <t>куб</t>
  </si>
  <si>
    <t>прямоугольник</t>
  </si>
  <si>
    <t>a</t>
  </si>
  <si>
    <t>c, mm</t>
  </si>
  <si>
    <t>b,mm</t>
  </si>
  <si>
    <t>a, mm</t>
  </si>
  <si>
    <t>Рамка</t>
  </si>
  <si>
    <t>Iz, гр m^2</t>
  </si>
  <si>
    <t>Ix, гр m^3</t>
  </si>
  <si>
    <t>Iy, гр m^4</t>
  </si>
  <si>
    <t>цилиндр побольше</t>
  </si>
  <si>
    <t>$t_{N3}$,c</t>
  </si>
  <si>
    <t>$t_{N2}$,с</t>
  </si>
  <si>
    <t>$t_{N1}$,с</t>
  </si>
  <si>
    <t>$T$,c</t>
  </si>
  <si>
    <t>$N$</t>
  </si>
  <si>
    <t>$1/\sqrt{T^2-T^2_{p}}, 10^{-2} c^{-1}$</t>
  </si>
  <si>
    <t>$T_{OZ)$</t>
  </si>
  <si>
    <t>$T_{OX)$</t>
  </si>
  <si>
    <t>$T_{EE'}$</t>
  </si>
  <si>
    <t>$T_{DD'}$</t>
  </si>
  <si>
    <t>$T_{OZ(CC')}$</t>
  </si>
  <si>
    <t>$T_{OX(AA')}$</t>
  </si>
  <si>
    <t>$T_{OY(BB')}$</t>
  </si>
  <si>
    <t>$T_{MM'}$</t>
  </si>
  <si>
    <t>$T_{PP'}$</t>
  </si>
  <si>
    <t>d, mm</t>
  </si>
  <si>
    <t>$T^2$</t>
  </si>
  <si>
    <t>Параллелограмм</t>
  </si>
  <si>
    <t>XOZ</t>
  </si>
  <si>
    <t>YOZ</t>
  </si>
  <si>
    <t>XOY</t>
  </si>
  <si>
    <t>b</t>
  </si>
  <si>
    <t>цмлмндр мелкий</t>
  </si>
  <si>
    <t>цилиндр крупный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</si>
</sst>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FA08-70BE-4A63-8FF7-581E874D2573}">
  <dimension ref="A1:Q29"/>
  <sheetViews>
    <sheetView tabSelected="1" topLeftCell="M3" zoomScale="114" zoomScaleNormal="130" workbookViewId="0">
      <selection activeCell="Q14" sqref="Q14"/>
    </sheetView>
  </sheetViews>
  <sheetFormatPr defaultRowHeight="14.5" x14ac:dyDescent="0.35"/>
  <cols>
    <col min="6" max="6" width="8.26953125" customWidth="1"/>
    <col min="7" max="7" width="35.90625" customWidth="1"/>
    <col min="16" max="16" width="10.81640625" bestFit="1" customWidth="1"/>
  </cols>
  <sheetData>
    <row r="1" spans="1:17" x14ac:dyDescent="0.35">
      <c r="A1" t="s">
        <v>0</v>
      </c>
      <c r="B1" t="s">
        <v>19</v>
      </c>
      <c r="C1" t="s">
        <v>17</v>
      </c>
      <c r="D1" t="s">
        <v>16</v>
      </c>
      <c r="E1" t="s">
        <v>15</v>
      </c>
      <c r="F1" t="s">
        <v>18</v>
      </c>
      <c r="G1" s="1" t="s">
        <v>20</v>
      </c>
      <c r="I1" t="s">
        <v>31</v>
      </c>
      <c r="J1" t="s">
        <v>3</v>
      </c>
      <c r="K1" t="s">
        <v>2</v>
      </c>
      <c r="L1" t="s">
        <v>1</v>
      </c>
    </row>
    <row r="2" spans="1:17" x14ac:dyDescent="0.35">
      <c r="A2" t="s">
        <v>21</v>
      </c>
      <c r="B2">
        <v>15</v>
      </c>
      <c r="C2">
        <v>90.2</v>
      </c>
      <c r="D2">
        <v>90.7</v>
      </c>
      <c r="E2">
        <v>90.1</v>
      </c>
      <c r="F2" s="1">
        <f>AVERAGE(C2:E2)/B2</f>
        <v>6.0222222222222221</v>
      </c>
      <c r="G2" s="1">
        <f>100/SQRT(F2*F2-4.44*4.44)</f>
        <v>24.578438598175413</v>
      </c>
      <c r="H2" s="2">
        <f>_xlfn.VAR.P(C2:E2)/SQRT(3)/B2</f>
        <v>2.6515345696116657E-3</v>
      </c>
      <c r="I2" s="2"/>
      <c r="J2">
        <v>1569</v>
      </c>
      <c r="K2">
        <v>12.45</v>
      </c>
      <c r="L2">
        <v>1.68</v>
      </c>
      <c r="O2" t="s">
        <v>11</v>
      </c>
      <c r="P2" s="1">
        <f>J2*K2*K2/8/10000</f>
        <v>3.0399865312499998</v>
      </c>
      <c r="Q2">
        <f>P3/P2</f>
        <v>0.51213915904582186</v>
      </c>
    </row>
    <row r="3" spans="1:17" x14ac:dyDescent="0.35">
      <c r="A3" t="s">
        <v>22</v>
      </c>
      <c r="B3">
        <v>15</v>
      </c>
      <c r="C3">
        <v>79.099999999999994</v>
      </c>
      <c r="D3">
        <v>79.3</v>
      </c>
      <c r="E3">
        <v>79</v>
      </c>
      <c r="F3" s="1">
        <f>AVERAGE(C3:E3)/B3</f>
        <v>5.2755555555555551</v>
      </c>
      <c r="G3" s="1">
        <f t="shared" ref="G3:G20" si="0">100/SQRT(F3*F3-4.44*4.44)</f>
        <v>35.097688458123059</v>
      </c>
      <c r="H3" s="2">
        <f>_xlfn.VAR.P(C3:E3)/SQRT(3)/B3</f>
        <v>5.9873361249293793E-4</v>
      </c>
      <c r="I3" s="2"/>
      <c r="K3">
        <f>0.005/K2*100</f>
        <v>4.0160642570281124E-2</v>
      </c>
      <c r="L3">
        <f>0.005/L2*100</f>
        <v>0.29761904761904767</v>
      </c>
      <c r="O3" t="s">
        <v>12</v>
      </c>
      <c r="P3" s="1">
        <f>P2/2+J2*L2*L2/12/10000</f>
        <v>1.5568961456249999</v>
      </c>
      <c r="Q3">
        <f>(F3*F3-F8*F8)/(F2*F2-F8*F8)</f>
        <v>0.49131049359862572</v>
      </c>
    </row>
    <row r="4" spans="1:17" x14ac:dyDescent="0.35">
      <c r="A4" t="s">
        <v>14</v>
      </c>
      <c r="B4" t="s">
        <v>19</v>
      </c>
      <c r="C4" t="s">
        <v>17</v>
      </c>
      <c r="D4" t="s">
        <v>16</v>
      </c>
      <c r="E4" t="s">
        <v>15</v>
      </c>
      <c r="F4" t="s">
        <v>18</v>
      </c>
      <c r="G4" s="1" t="s">
        <v>20</v>
      </c>
      <c r="H4" s="2"/>
      <c r="I4" s="2"/>
      <c r="J4">
        <v>2264</v>
      </c>
      <c r="K4">
        <v>88.3</v>
      </c>
      <c r="L4">
        <v>49</v>
      </c>
      <c r="P4" s="1"/>
    </row>
    <row r="5" spans="1:17" ht="15.5" customHeight="1" x14ac:dyDescent="0.35">
      <c r="A5" t="s">
        <v>21</v>
      </c>
      <c r="B5">
        <v>10</v>
      </c>
      <c r="C5">
        <v>55.8</v>
      </c>
      <c r="D5">
        <v>55.7</v>
      </c>
      <c r="E5">
        <v>55.9</v>
      </c>
      <c r="F5" s="1">
        <f>AVERAGE(C5:E5)/B5</f>
        <v>5.58</v>
      </c>
      <c r="G5" s="1">
        <f t="shared" si="0"/>
        <v>29.587870796318231</v>
      </c>
      <c r="H5" s="2">
        <f>_xlfn.VAR.P(C5:E5)/SQRT(3)/B5</f>
        <v>3.8490017945973416E-4</v>
      </c>
      <c r="I5" s="2"/>
      <c r="K5">
        <f>0.05*100/K4</f>
        <v>5.6625141562853906E-2</v>
      </c>
      <c r="L5">
        <f>0.05*100/L4</f>
        <v>0.10204081632653061</v>
      </c>
      <c r="O5" t="s">
        <v>11</v>
      </c>
      <c r="P5" s="1">
        <f>J4*K4*K4/8/1000000</f>
        <v>2.2065198699999997</v>
      </c>
    </row>
    <row r="6" spans="1:17" ht="23" customHeight="1" x14ac:dyDescent="0.35">
      <c r="A6" t="s">
        <v>22</v>
      </c>
      <c r="B6">
        <v>10</v>
      </c>
      <c r="C6">
        <v>52.6</v>
      </c>
      <c r="D6">
        <v>52.4</v>
      </c>
      <c r="E6">
        <v>52.4</v>
      </c>
      <c r="F6" s="1">
        <f>AVERAGE(C6:E6)/B6</f>
        <v>5.246666666666667</v>
      </c>
      <c r="G6" s="1">
        <f t="shared" si="0"/>
        <v>35.773857009095757</v>
      </c>
      <c r="H6" s="2">
        <f>_xlfn.VAR.P(C6:E6)/SQRT(3)/B6</f>
        <v>5.1320023927968201E-4</v>
      </c>
      <c r="I6" s="2"/>
      <c r="O6" t="s">
        <v>12</v>
      </c>
      <c r="P6" s="1">
        <f>P5/2+J4*L4*L4/12/1000000</f>
        <v>1.5562486016666666</v>
      </c>
    </row>
    <row r="7" spans="1:17" x14ac:dyDescent="0.35">
      <c r="A7" t="s">
        <v>10</v>
      </c>
      <c r="B7" t="s">
        <v>19</v>
      </c>
      <c r="C7" t="s">
        <v>17</v>
      </c>
      <c r="D7" t="s">
        <v>16</v>
      </c>
      <c r="E7" t="s">
        <v>15</v>
      </c>
      <c r="F7" t="s">
        <v>18</v>
      </c>
      <c r="G7" s="1" t="s">
        <v>20</v>
      </c>
      <c r="H7" s="2"/>
      <c r="I7" s="2"/>
      <c r="P7" s="1"/>
    </row>
    <row r="8" spans="1:17" x14ac:dyDescent="0.35">
      <c r="A8" t="s">
        <v>21</v>
      </c>
      <c r="B8">
        <v>10</v>
      </c>
      <c r="C8">
        <v>44.4</v>
      </c>
      <c r="D8">
        <v>44.3</v>
      </c>
      <c r="E8">
        <v>44.4</v>
      </c>
      <c r="F8" s="1">
        <f>AVERAGE(C8:E8)/B8</f>
        <v>4.4366666666666665</v>
      </c>
      <c r="G8" s="1"/>
      <c r="H8" s="2">
        <f>_xlfn.VAR.P(C8:E8)/SQRT(3)/B8</f>
        <v>1.283000598199205E-4</v>
      </c>
      <c r="I8" s="2"/>
      <c r="P8" s="1"/>
    </row>
    <row r="9" spans="1:17" x14ac:dyDescent="0.35">
      <c r="A9" t="s">
        <v>4</v>
      </c>
      <c r="B9" t="s">
        <v>19</v>
      </c>
      <c r="C9" t="s">
        <v>17</v>
      </c>
      <c r="D9" t="s">
        <v>16</v>
      </c>
      <c r="E9" t="s">
        <v>15</v>
      </c>
      <c r="F9" t="s">
        <v>18</v>
      </c>
      <c r="G9" s="1" t="s">
        <v>20</v>
      </c>
      <c r="H9" s="2"/>
      <c r="I9" s="2"/>
      <c r="J9" t="s">
        <v>3</v>
      </c>
      <c r="K9" t="s">
        <v>6</v>
      </c>
      <c r="P9" s="1"/>
    </row>
    <row r="10" spans="1:17" x14ac:dyDescent="0.35">
      <c r="A10" t="s">
        <v>23</v>
      </c>
      <c r="B10">
        <v>15</v>
      </c>
      <c r="C10">
        <v>79.2</v>
      </c>
      <c r="D10">
        <v>78.8</v>
      </c>
      <c r="E10">
        <v>79.5</v>
      </c>
      <c r="F10" s="1">
        <f>AVERAGE(C10:E10)/B10</f>
        <v>5.2777777777777777</v>
      </c>
      <c r="G10" s="1">
        <f t="shared" si="0"/>
        <v>35.047100988637098</v>
      </c>
      <c r="H10" s="2">
        <f>_xlfn.VAR.P(C10:E10)/SQRT(3)/B10</f>
        <v>3.1647348088913109E-3</v>
      </c>
      <c r="I10" s="2">
        <f>AVERAGE(G10,G12)</f>
        <v>34.984296058788601</v>
      </c>
      <c r="J10">
        <v>1084</v>
      </c>
      <c r="K10">
        <v>92.7</v>
      </c>
      <c r="O10" t="s">
        <v>11</v>
      </c>
      <c r="P10" s="1">
        <f>J10*K10*K10/1000000</f>
        <v>9.3151263600000007</v>
      </c>
    </row>
    <row r="11" spans="1:17" x14ac:dyDescent="0.35">
      <c r="A11" t="s">
        <v>24</v>
      </c>
      <c r="B11">
        <v>15</v>
      </c>
      <c r="C11">
        <v>78.8</v>
      </c>
      <c r="D11">
        <v>79</v>
      </c>
      <c r="E11">
        <v>79</v>
      </c>
      <c r="F11" s="1">
        <f>AVERAGE(C11:E11)/B11</f>
        <v>5.2622222222222224</v>
      </c>
      <c r="G11" s="1">
        <f>100/SQRT(F11*F11-4.44*4.44)</f>
        <v>35.405422889569181</v>
      </c>
      <c r="H11" s="2">
        <f>_xlfn.VAR.P(C11:E11)/SQRT(3)/B11</f>
        <v>3.4213349285312138E-4</v>
      </c>
      <c r="I11" s="1"/>
      <c r="P11" s="1"/>
    </row>
    <row r="12" spans="1:17" x14ac:dyDescent="0.35">
      <c r="A12" t="s">
        <v>25</v>
      </c>
      <c r="B12">
        <v>10</v>
      </c>
      <c r="C12">
        <v>53</v>
      </c>
      <c r="D12">
        <v>52.8</v>
      </c>
      <c r="E12">
        <v>52.7</v>
      </c>
      <c r="F12" s="1">
        <f>AVERAGE(C12:E12)/B12</f>
        <v>5.2833333333333332</v>
      </c>
      <c r="G12" s="1">
        <f t="shared" si="0"/>
        <v>34.921491128940097</v>
      </c>
      <c r="H12" s="2">
        <f>_xlfn.VAR.P(C12:E12)/SQRT(3)/B12</f>
        <v>8.9810041873940696E-4</v>
      </c>
      <c r="I12" s="1"/>
      <c r="J12">
        <f t="shared" ref="J12:L12" si="1">0.05/J14*100</f>
        <v>2.4015369836695487E-3</v>
      </c>
      <c r="K12">
        <f t="shared" si="1"/>
        <v>3.32667997338656E-2</v>
      </c>
      <c r="L12">
        <f t="shared" si="1"/>
        <v>9.9009900990099015E-2</v>
      </c>
      <c r="M12">
        <f>0.05/M14*100</f>
        <v>4.990019960079841E-2</v>
      </c>
      <c r="P12" s="1"/>
    </row>
    <row r="13" spans="1:17" x14ac:dyDescent="0.35">
      <c r="A13" t="s">
        <v>5</v>
      </c>
      <c r="B13" t="s">
        <v>19</v>
      </c>
      <c r="C13" t="s">
        <v>17</v>
      </c>
      <c r="D13" t="s">
        <v>16</v>
      </c>
      <c r="E13" t="s">
        <v>15</v>
      </c>
      <c r="F13" t="s">
        <v>18</v>
      </c>
      <c r="G13" s="1" t="s">
        <v>20</v>
      </c>
      <c r="H13" s="2"/>
      <c r="I13" s="1"/>
      <c r="J13" t="s">
        <v>3</v>
      </c>
      <c r="K13" t="s">
        <v>7</v>
      </c>
      <c r="L13" t="s">
        <v>8</v>
      </c>
      <c r="M13" t="s">
        <v>9</v>
      </c>
      <c r="N13" t="s">
        <v>30</v>
      </c>
      <c r="O13" t="s">
        <v>11</v>
      </c>
      <c r="P13" s="1">
        <f>J14/2*(L14*L14+M14*M14)/1000000</f>
        <v>13.106491890000001</v>
      </c>
      <c r="Q13">
        <f>P15/P14</f>
        <v>1.2979192007745319</v>
      </c>
    </row>
    <row r="14" spans="1:17" x14ac:dyDescent="0.35">
      <c r="A14" t="s">
        <v>25</v>
      </c>
      <c r="B14">
        <v>10</v>
      </c>
      <c r="C14">
        <v>55.7</v>
      </c>
      <c r="D14">
        <v>55.6</v>
      </c>
      <c r="E14">
        <v>55.4</v>
      </c>
      <c r="F14" s="1">
        <f t="shared" ref="F14:F20" si="2">AVERAGE(C14:E14)/B14</f>
        <v>5.5566666666666666</v>
      </c>
      <c r="G14" s="1">
        <f t="shared" si="0"/>
        <v>29.930268877142659</v>
      </c>
      <c r="H14" s="2">
        <f>_xlfn.VAR.P(C14:E14)/SQRT(3)/B14</f>
        <v>8.9810041873944339E-4</v>
      </c>
      <c r="I14" s="1">
        <f>F14*F14</f>
        <v>30.876544444444445</v>
      </c>
      <c r="J14">
        <v>2082</v>
      </c>
      <c r="K14">
        <v>150.30000000000001</v>
      </c>
      <c r="L14">
        <v>50.5</v>
      </c>
      <c r="M14">
        <v>100.2</v>
      </c>
      <c r="N14">
        <f>SQRT(K14*K14+L14*L14+M14*M14)</f>
        <v>187.56433562913821</v>
      </c>
      <c r="O14" t="s">
        <v>12</v>
      </c>
      <c r="P14" s="1">
        <f>J14/2*(L14*L14+K14*K14)/1000000</f>
        <v>26.171093940000006</v>
      </c>
      <c r="Q14">
        <f>P15/P13</f>
        <v>2.5916901040404952</v>
      </c>
    </row>
    <row r="15" spans="1:17" x14ac:dyDescent="0.35">
      <c r="A15" t="s">
        <v>26</v>
      </c>
      <c r="B15">
        <v>10</v>
      </c>
      <c r="C15">
        <v>65.599999999999994</v>
      </c>
      <c r="D15">
        <v>64.900000000000006</v>
      </c>
      <c r="E15">
        <v>65.099999999999994</v>
      </c>
      <c r="F15" s="1">
        <f t="shared" si="2"/>
        <v>6.5200000000000005</v>
      </c>
      <c r="G15" s="1">
        <f t="shared" si="0"/>
        <v>20.944165232140332</v>
      </c>
      <c r="H15" s="2">
        <f>_xlfn.VAR.P(C15:E15)/SQRT(3)/B15</f>
        <v>5.0037023329766259E-3</v>
      </c>
      <c r="I15" s="1">
        <f t="shared" ref="I15:I20" si="3">F15*F15</f>
        <v>42.510400000000004</v>
      </c>
      <c r="K15">
        <f>K14*K14</f>
        <v>22590.090000000004</v>
      </c>
      <c r="L15">
        <f t="shared" ref="L15:N15" si="4">L14*L14</f>
        <v>2550.25</v>
      </c>
      <c r="M15">
        <f t="shared" si="4"/>
        <v>10040.040000000001</v>
      </c>
      <c r="N15">
        <f t="shared" si="4"/>
        <v>35180.380000000005</v>
      </c>
      <c r="O15" t="s">
        <v>13</v>
      </c>
      <c r="P15" s="1">
        <f>J14/2*(K14*K14+M14*M14)/1000000</f>
        <v>33.967965330000006</v>
      </c>
      <c r="Q15">
        <f>P14/P13</f>
        <v>1.9968038861694213</v>
      </c>
    </row>
    <row r="16" spans="1:17" x14ac:dyDescent="0.35">
      <c r="A16" t="s">
        <v>27</v>
      </c>
      <c r="B16">
        <v>10</v>
      </c>
      <c r="C16">
        <v>69.900000000000006</v>
      </c>
      <c r="D16">
        <v>69.900000000000006</v>
      </c>
      <c r="E16">
        <v>69.7</v>
      </c>
      <c r="F16" s="1">
        <f t="shared" si="2"/>
        <v>6.9833333333333325</v>
      </c>
      <c r="G16" s="1">
        <f t="shared" si="0"/>
        <v>18.552478353004016</v>
      </c>
      <c r="H16" s="2">
        <f t="shared" ref="H16:H20" si="5">_xlfn.VAR.P(C16:E16)/SQRT(3)/B16</f>
        <v>5.132002392796819E-4</v>
      </c>
      <c r="I16" s="1">
        <f t="shared" si="3"/>
        <v>48.766944444444434</v>
      </c>
      <c r="J16" s="1"/>
      <c r="P16" s="1"/>
    </row>
    <row r="17" spans="1:10" x14ac:dyDescent="0.35">
      <c r="A17" t="s">
        <v>24</v>
      </c>
      <c r="B17">
        <v>10</v>
      </c>
      <c r="C17">
        <v>59.3</v>
      </c>
      <c r="D17">
        <v>59.5</v>
      </c>
      <c r="E17">
        <v>59.5</v>
      </c>
      <c r="F17" s="1">
        <f t="shared" si="2"/>
        <v>5.9433333333333334</v>
      </c>
      <c r="G17" s="1">
        <f t="shared" si="0"/>
        <v>25.310688459716648</v>
      </c>
      <c r="H17" s="2">
        <f t="shared" si="5"/>
        <v>5.1320023927968201E-4</v>
      </c>
      <c r="I17" s="1">
        <f t="shared" si="3"/>
        <v>35.323211111111114</v>
      </c>
      <c r="J17" s="1">
        <f>(I15*M15+I16*L15+K15*I14)/N15</f>
        <v>35.493588596099428</v>
      </c>
    </row>
    <row r="18" spans="1:10" x14ac:dyDescent="0.35">
      <c r="A18" t="s">
        <v>23</v>
      </c>
      <c r="B18">
        <v>10</v>
      </c>
      <c r="C18">
        <v>57.3</v>
      </c>
      <c r="D18">
        <v>56.9</v>
      </c>
      <c r="E18">
        <v>57.1</v>
      </c>
      <c r="F18" s="1">
        <f t="shared" si="2"/>
        <v>5.7099999999999991</v>
      </c>
      <c r="G18" s="1">
        <f t="shared" si="0"/>
        <v>27.852559995954181</v>
      </c>
      <c r="H18" s="2">
        <f t="shared" si="5"/>
        <v>1.5396007178389913E-3</v>
      </c>
      <c r="I18" s="1">
        <f t="shared" si="3"/>
        <v>32.604099999999988</v>
      </c>
      <c r="J18" s="1">
        <f>(I16*L15+K15*I14)/(K15+L15)</f>
        <v>32.691356519380584</v>
      </c>
    </row>
    <row r="19" spans="1:10" x14ac:dyDescent="0.35">
      <c r="A19" t="s">
        <v>28</v>
      </c>
      <c r="B19">
        <v>10</v>
      </c>
      <c r="C19">
        <v>66.099999999999994</v>
      </c>
      <c r="D19">
        <v>66.599999999999994</v>
      </c>
      <c r="E19">
        <v>65.900000000000006</v>
      </c>
      <c r="F19" s="1">
        <f t="shared" si="2"/>
        <v>6.62</v>
      </c>
      <c r="G19" s="1">
        <f t="shared" si="0"/>
        <v>20.365458389541885</v>
      </c>
      <c r="H19" s="2">
        <f t="shared" si="5"/>
        <v>5.0037023329766259E-3</v>
      </c>
      <c r="I19" s="1">
        <f t="shared" si="3"/>
        <v>43.824400000000004</v>
      </c>
      <c r="J19" s="1">
        <f>(I15*M15+I16*L15)/(M15+L15)</f>
        <v>43.777706191473307</v>
      </c>
    </row>
    <row r="20" spans="1:10" x14ac:dyDescent="0.35">
      <c r="A20" t="s">
        <v>29</v>
      </c>
      <c r="B20">
        <v>10</v>
      </c>
      <c r="C20">
        <v>59.2</v>
      </c>
      <c r="D20">
        <v>58.5</v>
      </c>
      <c r="E20">
        <v>58.9</v>
      </c>
      <c r="F20" s="1">
        <f t="shared" si="2"/>
        <v>5.8866666666666667</v>
      </c>
      <c r="G20" s="1">
        <f t="shared" si="0"/>
        <v>25.872338414982828</v>
      </c>
      <c r="H20" s="2">
        <f t="shared" si="5"/>
        <v>4.7471022133369579E-3</v>
      </c>
      <c r="I20" s="1">
        <f t="shared" si="3"/>
        <v>34.652844444444447</v>
      </c>
      <c r="J20" s="1">
        <f>(M15*I15+K15*I14)/(M15+K15)</f>
        <v>34.456192307692312</v>
      </c>
    </row>
    <row r="21" spans="1:10" x14ac:dyDescent="0.35">
      <c r="I21" s="1"/>
    </row>
    <row r="22" spans="1:10" x14ac:dyDescent="0.35">
      <c r="A22" t="s">
        <v>32</v>
      </c>
      <c r="B22" t="s">
        <v>6</v>
      </c>
      <c r="C22" t="s">
        <v>36</v>
      </c>
    </row>
    <row r="23" spans="1:10" x14ac:dyDescent="0.35">
      <c r="A23" t="s">
        <v>33</v>
      </c>
      <c r="B23">
        <v>22.8</v>
      </c>
      <c r="C23">
        <v>27.5</v>
      </c>
    </row>
    <row r="24" spans="1:10" x14ac:dyDescent="0.35">
      <c r="A24" t="s">
        <v>34</v>
      </c>
      <c r="B24">
        <v>20.100000000000001</v>
      </c>
      <c r="C24">
        <v>28.6</v>
      </c>
    </row>
    <row r="25" spans="1:10" x14ac:dyDescent="0.35">
      <c r="A25" t="s">
        <v>35</v>
      </c>
      <c r="B25">
        <v>20.6</v>
      </c>
      <c r="C25">
        <v>19.100000000000001</v>
      </c>
    </row>
    <row r="26" spans="1:10" x14ac:dyDescent="0.35">
      <c r="A26" t="s">
        <v>37</v>
      </c>
      <c r="B26" t="s">
        <v>6</v>
      </c>
      <c r="C26" t="s">
        <v>36</v>
      </c>
    </row>
    <row r="27" spans="1:10" x14ac:dyDescent="0.35">
      <c r="B27">
        <v>35.1</v>
      </c>
      <c r="C27">
        <v>24.6</v>
      </c>
    </row>
    <row r="28" spans="1:10" x14ac:dyDescent="0.35">
      <c r="A28" t="s">
        <v>38</v>
      </c>
      <c r="B28" t="s">
        <v>6</v>
      </c>
      <c r="C28" t="s">
        <v>36</v>
      </c>
    </row>
    <row r="29" spans="1:10" x14ac:dyDescent="0.35">
      <c r="B29">
        <v>35.799999999999997</v>
      </c>
      <c r="C29">
        <v>29.6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Петров</dc:creator>
  <cp:lastModifiedBy>Олег Петров</cp:lastModifiedBy>
  <dcterms:created xsi:type="dcterms:W3CDTF">2022-11-01T06:14:13Z</dcterms:created>
  <dcterms:modified xsi:type="dcterms:W3CDTF">2022-11-02T21:12:09Z</dcterms:modified>
</cp:coreProperties>
</file>