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Лабы\1.3.1\"/>
    </mc:Choice>
  </mc:AlternateContent>
  <xr:revisionPtr revIDLastSave="0" documentId="13_ncr:1_{A33F9F08-B6B6-46E6-BD73-47116CC35336}" xr6:coauthVersionLast="47" xr6:coauthVersionMax="47" xr10:uidLastSave="{00000000-0000-0000-0000-000000000000}"/>
  <bookViews>
    <workbookView xWindow="12060" yWindow="3730" windowWidth="12150" windowHeight="12220" xr2:uid="{F5C16B2B-463C-49DE-87F1-4367556E6ED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AB6" i="1"/>
  <c r="AB3" i="1"/>
  <c r="Z3" i="1"/>
  <c r="Z4" i="1"/>
  <c r="Z5" i="1"/>
  <c r="Z7" i="1"/>
  <c r="Z6" i="1"/>
  <c r="Y5" i="1"/>
  <c r="Y6" i="1"/>
  <c r="Y7" i="1"/>
  <c r="Y3" i="1"/>
  <c r="Y4" i="1"/>
  <c r="X3" i="1"/>
  <c r="D15" i="1"/>
  <c r="D14" i="1"/>
  <c r="D13" i="1"/>
  <c r="D12" i="1"/>
  <c r="D11" i="1"/>
  <c r="D10" i="1"/>
  <c r="C12" i="1"/>
  <c r="C13" i="1"/>
  <c r="C14" i="1"/>
  <c r="C15" i="1"/>
  <c r="C11" i="1"/>
  <c r="C10" i="1"/>
  <c r="L7" i="1"/>
  <c r="L6" i="1"/>
  <c r="L5" i="1"/>
  <c r="L4" i="1"/>
  <c r="L3" i="1"/>
  <c r="L2" i="1"/>
  <c r="K3" i="1"/>
  <c r="K4" i="1"/>
  <c r="K5" i="1"/>
  <c r="K6" i="1"/>
  <c r="K7" i="1"/>
  <c r="K2" i="1"/>
  <c r="F2" i="1"/>
  <c r="H4" i="1"/>
  <c r="H5" i="1" s="1"/>
  <c r="H6" i="1" s="1"/>
  <c r="H7" i="1" s="1"/>
  <c r="H3" i="1"/>
  <c r="G5" i="1"/>
  <c r="G4" i="1"/>
  <c r="G3" i="1"/>
  <c r="G2" i="1"/>
  <c r="C2" i="1"/>
  <c r="G7" i="1" s="1"/>
  <c r="C3" i="1"/>
  <c r="G6" i="1" s="1"/>
  <c r="D7" i="1"/>
  <c r="D6" i="1"/>
  <c r="C7" i="1"/>
  <c r="C6" i="1"/>
  <c r="C5" i="1"/>
  <c r="C4" i="1"/>
  <c r="B13" i="1"/>
  <c r="B12" i="1"/>
  <c r="B10" i="1"/>
  <c r="J2" i="1"/>
  <c r="B6" i="1"/>
  <c r="B5" i="1"/>
  <c r="B4" i="1"/>
  <c r="B3" i="1"/>
  <c r="B2" i="1"/>
  <c r="D5" i="1" s="1"/>
  <c r="D2" i="1" l="1"/>
  <c r="D4" i="1"/>
  <c r="D3" i="1"/>
</calcChain>
</file>

<file path=xl/sharedStrings.xml><?xml version="1.0" encoding="utf-8"?>
<sst xmlns="http://schemas.openxmlformats.org/spreadsheetml/2006/main" count="21" uniqueCount="15">
  <si>
    <t>a</t>
  </si>
  <si>
    <t>b</t>
  </si>
  <si>
    <t>m</t>
  </si>
  <si>
    <t>P</t>
  </si>
  <si>
    <t>l,mm</t>
  </si>
  <si>
    <t>a,cm</t>
  </si>
  <si>
    <t>0;38</t>
  </si>
  <si>
    <t>\Delta y, 0.05 mm</t>
  </si>
  <si>
    <t>m, при убывании</t>
  </si>
  <si>
    <t>51 pm 0.5</t>
  </si>
  <si>
    <t>N2,сталь</t>
  </si>
  <si>
    <t>N1,латунь</t>
  </si>
  <si>
    <t>m,сталь</t>
  </si>
  <si>
    <t>\Delta y_{max}</t>
  </si>
  <si>
    <t>сумм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</si>
</sst>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323D7-5CA8-4CD6-92CA-CF5123F137FA}">
  <dimension ref="A1:AB15"/>
  <sheetViews>
    <sheetView tabSelected="1" topLeftCell="N1" zoomScale="91" workbookViewId="0">
      <selection activeCell="G11" sqref="G11"/>
    </sheetView>
  </sheetViews>
  <sheetFormatPr defaultRowHeight="14.5" x14ac:dyDescent="0.35"/>
  <cols>
    <col min="26" max="26" width="11.90625" bestFit="1" customWidth="1"/>
  </cols>
  <sheetData>
    <row r="1" spans="1:28" x14ac:dyDescent="0.35">
      <c r="A1" t="s">
        <v>2</v>
      </c>
      <c r="B1" t="s">
        <v>7</v>
      </c>
      <c r="C1" t="s">
        <v>3</v>
      </c>
      <c r="D1" t="s">
        <v>13</v>
      </c>
      <c r="E1" t="s">
        <v>8</v>
      </c>
      <c r="F1" t="s">
        <v>13</v>
      </c>
      <c r="G1" t="s">
        <v>3</v>
      </c>
      <c r="I1" t="s">
        <v>2</v>
      </c>
      <c r="K1" t="s">
        <v>14</v>
      </c>
    </row>
    <row r="2" spans="1:28" x14ac:dyDescent="0.35">
      <c r="A2">
        <v>482.5</v>
      </c>
      <c r="B2">
        <f>1+15/100</f>
        <v>1.1499999999999999</v>
      </c>
      <c r="C2" s="1">
        <f>A2*9.8155/1000</f>
        <v>4.7359787500000001</v>
      </c>
      <c r="D2">
        <f>SUM(B2)</f>
        <v>1.1499999999999999</v>
      </c>
      <c r="E2">
        <v>478.2</v>
      </c>
      <c r="F2">
        <f>-1.17</f>
        <v>-1.17</v>
      </c>
      <c r="G2" s="1">
        <f>C7</f>
        <v>28.8850534</v>
      </c>
      <c r="H2">
        <v>7.21</v>
      </c>
      <c r="I2">
        <v>482.5</v>
      </c>
      <c r="J2">
        <f>1+15/100</f>
        <v>1.1499999999999999</v>
      </c>
      <c r="K2" s="1">
        <f>C2</f>
        <v>4.7359787500000001</v>
      </c>
      <c r="L2">
        <f>J2</f>
        <v>1.1499999999999999</v>
      </c>
      <c r="M2" t="s">
        <v>11</v>
      </c>
      <c r="N2">
        <v>1</v>
      </c>
      <c r="O2">
        <v>2</v>
      </c>
      <c r="P2">
        <v>3</v>
      </c>
      <c r="Q2">
        <v>4</v>
      </c>
      <c r="R2">
        <v>5</v>
      </c>
      <c r="S2">
        <v>6</v>
      </c>
      <c r="T2">
        <v>7</v>
      </c>
      <c r="U2">
        <v>8</v>
      </c>
      <c r="V2">
        <v>9</v>
      </c>
      <c r="W2">
        <v>10</v>
      </c>
    </row>
    <row r="3" spans="1:28" x14ac:dyDescent="0.35">
      <c r="A3">
        <v>503.1</v>
      </c>
      <c r="B3">
        <f>1+23/100</f>
        <v>1.23</v>
      </c>
      <c r="C3" s="1">
        <f>9.8155*SUM(A2:A3)/1000</f>
        <v>9.6741568000000004</v>
      </c>
      <c r="D3">
        <f>SUM(B2:B3)</f>
        <v>2.38</v>
      </c>
      <c r="E3">
        <v>511</v>
      </c>
      <c r="F3">
        <v>-1.24</v>
      </c>
      <c r="G3" s="1">
        <f>C6</f>
        <v>24.191281300000004</v>
      </c>
      <c r="H3">
        <f>7.21+F2</f>
        <v>6.04</v>
      </c>
      <c r="I3">
        <v>503.1</v>
      </c>
      <c r="J3">
        <v>1.22</v>
      </c>
      <c r="K3" s="1">
        <f t="shared" ref="K3:K7" si="0">C3</f>
        <v>9.6741568000000004</v>
      </c>
      <c r="L3">
        <f>L2+J3</f>
        <v>2.37</v>
      </c>
      <c r="M3" t="s">
        <v>5</v>
      </c>
      <c r="N3">
        <v>2.16</v>
      </c>
      <c r="O3">
        <v>2.14</v>
      </c>
      <c r="P3">
        <v>2.14</v>
      </c>
      <c r="Q3">
        <v>2.14</v>
      </c>
      <c r="R3">
        <v>2.14</v>
      </c>
      <c r="S3">
        <v>2.14</v>
      </c>
      <c r="T3">
        <v>2.15</v>
      </c>
      <c r="U3">
        <v>2.14</v>
      </c>
      <c r="V3">
        <v>2.14</v>
      </c>
      <c r="W3">
        <v>2.14</v>
      </c>
      <c r="X3">
        <f>AVERAGE(N3:W3)</f>
        <v>2.1430000000000002</v>
      </c>
      <c r="Y3">
        <f>0.005/X3</f>
        <v>2.3331777881474567E-3</v>
      </c>
      <c r="Z3">
        <f t="shared" ref="Z3:Z5" si="1">_xlfn.VAR.P(N3:W3)/3</f>
        <v>1.3666666666666595E-5</v>
      </c>
      <c r="AB3">
        <f>X3*X4*X4*X4/12*1000</f>
        <v>10.593384750000004</v>
      </c>
    </row>
    <row r="4" spans="1:28" x14ac:dyDescent="0.35">
      <c r="A4">
        <v>501.3</v>
      </c>
      <c r="B4">
        <f>1+28/100</f>
        <v>1.28</v>
      </c>
      <c r="C4" s="1">
        <f>9.8155*SUM(A2:A4)/1000</f>
        <v>14.594666950000001</v>
      </c>
      <c r="D4">
        <f>SUM(B2:B4)</f>
        <v>3.66</v>
      </c>
      <c r="E4">
        <v>466.7</v>
      </c>
      <c r="F4">
        <v>-1.1299999999999999</v>
      </c>
      <c r="G4" s="1">
        <f>C5</f>
        <v>19.175560800000003</v>
      </c>
      <c r="H4">
        <f>H3+F3</f>
        <v>4.8</v>
      </c>
      <c r="I4">
        <v>501.3</v>
      </c>
      <c r="J4">
        <v>1.25</v>
      </c>
      <c r="K4" s="1">
        <f t="shared" si="0"/>
        <v>14.594666950000001</v>
      </c>
      <c r="L4">
        <f>L3+J4</f>
        <v>3.62</v>
      </c>
      <c r="M4" t="s">
        <v>1</v>
      </c>
      <c r="N4">
        <v>0.38</v>
      </c>
      <c r="O4">
        <v>0.39</v>
      </c>
      <c r="P4">
        <v>0.39</v>
      </c>
      <c r="Q4">
        <v>0.39</v>
      </c>
      <c r="R4">
        <v>0.39</v>
      </c>
      <c r="S4" t="s">
        <v>6</v>
      </c>
      <c r="T4">
        <v>0.39</v>
      </c>
      <c r="U4">
        <v>0.39</v>
      </c>
      <c r="V4">
        <v>0.39</v>
      </c>
      <c r="W4">
        <v>0.39</v>
      </c>
      <c r="X4">
        <v>0.39</v>
      </c>
      <c r="Y4">
        <f>0.005/X4</f>
        <v>1.282051282051282E-2</v>
      </c>
      <c r="Z4">
        <f t="shared" si="1"/>
        <v>3.292181069958853E-6</v>
      </c>
    </row>
    <row r="5" spans="1:28" x14ac:dyDescent="0.35">
      <c r="A5">
        <v>466.7</v>
      </c>
      <c r="B5">
        <f>1+14/100</f>
        <v>1.1400000000000001</v>
      </c>
      <c r="C5" s="1">
        <f>9.8155*SUM(A2:A5)/1000</f>
        <v>19.175560800000003</v>
      </c>
      <c r="D5">
        <f>SUM(B2:B5)</f>
        <v>4.8000000000000007</v>
      </c>
      <c r="E5">
        <v>501.3</v>
      </c>
      <c r="F5">
        <v>-1.23</v>
      </c>
      <c r="G5" s="1">
        <f>C4</f>
        <v>14.594666950000001</v>
      </c>
      <c r="H5">
        <f>H4+F4</f>
        <v>3.67</v>
      </c>
      <c r="I5">
        <v>466.7</v>
      </c>
      <c r="J5">
        <v>1.1299999999999999</v>
      </c>
      <c r="K5" s="1">
        <f t="shared" si="0"/>
        <v>19.175560800000003</v>
      </c>
      <c r="L5">
        <f>L4+J5</f>
        <v>4.75</v>
      </c>
      <c r="M5" t="s">
        <v>10</v>
      </c>
      <c r="N5">
        <v>1</v>
      </c>
      <c r="O5">
        <v>2</v>
      </c>
      <c r="P5">
        <v>3</v>
      </c>
      <c r="Q5">
        <v>4</v>
      </c>
      <c r="R5">
        <v>5</v>
      </c>
      <c r="S5">
        <v>6</v>
      </c>
      <c r="T5">
        <v>7</v>
      </c>
      <c r="U5">
        <v>8</v>
      </c>
      <c r="V5">
        <v>9</v>
      </c>
      <c r="W5">
        <v>10</v>
      </c>
      <c r="Y5" t="e">
        <f t="shared" ref="Y5:Y7" si="2">0.005/X5</f>
        <v>#DIV/0!</v>
      </c>
      <c r="Z5">
        <f t="shared" si="1"/>
        <v>2.75</v>
      </c>
    </row>
    <row r="6" spans="1:28" x14ac:dyDescent="0.35">
      <c r="A6">
        <v>511</v>
      </c>
      <c r="B6">
        <f>1+25/100</f>
        <v>1.25</v>
      </c>
      <c r="C6" s="1">
        <f>9.8155*SUM(A2:A6)/1000</f>
        <v>24.191281300000004</v>
      </c>
      <c r="D6">
        <f>SUM(B2:B6)</f>
        <v>6.0500000000000007</v>
      </c>
      <c r="E6">
        <v>503.1</v>
      </c>
      <c r="F6">
        <v>-1.23</v>
      </c>
      <c r="G6" s="1">
        <f>C3</f>
        <v>9.6741568000000004</v>
      </c>
      <c r="H6">
        <f>H5+F5</f>
        <v>2.44</v>
      </c>
      <c r="I6">
        <v>511</v>
      </c>
      <c r="J6">
        <v>1.23</v>
      </c>
      <c r="K6" s="1">
        <f t="shared" si="0"/>
        <v>24.191281300000004</v>
      </c>
      <c r="L6">
        <f>L5+J6</f>
        <v>5.98</v>
      </c>
      <c r="M6" t="s">
        <v>0</v>
      </c>
      <c r="N6">
        <v>2.09</v>
      </c>
      <c r="O6">
        <v>2.1</v>
      </c>
      <c r="P6">
        <v>2.12</v>
      </c>
      <c r="Q6">
        <v>2.12</v>
      </c>
      <c r="R6">
        <v>2.12</v>
      </c>
      <c r="S6">
        <v>2.14</v>
      </c>
      <c r="T6">
        <v>2.11</v>
      </c>
      <c r="U6">
        <v>2.11</v>
      </c>
      <c r="V6">
        <v>2.12</v>
      </c>
      <c r="W6">
        <v>2.11</v>
      </c>
      <c r="X6">
        <v>2.1183333333333327</v>
      </c>
      <c r="Y6">
        <f t="shared" si="2"/>
        <v>2.3603461841070032E-3</v>
      </c>
      <c r="Z6">
        <f>_xlfn.VAR.P(N6:W6)/3</f>
        <v>5.4666666666667293E-5</v>
      </c>
      <c r="AB6">
        <f>X6*X7*X7*X7/12*1000</f>
        <v>8.9416615277777751</v>
      </c>
    </row>
    <row r="7" spans="1:28" x14ac:dyDescent="0.35">
      <c r="A7">
        <v>478.2</v>
      </c>
      <c r="B7">
        <v>1.1599999999999999</v>
      </c>
      <c r="C7" s="1">
        <f>9.8155*SUM(A2:A7)/1000</f>
        <v>28.8850534</v>
      </c>
      <c r="D7">
        <f>SUM(B2:B7)</f>
        <v>7.2100000000000009</v>
      </c>
      <c r="E7">
        <v>482.5</v>
      </c>
      <c r="F7">
        <v>1.1399999999999999</v>
      </c>
      <c r="G7" s="1">
        <f>C2</f>
        <v>4.7359787500000001</v>
      </c>
      <c r="H7">
        <f>H6+F6</f>
        <v>1.21</v>
      </c>
      <c r="I7">
        <v>478.2</v>
      </c>
      <c r="J7">
        <v>1.1200000000000001</v>
      </c>
      <c r="K7" s="1">
        <f t="shared" si="0"/>
        <v>28.8850534</v>
      </c>
      <c r="L7">
        <f>L6+J7</f>
        <v>7.1000000000000005</v>
      </c>
      <c r="M7" t="s">
        <v>1</v>
      </c>
      <c r="N7">
        <v>0.37</v>
      </c>
      <c r="O7">
        <v>0.375</v>
      </c>
      <c r="P7">
        <v>0.37</v>
      </c>
      <c r="Q7">
        <v>0.37</v>
      </c>
      <c r="R7">
        <v>0.37</v>
      </c>
      <c r="S7">
        <v>0.37</v>
      </c>
      <c r="T7">
        <v>0.37</v>
      </c>
      <c r="U7">
        <v>0.37</v>
      </c>
      <c r="V7">
        <v>0.37</v>
      </c>
      <c r="W7">
        <v>0.37</v>
      </c>
      <c r="X7">
        <v>0.37</v>
      </c>
      <c r="Y7">
        <f t="shared" si="2"/>
        <v>1.3513513513513514E-2</v>
      </c>
      <c r="Z7">
        <f>_xlfn.VAR.P(N7:W7)/3</f>
        <v>7.5000000000000161E-7</v>
      </c>
    </row>
    <row r="9" spans="1:28" x14ac:dyDescent="0.35">
      <c r="A9" t="s">
        <v>12</v>
      </c>
      <c r="B9" t="s">
        <v>7</v>
      </c>
      <c r="D9" t="s">
        <v>13</v>
      </c>
      <c r="G9">
        <f>0.05/A2</f>
        <v>1.0362694300518135E-4</v>
      </c>
      <c r="N9" t="s">
        <v>4</v>
      </c>
      <c r="O9" t="s">
        <v>9</v>
      </c>
    </row>
    <row r="10" spans="1:28" x14ac:dyDescent="0.35">
      <c r="A10">
        <v>482.5</v>
      </c>
      <c r="B10">
        <f>1-35/100</f>
        <v>0.65</v>
      </c>
      <c r="C10" s="1">
        <f>C2</f>
        <v>4.7359787500000001</v>
      </c>
      <c r="D10">
        <f>0.65</f>
        <v>0.65</v>
      </c>
      <c r="G10">
        <f>0.02/B10</f>
        <v>3.0769230769230767E-2</v>
      </c>
    </row>
    <row r="11" spans="1:28" x14ac:dyDescent="0.35">
      <c r="A11">
        <v>503.1</v>
      </c>
      <c r="B11">
        <v>0.7</v>
      </c>
      <c r="C11" s="1">
        <f>C3</f>
        <v>9.6741568000000004</v>
      </c>
      <c r="D11">
        <f>D10+B11</f>
        <v>1.35</v>
      </c>
    </row>
    <row r="12" spans="1:28" x14ac:dyDescent="0.35">
      <c r="A12">
        <v>501.3</v>
      </c>
      <c r="B12">
        <f>1-0.33</f>
        <v>0.66999999999999993</v>
      </c>
      <c r="C12" s="1">
        <f t="shared" ref="C12:C15" si="3">C4</f>
        <v>14.594666950000001</v>
      </c>
      <c r="D12">
        <f>D11+B12</f>
        <v>2.02</v>
      </c>
    </row>
    <row r="13" spans="1:28" x14ac:dyDescent="0.35">
      <c r="A13">
        <v>466.7</v>
      </c>
      <c r="B13">
        <f>1-37/100</f>
        <v>0.63</v>
      </c>
      <c r="C13" s="1">
        <f t="shared" si="3"/>
        <v>19.175560800000003</v>
      </c>
      <c r="D13">
        <f>D12+B13</f>
        <v>2.65</v>
      </c>
    </row>
    <row r="14" spans="1:28" x14ac:dyDescent="0.35">
      <c r="A14">
        <v>511</v>
      </c>
      <c r="B14">
        <v>0.7</v>
      </c>
      <c r="C14" s="1">
        <f t="shared" si="3"/>
        <v>24.191281300000004</v>
      </c>
      <c r="D14">
        <f>D13+B14</f>
        <v>3.3499999999999996</v>
      </c>
    </row>
    <row r="15" spans="1:28" x14ac:dyDescent="0.35">
      <c r="A15">
        <v>478.2</v>
      </c>
      <c r="B15">
        <v>0.65</v>
      </c>
      <c r="C15" s="1">
        <f t="shared" si="3"/>
        <v>28.8850534</v>
      </c>
      <c r="D15">
        <f>D14+B15</f>
        <v>3.9999999999999996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Петров</dc:creator>
  <cp:lastModifiedBy>Олег Петров</cp:lastModifiedBy>
  <dcterms:created xsi:type="dcterms:W3CDTF">2022-10-22T13:25:29Z</dcterms:created>
  <dcterms:modified xsi:type="dcterms:W3CDTF">2022-10-28T09:10:34Z</dcterms:modified>
</cp:coreProperties>
</file>