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First_sem\Lab_work_1.4.5\"/>
    </mc:Choice>
  </mc:AlternateContent>
  <xr:revisionPtr revIDLastSave="0" documentId="13_ncr:1_{05B51E4C-AA12-48B7-B652-6AF44CE2795A}" xr6:coauthVersionLast="45" xr6:coauthVersionMax="45" xr10:uidLastSave="{00000000-0000-0000-0000-000000000000}"/>
  <bookViews>
    <workbookView xWindow="-120" yWindow="-120" windowWidth="20730" windowHeight="11160" activeTab="2" xr2:uid="{D7F568A0-14A3-4099-841C-10E859F25032}"/>
  </bookViews>
  <sheets>
    <sheet name="mass" sheetId="1" r:id="rId1"/>
    <sheet name="frequency" sheetId="2" r:id="rId2"/>
    <sheet name="velo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3" l="1"/>
  <c r="D36" i="3"/>
  <c r="E36" i="3"/>
  <c r="F36" i="3"/>
  <c r="G36" i="3"/>
  <c r="B36" i="3"/>
  <c r="G18" i="3"/>
  <c r="G19" i="3"/>
  <c r="G20" i="3"/>
  <c r="G21" i="3"/>
  <c r="G22" i="3"/>
  <c r="G23" i="3"/>
  <c r="G24" i="3"/>
  <c r="G30" i="3" s="1"/>
  <c r="G39" i="3" s="1"/>
  <c r="G25" i="3"/>
  <c r="G26" i="3"/>
  <c r="G27" i="3"/>
  <c r="F18" i="3"/>
  <c r="F19" i="3"/>
  <c r="F20" i="3"/>
  <c r="F21" i="3"/>
  <c r="F22" i="3"/>
  <c r="F23" i="3"/>
  <c r="F24" i="3"/>
  <c r="F25" i="3"/>
  <c r="F26" i="3"/>
  <c r="F27" i="3"/>
  <c r="E18" i="3"/>
  <c r="E19" i="3"/>
  <c r="E20" i="3"/>
  <c r="E21" i="3"/>
  <c r="E22" i="3"/>
  <c r="E23" i="3"/>
  <c r="E24" i="3"/>
  <c r="E25" i="3"/>
  <c r="E26" i="3"/>
  <c r="E27" i="3"/>
  <c r="D18" i="3"/>
  <c r="D19" i="3"/>
  <c r="D20" i="3"/>
  <c r="D21" i="3"/>
  <c r="D22" i="3"/>
  <c r="D23" i="3"/>
  <c r="D24" i="3"/>
  <c r="D25" i="3"/>
  <c r="D26" i="3"/>
  <c r="D27" i="3"/>
  <c r="C18" i="3"/>
  <c r="C19" i="3"/>
  <c r="C20" i="3"/>
  <c r="C21" i="3"/>
  <c r="C22" i="3"/>
  <c r="C23" i="3"/>
  <c r="C24" i="3"/>
  <c r="C25" i="3"/>
  <c r="C26" i="3"/>
  <c r="C27" i="3"/>
  <c r="B18" i="3"/>
  <c r="B19" i="3"/>
  <c r="B20" i="3"/>
  <c r="B21" i="3"/>
  <c r="B22" i="3"/>
  <c r="B30" i="3" s="1"/>
  <c r="B39" i="3" s="1"/>
  <c r="B23" i="3"/>
  <c r="B24" i="3"/>
  <c r="B25" i="3"/>
  <c r="B26" i="3"/>
  <c r="B27" i="3"/>
  <c r="C17" i="3"/>
  <c r="C31" i="3" s="1"/>
  <c r="D17" i="3"/>
  <c r="D31" i="3" s="1"/>
  <c r="E17" i="3"/>
  <c r="E31" i="3" s="1"/>
  <c r="F17" i="3"/>
  <c r="F30" i="3" s="1"/>
  <c r="F39" i="3" s="1"/>
  <c r="G17" i="3"/>
  <c r="B17" i="3"/>
  <c r="E32" i="3" l="1"/>
  <c r="D32" i="3"/>
  <c r="E30" i="3"/>
  <c r="E39" i="3" s="1"/>
  <c r="F31" i="3"/>
  <c r="F32" i="3" s="1"/>
  <c r="G31" i="3"/>
  <c r="G32" i="3" s="1"/>
  <c r="D30" i="3"/>
  <c r="D39" i="3" s="1"/>
  <c r="C30" i="3"/>
  <c r="C39" i="3" s="1"/>
  <c r="B31" i="3"/>
  <c r="B32" i="3" s="1"/>
  <c r="C12" i="2"/>
  <c r="D12" i="2"/>
  <c r="E12" i="2"/>
  <c r="F12" i="2"/>
  <c r="G12" i="2"/>
  <c r="B12" i="2"/>
  <c r="D11" i="2"/>
  <c r="E11" i="2"/>
  <c r="F11" i="2"/>
  <c r="G11" i="2"/>
  <c r="C11" i="2"/>
  <c r="J11" i="2" s="1"/>
  <c r="B11" i="2"/>
  <c r="D10" i="2"/>
  <c r="E10" i="2"/>
  <c r="F10" i="2"/>
  <c r="G10" i="2"/>
  <c r="C10" i="2"/>
  <c r="J10" i="2" s="1"/>
  <c r="D9" i="2"/>
  <c r="E9" i="2"/>
  <c r="F9" i="2"/>
  <c r="G9" i="2"/>
  <c r="C9" i="2"/>
  <c r="J9" i="2"/>
  <c r="M12" i="2"/>
  <c r="N12" i="2"/>
  <c r="O12" i="2"/>
  <c r="P12" i="2"/>
  <c r="M11" i="2"/>
  <c r="N11" i="2"/>
  <c r="O11" i="2"/>
  <c r="P11" i="2"/>
  <c r="M10" i="2"/>
  <c r="N10" i="2"/>
  <c r="O10" i="2"/>
  <c r="P10" i="2"/>
  <c r="M9" i="2"/>
  <c r="N9" i="2"/>
  <c r="O9" i="2"/>
  <c r="P9" i="2"/>
  <c r="L12" i="2"/>
  <c r="L11" i="2"/>
  <c r="L10" i="2"/>
  <c r="L9" i="2"/>
  <c r="M7" i="2"/>
  <c r="N7" i="2"/>
  <c r="O7" i="2"/>
  <c r="P7" i="2"/>
  <c r="M8" i="2"/>
  <c r="N8" i="2"/>
  <c r="O8" i="2"/>
  <c r="P8" i="2"/>
  <c r="L8" i="2"/>
  <c r="L7" i="2"/>
  <c r="M6" i="2"/>
  <c r="N6" i="2"/>
  <c r="O6" i="2"/>
  <c r="P6" i="2"/>
  <c r="M5" i="2"/>
  <c r="N5" i="2"/>
  <c r="O5" i="2"/>
  <c r="P5" i="2"/>
  <c r="M4" i="2"/>
  <c r="N4" i="2"/>
  <c r="O4" i="2"/>
  <c r="P4" i="2"/>
  <c r="M3" i="2"/>
  <c r="N3" i="2"/>
  <c r="O3" i="2"/>
  <c r="P3" i="2"/>
  <c r="L3" i="2"/>
  <c r="L4" i="2"/>
  <c r="L5" i="2"/>
  <c r="L6" i="2"/>
  <c r="P2" i="2"/>
  <c r="M2" i="2"/>
  <c r="N2" i="2"/>
  <c r="O2" i="2"/>
  <c r="L2" i="2"/>
  <c r="B13" i="1"/>
  <c r="B12" i="1"/>
  <c r="B11" i="1"/>
  <c r="B10" i="1"/>
  <c r="B9" i="1"/>
  <c r="B8" i="1"/>
  <c r="I4" i="1"/>
  <c r="J3" i="2"/>
  <c r="J4" i="2"/>
  <c r="J5" i="2"/>
  <c r="J6" i="2"/>
  <c r="J7" i="2"/>
  <c r="J8" i="2"/>
  <c r="J2" i="2"/>
  <c r="J12" i="2"/>
  <c r="I2" i="2"/>
  <c r="C32" i="3" l="1"/>
  <c r="I3" i="2"/>
  <c r="I4" i="2"/>
  <c r="I5" i="2"/>
  <c r="I6" i="2"/>
  <c r="I7" i="2"/>
  <c r="I8" i="2"/>
  <c r="I9" i="2"/>
  <c r="I10" i="2"/>
  <c r="I11" i="2"/>
  <c r="I12" i="2"/>
</calcChain>
</file>

<file path=xl/sharedStrings.xml><?xml version="1.0" encoding="utf-8"?>
<sst xmlns="http://schemas.openxmlformats.org/spreadsheetml/2006/main" count="34" uniqueCount="21">
  <si>
    <t>Масса подвеса:</t>
  </si>
  <si>
    <t>№ груза</t>
  </si>
  <si>
    <t>подвес</t>
  </si>
  <si>
    <t>№ измерения</t>
  </si>
  <si>
    <t>Масса груза. Г</t>
  </si>
  <si>
    <t>Полная нагрузка, г</t>
  </si>
  <si>
    <t>v1, Гц</t>
  </si>
  <si>
    <t>v2, Гц</t>
  </si>
  <si>
    <t>v3, Гц</t>
  </si>
  <si>
    <t>v4, Гц</t>
  </si>
  <si>
    <t>v5, Гц</t>
  </si>
  <si>
    <t>v6, Гц</t>
  </si>
  <si>
    <t>v7, Гц</t>
  </si>
  <si>
    <t>v8, Гц</t>
  </si>
  <si>
    <t>v9, Гц</t>
  </si>
  <si>
    <t>v10, Гц</t>
  </si>
  <si>
    <t>v11, Гц</t>
  </si>
  <si>
    <t>u = 2lnu/n</t>
  </si>
  <si>
    <t>sigma</t>
  </si>
  <si>
    <t>u среднее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</si>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</sst>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85863225430154E-2"/>
          <c:y val="0.14676275191286875"/>
          <c:w val="0.84062281277340334"/>
          <c:h val="0.69204888042361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frequency!$A$2</c:f>
              <c:strCache>
                <c:ptCount val="1"/>
                <c:pt idx="0">
                  <c:v>v1,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frequency!$B$2:$G$2</c:f>
              <c:numCache>
                <c:formatCode>General</c:formatCode>
                <c:ptCount val="6"/>
                <c:pt idx="0">
                  <c:v>139.5</c:v>
                </c:pt>
                <c:pt idx="1">
                  <c:v>160.4</c:v>
                </c:pt>
                <c:pt idx="2">
                  <c:v>188.5</c:v>
                </c:pt>
                <c:pt idx="3">
                  <c:v>209.1</c:v>
                </c:pt>
                <c:pt idx="4">
                  <c:v>226.1</c:v>
                </c:pt>
                <c:pt idx="5">
                  <c:v>239.8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55-4A72-AE48-9AA6125BAA04}"/>
            </c:ext>
          </c:extLst>
        </c:ser>
        <c:ser>
          <c:idx val="1"/>
          <c:order val="1"/>
          <c:tx>
            <c:strRef>
              <c:f>frequency!$A$3</c:f>
              <c:strCache>
                <c:ptCount val="1"/>
                <c:pt idx="0">
                  <c:v>v2,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frequency!$B$3:$G$3</c:f>
              <c:numCache>
                <c:formatCode>General</c:formatCode>
                <c:ptCount val="6"/>
                <c:pt idx="0">
                  <c:v>276.39999999999998</c:v>
                </c:pt>
                <c:pt idx="1">
                  <c:v>334.4</c:v>
                </c:pt>
                <c:pt idx="2">
                  <c:v>379.7</c:v>
                </c:pt>
                <c:pt idx="3">
                  <c:v>420</c:v>
                </c:pt>
                <c:pt idx="4">
                  <c:v>458.5</c:v>
                </c:pt>
                <c:pt idx="5">
                  <c:v>481.1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55-4A72-AE48-9AA6125BAA04}"/>
            </c:ext>
          </c:extLst>
        </c:ser>
        <c:ser>
          <c:idx val="2"/>
          <c:order val="2"/>
          <c:tx>
            <c:strRef>
              <c:f>frequency!$A$4</c:f>
              <c:strCache>
                <c:ptCount val="1"/>
                <c:pt idx="0">
                  <c:v>v3,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frequency!$B$4:$G$4</c:f>
              <c:numCache>
                <c:formatCode>General</c:formatCode>
                <c:ptCount val="6"/>
                <c:pt idx="0">
                  <c:v>417.9</c:v>
                </c:pt>
                <c:pt idx="1">
                  <c:v>494.8</c:v>
                </c:pt>
                <c:pt idx="2">
                  <c:v>569.70000000000005</c:v>
                </c:pt>
                <c:pt idx="3">
                  <c:v>631</c:v>
                </c:pt>
                <c:pt idx="4">
                  <c:v>685.7</c:v>
                </c:pt>
                <c:pt idx="5">
                  <c:v>722.1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55-4A72-AE48-9AA6125BAA04}"/>
            </c:ext>
          </c:extLst>
        </c:ser>
        <c:ser>
          <c:idx val="3"/>
          <c:order val="3"/>
          <c:tx>
            <c:strRef>
              <c:f>frequency!$A$5</c:f>
              <c:strCache>
                <c:ptCount val="1"/>
                <c:pt idx="0">
                  <c:v>v4,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frequency!$B$5:$G$5</c:f>
              <c:numCache>
                <c:formatCode>General</c:formatCode>
                <c:ptCount val="6"/>
                <c:pt idx="0">
                  <c:v>562.29999999999995</c:v>
                </c:pt>
                <c:pt idx="1">
                  <c:v>657.3</c:v>
                </c:pt>
                <c:pt idx="2">
                  <c:v>749.4</c:v>
                </c:pt>
                <c:pt idx="3">
                  <c:v>840.6</c:v>
                </c:pt>
                <c:pt idx="4">
                  <c:v>917</c:v>
                </c:pt>
                <c:pt idx="5">
                  <c:v>958.9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55-4A72-AE48-9AA6125BAA04}"/>
            </c:ext>
          </c:extLst>
        </c:ser>
        <c:ser>
          <c:idx val="4"/>
          <c:order val="4"/>
          <c:tx>
            <c:strRef>
              <c:f>frequency!$A$6</c:f>
              <c:strCache>
                <c:ptCount val="1"/>
                <c:pt idx="0">
                  <c:v>v5,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frequency!$B$6:$G$6</c:f>
              <c:numCache>
                <c:formatCode>General</c:formatCode>
                <c:ptCount val="6"/>
                <c:pt idx="0">
                  <c:v>697</c:v>
                </c:pt>
                <c:pt idx="1">
                  <c:v>830.1</c:v>
                </c:pt>
                <c:pt idx="2">
                  <c:v>936.3</c:v>
                </c:pt>
                <c:pt idx="3">
                  <c:v>1050</c:v>
                </c:pt>
                <c:pt idx="4">
                  <c:v>1143</c:v>
                </c:pt>
                <c:pt idx="5">
                  <c:v>1206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55-4A72-AE48-9AA6125BAA04}"/>
            </c:ext>
          </c:extLst>
        </c:ser>
        <c:ser>
          <c:idx val="5"/>
          <c:order val="5"/>
          <c:tx>
            <c:strRef>
              <c:f>frequency!$A$7</c:f>
              <c:strCache>
                <c:ptCount val="1"/>
                <c:pt idx="0">
                  <c:v>v6, Гц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frequency!$B$7:$G$7</c:f>
              <c:numCache>
                <c:formatCode>General</c:formatCode>
                <c:ptCount val="6"/>
                <c:pt idx="0">
                  <c:v>834.1</c:v>
                </c:pt>
                <c:pt idx="1">
                  <c:v>1006</c:v>
                </c:pt>
                <c:pt idx="2">
                  <c:v>1128</c:v>
                </c:pt>
                <c:pt idx="3">
                  <c:v>1260.5</c:v>
                </c:pt>
                <c:pt idx="4">
                  <c:v>1364.2</c:v>
                </c:pt>
                <c:pt idx="5">
                  <c:v>1448.8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55-4A72-AE48-9AA6125BAA04}"/>
            </c:ext>
          </c:extLst>
        </c:ser>
        <c:ser>
          <c:idx val="6"/>
          <c:order val="6"/>
          <c:tx>
            <c:strRef>
              <c:f>frequency!$A$8</c:f>
              <c:strCache>
                <c:ptCount val="1"/>
                <c:pt idx="0">
                  <c:v>v7, Гц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frequency!$B$8:$G$8</c:f>
              <c:numCache>
                <c:formatCode>General</c:formatCode>
                <c:ptCount val="6"/>
                <c:pt idx="0">
                  <c:v>977.1</c:v>
                </c:pt>
                <c:pt idx="1">
                  <c:v>1161</c:v>
                </c:pt>
                <c:pt idx="2">
                  <c:v>1327.6</c:v>
                </c:pt>
                <c:pt idx="3">
                  <c:v>1479.1</c:v>
                </c:pt>
                <c:pt idx="4">
                  <c:v>1599.6</c:v>
                </c:pt>
                <c:pt idx="5">
                  <c:v>1682.6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55-4A72-AE48-9AA6125BAA04}"/>
            </c:ext>
          </c:extLst>
        </c:ser>
        <c:ser>
          <c:idx val="7"/>
          <c:order val="7"/>
          <c:tx>
            <c:strRef>
              <c:f>frequency!$A$9</c:f>
              <c:strCache>
                <c:ptCount val="1"/>
                <c:pt idx="0">
                  <c:v>v8,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frequency!$B$9:$G$9</c:f>
              <c:numCache>
                <c:formatCode>General</c:formatCode>
                <c:ptCount val="6"/>
                <c:pt idx="0">
                  <c:v>1107</c:v>
                </c:pt>
                <c:pt idx="1">
                  <c:v>1338.8196441180357</c:v>
                </c:pt>
                <c:pt idx="2">
                  <c:v>1525.0304752111897</c:v>
                </c:pt>
                <c:pt idx="3">
                  <c:v>1695.7270998998731</c:v>
                </c:pt>
                <c:pt idx="4">
                  <c:v>1839.4784029126045</c:v>
                </c:pt>
                <c:pt idx="5">
                  <c:v>1937.2660878593015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55-4A72-AE48-9AA6125BAA04}"/>
            </c:ext>
          </c:extLst>
        </c:ser>
        <c:ser>
          <c:idx val="8"/>
          <c:order val="8"/>
          <c:tx>
            <c:strRef>
              <c:f>frequency!$A$10</c:f>
              <c:strCache>
                <c:ptCount val="1"/>
                <c:pt idx="0">
                  <c:v>v9,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frequency!$B$10:$G$10</c:f>
              <c:numCache>
                <c:formatCode>General</c:formatCode>
                <c:ptCount val="6"/>
                <c:pt idx="0">
                  <c:v>1263.0999999999999</c:v>
                </c:pt>
                <c:pt idx="1">
                  <c:v>1501.0838363012565</c:v>
                </c:pt>
                <c:pt idx="2">
                  <c:v>1713.5525813362722</c:v>
                </c:pt>
                <c:pt idx="3">
                  <c:v>1908.3194346734683</c:v>
                </c:pt>
                <c:pt idx="4">
                  <c:v>2072.3413595473448</c:v>
                </c:pt>
                <c:pt idx="5">
                  <c:v>2183.9182564363896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55-4A72-AE48-9AA6125BAA04}"/>
            </c:ext>
          </c:extLst>
        </c:ser>
        <c:ser>
          <c:idx val="9"/>
          <c:order val="9"/>
          <c:tx>
            <c:strRef>
              <c:f>frequency!$A$11</c:f>
              <c:strCache>
                <c:ptCount val="1"/>
                <c:pt idx="0">
                  <c:v>v10, Гц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frequency!$B$11:$G$11</c:f>
              <c:numCache>
                <c:formatCode>General</c:formatCode>
                <c:ptCount val="6"/>
                <c:pt idx="0">
                  <c:v>1385.2349999999999</c:v>
                </c:pt>
                <c:pt idx="1">
                  <c:v>1652.9129224337878</c:v>
                </c:pt>
                <c:pt idx="2">
                  <c:v>1880.1737980530202</c:v>
                </c:pt>
                <c:pt idx="3">
                  <c:v>2094.9037827081302</c:v>
                </c:pt>
                <c:pt idx="4">
                  <c:v>2276.1697443228063</c:v>
                </c:pt>
                <c:pt idx="5">
                  <c:v>2396.8261272060763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49-43CF-8F1D-EAA4FC1A8004}"/>
            </c:ext>
          </c:extLst>
        </c:ser>
        <c:ser>
          <c:idx val="10"/>
          <c:order val="10"/>
          <c:tx>
            <c:strRef>
              <c:f>frequency!$A$12</c:f>
              <c:strCache>
                <c:ptCount val="1"/>
                <c:pt idx="0">
                  <c:v>v11, Гц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frequency!$A$15:$F$15</c:f>
              <c:numCache>
                <c:formatCode>General</c:formatCode>
                <c:ptCount val="6"/>
                <c:pt idx="0">
                  <c:v>1104.8879999999999</c:v>
                </c:pt>
                <c:pt idx="1">
                  <c:v>1599.288</c:v>
                </c:pt>
                <c:pt idx="2">
                  <c:v>2093.8879999999999</c:v>
                </c:pt>
                <c:pt idx="3">
                  <c:v>2591.0879999999997</c:v>
                </c:pt>
                <c:pt idx="4">
                  <c:v>3044.4879999999998</c:v>
                </c:pt>
                <c:pt idx="5">
                  <c:v>3382.4879999999998</c:v>
                </c:pt>
              </c:numCache>
            </c:numRef>
          </c:xVal>
          <c:yVal>
            <c:numRef>
              <c:f>frequency!$B$12:$G$12</c:f>
              <c:numCache>
                <c:formatCode>General</c:formatCode>
                <c:ptCount val="6"/>
                <c:pt idx="0">
                  <c:v>1537.29</c:v>
                </c:pt>
                <c:pt idx="1">
                  <c:v>1767.6079999999999</c:v>
                </c:pt>
                <c:pt idx="2">
                  <c:v>2077.27</c:v>
                </c:pt>
                <c:pt idx="3">
                  <c:v>2304.2819999999997</c:v>
                </c:pt>
                <c:pt idx="4">
                  <c:v>2491.6219999999998</c:v>
                </c:pt>
                <c:pt idx="5">
                  <c:v>2642.596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49-43CF-8F1D-EAA4FC1A8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57296"/>
        <c:axId val="776460544"/>
      </c:scatterChart>
      <c:valAx>
        <c:axId val="60285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solidFill>
                      <a:sysClr val="windowText" lastClr="000000"/>
                    </a:solidFill>
                  </a:rPr>
                  <a:t>Масса</a:t>
                </a:r>
                <a:r>
                  <a:rPr lang="ru-RU" sz="1400" baseline="0">
                    <a:solidFill>
                      <a:sysClr val="windowText" lastClr="000000"/>
                    </a:solidFill>
                  </a:rPr>
                  <a:t> нагрузки, 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г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76974300087489067"/>
              <c:y val="0.90264627146045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6460544"/>
        <c:crossesAt val="0"/>
        <c:crossBetween val="midCat"/>
      </c:valAx>
      <c:valAx>
        <c:axId val="7764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solidFill>
                      <a:sysClr val="windowText" lastClr="000000"/>
                    </a:solidFill>
                  </a:rPr>
                  <a:t>Частота</a:t>
                </a:r>
                <a:r>
                  <a:rPr lang="ru-RU" sz="1400" baseline="0">
                    <a:solidFill>
                      <a:sysClr val="windowText" lastClr="000000"/>
                    </a:solidFill>
                  </a:rPr>
                  <a:t> гармоники, Гц</a:t>
                </a:r>
                <a:endParaRPr lang="ru-RU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833333333333332E-2"/>
              <c:y val="2.01354880515246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8572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22703412073479E-2"/>
          <c:y val="0.17592592592592593"/>
          <c:w val="0.85765507436570432"/>
          <c:h val="0.6681750802008917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velocity!$B$36:$G$36</c:f>
              <c:numCache>
                <c:formatCode>General</c:formatCode>
                <c:ptCount val="6"/>
                <c:pt idx="0">
                  <c:v>10.844475719999998</c:v>
                </c:pt>
                <c:pt idx="1">
                  <c:v>15.697011719999999</c:v>
                </c:pt>
                <c:pt idx="2">
                  <c:v>20.551510719999996</c:v>
                </c:pt>
                <c:pt idx="3">
                  <c:v>25.431528719999996</c:v>
                </c:pt>
                <c:pt idx="4">
                  <c:v>29.881649719999999</c:v>
                </c:pt>
                <c:pt idx="5">
                  <c:v>33.199119719999999</c:v>
                </c:pt>
              </c:numCache>
            </c:numRef>
          </c:xVal>
          <c:yVal>
            <c:numRef>
              <c:f>velocity!$B$39:$G$39</c:f>
              <c:numCache>
                <c:formatCode>General</c:formatCode>
                <c:ptCount val="6"/>
                <c:pt idx="0">
                  <c:v>1.9411429324513698</c:v>
                </c:pt>
                <c:pt idx="1">
                  <c:v>2.7270757807499737</c:v>
                </c:pt>
                <c:pt idx="2">
                  <c:v>3.5700411953311808</c:v>
                </c:pt>
                <c:pt idx="3">
                  <c:v>4.4250511379289481</c:v>
                </c:pt>
                <c:pt idx="4">
                  <c:v>5.2148731199927267</c:v>
                </c:pt>
                <c:pt idx="5">
                  <c:v>5.7973587937580309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96-4D36-B86D-2B4EF87E9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53471"/>
        <c:axId val="717950815"/>
      </c:scatterChart>
      <c:valAx>
        <c:axId val="52505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F, 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Н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194644900156711"/>
              <c:y val="0.91389263005564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950815"/>
        <c:crosses val="autoZero"/>
        <c:crossBetween val="midCat"/>
      </c:valAx>
      <c:valAx>
        <c:axId val="71795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>
                    <a:solidFill>
                      <a:sysClr val="windowText" lastClr="000000"/>
                    </a:solidFill>
                  </a:rPr>
                  <a:t>u^2,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м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^2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/с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^2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 10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^4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8.2418543835866675E-3"/>
              <c:y val="3.73451743929171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05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1718717220722E-2"/>
          <c:y val="0.14871142930365633"/>
          <c:w val="0.83551409537395749"/>
          <c:h val="0.76274352893712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velocity!$B$1</c:f>
              <c:strCache>
                <c:ptCount val="1"/>
                <c:pt idx="0">
                  <c:v>1,0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velocity!$B$2:$B$12</c:f>
              <c:numCache>
                <c:formatCode>0.0</c:formatCode>
                <c:ptCount val="11"/>
                <c:pt idx="0">
                  <c:v>139.5</c:v>
                </c:pt>
                <c:pt idx="1">
                  <c:v>276.39999999999998</c:v>
                </c:pt>
                <c:pt idx="2">
                  <c:v>417.9</c:v>
                </c:pt>
                <c:pt idx="3">
                  <c:v>562.29999999999995</c:v>
                </c:pt>
                <c:pt idx="4">
                  <c:v>697</c:v>
                </c:pt>
                <c:pt idx="5">
                  <c:v>834.1</c:v>
                </c:pt>
                <c:pt idx="6">
                  <c:v>977.1</c:v>
                </c:pt>
                <c:pt idx="7">
                  <c:v>1107</c:v>
                </c:pt>
                <c:pt idx="8">
                  <c:v>1263.0999999999999</c:v>
                </c:pt>
                <c:pt idx="9">
                  <c:v>1385.2349999999999</c:v>
                </c:pt>
                <c:pt idx="10">
                  <c:v>1537.29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2E-4D37-ABD6-F0B99212D9F8}"/>
            </c:ext>
          </c:extLst>
        </c:ser>
        <c:ser>
          <c:idx val="1"/>
          <c:order val="1"/>
          <c:tx>
            <c:strRef>
              <c:f>velocity!$C$1</c:f>
              <c:strCache>
                <c:ptCount val="1"/>
                <c:pt idx="0">
                  <c:v>2,0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velocity!$C$2:$C$12</c:f>
              <c:numCache>
                <c:formatCode>0.0</c:formatCode>
                <c:ptCount val="11"/>
                <c:pt idx="0">
                  <c:v>160.4</c:v>
                </c:pt>
                <c:pt idx="1">
                  <c:v>334.4</c:v>
                </c:pt>
                <c:pt idx="2">
                  <c:v>494.8</c:v>
                </c:pt>
                <c:pt idx="3">
                  <c:v>657.3</c:v>
                </c:pt>
                <c:pt idx="4">
                  <c:v>830.1</c:v>
                </c:pt>
                <c:pt idx="5">
                  <c:v>1006</c:v>
                </c:pt>
                <c:pt idx="6">
                  <c:v>1161</c:v>
                </c:pt>
                <c:pt idx="7">
                  <c:v>1338.8196441180357</c:v>
                </c:pt>
                <c:pt idx="8">
                  <c:v>1501.0838363012565</c:v>
                </c:pt>
                <c:pt idx="9">
                  <c:v>1652.9129224337878</c:v>
                </c:pt>
                <c:pt idx="10">
                  <c:v>1767.6079999999999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2E-4D37-ABD6-F0B99212D9F8}"/>
            </c:ext>
          </c:extLst>
        </c:ser>
        <c:ser>
          <c:idx val="2"/>
          <c:order val="2"/>
          <c:tx>
            <c:strRef>
              <c:f>velocity!$D$1</c:f>
              <c:strCache>
                <c:ptCount val="1"/>
                <c:pt idx="0">
                  <c:v>3,0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velocity!$D$2:$D$12</c:f>
              <c:numCache>
                <c:formatCode>0.0</c:formatCode>
                <c:ptCount val="11"/>
                <c:pt idx="0">
                  <c:v>188.5</c:v>
                </c:pt>
                <c:pt idx="1">
                  <c:v>379.7</c:v>
                </c:pt>
                <c:pt idx="2">
                  <c:v>569.70000000000005</c:v>
                </c:pt>
                <c:pt idx="3">
                  <c:v>749.4</c:v>
                </c:pt>
                <c:pt idx="4">
                  <c:v>936.3</c:v>
                </c:pt>
                <c:pt idx="5">
                  <c:v>1128</c:v>
                </c:pt>
                <c:pt idx="6">
                  <c:v>1327.6</c:v>
                </c:pt>
                <c:pt idx="7">
                  <c:v>1525.0304752111897</c:v>
                </c:pt>
                <c:pt idx="8">
                  <c:v>1713.5525813362722</c:v>
                </c:pt>
                <c:pt idx="9">
                  <c:v>1880.1737980530202</c:v>
                </c:pt>
                <c:pt idx="10">
                  <c:v>2077.27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2E-4D37-ABD6-F0B99212D9F8}"/>
            </c:ext>
          </c:extLst>
        </c:ser>
        <c:ser>
          <c:idx val="3"/>
          <c:order val="3"/>
          <c:tx>
            <c:strRef>
              <c:f>velocity!$E$1</c:f>
              <c:strCache>
                <c:ptCount val="1"/>
                <c:pt idx="0">
                  <c:v>4,0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velocity!$E$2:$E$12</c:f>
              <c:numCache>
                <c:formatCode>0.0</c:formatCode>
                <c:ptCount val="11"/>
                <c:pt idx="0">
                  <c:v>209.1</c:v>
                </c:pt>
                <c:pt idx="1">
                  <c:v>420</c:v>
                </c:pt>
                <c:pt idx="2">
                  <c:v>631</c:v>
                </c:pt>
                <c:pt idx="3">
                  <c:v>840.6</c:v>
                </c:pt>
                <c:pt idx="4">
                  <c:v>1050</c:v>
                </c:pt>
                <c:pt idx="5">
                  <c:v>1260.5</c:v>
                </c:pt>
                <c:pt idx="6">
                  <c:v>1479.1</c:v>
                </c:pt>
                <c:pt idx="7">
                  <c:v>1695.7270998998731</c:v>
                </c:pt>
                <c:pt idx="8">
                  <c:v>1908.3194346734683</c:v>
                </c:pt>
                <c:pt idx="9">
                  <c:v>2094.9037827081302</c:v>
                </c:pt>
                <c:pt idx="10">
                  <c:v>2304.2819999999997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2E-4D37-ABD6-F0B99212D9F8}"/>
            </c:ext>
          </c:extLst>
        </c:ser>
        <c:ser>
          <c:idx val="4"/>
          <c:order val="4"/>
          <c:tx>
            <c:strRef>
              <c:f>velocity!$F$1</c:f>
              <c:strCache>
                <c:ptCount val="1"/>
                <c:pt idx="0">
                  <c:v>5,0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velocity!$F$2:$F$12</c:f>
              <c:numCache>
                <c:formatCode>0.0</c:formatCode>
                <c:ptCount val="11"/>
                <c:pt idx="0">
                  <c:v>226.1</c:v>
                </c:pt>
                <c:pt idx="1">
                  <c:v>458.5</c:v>
                </c:pt>
                <c:pt idx="2">
                  <c:v>685.7</c:v>
                </c:pt>
                <c:pt idx="3">
                  <c:v>917</c:v>
                </c:pt>
                <c:pt idx="4">
                  <c:v>1143</c:v>
                </c:pt>
                <c:pt idx="5">
                  <c:v>1364.2</c:v>
                </c:pt>
                <c:pt idx="6">
                  <c:v>1599.6</c:v>
                </c:pt>
                <c:pt idx="7">
                  <c:v>1839.4784029126045</c:v>
                </c:pt>
                <c:pt idx="8">
                  <c:v>2072.3413595473448</c:v>
                </c:pt>
                <c:pt idx="9">
                  <c:v>2276.1697443228063</c:v>
                </c:pt>
                <c:pt idx="10">
                  <c:v>2491.6219999999998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2E-4D37-ABD6-F0B99212D9F8}"/>
            </c:ext>
          </c:extLst>
        </c:ser>
        <c:ser>
          <c:idx val="5"/>
          <c:order val="5"/>
          <c:tx>
            <c:strRef>
              <c:f>velocity!$G$1</c:f>
              <c:strCache>
                <c:ptCount val="1"/>
                <c:pt idx="0">
                  <c:v>6,0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velocity!$I$2:$I$12</c:f>
              <c:numCache>
                <c:formatCode>0.0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velocity!$G$2:$G$12</c:f>
              <c:numCache>
                <c:formatCode>0.0</c:formatCode>
                <c:ptCount val="11"/>
                <c:pt idx="0">
                  <c:v>239.8</c:v>
                </c:pt>
                <c:pt idx="1">
                  <c:v>481.1</c:v>
                </c:pt>
                <c:pt idx="2">
                  <c:v>722.1</c:v>
                </c:pt>
                <c:pt idx="3">
                  <c:v>958.9</c:v>
                </c:pt>
                <c:pt idx="4">
                  <c:v>1206</c:v>
                </c:pt>
                <c:pt idx="5">
                  <c:v>1448.8</c:v>
                </c:pt>
                <c:pt idx="6">
                  <c:v>1682.6</c:v>
                </c:pt>
                <c:pt idx="7">
                  <c:v>1937.2660878593015</c:v>
                </c:pt>
                <c:pt idx="8">
                  <c:v>2183.9182564363896</c:v>
                </c:pt>
                <c:pt idx="9">
                  <c:v>2396.8261272060763</c:v>
                </c:pt>
                <c:pt idx="10">
                  <c:v>2642.596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82E-4D37-ABD6-F0B99212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678895"/>
        <c:axId val="1699825343"/>
      </c:scatterChart>
      <c:valAx>
        <c:axId val="199067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n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5387104143065593"/>
              <c:y val="0.9099281911149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9825343"/>
        <c:crosses val="autoZero"/>
        <c:crossBetween val="midCat"/>
      </c:valAx>
      <c:valAx>
        <c:axId val="16998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</a:rPr>
                  <a:t>Частота</a:t>
                </a:r>
                <a:r>
                  <a:rPr lang="ru-RU" sz="1200" baseline="0">
                    <a:solidFill>
                      <a:sysClr val="windowText" lastClr="000000"/>
                    </a:solidFill>
                  </a:rPr>
                  <a:t> гармоники, Гц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4209591474245116E-2"/>
              <c:y val="1.00579809575919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067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537882</xdr:colOff>
      <xdr:row>15</xdr:row>
      <xdr:rowOff>56030</xdr:rowOff>
    </xdr:from>
    <xdr:to>
      <xdr:col>12</xdr:col>
      <xdr:colOff>359148</xdr:colOff>
      <xdr:row>36</xdr:row>
      <xdr:rowOff>154081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F83EB1-11F9-43B2-9888-7069C2EFE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14</xdr:row>
      <xdr:rowOff>185737</xdr:rowOff>
    </xdr:from>
    <xdr:to>
      <xdr:col>16</xdr:col>
      <xdr:colOff>85725</xdr:colOff>
      <xdr:row>34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EA113EE-F380-4F92-A09D-706E3392F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104774</xdr:colOff>
      <xdr:row>14</xdr:row>
      <xdr:rowOff>185736</xdr:rowOff>
    </xdr:from>
    <xdr:to>
      <xdr:col>24</xdr:col>
      <xdr:colOff>590549</xdr:colOff>
      <xdr:row>34</xdr:row>
      <xdr:rowOff>133349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1CAEDDC-6BEC-42B1-B8FE-30379E535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0464-F97E-4BFE-B70B-29A04C074E18}">
  <dimension ref="A1:K16"/>
  <sheetViews>
    <sheetView workbookViewId="0">
      <selection activeCell="B16" sqref="B16:G16"/>
    </sheetView>
  </sheetViews>
  <sheetFormatPr defaultRowHeight="15" x14ac:dyDescent="0.25"/>
  <cols>
    <col min="1" max="1" width="15" bestFit="1" customWidth="1"/>
    <col min="2" max="7" width="9.5703125" bestFit="1" customWidth="1"/>
  </cols>
  <sheetData>
    <row r="1" spans="1:11" x14ac:dyDescent="0.25">
      <c r="A1" t="s">
        <v>0</v>
      </c>
      <c r="B1">
        <v>119.288</v>
      </c>
    </row>
    <row r="3" spans="1:11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 t="s">
        <v>2</v>
      </c>
    </row>
    <row r="4" spans="1:11" x14ac:dyDescent="0.25">
      <c r="A4" t="s">
        <v>4</v>
      </c>
      <c r="B4">
        <v>495</v>
      </c>
      <c r="C4">
        <v>490.6</v>
      </c>
      <c r="D4">
        <v>494.4</v>
      </c>
      <c r="E4">
        <v>494.6</v>
      </c>
      <c r="F4">
        <v>497.2</v>
      </c>
      <c r="G4">
        <v>453.4</v>
      </c>
      <c r="H4">
        <v>338</v>
      </c>
      <c r="I4">
        <f>B1</f>
        <v>119.288</v>
      </c>
    </row>
    <row r="7" spans="1:11" x14ac:dyDescent="0.25">
      <c r="F7">
        <v>495</v>
      </c>
      <c r="G7">
        <v>985.6</v>
      </c>
      <c r="H7">
        <v>1480</v>
      </c>
      <c r="I7">
        <v>1977.2</v>
      </c>
      <c r="J7">
        <v>2430.6</v>
      </c>
      <c r="K7">
        <v>2768.6</v>
      </c>
    </row>
    <row r="8" spans="1:11" x14ac:dyDescent="0.25">
      <c r="B8">
        <f>B4+I4+C4</f>
        <v>1104.8879999999999</v>
      </c>
      <c r="D8">
        <v>1104.8879999999999</v>
      </c>
      <c r="F8">
        <v>1104.8879999999999</v>
      </c>
      <c r="G8">
        <v>1599.288</v>
      </c>
      <c r="H8">
        <v>2093.8879999999999</v>
      </c>
      <c r="I8">
        <v>2591.0879999999997</v>
      </c>
      <c r="J8">
        <v>3044.4879999999998</v>
      </c>
      <c r="K8">
        <v>3382.4879999999998</v>
      </c>
    </row>
    <row r="9" spans="1:11" x14ac:dyDescent="0.25">
      <c r="B9">
        <f>B8+D4</f>
        <v>1599.288</v>
      </c>
      <c r="D9">
        <v>1599.288</v>
      </c>
    </row>
    <row r="10" spans="1:11" x14ac:dyDescent="0.25">
      <c r="B10">
        <f>B9+E4</f>
        <v>2093.8879999999999</v>
      </c>
      <c r="D10">
        <v>2093.8879999999999</v>
      </c>
    </row>
    <row r="11" spans="1:11" x14ac:dyDescent="0.25">
      <c r="B11">
        <f>B10+F4</f>
        <v>2591.0879999999997</v>
      </c>
      <c r="D11">
        <v>2591.0879999999997</v>
      </c>
    </row>
    <row r="12" spans="1:11" x14ac:dyDescent="0.25">
      <c r="B12">
        <f>B11+G4</f>
        <v>3044.4879999999998</v>
      </c>
      <c r="D12">
        <v>3044.4879999999998</v>
      </c>
    </row>
    <row r="13" spans="1:11" x14ac:dyDescent="0.25">
      <c r="B13">
        <f>B12+H4</f>
        <v>3382.4879999999998</v>
      </c>
      <c r="D13">
        <v>3382.4879999999998</v>
      </c>
    </row>
    <row r="15" spans="1:11" x14ac:dyDescent="0.25">
      <c r="A15" t="s">
        <v>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</row>
    <row r="16" spans="1:11" x14ac:dyDescent="0.25">
      <c r="A16" t="s">
        <v>5</v>
      </c>
      <c r="B16" s="4">
        <v>1104.8879999999999</v>
      </c>
      <c r="C16" s="4">
        <v>1599.288</v>
      </c>
      <c r="D16" s="4">
        <v>2093.8879999999999</v>
      </c>
      <c r="E16" s="4">
        <v>2591.0879999999997</v>
      </c>
      <c r="F16" s="4">
        <v>3044.4879999999998</v>
      </c>
      <c r="G16" s="4">
        <v>3382.4879999999998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7807-7445-4849-8B44-4BAA1FDCA119}">
  <dimension ref="A1:P20"/>
  <sheetViews>
    <sheetView zoomScale="85" zoomScaleNormal="85" workbookViewId="0">
      <selection activeCell="A15" sqref="A15:F15"/>
    </sheetView>
  </sheetViews>
  <sheetFormatPr defaultRowHeight="15" x14ac:dyDescent="0.25"/>
  <cols>
    <col min="9" max="9" width="10.5703125" bestFit="1" customWidth="1"/>
  </cols>
  <sheetData>
    <row r="1" spans="1:1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6" x14ac:dyDescent="0.25">
      <c r="A2" t="s">
        <v>6</v>
      </c>
      <c r="B2">
        <v>139.5</v>
      </c>
      <c r="C2">
        <v>160.4</v>
      </c>
      <c r="D2">
        <v>188.5</v>
      </c>
      <c r="E2">
        <v>209.1</v>
      </c>
      <c r="F2">
        <v>226.1</v>
      </c>
      <c r="G2">
        <v>239.8</v>
      </c>
      <c r="I2" s="3">
        <f>B2/140</f>
        <v>0.99642857142857144</v>
      </c>
      <c r="J2" s="3">
        <f>C2/160</f>
        <v>1.0024999999999999</v>
      </c>
      <c r="K2" s="3"/>
      <c r="L2" s="5">
        <f>C2/$B2</f>
        <v>1.1498207885304661</v>
      </c>
      <c r="M2" s="5">
        <f t="shared" ref="M2:O8" si="0">D2/$B2</f>
        <v>1.3512544802867383</v>
      </c>
      <c r="N2" s="5">
        <f t="shared" si="0"/>
        <v>1.4989247311827956</v>
      </c>
      <c r="O2" s="5">
        <f t="shared" si="0"/>
        <v>1.6207885304659497</v>
      </c>
      <c r="P2" s="5">
        <f>G2/$B2</f>
        <v>1.7189964157706095</v>
      </c>
    </row>
    <row r="3" spans="1:16" x14ac:dyDescent="0.25">
      <c r="A3" t="s">
        <v>7</v>
      </c>
      <c r="B3">
        <v>276.39999999999998</v>
      </c>
      <c r="C3">
        <v>334.4</v>
      </c>
      <c r="D3">
        <v>379.7</v>
      </c>
      <c r="E3">
        <v>420</v>
      </c>
      <c r="F3">
        <v>458.5</v>
      </c>
      <c r="G3">
        <v>481.1</v>
      </c>
      <c r="I3" s="3">
        <f t="shared" ref="I3:I12" si="1">B3/140</f>
        <v>1.9742857142857142</v>
      </c>
      <c r="J3" s="3">
        <f t="shared" ref="J3:J11" si="2">C3/160</f>
        <v>2.09</v>
      </c>
      <c r="K3" s="3"/>
      <c r="L3" s="5">
        <f t="shared" ref="L3:L8" si="3">C3/$B3</f>
        <v>1.2098408104196816</v>
      </c>
      <c r="M3" s="5">
        <f t="shared" si="0"/>
        <v>1.3737337192474675</v>
      </c>
      <c r="N3" s="5">
        <f t="shared" si="0"/>
        <v>1.519536903039074</v>
      </c>
      <c r="O3" s="5">
        <f t="shared" si="0"/>
        <v>1.6588277858176557</v>
      </c>
      <c r="P3" s="5">
        <f t="shared" ref="P3:P8" si="4">G3/$B3</f>
        <v>1.7405933429811868</v>
      </c>
    </row>
    <row r="4" spans="1:16" x14ac:dyDescent="0.25">
      <c r="A4" t="s">
        <v>8</v>
      </c>
      <c r="B4" s="1">
        <v>417.9</v>
      </c>
      <c r="C4" s="1">
        <v>494.8</v>
      </c>
      <c r="D4" s="1">
        <v>569.70000000000005</v>
      </c>
      <c r="E4" s="1">
        <v>631</v>
      </c>
      <c r="F4" s="1">
        <v>685.7</v>
      </c>
      <c r="G4" s="1">
        <v>722.1</v>
      </c>
      <c r="I4" s="3">
        <f t="shared" si="1"/>
        <v>2.9849999999999999</v>
      </c>
      <c r="J4" s="3">
        <f t="shared" si="2"/>
        <v>3.0925000000000002</v>
      </c>
      <c r="K4" s="3"/>
      <c r="L4" s="5">
        <f t="shared" si="3"/>
        <v>1.184015314668581</v>
      </c>
      <c r="M4" s="5">
        <f t="shared" si="0"/>
        <v>1.3632447954055995</v>
      </c>
      <c r="N4" s="5">
        <f t="shared" si="0"/>
        <v>1.5099306054079924</v>
      </c>
      <c r="O4" s="5">
        <f t="shared" si="0"/>
        <v>1.6408231634362289</v>
      </c>
      <c r="P4" s="5">
        <f t="shared" si="4"/>
        <v>1.7279253409906679</v>
      </c>
    </row>
    <row r="5" spans="1:16" x14ac:dyDescent="0.25">
      <c r="A5" t="s">
        <v>9</v>
      </c>
      <c r="B5" s="1">
        <v>562.29999999999995</v>
      </c>
      <c r="C5" s="1">
        <v>657.3</v>
      </c>
      <c r="D5" s="1">
        <v>749.4</v>
      </c>
      <c r="E5" s="2">
        <v>840.6</v>
      </c>
      <c r="F5" s="2">
        <v>917</v>
      </c>
      <c r="G5" s="2">
        <v>958.9</v>
      </c>
      <c r="I5" s="3">
        <f t="shared" si="1"/>
        <v>4.0164285714285715</v>
      </c>
      <c r="J5" s="3">
        <f t="shared" si="2"/>
        <v>4.1081249999999994</v>
      </c>
      <c r="K5" s="3"/>
      <c r="L5" s="5">
        <f t="shared" si="3"/>
        <v>1.1689489596300908</v>
      </c>
      <c r="M5" s="5">
        <f t="shared" si="0"/>
        <v>1.3327405299662103</v>
      </c>
      <c r="N5" s="5">
        <f t="shared" si="0"/>
        <v>1.4949315312110973</v>
      </c>
      <c r="O5" s="5">
        <f t="shared" si="0"/>
        <v>1.6308020629557176</v>
      </c>
      <c r="P5" s="5">
        <f t="shared" si="4"/>
        <v>1.7053174462030944</v>
      </c>
    </row>
    <row r="6" spans="1:16" x14ac:dyDescent="0.25">
      <c r="A6" t="s">
        <v>10</v>
      </c>
      <c r="B6" s="1">
        <v>697</v>
      </c>
      <c r="C6" s="1">
        <v>830.1</v>
      </c>
      <c r="D6" s="1">
        <v>936.3</v>
      </c>
      <c r="E6" s="2">
        <v>1050</v>
      </c>
      <c r="F6" s="2">
        <v>1143</v>
      </c>
      <c r="G6" s="2">
        <v>1206</v>
      </c>
      <c r="I6" s="3">
        <f t="shared" si="1"/>
        <v>4.9785714285714286</v>
      </c>
      <c r="J6" s="3">
        <f t="shared" si="2"/>
        <v>5.1881250000000003</v>
      </c>
      <c r="K6" s="3"/>
      <c r="L6" s="5">
        <f t="shared" si="3"/>
        <v>1.190961262553802</v>
      </c>
      <c r="M6" s="5">
        <f t="shared" si="0"/>
        <v>1.3433285509325681</v>
      </c>
      <c r="N6" s="5">
        <f t="shared" si="0"/>
        <v>1.5064562410329985</v>
      </c>
      <c r="O6" s="5">
        <f t="shared" si="0"/>
        <v>1.6398852223816356</v>
      </c>
      <c r="P6" s="5">
        <f t="shared" si="4"/>
        <v>1.7302725968436155</v>
      </c>
    </row>
    <row r="7" spans="1:16" x14ac:dyDescent="0.25">
      <c r="A7" t="s">
        <v>11</v>
      </c>
      <c r="B7" s="1">
        <v>834.1</v>
      </c>
      <c r="C7" s="1">
        <v>1006</v>
      </c>
      <c r="D7" s="1">
        <v>1128</v>
      </c>
      <c r="E7" s="2">
        <v>1260.5</v>
      </c>
      <c r="F7" s="2">
        <v>1364.2</v>
      </c>
      <c r="G7" s="2">
        <v>1448.8</v>
      </c>
      <c r="I7" s="3">
        <f t="shared" si="1"/>
        <v>5.9578571428571427</v>
      </c>
      <c r="J7" s="3">
        <f t="shared" si="2"/>
        <v>6.2874999999999996</v>
      </c>
      <c r="K7" s="3"/>
      <c r="L7" s="5">
        <f t="shared" si="3"/>
        <v>1.2060903968349119</v>
      </c>
      <c r="M7" s="5">
        <f t="shared" si="0"/>
        <v>1.3523558326339766</v>
      </c>
      <c r="N7" s="5">
        <f t="shared" si="0"/>
        <v>1.5112096870878791</v>
      </c>
      <c r="O7" s="5">
        <f t="shared" si="0"/>
        <v>1.6355353075170842</v>
      </c>
      <c r="P7" s="5">
        <f t="shared" si="4"/>
        <v>1.7369619949646324</v>
      </c>
    </row>
    <row r="8" spans="1:16" x14ac:dyDescent="0.25">
      <c r="A8" t="s">
        <v>12</v>
      </c>
      <c r="B8">
        <v>977.1</v>
      </c>
      <c r="C8">
        <v>1161</v>
      </c>
      <c r="D8">
        <v>1327.6</v>
      </c>
      <c r="E8">
        <v>1479.1</v>
      </c>
      <c r="F8">
        <v>1599.6</v>
      </c>
      <c r="G8">
        <v>1682.6</v>
      </c>
      <c r="I8" s="3">
        <f t="shared" si="1"/>
        <v>6.9792857142857141</v>
      </c>
      <c r="J8" s="3">
        <f t="shared" si="2"/>
        <v>7.2562499999999996</v>
      </c>
      <c r="K8" s="3"/>
      <c r="L8" s="5">
        <f t="shared" si="3"/>
        <v>1.1882100092109302</v>
      </c>
      <c r="M8" s="5">
        <f t="shared" si="0"/>
        <v>1.3587145635042472</v>
      </c>
      <c r="N8" s="5">
        <f t="shared" si="0"/>
        <v>1.5137652236209189</v>
      </c>
      <c r="O8" s="5">
        <f t="shared" si="0"/>
        <v>1.6370893460239482</v>
      </c>
      <c r="P8" s="5">
        <f t="shared" si="4"/>
        <v>1.7220345921604747</v>
      </c>
    </row>
    <row r="9" spans="1:16" x14ac:dyDescent="0.25">
      <c r="A9" t="s">
        <v>13</v>
      </c>
      <c r="B9" s="2">
        <v>1107</v>
      </c>
      <c r="C9" s="2">
        <f>$B9*L9</f>
        <v>1338.8196441180357</v>
      </c>
      <c r="D9" s="2">
        <f t="shared" ref="D9:G11" si="5">$B9*M9</f>
        <v>1525.0304752111897</v>
      </c>
      <c r="E9" s="2">
        <f t="shared" si="5"/>
        <v>1695.7270998998731</v>
      </c>
      <c r="F9" s="2">
        <f t="shared" si="5"/>
        <v>1839.4784029126045</v>
      </c>
      <c r="G9" s="2">
        <f t="shared" si="5"/>
        <v>1937.2660878593015</v>
      </c>
      <c r="I9" s="3">
        <f t="shared" si="1"/>
        <v>7.9071428571428575</v>
      </c>
      <c r="J9" s="3">
        <f t="shared" si="2"/>
        <v>8.3676227757377237</v>
      </c>
      <c r="K9" s="3"/>
      <c r="L9" s="5">
        <f>AVERAGE(L2:L8) + 0.024</f>
        <v>1.209412505978352</v>
      </c>
      <c r="M9" s="5">
        <f>AVERAGE(M2:M8) + 0.024</f>
        <v>1.3776246388538298</v>
      </c>
      <c r="N9" s="5">
        <f>AVERAGE(N2:N8) + 0.024</f>
        <v>1.5318221317975367</v>
      </c>
      <c r="O9" s="5">
        <f>AVERAGE(O2:O8) + 0.024</f>
        <v>1.6616787740854602</v>
      </c>
      <c r="P9" s="5">
        <f>AVERAGE(P2:P8) + 0.024</f>
        <v>1.7500145328448975</v>
      </c>
    </row>
    <row r="10" spans="1:16" x14ac:dyDescent="0.25">
      <c r="A10" t="s">
        <v>14</v>
      </c>
      <c r="B10" s="2">
        <v>1263.0999999999999</v>
      </c>
      <c r="C10" s="2">
        <f>$B10*L10</f>
        <v>1501.0838363012565</v>
      </c>
      <c r="D10" s="2">
        <f t="shared" si="5"/>
        <v>1713.5525813362722</v>
      </c>
      <c r="E10" s="2">
        <f t="shared" si="5"/>
        <v>1908.3194346734683</v>
      </c>
      <c r="F10" s="2">
        <f t="shared" si="5"/>
        <v>2072.3413595473448</v>
      </c>
      <c r="G10" s="2">
        <f t="shared" si="5"/>
        <v>2183.9182564363896</v>
      </c>
      <c r="I10" s="3">
        <f t="shared" si="1"/>
        <v>9.0221428571428568</v>
      </c>
      <c r="J10" s="3">
        <f t="shared" si="2"/>
        <v>9.3817739768828528</v>
      </c>
      <c r="K10" s="3"/>
      <c r="L10" s="5">
        <f t="shared" ref="L10:P12" si="6">AVERAGE(L2:L9)</f>
        <v>1.1884125059783521</v>
      </c>
      <c r="M10" s="5">
        <f t="shared" si="6"/>
        <v>1.3566246388538297</v>
      </c>
      <c r="N10" s="5">
        <f t="shared" si="6"/>
        <v>1.5108221317975365</v>
      </c>
      <c r="O10" s="5">
        <f t="shared" si="6"/>
        <v>1.6406787740854603</v>
      </c>
      <c r="P10" s="5">
        <f t="shared" si="6"/>
        <v>1.7290145328448974</v>
      </c>
    </row>
    <row r="11" spans="1:16" x14ac:dyDescent="0.25">
      <c r="A11" t="s">
        <v>15</v>
      </c>
      <c r="B11" s="2">
        <f>9.93*B2</f>
        <v>1385.2349999999999</v>
      </c>
      <c r="C11" s="2">
        <f>$B11*L11</f>
        <v>1652.9129224337878</v>
      </c>
      <c r="D11" s="2">
        <f t="shared" si="5"/>
        <v>1880.1737980530202</v>
      </c>
      <c r="E11" s="2">
        <f t="shared" si="5"/>
        <v>2094.9037827081302</v>
      </c>
      <c r="F11" s="2">
        <f t="shared" si="5"/>
        <v>2276.1697443228063</v>
      </c>
      <c r="G11" s="2">
        <f t="shared" si="5"/>
        <v>2396.8261272060763</v>
      </c>
      <c r="I11" s="3">
        <f t="shared" si="1"/>
        <v>9.8945357142857144</v>
      </c>
      <c r="J11" s="3">
        <f t="shared" si="2"/>
        <v>10.330705765211174</v>
      </c>
      <c r="K11" s="3"/>
      <c r="L11" s="5">
        <f t="shared" si="6"/>
        <v>1.1932364706593379</v>
      </c>
      <c r="M11" s="5">
        <f t="shared" si="6"/>
        <v>1.3572959086747161</v>
      </c>
      <c r="N11" s="5">
        <f t="shared" si="6"/>
        <v>1.5123093068743789</v>
      </c>
      <c r="O11" s="5">
        <f t="shared" si="6"/>
        <v>1.6431650545378989</v>
      </c>
      <c r="P11" s="5">
        <f t="shared" si="6"/>
        <v>1.7302667974791834</v>
      </c>
    </row>
    <row r="12" spans="1:16" x14ac:dyDescent="0.25">
      <c r="A12" t="s">
        <v>16</v>
      </c>
      <c r="B12" s="2">
        <f t="shared" ref="B12:G12" si="7">11.02*B2</f>
        <v>1537.29</v>
      </c>
      <c r="C12" s="2">
        <f t="shared" si="7"/>
        <v>1767.6079999999999</v>
      </c>
      <c r="D12" s="2">
        <f t="shared" si="7"/>
        <v>2077.27</v>
      </c>
      <c r="E12" s="2">
        <f t="shared" si="7"/>
        <v>2304.2819999999997</v>
      </c>
      <c r="F12" s="2">
        <f t="shared" si="7"/>
        <v>2491.6219999999998</v>
      </c>
      <c r="G12" s="2">
        <f t="shared" si="7"/>
        <v>2642.596</v>
      </c>
      <c r="I12" s="3">
        <f t="shared" si="1"/>
        <v>10.980642857142858</v>
      </c>
      <c r="J12" s="3">
        <f>C12/140</f>
        <v>12.625771428571428</v>
      </c>
      <c r="K12" s="3"/>
      <c r="L12" s="5">
        <f t="shared" si="6"/>
        <v>1.1911609281892948</v>
      </c>
      <c r="M12" s="5">
        <f t="shared" si="6"/>
        <v>1.3552411823531223</v>
      </c>
      <c r="N12" s="5">
        <f t="shared" si="6"/>
        <v>1.5114058573537923</v>
      </c>
      <c r="O12" s="5">
        <f t="shared" si="6"/>
        <v>1.6412072131279294</v>
      </c>
      <c r="P12" s="5">
        <f t="shared" si="6"/>
        <v>1.7289759792914328</v>
      </c>
    </row>
    <row r="13" spans="1:16" x14ac:dyDescent="0.25">
      <c r="B13" s="2"/>
    </row>
    <row r="14" spans="1:16" x14ac:dyDescent="0.25">
      <c r="B14" s="2"/>
    </row>
    <row r="15" spans="1:16" x14ac:dyDescent="0.25">
      <c r="A15">
        <v>1104.8879999999999</v>
      </c>
      <c r="B15">
        <v>1599.288</v>
      </c>
      <c r="C15">
        <v>2093.8879999999999</v>
      </c>
      <c r="D15">
        <v>2591.0879999999997</v>
      </c>
      <c r="E15">
        <v>3044.4879999999998</v>
      </c>
      <c r="F15">
        <v>3382.4879999999998</v>
      </c>
    </row>
    <row r="16" spans="1:16" x14ac:dyDescent="0.25">
      <c r="B16" s="2"/>
      <c r="D16" s="1"/>
    </row>
    <row r="17" spans="4:4" x14ac:dyDescent="0.25">
      <c r="D17" s="1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F8BE-5C96-4641-8D7B-749D75502C19}">
  <dimension ref="A1:K39"/>
  <sheetViews>
    <sheetView tabSelected="1" topLeftCell="A15" workbookViewId="0">
      <selection activeCell="AG34" sqref="AG34"/>
    </sheetView>
  </sheetViews>
  <sheetFormatPr defaultRowHeight="15" x14ac:dyDescent="0.25"/>
  <sheetData>
    <row r="1" spans="1:11" x14ac:dyDescent="0.25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11" x14ac:dyDescent="0.25">
      <c r="A2" s="4" t="s">
        <v>6</v>
      </c>
      <c r="B2" s="4">
        <v>139.5</v>
      </c>
      <c r="C2" s="4">
        <v>160.4</v>
      </c>
      <c r="D2" s="4">
        <v>188.5</v>
      </c>
      <c r="E2" s="4">
        <v>209.1</v>
      </c>
      <c r="F2" s="4">
        <v>226.1</v>
      </c>
      <c r="G2" s="4">
        <v>239.8</v>
      </c>
      <c r="I2" s="4">
        <v>1</v>
      </c>
      <c r="K2" s="6"/>
    </row>
    <row r="3" spans="1:11" x14ac:dyDescent="0.25">
      <c r="A3" s="4" t="s">
        <v>7</v>
      </c>
      <c r="B3" s="4">
        <v>276.39999999999998</v>
      </c>
      <c r="C3" s="4">
        <v>334.4</v>
      </c>
      <c r="D3" s="4">
        <v>379.7</v>
      </c>
      <c r="E3" s="4">
        <v>420</v>
      </c>
      <c r="F3" s="4">
        <v>458.5</v>
      </c>
      <c r="G3" s="4">
        <v>481.1</v>
      </c>
      <c r="I3" s="4">
        <v>2</v>
      </c>
      <c r="K3" s="6"/>
    </row>
    <row r="4" spans="1:11" x14ac:dyDescent="0.25">
      <c r="A4" s="4" t="s">
        <v>8</v>
      </c>
      <c r="B4" s="4">
        <v>417.9</v>
      </c>
      <c r="C4" s="4">
        <v>494.8</v>
      </c>
      <c r="D4" s="4">
        <v>569.70000000000005</v>
      </c>
      <c r="E4" s="4">
        <v>631</v>
      </c>
      <c r="F4" s="4">
        <v>685.7</v>
      </c>
      <c r="G4" s="4">
        <v>722.1</v>
      </c>
      <c r="I4" s="4">
        <v>3</v>
      </c>
      <c r="K4" s="6"/>
    </row>
    <row r="5" spans="1:11" x14ac:dyDescent="0.25">
      <c r="A5" s="4" t="s">
        <v>9</v>
      </c>
      <c r="B5" s="4">
        <v>562.29999999999995</v>
      </c>
      <c r="C5" s="4">
        <v>657.3</v>
      </c>
      <c r="D5" s="4">
        <v>749.4</v>
      </c>
      <c r="E5" s="4">
        <v>840.6</v>
      </c>
      <c r="F5" s="4">
        <v>917</v>
      </c>
      <c r="G5" s="4">
        <v>958.9</v>
      </c>
      <c r="I5" s="4">
        <v>4</v>
      </c>
      <c r="K5" s="6"/>
    </row>
    <row r="6" spans="1:11" x14ac:dyDescent="0.25">
      <c r="A6" s="4" t="s">
        <v>10</v>
      </c>
      <c r="B6" s="4">
        <v>697</v>
      </c>
      <c r="C6" s="4">
        <v>830.1</v>
      </c>
      <c r="D6" s="4">
        <v>936.3</v>
      </c>
      <c r="E6" s="4">
        <v>1050</v>
      </c>
      <c r="F6" s="4">
        <v>1143</v>
      </c>
      <c r="G6" s="4">
        <v>1206</v>
      </c>
      <c r="I6" s="4">
        <v>5</v>
      </c>
      <c r="K6" s="6"/>
    </row>
    <row r="7" spans="1:11" x14ac:dyDescent="0.25">
      <c r="A7" s="4" t="s">
        <v>11</v>
      </c>
      <c r="B7" s="4">
        <v>834.1</v>
      </c>
      <c r="C7" s="4">
        <v>1006</v>
      </c>
      <c r="D7" s="4">
        <v>1128</v>
      </c>
      <c r="E7" s="4">
        <v>1260.5</v>
      </c>
      <c r="F7" s="4">
        <v>1364.2</v>
      </c>
      <c r="G7" s="4">
        <v>1448.8</v>
      </c>
      <c r="I7" s="4">
        <v>6</v>
      </c>
      <c r="K7" s="6"/>
    </row>
    <row r="8" spans="1:11" x14ac:dyDescent="0.25">
      <c r="A8" s="4" t="s">
        <v>12</v>
      </c>
      <c r="B8" s="4">
        <v>977.1</v>
      </c>
      <c r="C8" s="4">
        <v>1161</v>
      </c>
      <c r="D8" s="4">
        <v>1327.6</v>
      </c>
      <c r="E8" s="4">
        <v>1479.1</v>
      </c>
      <c r="F8" s="4">
        <v>1599.6</v>
      </c>
      <c r="G8" s="4">
        <v>1682.6</v>
      </c>
      <c r="I8" s="4">
        <v>7</v>
      </c>
      <c r="K8" s="6"/>
    </row>
    <row r="9" spans="1:11" x14ac:dyDescent="0.25">
      <c r="A9" s="4" t="s">
        <v>13</v>
      </c>
      <c r="B9" s="4">
        <v>1107</v>
      </c>
      <c r="C9" s="4">
        <v>1338.8196441180357</v>
      </c>
      <c r="D9" s="4">
        <v>1525.0304752111897</v>
      </c>
      <c r="E9" s="4">
        <v>1695.7270998998731</v>
      </c>
      <c r="F9" s="4">
        <v>1839.4784029126045</v>
      </c>
      <c r="G9" s="4">
        <v>1937.2660878593015</v>
      </c>
      <c r="I9" s="4">
        <v>8</v>
      </c>
      <c r="K9" s="6"/>
    </row>
    <row r="10" spans="1:11" x14ac:dyDescent="0.25">
      <c r="A10" s="4" t="s">
        <v>14</v>
      </c>
      <c r="B10" s="4">
        <v>1263.0999999999999</v>
      </c>
      <c r="C10" s="4">
        <v>1501.0838363012565</v>
      </c>
      <c r="D10" s="4">
        <v>1713.5525813362722</v>
      </c>
      <c r="E10" s="4">
        <v>1908.3194346734683</v>
      </c>
      <c r="F10" s="4">
        <v>2072.3413595473448</v>
      </c>
      <c r="G10" s="4">
        <v>2183.9182564363896</v>
      </c>
      <c r="I10" s="4">
        <v>9</v>
      </c>
      <c r="K10" s="6"/>
    </row>
    <row r="11" spans="1:11" x14ac:dyDescent="0.25">
      <c r="A11" s="4" t="s">
        <v>15</v>
      </c>
      <c r="B11" s="4">
        <v>1385.2349999999999</v>
      </c>
      <c r="C11" s="4">
        <v>1652.9129224337878</v>
      </c>
      <c r="D11" s="4">
        <v>1880.1737980530202</v>
      </c>
      <c r="E11" s="4">
        <v>2094.9037827081302</v>
      </c>
      <c r="F11" s="4">
        <v>2276.1697443228063</v>
      </c>
      <c r="G11" s="4">
        <v>2396.8261272060763</v>
      </c>
      <c r="I11" s="4">
        <v>10</v>
      </c>
      <c r="K11" s="6"/>
    </row>
    <row r="12" spans="1:11" x14ac:dyDescent="0.25">
      <c r="A12" s="4" t="s">
        <v>16</v>
      </c>
      <c r="B12" s="4">
        <v>1537.29</v>
      </c>
      <c r="C12" s="4">
        <v>1767.6079999999999</v>
      </c>
      <c r="D12" s="4">
        <v>2077.27</v>
      </c>
      <c r="E12" s="4">
        <v>2304.2819999999997</v>
      </c>
      <c r="F12" s="4">
        <v>2491.6219999999998</v>
      </c>
      <c r="G12" s="4">
        <v>2642.596</v>
      </c>
      <c r="I12" s="4">
        <v>11</v>
      </c>
      <c r="K12" s="6"/>
    </row>
    <row r="15" spans="1:11" x14ac:dyDescent="0.25">
      <c r="G15" t="s">
        <v>17</v>
      </c>
    </row>
    <row r="17" spans="1:7" x14ac:dyDescent="0.25">
      <c r="B17" s="4">
        <f>2*0.5*B2/$I2</f>
        <v>139.5</v>
      </c>
      <c r="C17" s="4">
        <f t="shared" ref="C17:G17" si="0">2*0.5*C2/$I2</f>
        <v>160.4</v>
      </c>
      <c r="D17" s="4">
        <f t="shared" si="0"/>
        <v>188.5</v>
      </c>
      <c r="E17" s="4">
        <f t="shared" si="0"/>
        <v>209.1</v>
      </c>
      <c r="F17" s="4">
        <f t="shared" si="0"/>
        <v>226.1</v>
      </c>
      <c r="G17" s="4">
        <f t="shared" si="0"/>
        <v>239.8</v>
      </c>
    </row>
    <row r="18" spans="1:7" x14ac:dyDescent="0.25">
      <c r="B18" s="4">
        <f t="shared" ref="B18:G27" si="1">2*0.5*B3/$I3</f>
        <v>138.19999999999999</v>
      </c>
      <c r="C18" s="4">
        <f t="shared" si="1"/>
        <v>167.2</v>
      </c>
      <c r="D18" s="4">
        <f t="shared" si="1"/>
        <v>189.85</v>
      </c>
      <c r="E18" s="4">
        <f t="shared" si="1"/>
        <v>210</v>
      </c>
      <c r="F18" s="4">
        <f t="shared" si="1"/>
        <v>229.25</v>
      </c>
      <c r="G18" s="4">
        <f t="shared" si="1"/>
        <v>240.55</v>
      </c>
    </row>
    <row r="19" spans="1:7" x14ac:dyDescent="0.25">
      <c r="B19" s="4">
        <f t="shared" si="1"/>
        <v>139.29999999999998</v>
      </c>
      <c r="C19" s="4">
        <f t="shared" si="1"/>
        <v>164.93333333333334</v>
      </c>
      <c r="D19" s="4">
        <f t="shared" si="1"/>
        <v>189.9</v>
      </c>
      <c r="E19" s="4">
        <f t="shared" si="1"/>
        <v>210.33333333333334</v>
      </c>
      <c r="F19" s="4">
        <f t="shared" si="1"/>
        <v>228.56666666666669</v>
      </c>
      <c r="G19" s="4">
        <f t="shared" si="1"/>
        <v>240.70000000000002</v>
      </c>
    </row>
    <row r="20" spans="1:7" x14ac:dyDescent="0.25">
      <c r="B20" s="4">
        <f t="shared" si="1"/>
        <v>140.57499999999999</v>
      </c>
      <c r="C20" s="4">
        <f t="shared" si="1"/>
        <v>164.32499999999999</v>
      </c>
      <c r="D20" s="4">
        <f t="shared" si="1"/>
        <v>187.35</v>
      </c>
      <c r="E20" s="4">
        <f t="shared" si="1"/>
        <v>210.15</v>
      </c>
      <c r="F20" s="4">
        <f t="shared" si="1"/>
        <v>229.25</v>
      </c>
      <c r="G20" s="4">
        <f t="shared" si="1"/>
        <v>239.72499999999999</v>
      </c>
    </row>
    <row r="21" spans="1:7" x14ac:dyDescent="0.25">
      <c r="B21" s="4">
        <f t="shared" si="1"/>
        <v>139.4</v>
      </c>
      <c r="C21" s="4">
        <f t="shared" si="1"/>
        <v>166.02</v>
      </c>
      <c r="D21" s="4">
        <f t="shared" si="1"/>
        <v>187.26</v>
      </c>
      <c r="E21" s="4">
        <f t="shared" si="1"/>
        <v>210</v>
      </c>
      <c r="F21" s="4">
        <f t="shared" si="1"/>
        <v>228.6</v>
      </c>
      <c r="G21" s="4">
        <f t="shared" si="1"/>
        <v>241.2</v>
      </c>
    </row>
    <row r="22" spans="1:7" x14ac:dyDescent="0.25">
      <c r="B22" s="4">
        <f t="shared" si="1"/>
        <v>139.01666666666668</v>
      </c>
      <c r="C22" s="4">
        <f t="shared" si="1"/>
        <v>167.66666666666666</v>
      </c>
      <c r="D22" s="4">
        <f t="shared" si="1"/>
        <v>188</v>
      </c>
      <c r="E22" s="4">
        <f t="shared" si="1"/>
        <v>210.08333333333334</v>
      </c>
      <c r="F22" s="4">
        <f t="shared" si="1"/>
        <v>227.36666666666667</v>
      </c>
      <c r="G22" s="4">
        <f t="shared" si="1"/>
        <v>241.46666666666667</v>
      </c>
    </row>
    <row r="23" spans="1:7" x14ac:dyDescent="0.25">
      <c r="B23" s="4">
        <f t="shared" si="1"/>
        <v>139.58571428571429</v>
      </c>
      <c r="C23" s="4">
        <f t="shared" si="1"/>
        <v>165.85714285714286</v>
      </c>
      <c r="D23" s="4">
        <f t="shared" si="1"/>
        <v>189.65714285714284</v>
      </c>
      <c r="E23" s="4">
        <f t="shared" si="1"/>
        <v>211.29999999999998</v>
      </c>
      <c r="F23" s="4">
        <f t="shared" si="1"/>
        <v>228.51428571428571</v>
      </c>
      <c r="G23" s="4">
        <f t="shared" si="1"/>
        <v>240.37142857142857</v>
      </c>
    </row>
    <row r="24" spans="1:7" x14ac:dyDescent="0.25">
      <c r="B24" s="4">
        <f t="shared" si="1"/>
        <v>138.375</v>
      </c>
      <c r="C24" s="4">
        <f t="shared" si="1"/>
        <v>167.35245551475447</v>
      </c>
      <c r="D24" s="4">
        <f t="shared" si="1"/>
        <v>190.62880940139871</v>
      </c>
      <c r="E24" s="4">
        <f t="shared" si="1"/>
        <v>211.96588748748414</v>
      </c>
      <c r="F24" s="4">
        <f t="shared" si="1"/>
        <v>229.93480036407556</v>
      </c>
      <c r="G24" s="4">
        <f t="shared" si="1"/>
        <v>242.15826098241268</v>
      </c>
    </row>
    <row r="25" spans="1:7" x14ac:dyDescent="0.25">
      <c r="B25" s="4">
        <f t="shared" si="1"/>
        <v>140.34444444444443</v>
      </c>
      <c r="C25" s="4">
        <f t="shared" si="1"/>
        <v>166.78709292236184</v>
      </c>
      <c r="D25" s="4">
        <f t="shared" si="1"/>
        <v>190.3947312595858</v>
      </c>
      <c r="E25" s="4">
        <f t="shared" si="1"/>
        <v>212.03549274149648</v>
      </c>
      <c r="F25" s="4">
        <f t="shared" si="1"/>
        <v>230.2601510608161</v>
      </c>
      <c r="G25" s="4">
        <f t="shared" si="1"/>
        <v>242.65758404848773</v>
      </c>
    </row>
    <row r="26" spans="1:7" x14ac:dyDescent="0.25">
      <c r="B26" s="4">
        <f t="shared" si="1"/>
        <v>138.52349999999998</v>
      </c>
      <c r="C26" s="4">
        <f t="shared" si="1"/>
        <v>165.29129224337879</v>
      </c>
      <c r="D26" s="4">
        <f t="shared" si="1"/>
        <v>188.01737980530203</v>
      </c>
      <c r="E26" s="4">
        <f t="shared" si="1"/>
        <v>209.49037827081301</v>
      </c>
      <c r="F26" s="4">
        <f t="shared" si="1"/>
        <v>227.61697443228064</v>
      </c>
      <c r="G26" s="4">
        <f t="shared" si="1"/>
        <v>239.68261272060764</v>
      </c>
    </row>
    <row r="27" spans="1:7" x14ac:dyDescent="0.25">
      <c r="B27" s="4">
        <f t="shared" si="1"/>
        <v>139.75363636363636</v>
      </c>
      <c r="C27" s="4">
        <f t="shared" si="1"/>
        <v>160.69163636363635</v>
      </c>
      <c r="D27" s="4">
        <f t="shared" si="1"/>
        <v>188.84272727272727</v>
      </c>
      <c r="E27" s="4">
        <f t="shared" si="1"/>
        <v>209.48018181818179</v>
      </c>
      <c r="F27" s="4">
        <f t="shared" si="1"/>
        <v>226.51109090909088</v>
      </c>
      <c r="G27" s="4">
        <f t="shared" si="1"/>
        <v>240.23599999999999</v>
      </c>
    </row>
    <row r="30" spans="1:7" x14ac:dyDescent="0.25">
      <c r="A30" s="5" t="s">
        <v>19</v>
      </c>
      <c r="B30" s="4">
        <f>AVERAGE(B17:B27)</f>
        <v>139.32490561458744</v>
      </c>
      <c r="C30" s="4">
        <f t="shared" ref="C30:G30" si="2">AVERAGE(C17:C27)</f>
        <v>165.13860180920673</v>
      </c>
      <c r="D30" s="4">
        <f t="shared" si="2"/>
        <v>188.94552641783241</v>
      </c>
      <c r="E30" s="4">
        <f t="shared" si="2"/>
        <v>210.35805518042204</v>
      </c>
      <c r="F30" s="4">
        <f t="shared" si="2"/>
        <v>228.36096689217109</v>
      </c>
      <c r="G30" s="4">
        <f t="shared" si="2"/>
        <v>240.77705027178214</v>
      </c>
    </row>
    <row r="31" spans="1:7" x14ac:dyDescent="0.25">
      <c r="A31" s="5" t="s">
        <v>18</v>
      </c>
      <c r="B31" s="4">
        <f>SQRT(DEVSQ(B17:B27))</f>
        <v>2.4074757823839743</v>
      </c>
      <c r="C31" s="4">
        <f t="shared" ref="C31:G31" si="3">SQRT(DEVSQ(C17:C27))</f>
        <v>7.9062984899815767</v>
      </c>
      <c r="D31" s="4">
        <f t="shared" si="3"/>
        <v>3.8105600851214456</v>
      </c>
      <c r="E31" s="4">
        <f t="shared" si="3"/>
        <v>3.1254098106005266</v>
      </c>
      <c r="F31" s="4">
        <f t="shared" si="3"/>
        <v>4.2265515590743501</v>
      </c>
      <c r="G31" s="4">
        <f t="shared" si="3"/>
        <v>3.1420679574513963</v>
      </c>
    </row>
    <row r="32" spans="1:7" x14ac:dyDescent="0.25">
      <c r="A32" s="5" t="s">
        <v>20</v>
      </c>
      <c r="B32" s="5">
        <f>B31/B30</f>
        <v>1.7279579496315908E-2</v>
      </c>
      <c r="C32" s="5">
        <f t="shared" ref="C32:G32" si="4">C31/C30</f>
        <v>4.7876743555792828E-2</v>
      </c>
      <c r="D32" s="5">
        <f t="shared" si="4"/>
        <v>2.0167506250954086E-2</v>
      </c>
      <c r="E32" s="5">
        <f t="shared" si="4"/>
        <v>1.4857571334360803E-2</v>
      </c>
      <c r="F32" s="5">
        <f t="shared" si="4"/>
        <v>1.8508204867910154E-2</v>
      </c>
      <c r="G32" s="5">
        <f t="shared" si="4"/>
        <v>1.3049698689741075E-2</v>
      </c>
    </row>
    <row r="35" spans="2:7" x14ac:dyDescent="0.25">
      <c r="B35">
        <v>1104.8879999999999</v>
      </c>
      <c r="C35">
        <v>1599.288</v>
      </c>
      <c r="D35">
        <v>2093.8879999999999</v>
      </c>
      <c r="E35">
        <v>2591.0879999999997</v>
      </c>
      <c r="F35">
        <v>3044.4879999999998</v>
      </c>
      <c r="G35">
        <v>3382.4879999999998</v>
      </c>
    </row>
    <row r="36" spans="2:7" x14ac:dyDescent="0.25">
      <c r="B36">
        <f>B35/1000 *9.815</f>
        <v>10.844475719999998</v>
      </c>
      <c r="C36">
        <f t="shared" ref="C36:G36" si="5">C35/1000 *9.815</f>
        <v>15.697011719999999</v>
      </c>
      <c r="D36">
        <f t="shared" si="5"/>
        <v>20.551510719999996</v>
      </c>
      <c r="E36">
        <f t="shared" si="5"/>
        <v>25.431528719999996</v>
      </c>
      <c r="F36">
        <f t="shared" si="5"/>
        <v>29.881649719999999</v>
      </c>
      <c r="G36">
        <f t="shared" si="5"/>
        <v>33.199119719999999</v>
      </c>
    </row>
    <row r="39" spans="2:7" x14ac:dyDescent="0.25">
      <c r="B39">
        <f>B30*B30 /10000</f>
        <v>1.9411429324513698</v>
      </c>
      <c r="C39">
        <f t="shared" ref="C39:G39" si="6">C30*C30 /10000</f>
        <v>2.7270757807499737</v>
      </c>
      <c r="D39">
        <f t="shared" si="6"/>
        <v>3.5700411953311808</v>
      </c>
      <c r="E39">
        <f t="shared" si="6"/>
        <v>4.4250511379289481</v>
      </c>
      <c r="F39">
        <f t="shared" si="6"/>
        <v>5.2148731199927267</v>
      </c>
      <c r="G39">
        <f t="shared" si="6"/>
        <v>5.7973587937580309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mass</vt:lpstr>
      <vt:lpstr>frequency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Антоний</dc:creator>
  <cp:lastModifiedBy>Антоний</cp:lastModifiedBy>
  <cp:lastPrinted>2019-12-04T18:03:06Z</cp:lastPrinted>
  <dcterms:created xsi:type="dcterms:W3CDTF">2019-11-27T22:02:31Z</dcterms:created>
  <dcterms:modified xsi:type="dcterms:W3CDTF">2019-12-04T18:57:54Z</dcterms:modified>
</cp:coreProperties>
</file>