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ki\Documents\Лабы\2.2.1\"/>
    </mc:Choice>
  </mc:AlternateContent>
  <bookViews>
    <workbookView xWindow="0" yWindow="0" windowWidth="3285" windowHeight="1245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G54" i="1"/>
  <c r="G56" i="1"/>
  <c r="I59" i="1"/>
  <c r="H59" i="1"/>
  <c r="J59" i="1"/>
  <c r="G59" i="1"/>
  <c r="H56" i="1"/>
  <c r="I56" i="1"/>
  <c r="J56" i="1"/>
  <c r="K54" i="1"/>
  <c r="H54" i="1"/>
  <c r="J5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3" i="1"/>
  <c r="U4" i="1"/>
  <c r="U5" i="1"/>
  <c r="U6" i="1"/>
  <c r="U7" i="1"/>
  <c r="U8" i="1"/>
  <c r="U9" i="1"/>
  <c r="U10" i="1"/>
  <c r="U11" i="1"/>
  <c r="U51" i="1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3" i="1"/>
  <c r="V51" i="1"/>
  <c r="T51" i="1"/>
  <c r="S5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3" i="1"/>
  <c r="J51" i="1"/>
  <c r="G51" i="1"/>
  <c r="D51" i="1"/>
  <c r="A51" i="1"/>
  <c r="L51" i="1"/>
  <c r="I51" i="1"/>
  <c r="F51" i="1"/>
  <c r="C51" i="1"/>
  <c r="Q51" i="1"/>
  <c r="P51" i="1"/>
  <c r="O51" i="1"/>
  <c r="N5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" i="1"/>
  <c r="L50" i="1" l="1"/>
  <c r="I50" i="1"/>
  <c r="F50" i="1"/>
  <c r="C50" i="1"/>
  <c r="L49" i="1"/>
  <c r="I49" i="1"/>
  <c r="F49" i="1"/>
  <c r="C49" i="1"/>
  <c r="L48" i="1"/>
  <c r="I48" i="1"/>
  <c r="F48" i="1"/>
  <c r="C48" i="1"/>
  <c r="L47" i="1"/>
  <c r="I47" i="1"/>
  <c r="F47" i="1"/>
  <c r="C47" i="1"/>
  <c r="L46" i="1"/>
  <c r="I46" i="1"/>
  <c r="F46" i="1"/>
  <c r="C46" i="1"/>
  <c r="L45" i="1"/>
  <c r="I45" i="1"/>
  <c r="F45" i="1"/>
  <c r="C45" i="1"/>
  <c r="L44" i="1"/>
  <c r="I44" i="1"/>
  <c r="F44" i="1"/>
  <c r="C44" i="1"/>
  <c r="L43" i="1"/>
  <c r="I43" i="1"/>
  <c r="F43" i="1"/>
  <c r="C43" i="1"/>
  <c r="L42" i="1"/>
  <c r="I42" i="1"/>
  <c r="F42" i="1"/>
  <c r="C42" i="1"/>
  <c r="L41" i="1"/>
  <c r="I41" i="1"/>
  <c r="F41" i="1"/>
  <c r="C41" i="1"/>
  <c r="L40" i="1"/>
  <c r="I40" i="1"/>
  <c r="F40" i="1"/>
  <c r="C40" i="1"/>
  <c r="L39" i="1"/>
  <c r="I39" i="1"/>
  <c r="F39" i="1"/>
  <c r="C39" i="1"/>
  <c r="L38" i="1"/>
  <c r="I38" i="1"/>
  <c r="F38" i="1"/>
  <c r="C38" i="1"/>
  <c r="L37" i="1"/>
  <c r="I37" i="1"/>
  <c r="F37" i="1"/>
  <c r="C37" i="1"/>
  <c r="L36" i="1"/>
  <c r="I36" i="1"/>
  <c r="F36" i="1"/>
  <c r="C36" i="1"/>
  <c r="L35" i="1"/>
  <c r="I35" i="1"/>
  <c r="F35" i="1"/>
  <c r="C35" i="1"/>
  <c r="L34" i="1"/>
  <c r="I34" i="1"/>
  <c r="F34" i="1"/>
  <c r="C34" i="1"/>
  <c r="L33" i="1"/>
  <c r="I33" i="1"/>
  <c r="F33" i="1"/>
  <c r="C33" i="1"/>
  <c r="L32" i="1"/>
  <c r="I32" i="1"/>
  <c r="F32" i="1"/>
  <c r="C32" i="1"/>
  <c r="L31" i="1"/>
  <c r="I31" i="1"/>
  <c r="F31" i="1"/>
  <c r="C31" i="1"/>
  <c r="L30" i="1"/>
  <c r="I30" i="1"/>
  <c r="F30" i="1"/>
  <c r="C30" i="1"/>
  <c r="L29" i="1"/>
  <c r="I29" i="1"/>
  <c r="F29" i="1"/>
  <c r="C29" i="1"/>
  <c r="L28" i="1"/>
  <c r="I28" i="1"/>
  <c r="F28" i="1"/>
  <c r="C28" i="1"/>
  <c r="L27" i="1"/>
  <c r="I27" i="1"/>
  <c r="F27" i="1"/>
  <c r="C27" i="1"/>
  <c r="L26" i="1"/>
  <c r="I26" i="1"/>
  <c r="F26" i="1"/>
  <c r="C26" i="1"/>
  <c r="L25" i="1"/>
  <c r="I25" i="1"/>
  <c r="F25" i="1"/>
  <c r="C25" i="1"/>
  <c r="L24" i="1"/>
  <c r="I24" i="1"/>
  <c r="F24" i="1"/>
  <c r="C24" i="1"/>
  <c r="L23" i="1"/>
  <c r="I23" i="1"/>
  <c r="F23" i="1"/>
  <c r="C23" i="1"/>
  <c r="L22" i="1"/>
  <c r="I22" i="1"/>
  <c r="F22" i="1"/>
  <c r="C22" i="1"/>
  <c r="L21" i="1"/>
  <c r="I21" i="1"/>
  <c r="F21" i="1"/>
  <c r="C21" i="1"/>
  <c r="L20" i="1"/>
  <c r="I20" i="1"/>
  <c r="F20" i="1"/>
  <c r="C20" i="1"/>
  <c r="L19" i="1"/>
  <c r="I19" i="1"/>
  <c r="F19" i="1"/>
  <c r="C19" i="1"/>
  <c r="L18" i="1"/>
  <c r="I18" i="1"/>
  <c r="F18" i="1"/>
  <c r="C18" i="1"/>
  <c r="L17" i="1"/>
  <c r="I17" i="1"/>
  <c r="F17" i="1"/>
  <c r="C17" i="1"/>
  <c r="L16" i="1"/>
  <c r="I16" i="1"/>
  <c r="F16" i="1"/>
  <c r="C16" i="1"/>
  <c r="L15" i="1"/>
  <c r="I15" i="1"/>
  <c r="F15" i="1"/>
  <c r="C15" i="1"/>
  <c r="L14" i="1"/>
  <c r="I14" i="1"/>
  <c r="F14" i="1"/>
  <c r="C14" i="1"/>
  <c r="L13" i="1"/>
  <c r="I13" i="1"/>
  <c r="F13" i="1"/>
  <c r="C13" i="1"/>
  <c r="L12" i="1"/>
  <c r="I12" i="1"/>
  <c r="F12" i="1"/>
  <c r="C12" i="1"/>
  <c r="L11" i="1"/>
  <c r="I11" i="1"/>
  <c r="F11" i="1"/>
  <c r="C11" i="1"/>
  <c r="L10" i="1"/>
  <c r="I10" i="1"/>
  <c r="F10" i="1"/>
  <c r="C10" i="1"/>
  <c r="L9" i="1"/>
  <c r="I9" i="1"/>
  <c r="F9" i="1"/>
  <c r="C9" i="1"/>
  <c r="L8" i="1"/>
  <c r="I8" i="1"/>
  <c r="F8" i="1"/>
  <c r="C8" i="1"/>
  <c r="L7" i="1"/>
  <c r="I7" i="1"/>
  <c r="F7" i="1"/>
  <c r="C7" i="1"/>
  <c r="L6" i="1"/>
  <c r="I6" i="1"/>
  <c r="F6" i="1"/>
  <c r="C6" i="1"/>
  <c r="AE5" i="1"/>
  <c r="L5" i="1"/>
  <c r="I5" i="1"/>
  <c r="F5" i="1"/>
  <c r="C5" i="1"/>
  <c r="AE4" i="1"/>
  <c r="L4" i="1"/>
  <c r="I4" i="1"/>
  <c r="F4" i="1"/>
  <c r="C4" i="1"/>
  <c r="AE3" i="1"/>
  <c r="L3" i="1"/>
  <c r="I3" i="1"/>
  <c r="F3" i="1"/>
  <c r="C3" i="1"/>
</calcChain>
</file>

<file path=xl/sharedStrings.xml><?xml version="1.0" encoding="utf-8"?>
<sst xmlns="http://schemas.openxmlformats.org/spreadsheetml/2006/main" count="13" uniqueCount="7">
  <si>
    <t>t</t>
  </si>
  <si>
    <t>ln U</t>
  </si>
  <si>
    <t>U(130)</t>
  </si>
  <si>
    <t>U (40 )</t>
  </si>
  <si>
    <t>U(220)</t>
  </si>
  <si>
    <t>U(300)</t>
  </si>
  <si>
    <t xml:space="preserve">     Таблица 1. Зависимость показаний вольтметра от времени протекания диффузии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</si>
</sst>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2" fontId="1" fillId="0" borderId="6" xfId="0" applyNumberFormat="1" applyFont="1" applyBorder="1"/>
    <xf numFmtId="164" fontId="1" fillId="0" borderId="2" xfId="0" applyNumberFormat="1" applyFont="1" applyBorder="1"/>
    <xf numFmtId="2" fontId="1" fillId="0" borderId="7" xfId="0" applyNumberFormat="1" applyFont="1" applyBorder="1"/>
    <xf numFmtId="0" fontId="1" fillId="0" borderId="6" xfId="0" applyFont="1" applyBorder="1"/>
    <xf numFmtId="0" fontId="1" fillId="0" borderId="2" xfId="0" applyFont="1" applyBorder="1"/>
    <xf numFmtId="2" fontId="1" fillId="0" borderId="8" xfId="0" applyNumberFormat="1" applyFont="1" applyBorder="1"/>
    <xf numFmtId="164" fontId="1" fillId="0" borderId="1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0" fontId="1" fillId="0" borderId="1" xfId="0" applyFont="1" applyBorder="1"/>
    <xf numFmtId="2" fontId="1" fillId="0" borderId="10" xfId="0" applyNumberFormat="1" applyFont="1" applyBorder="1"/>
    <xf numFmtId="164" fontId="1" fillId="0" borderId="11" xfId="0" applyNumberFormat="1" applyFont="1" applyBorder="1"/>
    <xf numFmtId="2" fontId="1" fillId="0" borderId="12" xfId="0" applyNumberFormat="1" applyFont="1" applyBorder="1"/>
    <xf numFmtId="0" fontId="1" fillId="0" borderId="10" xfId="0" applyFont="1" applyBorder="1"/>
    <xf numFmtId="0" fontId="1" fillId="0" borderId="11" xfId="0" applyFont="1" applyBorder="1"/>
    <xf numFmtId="9" fontId="0" fillId="0" borderId="0" xfId="0" applyNumberFormat="1"/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Лист1!$A$3:$A$50</c:f>
              <c:numCache>
                <c:formatCode>0.00</c:formatCode>
                <c:ptCount val="48"/>
                <c:pt idx="0">
                  <c:v>0</c:v>
                </c:pt>
                <c:pt idx="1">
                  <c:v>13.34</c:v>
                </c:pt>
                <c:pt idx="2">
                  <c:v>23.68</c:v>
                </c:pt>
                <c:pt idx="3">
                  <c:v>40.020000000000003</c:v>
                </c:pt>
                <c:pt idx="4">
                  <c:v>53.36</c:v>
                </c:pt>
                <c:pt idx="5">
                  <c:v>66.7</c:v>
                </c:pt>
                <c:pt idx="6">
                  <c:v>80.040000000000006</c:v>
                </c:pt>
                <c:pt idx="7">
                  <c:v>93.38</c:v>
                </c:pt>
                <c:pt idx="8">
                  <c:v>106.72</c:v>
                </c:pt>
                <c:pt idx="9">
                  <c:v>120.06</c:v>
                </c:pt>
                <c:pt idx="10">
                  <c:v>133.4</c:v>
                </c:pt>
                <c:pt idx="11">
                  <c:v>146.74</c:v>
                </c:pt>
                <c:pt idx="12">
                  <c:v>160.09</c:v>
                </c:pt>
                <c:pt idx="13">
                  <c:v>173.43</c:v>
                </c:pt>
                <c:pt idx="14">
                  <c:v>186.77</c:v>
                </c:pt>
                <c:pt idx="15">
                  <c:v>200.11</c:v>
                </c:pt>
                <c:pt idx="16">
                  <c:v>213.45</c:v>
                </c:pt>
                <c:pt idx="17">
                  <c:v>226.79</c:v>
                </c:pt>
                <c:pt idx="18">
                  <c:v>240.13</c:v>
                </c:pt>
                <c:pt idx="19">
                  <c:v>253.47</c:v>
                </c:pt>
                <c:pt idx="20">
                  <c:v>266.81</c:v>
                </c:pt>
                <c:pt idx="21">
                  <c:v>280.14999999999998</c:v>
                </c:pt>
                <c:pt idx="22">
                  <c:v>293.49</c:v>
                </c:pt>
                <c:pt idx="23">
                  <c:v>306.83</c:v>
                </c:pt>
                <c:pt idx="24">
                  <c:v>320.17</c:v>
                </c:pt>
                <c:pt idx="25">
                  <c:v>333.51</c:v>
                </c:pt>
                <c:pt idx="26">
                  <c:v>346.85</c:v>
                </c:pt>
                <c:pt idx="27">
                  <c:v>360.19</c:v>
                </c:pt>
                <c:pt idx="28">
                  <c:v>373.53</c:v>
                </c:pt>
                <c:pt idx="29">
                  <c:v>386.87</c:v>
                </c:pt>
                <c:pt idx="30">
                  <c:v>400.21</c:v>
                </c:pt>
                <c:pt idx="31">
                  <c:v>413.55</c:v>
                </c:pt>
                <c:pt idx="32">
                  <c:v>426.89</c:v>
                </c:pt>
                <c:pt idx="33">
                  <c:v>440.23</c:v>
                </c:pt>
                <c:pt idx="34">
                  <c:v>453.57</c:v>
                </c:pt>
                <c:pt idx="35">
                  <c:v>466.91</c:v>
                </c:pt>
                <c:pt idx="36">
                  <c:v>480.26</c:v>
                </c:pt>
                <c:pt idx="37">
                  <c:v>493.6</c:v>
                </c:pt>
                <c:pt idx="38">
                  <c:v>506.94</c:v>
                </c:pt>
                <c:pt idx="39">
                  <c:v>520.28</c:v>
                </c:pt>
                <c:pt idx="40">
                  <c:v>533.62</c:v>
                </c:pt>
                <c:pt idx="41">
                  <c:v>546.96</c:v>
                </c:pt>
                <c:pt idx="42">
                  <c:v>560.29999999999995</c:v>
                </c:pt>
                <c:pt idx="43">
                  <c:v>573.64</c:v>
                </c:pt>
                <c:pt idx="44">
                  <c:v>586.98</c:v>
                </c:pt>
                <c:pt idx="45">
                  <c:v>600.32000000000005</c:v>
                </c:pt>
                <c:pt idx="46">
                  <c:v>613.66</c:v>
                </c:pt>
                <c:pt idx="47">
                  <c:v>627</c:v>
                </c:pt>
              </c:numCache>
            </c:numRef>
          </c:xVal>
          <c:yVal>
            <c:numRef>
              <c:f>Лист1!$B$3:$B$50</c:f>
              <c:numCache>
                <c:formatCode>0.0</c:formatCode>
                <c:ptCount val="48"/>
                <c:pt idx="0">
                  <c:v>255</c:v>
                </c:pt>
                <c:pt idx="1">
                  <c:v>238.3</c:v>
                </c:pt>
                <c:pt idx="2">
                  <c:v>221.3</c:v>
                </c:pt>
                <c:pt idx="3">
                  <c:v>206</c:v>
                </c:pt>
                <c:pt idx="4">
                  <c:v>191</c:v>
                </c:pt>
                <c:pt idx="5">
                  <c:v>177.3</c:v>
                </c:pt>
                <c:pt idx="6">
                  <c:v>165</c:v>
                </c:pt>
                <c:pt idx="7">
                  <c:v>153.6</c:v>
                </c:pt>
                <c:pt idx="8">
                  <c:v>142.30000000000001</c:v>
                </c:pt>
                <c:pt idx="9">
                  <c:v>132</c:v>
                </c:pt>
                <c:pt idx="10">
                  <c:v>123</c:v>
                </c:pt>
                <c:pt idx="11">
                  <c:v>114</c:v>
                </c:pt>
                <c:pt idx="12">
                  <c:v>106</c:v>
                </c:pt>
                <c:pt idx="13">
                  <c:v>98.6</c:v>
                </c:pt>
                <c:pt idx="14">
                  <c:v>91.2</c:v>
                </c:pt>
                <c:pt idx="15">
                  <c:v>84.9</c:v>
                </c:pt>
                <c:pt idx="16">
                  <c:v>79</c:v>
                </c:pt>
                <c:pt idx="17">
                  <c:v>74</c:v>
                </c:pt>
                <c:pt idx="18">
                  <c:v>68</c:v>
                </c:pt>
                <c:pt idx="19">
                  <c:v>63.5</c:v>
                </c:pt>
                <c:pt idx="20">
                  <c:v>59</c:v>
                </c:pt>
                <c:pt idx="21">
                  <c:v>54</c:v>
                </c:pt>
                <c:pt idx="22">
                  <c:v>51</c:v>
                </c:pt>
                <c:pt idx="23">
                  <c:v>47</c:v>
                </c:pt>
                <c:pt idx="24">
                  <c:v>43.8</c:v>
                </c:pt>
                <c:pt idx="25">
                  <c:v>40</c:v>
                </c:pt>
                <c:pt idx="26">
                  <c:v>37.1</c:v>
                </c:pt>
                <c:pt idx="27">
                  <c:v>34.799999999999997</c:v>
                </c:pt>
                <c:pt idx="28">
                  <c:v>32</c:v>
                </c:pt>
                <c:pt idx="29">
                  <c:v>30</c:v>
                </c:pt>
                <c:pt idx="30">
                  <c:v>27</c:v>
                </c:pt>
                <c:pt idx="31">
                  <c:v>25</c:v>
                </c:pt>
                <c:pt idx="32">
                  <c:v>23</c:v>
                </c:pt>
                <c:pt idx="33">
                  <c:v>21</c:v>
                </c:pt>
                <c:pt idx="34">
                  <c:v>20</c:v>
                </c:pt>
                <c:pt idx="35">
                  <c:v>18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8.4</c:v>
                </c:pt>
                <c:pt idx="44">
                  <c:v>8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0808"/>
        <c:axId val="114641200"/>
      </c:scatterChart>
      <c:valAx>
        <c:axId val="11464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41200"/>
        <c:crosses val="autoZero"/>
        <c:crossBetween val="midCat"/>
      </c:valAx>
      <c:valAx>
        <c:axId val="114641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4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показаний вольтметра от времени протекания диффузии (все графики)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 Торр</c:v>
          </c:tx>
          <c:spPr>
            <a:ln w="31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Лист1!$A$3:$A$41</c:f>
              <c:numCache>
                <c:formatCode>0.00</c:formatCode>
                <c:ptCount val="39"/>
                <c:pt idx="0">
                  <c:v>0</c:v>
                </c:pt>
                <c:pt idx="1">
                  <c:v>13.34</c:v>
                </c:pt>
                <c:pt idx="2">
                  <c:v>23.68</c:v>
                </c:pt>
                <c:pt idx="3">
                  <c:v>40.020000000000003</c:v>
                </c:pt>
                <c:pt idx="4">
                  <c:v>53.36</c:v>
                </c:pt>
                <c:pt idx="5">
                  <c:v>66.7</c:v>
                </c:pt>
                <c:pt idx="6">
                  <c:v>80.040000000000006</c:v>
                </c:pt>
                <c:pt idx="7">
                  <c:v>93.38</c:v>
                </c:pt>
                <c:pt idx="8">
                  <c:v>106.72</c:v>
                </c:pt>
                <c:pt idx="9">
                  <c:v>120.06</c:v>
                </c:pt>
                <c:pt idx="10">
                  <c:v>133.4</c:v>
                </c:pt>
                <c:pt idx="11">
                  <c:v>146.74</c:v>
                </c:pt>
                <c:pt idx="12">
                  <c:v>160.09</c:v>
                </c:pt>
                <c:pt idx="13">
                  <c:v>173.43</c:v>
                </c:pt>
                <c:pt idx="14">
                  <c:v>186.77</c:v>
                </c:pt>
                <c:pt idx="15">
                  <c:v>200.11</c:v>
                </c:pt>
                <c:pt idx="16">
                  <c:v>213.45</c:v>
                </c:pt>
                <c:pt idx="17">
                  <c:v>226.79</c:v>
                </c:pt>
                <c:pt idx="18">
                  <c:v>240.13</c:v>
                </c:pt>
                <c:pt idx="19">
                  <c:v>253.47</c:v>
                </c:pt>
                <c:pt idx="20">
                  <c:v>266.81</c:v>
                </c:pt>
                <c:pt idx="21">
                  <c:v>280.14999999999998</c:v>
                </c:pt>
                <c:pt idx="22">
                  <c:v>293.49</c:v>
                </c:pt>
                <c:pt idx="23">
                  <c:v>306.83</c:v>
                </c:pt>
                <c:pt idx="24">
                  <c:v>320.17</c:v>
                </c:pt>
                <c:pt idx="25">
                  <c:v>333.51</c:v>
                </c:pt>
                <c:pt idx="26">
                  <c:v>346.85</c:v>
                </c:pt>
                <c:pt idx="27">
                  <c:v>360.19</c:v>
                </c:pt>
                <c:pt idx="28">
                  <c:v>373.53</c:v>
                </c:pt>
                <c:pt idx="29">
                  <c:v>386.87</c:v>
                </c:pt>
                <c:pt idx="30">
                  <c:v>400.21</c:v>
                </c:pt>
                <c:pt idx="31">
                  <c:v>413.55</c:v>
                </c:pt>
                <c:pt idx="32">
                  <c:v>426.89</c:v>
                </c:pt>
                <c:pt idx="33">
                  <c:v>440.23</c:v>
                </c:pt>
                <c:pt idx="34">
                  <c:v>453.57</c:v>
                </c:pt>
                <c:pt idx="35">
                  <c:v>466.91</c:v>
                </c:pt>
                <c:pt idx="36">
                  <c:v>480.26</c:v>
                </c:pt>
                <c:pt idx="37">
                  <c:v>493.6</c:v>
                </c:pt>
                <c:pt idx="38">
                  <c:v>506.94</c:v>
                </c:pt>
              </c:numCache>
            </c:numRef>
          </c:xVal>
          <c:yVal>
            <c:numRef>
              <c:f>Лист1!$C$3:$C$41</c:f>
              <c:numCache>
                <c:formatCode>0.00</c:formatCode>
                <c:ptCount val="39"/>
                <c:pt idx="0">
                  <c:v>5.5412635451584258</c:v>
                </c:pt>
                <c:pt idx="1">
                  <c:v>5.4735303841046967</c:v>
                </c:pt>
                <c:pt idx="2">
                  <c:v>5.3995192470570039</c:v>
                </c:pt>
                <c:pt idx="3">
                  <c:v>5.3278761687895813</c:v>
                </c:pt>
                <c:pt idx="4">
                  <c:v>5.2522734280466299</c:v>
                </c:pt>
                <c:pt idx="5">
                  <c:v>5.1778432130801626</c:v>
                </c:pt>
                <c:pt idx="6">
                  <c:v>5.1059454739005803</c:v>
                </c:pt>
                <c:pt idx="7">
                  <c:v>5.0343518207135718</c:v>
                </c:pt>
                <c:pt idx="8">
                  <c:v>4.9579375050958063</c:v>
                </c:pt>
                <c:pt idx="9">
                  <c:v>4.8828019225863706</c:v>
                </c:pt>
                <c:pt idx="10">
                  <c:v>4.8121843553724171</c:v>
                </c:pt>
                <c:pt idx="11">
                  <c:v>4.7361984483944957</c:v>
                </c:pt>
                <c:pt idx="12">
                  <c:v>4.6634390941120669</c:v>
                </c:pt>
                <c:pt idx="13">
                  <c:v>4.5910712616085894</c:v>
                </c:pt>
                <c:pt idx="14">
                  <c:v>4.513054897080286</c:v>
                </c:pt>
                <c:pt idx="15">
                  <c:v>4.4414740933173018</c:v>
                </c:pt>
                <c:pt idx="16">
                  <c:v>4.3694478524670215</c:v>
                </c:pt>
                <c:pt idx="17">
                  <c:v>4.3040650932041702</c:v>
                </c:pt>
                <c:pt idx="18">
                  <c:v>4.219507705176107</c:v>
                </c:pt>
                <c:pt idx="19">
                  <c:v>4.1510399058986458</c:v>
                </c:pt>
                <c:pt idx="20">
                  <c:v>4.0775374439057197</c:v>
                </c:pt>
                <c:pt idx="21">
                  <c:v>3.9889840465642745</c:v>
                </c:pt>
                <c:pt idx="22">
                  <c:v>3.9318256327243257</c:v>
                </c:pt>
                <c:pt idx="23">
                  <c:v>3.8501476017100584</c:v>
                </c:pt>
                <c:pt idx="24">
                  <c:v>3.7796338173824005</c:v>
                </c:pt>
                <c:pt idx="25">
                  <c:v>3.6888794541139363</c:v>
                </c:pt>
                <c:pt idx="26">
                  <c:v>3.6136169696133895</c:v>
                </c:pt>
                <c:pt idx="27">
                  <c:v>3.5496173867804286</c:v>
                </c:pt>
                <c:pt idx="28">
                  <c:v>3.4657359027997265</c:v>
                </c:pt>
                <c:pt idx="29">
                  <c:v>3.4011973816621555</c:v>
                </c:pt>
                <c:pt idx="30">
                  <c:v>3.2958368660043291</c:v>
                </c:pt>
                <c:pt idx="31">
                  <c:v>3.2188758248682006</c:v>
                </c:pt>
                <c:pt idx="32">
                  <c:v>3.1354942159291497</c:v>
                </c:pt>
                <c:pt idx="33">
                  <c:v>3.044522437723423</c:v>
                </c:pt>
                <c:pt idx="34">
                  <c:v>2.9957322735539909</c:v>
                </c:pt>
                <c:pt idx="35">
                  <c:v>2.8903717578961645</c:v>
                </c:pt>
                <c:pt idx="36">
                  <c:v>2.7725887222397811</c:v>
                </c:pt>
                <c:pt idx="37">
                  <c:v>2.7080502011022101</c:v>
                </c:pt>
                <c:pt idx="38">
                  <c:v>2.6390573296152584</c:v>
                </c:pt>
              </c:numCache>
            </c:numRef>
          </c:yVal>
          <c:smooth val="1"/>
        </c:ser>
        <c:ser>
          <c:idx val="1"/>
          <c:order val="1"/>
          <c:tx>
            <c:v>130 Торр</c:v>
          </c:tx>
          <c:spPr>
            <a:ln w="31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Лист1!$D$3:$D$50</c:f>
              <c:numCache>
                <c:formatCode>0.00</c:formatCode>
                <c:ptCount val="48"/>
                <c:pt idx="0">
                  <c:v>0</c:v>
                </c:pt>
                <c:pt idx="1">
                  <c:v>16.68</c:v>
                </c:pt>
                <c:pt idx="2">
                  <c:v>33.36</c:v>
                </c:pt>
                <c:pt idx="3">
                  <c:v>50.04</c:v>
                </c:pt>
                <c:pt idx="4">
                  <c:v>66.72</c:v>
                </c:pt>
                <c:pt idx="5">
                  <c:v>83.4</c:v>
                </c:pt>
                <c:pt idx="6">
                  <c:v>100.09</c:v>
                </c:pt>
                <c:pt idx="7">
                  <c:v>116.77</c:v>
                </c:pt>
                <c:pt idx="8">
                  <c:v>133.44999999999999</c:v>
                </c:pt>
                <c:pt idx="9">
                  <c:v>150.13</c:v>
                </c:pt>
                <c:pt idx="10">
                  <c:v>166.81</c:v>
                </c:pt>
                <c:pt idx="11">
                  <c:v>183.49</c:v>
                </c:pt>
                <c:pt idx="12">
                  <c:v>200.17</c:v>
                </c:pt>
                <c:pt idx="13">
                  <c:v>216.85</c:v>
                </c:pt>
                <c:pt idx="14">
                  <c:v>233.53</c:v>
                </c:pt>
                <c:pt idx="15">
                  <c:v>250.21</c:v>
                </c:pt>
                <c:pt idx="16">
                  <c:v>266.89</c:v>
                </c:pt>
                <c:pt idx="17">
                  <c:v>283.57</c:v>
                </c:pt>
                <c:pt idx="18">
                  <c:v>300.26</c:v>
                </c:pt>
                <c:pt idx="19">
                  <c:v>316.94</c:v>
                </c:pt>
                <c:pt idx="20">
                  <c:v>333.62</c:v>
                </c:pt>
                <c:pt idx="21">
                  <c:v>350.3</c:v>
                </c:pt>
                <c:pt idx="22">
                  <c:v>366.98</c:v>
                </c:pt>
                <c:pt idx="23">
                  <c:v>383.66</c:v>
                </c:pt>
                <c:pt idx="24">
                  <c:v>400.34</c:v>
                </c:pt>
                <c:pt idx="25">
                  <c:v>417.02</c:v>
                </c:pt>
                <c:pt idx="26">
                  <c:v>433.7</c:v>
                </c:pt>
                <c:pt idx="27">
                  <c:v>450.38</c:v>
                </c:pt>
                <c:pt idx="28">
                  <c:v>467.06</c:v>
                </c:pt>
                <c:pt idx="29">
                  <c:v>483.74</c:v>
                </c:pt>
                <c:pt idx="30">
                  <c:v>500.43</c:v>
                </c:pt>
                <c:pt idx="31">
                  <c:v>517.11</c:v>
                </c:pt>
                <c:pt idx="32">
                  <c:v>533.79</c:v>
                </c:pt>
                <c:pt idx="33">
                  <c:v>550.47</c:v>
                </c:pt>
                <c:pt idx="34">
                  <c:v>567.15</c:v>
                </c:pt>
                <c:pt idx="35">
                  <c:v>583.83000000000004</c:v>
                </c:pt>
                <c:pt idx="36">
                  <c:v>600.51</c:v>
                </c:pt>
                <c:pt idx="37">
                  <c:v>617.19000000000005</c:v>
                </c:pt>
                <c:pt idx="38">
                  <c:v>633.89</c:v>
                </c:pt>
                <c:pt idx="39">
                  <c:v>650.54999999999995</c:v>
                </c:pt>
                <c:pt idx="40">
                  <c:v>667.23</c:v>
                </c:pt>
                <c:pt idx="41">
                  <c:v>683.91</c:v>
                </c:pt>
                <c:pt idx="42">
                  <c:v>700.6</c:v>
                </c:pt>
                <c:pt idx="43">
                  <c:v>717.28</c:v>
                </c:pt>
                <c:pt idx="44">
                  <c:v>733.96</c:v>
                </c:pt>
                <c:pt idx="45">
                  <c:v>750.64</c:v>
                </c:pt>
                <c:pt idx="46">
                  <c:v>767.32</c:v>
                </c:pt>
                <c:pt idx="47">
                  <c:v>784</c:v>
                </c:pt>
              </c:numCache>
            </c:numRef>
          </c:xVal>
          <c:yVal>
            <c:numRef>
              <c:f>Лист1!$F$3:$F$50</c:f>
              <c:numCache>
                <c:formatCode>0.00</c:formatCode>
                <c:ptCount val="48"/>
                <c:pt idx="0">
                  <c:v>5.5412635451584258</c:v>
                </c:pt>
                <c:pt idx="1">
                  <c:v>5.5345745570076295</c:v>
                </c:pt>
                <c:pt idx="2">
                  <c:v>5.5093883366279774</c:v>
                </c:pt>
                <c:pt idx="3">
                  <c:v>5.4806389233419912</c:v>
                </c:pt>
                <c:pt idx="4">
                  <c:v>5.4510384535657002</c:v>
                </c:pt>
                <c:pt idx="5">
                  <c:v>5.4205349992722862</c:v>
                </c:pt>
                <c:pt idx="6">
                  <c:v>5.389071729816501</c:v>
                </c:pt>
                <c:pt idx="7">
                  <c:v>5.3612921657094255</c:v>
                </c:pt>
                <c:pt idx="8">
                  <c:v>5.3278761687895813</c:v>
                </c:pt>
                <c:pt idx="9">
                  <c:v>5.2983173665480363</c:v>
                </c:pt>
                <c:pt idx="10">
                  <c:v>5.2688885558572247</c:v>
                </c:pt>
                <c:pt idx="11">
                  <c:v>5.2390980068880655</c:v>
                </c:pt>
                <c:pt idx="12">
                  <c:v>5.2094861528414214</c:v>
                </c:pt>
                <c:pt idx="13">
                  <c:v>5.181783550292085</c:v>
                </c:pt>
                <c:pt idx="14">
                  <c:v>5.1474944768134527</c:v>
                </c:pt>
                <c:pt idx="15">
                  <c:v>5.1179938124167554</c:v>
                </c:pt>
                <c:pt idx="16">
                  <c:v>5.0875963352323836</c:v>
                </c:pt>
                <c:pt idx="17">
                  <c:v>5.0562458053483077</c:v>
                </c:pt>
                <c:pt idx="18">
                  <c:v>5.0284752122245866</c:v>
                </c:pt>
                <c:pt idx="19">
                  <c:v>4.9972122737641147</c:v>
                </c:pt>
                <c:pt idx="20">
                  <c:v>4.9656379281655196</c:v>
                </c:pt>
                <c:pt idx="21">
                  <c:v>4.939497266262916</c:v>
                </c:pt>
                <c:pt idx="22">
                  <c:v>4.9052747784384296</c:v>
                </c:pt>
                <c:pt idx="23">
                  <c:v>4.8751973232011512</c:v>
                </c:pt>
                <c:pt idx="24">
                  <c:v>4.8441870864585912</c:v>
                </c:pt>
                <c:pt idx="25">
                  <c:v>4.8121843553724171</c:v>
                </c:pt>
                <c:pt idx="26">
                  <c:v>4.7874917427820458</c:v>
                </c:pt>
                <c:pt idx="27">
                  <c:v>4.7535901911063645</c:v>
                </c:pt>
                <c:pt idx="28">
                  <c:v>4.7273878187123408</c:v>
                </c:pt>
                <c:pt idx="29">
                  <c:v>4.6913478822291435</c:v>
                </c:pt>
                <c:pt idx="30">
                  <c:v>4.6634390941120669</c:v>
                </c:pt>
                <c:pt idx="31">
                  <c:v>4.6347289882296359</c:v>
                </c:pt>
                <c:pt idx="32">
                  <c:v>4.6051701859880918</c:v>
                </c:pt>
                <c:pt idx="33">
                  <c:v>4.5747109785033828</c:v>
                </c:pt>
                <c:pt idx="34">
                  <c:v>4.5432947822700038</c:v>
                </c:pt>
                <c:pt idx="35">
                  <c:v>4.5108595065168497</c:v>
                </c:pt>
                <c:pt idx="36">
                  <c:v>4.4830025520138834</c:v>
                </c:pt>
                <c:pt idx="37">
                  <c:v>4.4543472962535073</c:v>
                </c:pt>
                <c:pt idx="38">
                  <c:v>4.4188406077965983</c:v>
                </c:pt>
                <c:pt idx="39">
                  <c:v>4.3870141761849206</c:v>
                </c:pt>
                <c:pt idx="40">
                  <c:v>4.3567088266895917</c:v>
                </c:pt>
                <c:pt idx="41">
                  <c:v>4.3307333402863311</c:v>
                </c:pt>
                <c:pt idx="42">
                  <c:v>4.3040650932041702</c:v>
                </c:pt>
                <c:pt idx="43">
                  <c:v>4.2626798770413155</c:v>
                </c:pt>
                <c:pt idx="44">
                  <c:v>4.2341065045972597</c:v>
                </c:pt>
                <c:pt idx="45">
                  <c:v>4.2046926193909657</c:v>
                </c:pt>
                <c:pt idx="46">
                  <c:v>4.1743872698956368</c:v>
                </c:pt>
                <c:pt idx="47">
                  <c:v>4.1431347263915326</c:v>
                </c:pt>
              </c:numCache>
            </c:numRef>
          </c:yVal>
          <c:smooth val="1"/>
        </c:ser>
        <c:ser>
          <c:idx val="2"/>
          <c:order val="2"/>
          <c:tx>
            <c:v>220 Торр</c:v>
          </c:tx>
          <c:spPr>
            <a:ln w="31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Лист1!$G$3:$G$50</c:f>
              <c:numCache>
                <c:formatCode>0.00</c:formatCode>
                <c:ptCount val="48"/>
                <c:pt idx="0">
                  <c:v>0</c:v>
                </c:pt>
                <c:pt idx="1">
                  <c:v>19.66</c:v>
                </c:pt>
                <c:pt idx="2">
                  <c:v>39.32</c:v>
                </c:pt>
                <c:pt idx="3">
                  <c:v>58.98</c:v>
                </c:pt>
                <c:pt idx="4">
                  <c:v>78.64</c:v>
                </c:pt>
                <c:pt idx="5">
                  <c:v>98.3</c:v>
                </c:pt>
                <c:pt idx="6">
                  <c:v>117.96</c:v>
                </c:pt>
                <c:pt idx="7">
                  <c:v>137.62</c:v>
                </c:pt>
                <c:pt idx="8">
                  <c:v>157.28</c:v>
                </c:pt>
                <c:pt idx="9">
                  <c:v>176.94</c:v>
                </c:pt>
                <c:pt idx="10">
                  <c:v>196.6</c:v>
                </c:pt>
                <c:pt idx="11">
                  <c:v>216.26</c:v>
                </c:pt>
                <c:pt idx="12">
                  <c:v>235.91</c:v>
                </c:pt>
                <c:pt idx="13">
                  <c:v>255.57</c:v>
                </c:pt>
                <c:pt idx="14">
                  <c:v>275.23</c:v>
                </c:pt>
                <c:pt idx="15">
                  <c:v>294.89</c:v>
                </c:pt>
                <c:pt idx="16">
                  <c:v>314.55</c:v>
                </c:pt>
                <c:pt idx="17">
                  <c:v>334.21</c:v>
                </c:pt>
                <c:pt idx="18">
                  <c:v>353.87</c:v>
                </c:pt>
                <c:pt idx="19">
                  <c:v>373.53</c:v>
                </c:pt>
                <c:pt idx="20">
                  <c:v>393.19</c:v>
                </c:pt>
                <c:pt idx="21">
                  <c:v>412.85</c:v>
                </c:pt>
                <c:pt idx="22">
                  <c:v>432.51</c:v>
                </c:pt>
                <c:pt idx="23">
                  <c:v>452.17</c:v>
                </c:pt>
                <c:pt idx="24">
                  <c:v>471.83</c:v>
                </c:pt>
                <c:pt idx="25">
                  <c:v>491.49</c:v>
                </c:pt>
                <c:pt idx="26">
                  <c:v>511.15</c:v>
                </c:pt>
                <c:pt idx="27">
                  <c:v>530.80999999999995</c:v>
                </c:pt>
                <c:pt idx="28">
                  <c:v>550.47</c:v>
                </c:pt>
                <c:pt idx="29">
                  <c:v>570.13</c:v>
                </c:pt>
                <c:pt idx="30">
                  <c:v>589.79</c:v>
                </c:pt>
                <c:pt idx="31">
                  <c:v>609.45000000000005</c:v>
                </c:pt>
                <c:pt idx="32">
                  <c:v>629.11</c:v>
                </c:pt>
                <c:pt idx="33">
                  <c:v>648.77</c:v>
                </c:pt>
                <c:pt idx="34">
                  <c:v>668.43</c:v>
                </c:pt>
                <c:pt idx="35">
                  <c:v>688.09</c:v>
                </c:pt>
                <c:pt idx="36">
                  <c:v>707.74</c:v>
                </c:pt>
                <c:pt idx="37">
                  <c:v>727.4</c:v>
                </c:pt>
                <c:pt idx="38">
                  <c:v>747.06</c:v>
                </c:pt>
                <c:pt idx="39">
                  <c:v>766.72</c:v>
                </c:pt>
                <c:pt idx="40">
                  <c:v>786.38</c:v>
                </c:pt>
                <c:pt idx="41">
                  <c:v>806.04</c:v>
                </c:pt>
                <c:pt idx="42">
                  <c:v>825.7</c:v>
                </c:pt>
                <c:pt idx="43">
                  <c:v>845.36</c:v>
                </c:pt>
                <c:pt idx="44">
                  <c:v>865.02</c:v>
                </c:pt>
                <c:pt idx="45">
                  <c:v>884.68</c:v>
                </c:pt>
                <c:pt idx="46">
                  <c:v>904.34</c:v>
                </c:pt>
                <c:pt idx="47">
                  <c:v>924</c:v>
                </c:pt>
              </c:numCache>
            </c:numRef>
          </c:xVal>
          <c:yVal>
            <c:numRef>
              <c:f>Лист1!$I$3:$I$50</c:f>
              <c:numCache>
                <c:formatCode>0.00</c:formatCode>
                <c:ptCount val="48"/>
                <c:pt idx="0">
                  <c:v>5.5412635451584258</c:v>
                </c:pt>
                <c:pt idx="1">
                  <c:v>5.5294290875114234</c:v>
                </c:pt>
                <c:pt idx="2">
                  <c:v>5.5081730235353108</c:v>
                </c:pt>
                <c:pt idx="3">
                  <c:v>5.4847969334906548</c:v>
                </c:pt>
                <c:pt idx="4">
                  <c:v>5.4638318050256105</c:v>
                </c:pt>
                <c:pt idx="5">
                  <c:v>5.4454434314383304</c:v>
                </c:pt>
                <c:pt idx="6">
                  <c:v>5.4205349992722862</c:v>
                </c:pt>
                <c:pt idx="7">
                  <c:v>5.4026773818722793</c:v>
                </c:pt>
                <c:pt idx="8">
                  <c:v>5.3798973535404597</c:v>
                </c:pt>
                <c:pt idx="9">
                  <c:v>5.3570578615706363</c:v>
                </c:pt>
                <c:pt idx="10">
                  <c:v>5.3375380797013179</c:v>
                </c:pt>
                <c:pt idx="11">
                  <c:v>5.3181199938442161</c:v>
                </c:pt>
                <c:pt idx="12">
                  <c:v>5.2983173665480363</c:v>
                </c:pt>
                <c:pt idx="13">
                  <c:v>5.2750487396086827</c:v>
                </c:pt>
                <c:pt idx="14">
                  <c:v>5.2574953720277815</c:v>
                </c:pt>
                <c:pt idx="15">
                  <c:v>5.2364419628299492</c:v>
                </c:pt>
                <c:pt idx="16">
                  <c:v>5.2149357576089859</c:v>
                </c:pt>
                <c:pt idx="17">
                  <c:v>5.1984970312658261</c:v>
                </c:pt>
                <c:pt idx="18">
                  <c:v>5.1761497325738288</c:v>
                </c:pt>
                <c:pt idx="19">
                  <c:v>5.1532915944977793</c:v>
                </c:pt>
                <c:pt idx="20">
                  <c:v>5.1357984370502621</c:v>
                </c:pt>
                <c:pt idx="21">
                  <c:v>5.1179938124167554</c:v>
                </c:pt>
                <c:pt idx="22">
                  <c:v>5.0937502008067623</c:v>
                </c:pt>
                <c:pt idx="23">
                  <c:v>5.0751738152338266</c:v>
                </c:pt>
                <c:pt idx="24">
                  <c:v>5.0562458053483077</c:v>
                </c:pt>
                <c:pt idx="25">
                  <c:v>5.0369526024136295</c:v>
                </c:pt>
                <c:pt idx="26">
                  <c:v>5.0172798368149243</c:v>
                </c:pt>
                <c:pt idx="27">
                  <c:v>4.9972122737641147</c:v>
                </c:pt>
                <c:pt idx="28">
                  <c:v>4.9767337424205742</c:v>
                </c:pt>
                <c:pt idx="29">
                  <c:v>4.9558270576012609</c:v>
                </c:pt>
                <c:pt idx="30">
                  <c:v>4.9344739331306915</c:v>
                </c:pt>
                <c:pt idx="31">
                  <c:v>4.9199809258281251</c:v>
                </c:pt>
                <c:pt idx="32">
                  <c:v>4.8978397999509111</c:v>
                </c:pt>
                <c:pt idx="33">
                  <c:v>4.8751973232011512</c:v>
                </c:pt>
                <c:pt idx="34">
                  <c:v>4.8598124043616719</c:v>
                </c:pt>
                <c:pt idx="35">
                  <c:v>4.836281906951478</c:v>
                </c:pt>
                <c:pt idx="36">
                  <c:v>4.8202815656050371</c:v>
                </c:pt>
                <c:pt idx="37">
                  <c:v>4.8007369695320667</c:v>
                </c:pt>
                <c:pt idx="38">
                  <c:v>4.7791234931115296</c:v>
                </c:pt>
                <c:pt idx="39">
                  <c:v>4.7621739347977563</c:v>
                </c:pt>
                <c:pt idx="40">
                  <c:v>4.7414478042806394</c:v>
                </c:pt>
                <c:pt idx="41">
                  <c:v>4.7184988712950942</c:v>
                </c:pt>
                <c:pt idx="42">
                  <c:v>4.7004803657924166</c:v>
                </c:pt>
                <c:pt idx="43">
                  <c:v>4.6821312271242199</c:v>
                </c:pt>
                <c:pt idx="44">
                  <c:v>4.6634390941120669</c:v>
                </c:pt>
                <c:pt idx="45">
                  <c:v>4.6443908991413725</c:v>
                </c:pt>
                <c:pt idx="46">
                  <c:v>4.6249728132842707</c:v>
                </c:pt>
                <c:pt idx="47">
                  <c:v>4.6051701859880918</c:v>
                </c:pt>
              </c:numCache>
            </c:numRef>
          </c:yVal>
          <c:smooth val="1"/>
        </c:ser>
        <c:ser>
          <c:idx val="3"/>
          <c:order val="3"/>
          <c:tx>
            <c:v>300 Торр</c:v>
          </c:tx>
          <c:spPr>
            <a:ln w="31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68883523808622"/>
                  <c:y val="-0.13654353675694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Лист1!$J$3:$J$50</c:f>
              <c:numCache>
                <c:formatCode>General</c:formatCode>
                <c:ptCount val="48"/>
                <c:pt idx="0">
                  <c:v>0</c:v>
                </c:pt>
                <c:pt idx="1">
                  <c:v>24.83</c:v>
                </c:pt>
                <c:pt idx="2">
                  <c:v>49.66</c:v>
                </c:pt>
                <c:pt idx="3">
                  <c:v>74.489999999999995</c:v>
                </c:pt>
                <c:pt idx="4">
                  <c:v>99.32</c:v>
                </c:pt>
                <c:pt idx="5">
                  <c:v>124.15</c:v>
                </c:pt>
                <c:pt idx="6">
                  <c:v>148.97999999999999</c:v>
                </c:pt>
                <c:pt idx="7">
                  <c:v>173.81</c:v>
                </c:pt>
                <c:pt idx="8">
                  <c:v>198.64</c:v>
                </c:pt>
                <c:pt idx="9">
                  <c:v>223.47</c:v>
                </c:pt>
                <c:pt idx="10">
                  <c:v>248.3</c:v>
                </c:pt>
                <c:pt idx="11">
                  <c:v>273.13</c:v>
                </c:pt>
                <c:pt idx="12">
                  <c:v>297.95999999999998</c:v>
                </c:pt>
                <c:pt idx="13">
                  <c:v>322.79000000000002</c:v>
                </c:pt>
                <c:pt idx="14">
                  <c:v>343.62</c:v>
                </c:pt>
                <c:pt idx="15">
                  <c:v>372.45</c:v>
                </c:pt>
                <c:pt idx="16">
                  <c:v>397.28</c:v>
                </c:pt>
                <c:pt idx="17">
                  <c:v>422.11</c:v>
                </c:pt>
                <c:pt idx="18">
                  <c:v>446.94</c:v>
                </c:pt>
                <c:pt idx="19">
                  <c:v>471.77</c:v>
                </c:pt>
                <c:pt idx="20">
                  <c:v>496.6</c:v>
                </c:pt>
                <c:pt idx="21">
                  <c:v>521.42999999999995</c:v>
                </c:pt>
                <c:pt idx="22">
                  <c:v>546.26</c:v>
                </c:pt>
                <c:pt idx="23">
                  <c:v>571.09</c:v>
                </c:pt>
                <c:pt idx="24">
                  <c:v>595.91</c:v>
                </c:pt>
                <c:pt idx="25">
                  <c:v>620.74</c:v>
                </c:pt>
                <c:pt idx="26">
                  <c:v>645.57000000000005</c:v>
                </c:pt>
                <c:pt idx="27">
                  <c:v>670.4</c:v>
                </c:pt>
                <c:pt idx="28">
                  <c:v>695.23</c:v>
                </c:pt>
                <c:pt idx="29">
                  <c:v>720.06</c:v>
                </c:pt>
                <c:pt idx="30">
                  <c:v>744.89</c:v>
                </c:pt>
                <c:pt idx="31">
                  <c:v>769.72</c:v>
                </c:pt>
                <c:pt idx="32">
                  <c:v>794.55</c:v>
                </c:pt>
                <c:pt idx="33">
                  <c:v>819.38</c:v>
                </c:pt>
                <c:pt idx="34">
                  <c:v>844.21</c:v>
                </c:pt>
                <c:pt idx="35">
                  <c:v>869.04</c:v>
                </c:pt>
                <c:pt idx="36">
                  <c:v>893.87</c:v>
                </c:pt>
                <c:pt idx="37">
                  <c:v>918.7</c:v>
                </c:pt>
                <c:pt idx="38">
                  <c:v>943.53</c:v>
                </c:pt>
                <c:pt idx="39">
                  <c:v>968.36</c:v>
                </c:pt>
                <c:pt idx="40">
                  <c:v>993.19</c:v>
                </c:pt>
                <c:pt idx="41">
                  <c:v>1018.02</c:v>
                </c:pt>
                <c:pt idx="42">
                  <c:v>1042.8499999999999</c:v>
                </c:pt>
                <c:pt idx="43">
                  <c:v>1067.68</c:v>
                </c:pt>
                <c:pt idx="44">
                  <c:v>1092.51</c:v>
                </c:pt>
                <c:pt idx="45">
                  <c:v>1117.3399999999999</c:v>
                </c:pt>
                <c:pt idx="46">
                  <c:v>1142.17</c:v>
                </c:pt>
                <c:pt idx="47">
                  <c:v>1167</c:v>
                </c:pt>
              </c:numCache>
            </c:numRef>
          </c:xVal>
          <c:yVal>
            <c:numRef>
              <c:f>Лист1!$L$3:$L$46</c:f>
              <c:numCache>
                <c:formatCode>0.00</c:formatCode>
                <c:ptCount val="44"/>
                <c:pt idx="0">
                  <c:v>5.5412635451584258</c:v>
                </c:pt>
                <c:pt idx="1">
                  <c:v>5.5174528964647074</c:v>
                </c:pt>
                <c:pt idx="2">
                  <c:v>5.4806389233419912</c:v>
                </c:pt>
                <c:pt idx="3">
                  <c:v>5.4424177105217932</c:v>
                </c:pt>
                <c:pt idx="4">
                  <c:v>5.4026773818722793</c:v>
                </c:pt>
                <c:pt idx="5">
                  <c:v>5.36550861608836</c:v>
                </c:pt>
                <c:pt idx="6">
                  <c:v>5.3278761687895813</c:v>
                </c:pt>
                <c:pt idx="7">
                  <c:v>5.2842184421685348</c:v>
                </c:pt>
                <c:pt idx="8">
                  <c:v>5.2470240721604862</c:v>
                </c:pt>
                <c:pt idx="9">
                  <c:v>5.2067501730225461</c:v>
                </c:pt>
                <c:pt idx="10">
                  <c:v>5.1647859739235145</c:v>
                </c:pt>
                <c:pt idx="11">
                  <c:v>5.1239639794032588</c:v>
                </c:pt>
                <c:pt idx="12">
                  <c:v>5.0814043649844631</c:v>
                </c:pt>
                <c:pt idx="13">
                  <c:v>5.0369526024136295</c:v>
                </c:pt>
                <c:pt idx="14">
                  <c:v>4.990432586778736</c:v>
                </c:pt>
                <c:pt idx="15">
                  <c:v>4.9487598903781684</c:v>
                </c:pt>
                <c:pt idx="16">
                  <c:v>4.9052747784384296</c:v>
                </c:pt>
                <c:pt idx="17">
                  <c:v>4.8598124043616719</c:v>
                </c:pt>
                <c:pt idx="18">
                  <c:v>4.8048403811166587</c:v>
                </c:pt>
                <c:pt idx="19">
                  <c:v>4.7621739347977563</c:v>
                </c:pt>
                <c:pt idx="20">
                  <c:v>4.7095302013123339</c:v>
                </c:pt>
                <c:pt idx="21">
                  <c:v>4.6539603501575231</c:v>
                </c:pt>
                <c:pt idx="22">
                  <c:v>4.6021656769677923</c:v>
                </c:pt>
                <c:pt idx="23">
                  <c:v>4.5432947822700038</c:v>
                </c:pt>
                <c:pt idx="24">
                  <c:v>4.4886363697321396</c:v>
                </c:pt>
                <c:pt idx="25">
                  <c:v>4.4308167988433134</c:v>
                </c:pt>
                <c:pt idx="26">
                  <c:v>4.3694478524670215</c:v>
                </c:pt>
                <c:pt idx="27">
                  <c:v>4.290459441148391</c:v>
                </c:pt>
                <c:pt idx="28">
                  <c:v>4.2341065045972597</c:v>
                </c:pt>
                <c:pt idx="29">
                  <c:v>4.1573193613834887</c:v>
                </c:pt>
                <c:pt idx="30">
                  <c:v>4.0775374439057197</c:v>
                </c:pt>
                <c:pt idx="31">
                  <c:v>3.9889840465642745</c:v>
                </c:pt>
                <c:pt idx="32">
                  <c:v>3.8999504241938769</c:v>
                </c:pt>
                <c:pt idx="33">
                  <c:v>3.8066624897703196</c:v>
                </c:pt>
                <c:pt idx="34">
                  <c:v>3.713572066704308</c:v>
                </c:pt>
                <c:pt idx="35">
                  <c:v>3.6109179126442243</c:v>
                </c:pt>
                <c:pt idx="36">
                  <c:v>3.4688560301359703</c:v>
                </c:pt>
                <c:pt idx="37">
                  <c:v>3.3322045101752038</c:v>
                </c:pt>
                <c:pt idx="38">
                  <c:v>3.1780538303479458</c:v>
                </c:pt>
                <c:pt idx="39">
                  <c:v>2.9957322735539909</c:v>
                </c:pt>
                <c:pt idx="40">
                  <c:v>2.7725887222397811</c:v>
                </c:pt>
                <c:pt idx="41">
                  <c:v>2.4849066497880004</c:v>
                </c:pt>
                <c:pt idx="42">
                  <c:v>2.1972245773362196</c:v>
                </c:pt>
                <c:pt idx="43">
                  <c:v>1.6094379124341003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6568"/>
        <c:axId val="154655392"/>
      </c:scatterChart>
      <c:valAx>
        <c:axId val="15465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55392"/>
        <c:crosses val="autoZero"/>
        <c:crossBetween val="midCat"/>
      </c:valAx>
      <c:valAx>
        <c:axId val="1546553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5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643816758460521"/>
          <c:y val="0.74802870794888154"/>
          <c:w val="0.20329240766645673"/>
          <c:h val="0.172998149452403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показаний вольтметра от времени (Без графика для 300 Торр)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130 Торр</c:v>
          </c:tx>
          <c:spPr>
            <a:ln w="31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558693580524999E-3"/>
                  <c:y val="3.45741782285470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Лист1!$D$3:$D$50</c:f>
              <c:numCache>
                <c:formatCode>0.00</c:formatCode>
                <c:ptCount val="48"/>
                <c:pt idx="0">
                  <c:v>0</c:v>
                </c:pt>
                <c:pt idx="1">
                  <c:v>16.68</c:v>
                </c:pt>
                <c:pt idx="2">
                  <c:v>33.36</c:v>
                </c:pt>
                <c:pt idx="3">
                  <c:v>50.04</c:v>
                </c:pt>
                <c:pt idx="4">
                  <c:v>66.72</c:v>
                </c:pt>
                <c:pt idx="5">
                  <c:v>83.4</c:v>
                </c:pt>
                <c:pt idx="6">
                  <c:v>100.09</c:v>
                </c:pt>
                <c:pt idx="7">
                  <c:v>116.77</c:v>
                </c:pt>
                <c:pt idx="8">
                  <c:v>133.44999999999999</c:v>
                </c:pt>
                <c:pt idx="9">
                  <c:v>150.13</c:v>
                </c:pt>
                <c:pt idx="10">
                  <c:v>166.81</c:v>
                </c:pt>
                <c:pt idx="11">
                  <c:v>183.49</c:v>
                </c:pt>
                <c:pt idx="12">
                  <c:v>200.17</c:v>
                </c:pt>
                <c:pt idx="13">
                  <c:v>216.85</c:v>
                </c:pt>
                <c:pt idx="14">
                  <c:v>233.53</c:v>
                </c:pt>
                <c:pt idx="15">
                  <c:v>250.21</c:v>
                </c:pt>
                <c:pt idx="16">
                  <c:v>266.89</c:v>
                </c:pt>
                <c:pt idx="17">
                  <c:v>283.57</c:v>
                </c:pt>
                <c:pt idx="18">
                  <c:v>300.26</c:v>
                </c:pt>
                <c:pt idx="19">
                  <c:v>316.94</c:v>
                </c:pt>
                <c:pt idx="20">
                  <c:v>333.62</c:v>
                </c:pt>
                <c:pt idx="21">
                  <c:v>350.3</c:v>
                </c:pt>
                <c:pt idx="22">
                  <c:v>366.98</c:v>
                </c:pt>
                <c:pt idx="23">
                  <c:v>383.66</c:v>
                </c:pt>
                <c:pt idx="24">
                  <c:v>400.34</c:v>
                </c:pt>
                <c:pt idx="25">
                  <c:v>417.02</c:v>
                </c:pt>
                <c:pt idx="26">
                  <c:v>433.7</c:v>
                </c:pt>
                <c:pt idx="27">
                  <c:v>450.38</c:v>
                </c:pt>
                <c:pt idx="28">
                  <c:v>467.06</c:v>
                </c:pt>
                <c:pt idx="29">
                  <c:v>483.74</c:v>
                </c:pt>
                <c:pt idx="30">
                  <c:v>500.43</c:v>
                </c:pt>
                <c:pt idx="31">
                  <c:v>517.11</c:v>
                </c:pt>
                <c:pt idx="32">
                  <c:v>533.79</c:v>
                </c:pt>
                <c:pt idx="33">
                  <c:v>550.47</c:v>
                </c:pt>
                <c:pt idx="34">
                  <c:v>567.15</c:v>
                </c:pt>
                <c:pt idx="35">
                  <c:v>583.83000000000004</c:v>
                </c:pt>
                <c:pt idx="36">
                  <c:v>600.51</c:v>
                </c:pt>
                <c:pt idx="37">
                  <c:v>617.19000000000005</c:v>
                </c:pt>
                <c:pt idx="38">
                  <c:v>633.89</c:v>
                </c:pt>
                <c:pt idx="39">
                  <c:v>650.54999999999995</c:v>
                </c:pt>
                <c:pt idx="40">
                  <c:v>667.23</c:v>
                </c:pt>
                <c:pt idx="41">
                  <c:v>683.91</c:v>
                </c:pt>
                <c:pt idx="42">
                  <c:v>700.6</c:v>
                </c:pt>
                <c:pt idx="43">
                  <c:v>717.28</c:v>
                </c:pt>
                <c:pt idx="44">
                  <c:v>733.96</c:v>
                </c:pt>
                <c:pt idx="45">
                  <c:v>750.64</c:v>
                </c:pt>
                <c:pt idx="46">
                  <c:v>767.32</c:v>
                </c:pt>
                <c:pt idx="47">
                  <c:v>784</c:v>
                </c:pt>
              </c:numCache>
            </c:numRef>
          </c:xVal>
          <c:yVal>
            <c:numRef>
              <c:f>Лист1!$F$3:$F$50</c:f>
              <c:numCache>
                <c:formatCode>0.00</c:formatCode>
                <c:ptCount val="48"/>
                <c:pt idx="0">
                  <c:v>5.5412635451584258</c:v>
                </c:pt>
                <c:pt idx="1">
                  <c:v>5.5345745570076295</c:v>
                </c:pt>
                <c:pt idx="2">
                  <c:v>5.5093883366279774</c:v>
                </c:pt>
                <c:pt idx="3">
                  <c:v>5.4806389233419912</c:v>
                </c:pt>
                <c:pt idx="4">
                  <c:v>5.4510384535657002</c:v>
                </c:pt>
                <c:pt idx="5">
                  <c:v>5.4205349992722862</c:v>
                </c:pt>
                <c:pt idx="6">
                  <c:v>5.389071729816501</c:v>
                </c:pt>
                <c:pt idx="7">
                  <c:v>5.3612921657094255</c:v>
                </c:pt>
                <c:pt idx="8">
                  <c:v>5.3278761687895813</c:v>
                </c:pt>
                <c:pt idx="9">
                  <c:v>5.2983173665480363</c:v>
                </c:pt>
                <c:pt idx="10">
                  <c:v>5.2688885558572247</c:v>
                </c:pt>
                <c:pt idx="11">
                  <c:v>5.2390980068880655</c:v>
                </c:pt>
                <c:pt idx="12">
                  <c:v>5.2094861528414214</c:v>
                </c:pt>
                <c:pt idx="13">
                  <c:v>5.181783550292085</c:v>
                </c:pt>
                <c:pt idx="14">
                  <c:v>5.1474944768134527</c:v>
                </c:pt>
                <c:pt idx="15">
                  <c:v>5.1179938124167554</c:v>
                </c:pt>
                <c:pt idx="16">
                  <c:v>5.0875963352323836</c:v>
                </c:pt>
                <c:pt idx="17">
                  <c:v>5.0562458053483077</c:v>
                </c:pt>
                <c:pt idx="18">
                  <c:v>5.0284752122245866</c:v>
                </c:pt>
                <c:pt idx="19">
                  <c:v>4.9972122737641147</c:v>
                </c:pt>
                <c:pt idx="20">
                  <c:v>4.9656379281655196</c:v>
                </c:pt>
                <c:pt idx="21">
                  <c:v>4.939497266262916</c:v>
                </c:pt>
                <c:pt idx="22">
                  <c:v>4.9052747784384296</c:v>
                </c:pt>
                <c:pt idx="23">
                  <c:v>4.8751973232011512</c:v>
                </c:pt>
                <c:pt idx="24">
                  <c:v>4.8441870864585912</c:v>
                </c:pt>
                <c:pt idx="25">
                  <c:v>4.8121843553724171</c:v>
                </c:pt>
                <c:pt idx="26">
                  <c:v>4.7874917427820458</c:v>
                </c:pt>
                <c:pt idx="27">
                  <c:v>4.7535901911063645</c:v>
                </c:pt>
                <c:pt idx="28">
                  <c:v>4.7273878187123408</c:v>
                </c:pt>
                <c:pt idx="29">
                  <c:v>4.6913478822291435</c:v>
                </c:pt>
                <c:pt idx="30">
                  <c:v>4.6634390941120669</c:v>
                </c:pt>
                <c:pt idx="31">
                  <c:v>4.6347289882296359</c:v>
                </c:pt>
                <c:pt idx="32">
                  <c:v>4.6051701859880918</c:v>
                </c:pt>
                <c:pt idx="33">
                  <c:v>4.5747109785033828</c:v>
                </c:pt>
                <c:pt idx="34">
                  <c:v>4.5432947822700038</c:v>
                </c:pt>
                <c:pt idx="35">
                  <c:v>4.5108595065168497</c:v>
                </c:pt>
                <c:pt idx="36">
                  <c:v>4.4830025520138834</c:v>
                </c:pt>
                <c:pt idx="37">
                  <c:v>4.4543472962535073</c:v>
                </c:pt>
                <c:pt idx="38">
                  <c:v>4.4188406077965983</c:v>
                </c:pt>
                <c:pt idx="39">
                  <c:v>4.3870141761849206</c:v>
                </c:pt>
                <c:pt idx="40">
                  <c:v>4.3567088266895917</c:v>
                </c:pt>
                <c:pt idx="41">
                  <c:v>4.3307333402863311</c:v>
                </c:pt>
                <c:pt idx="42">
                  <c:v>4.3040650932041702</c:v>
                </c:pt>
                <c:pt idx="43">
                  <c:v>4.2626798770413155</c:v>
                </c:pt>
                <c:pt idx="44">
                  <c:v>4.2341065045972597</c:v>
                </c:pt>
                <c:pt idx="45">
                  <c:v>4.2046926193909657</c:v>
                </c:pt>
                <c:pt idx="46">
                  <c:v>4.1743872698956368</c:v>
                </c:pt>
                <c:pt idx="47">
                  <c:v>4.1431347263915326</c:v>
                </c:pt>
              </c:numCache>
            </c:numRef>
          </c:yVal>
          <c:smooth val="1"/>
        </c:ser>
        <c:ser>
          <c:idx val="1"/>
          <c:order val="1"/>
          <c:tx>
            <c:v>40 Торр</c:v>
          </c:tx>
          <c:spPr>
            <a:ln w="31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plus"/>
            <c:size val="5"/>
            <c:spPr>
              <a:noFill/>
              <a:ln w="3175">
                <a:solidFill>
                  <a:schemeClr val="accent1">
                    <a:alpha val="96000"/>
                  </a:schemeClr>
                </a:solidFill>
                <a:prstDash val="sysDash"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Лист1!$A$3:$A$41</c:f>
              <c:numCache>
                <c:formatCode>0.00</c:formatCode>
                <c:ptCount val="39"/>
                <c:pt idx="0">
                  <c:v>0</c:v>
                </c:pt>
                <c:pt idx="1">
                  <c:v>13.34</c:v>
                </c:pt>
                <c:pt idx="2">
                  <c:v>23.68</c:v>
                </c:pt>
                <c:pt idx="3">
                  <c:v>40.020000000000003</c:v>
                </c:pt>
                <c:pt idx="4">
                  <c:v>53.36</c:v>
                </c:pt>
                <c:pt idx="5">
                  <c:v>66.7</c:v>
                </c:pt>
                <c:pt idx="6">
                  <c:v>80.040000000000006</c:v>
                </c:pt>
                <c:pt idx="7">
                  <c:v>93.38</c:v>
                </c:pt>
                <c:pt idx="8">
                  <c:v>106.72</c:v>
                </c:pt>
                <c:pt idx="9">
                  <c:v>120.06</c:v>
                </c:pt>
                <c:pt idx="10">
                  <c:v>133.4</c:v>
                </c:pt>
                <c:pt idx="11">
                  <c:v>146.74</c:v>
                </c:pt>
                <c:pt idx="12">
                  <c:v>160.09</c:v>
                </c:pt>
                <c:pt idx="13">
                  <c:v>173.43</c:v>
                </c:pt>
                <c:pt idx="14">
                  <c:v>186.77</c:v>
                </c:pt>
                <c:pt idx="15">
                  <c:v>200.11</c:v>
                </c:pt>
                <c:pt idx="16">
                  <c:v>213.45</c:v>
                </c:pt>
                <c:pt idx="17">
                  <c:v>226.79</c:v>
                </c:pt>
                <c:pt idx="18">
                  <c:v>240.13</c:v>
                </c:pt>
                <c:pt idx="19">
                  <c:v>253.47</c:v>
                </c:pt>
                <c:pt idx="20">
                  <c:v>266.81</c:v>
                </c:pt>
                <c:pt idx="21">
                  <c:v>280.14999999999998</c:v>
                </c:pt>
                <c:pt idx="22">
                  <c:v>293.49</c:v>
                </c:pt>
                <c:pt idx="23">
                  <c:v>306.83</c:v>
                </c:pt>
                <c:pt idx="24">
                  <c:v>320.17</c:v>
                </c:pt>
                <c:pt idx="25">
                  <c:v>333.51</c:v>
                </c:pt>
                <c:pt idx="26">
                  <c:v>346.85</c:v>
                </c:pt>
                <c:pt idx="27">
                  <c:v>360.19</c:v>
                </c:pt>
                <c:pt idx="28">
                  <c:v>373.53</c:v>
                </c:pt>
                <c:pt idx="29">
                  <c:v>386.87</c:v>
                </c:pt>
                <c:pt idx="30">
                  <c:v>400.21</c:v>
                </c:pt>
                <c:pt idx="31">
                  <c:v>413.55</c:v>
                </c:pt>
                <c:pt idx="32">
                  <c:v>426.89</c:v>
                </c:pt>
                <c:pt idx="33">
                  <c:v>440.23</c:v>
                </c:pt>
                <c:pt idx="34">
                  <c:v>453.57</c:v>
                </c:pt>
                <c:pt idx="35">
                  <c:v>466.91</c:v>
                </c:pt>
                <c:pt idx="36">
                  <c:v>480.26</c:v>
                </c:pt>
                <c:pt idx="37">
                  <c:v>493.6</c:v>
                </c:pt>
                <c:pt idx="38">
                  <c:v>506.94</c:v>
                </c:pt>
              </c:numCache>
            </c:numRef>
          </c:xVal>
          <c:yVal>
            <c:numRef>
              <c:f>Лист1!$C$3:$C$41</c:f>
              <c:numCache>
                <c:formatCode>0.00</c:formatCode>
                <c:ptCount val="39"/>
                <c:pt idx="0">
                  <c:v>5.5412635451584258</c:v>
                </c:pt>
                <c:pt idx="1">
                  <c:v>5.4735303841046967</c:v>
                </c:pt>
                <c:pt idx="2">
                  <c:v>5.3995192470570039</c:v>
                </c:pt>
                <c:pt idx="3">
                  <c:v>5.3278761687895813</c:v>
                </c:pt>
                <c:pt idx="4">
                  <c:v>5.2522734280466299</c:v>
                </c:pt>
                <c:pt idx="5">
                  <c:v>5.1778432130801626</c:v>
                </c:pt>
                <c:pt idx="6">
                  <c:v>5.1059454739005803</c:v>
                </c:pt>
                <c:pt idx="7">
                  <c:v>5.0343518207135718</c:v>
                </c:pt>
                <c:pt idx="8">
                  <c:v>4.9579375050958063</c:v>
                </c:pt>
                <c:pt idx="9">
                  <c:v>4.8828019225863706</c:v>
                </c:pt>
                <c:pt idx="10">
                  <c:v>4.8121843553724171</c:v>
                </c:pt>
                <c:pt idx="11">
                  <c:v>4.7361984483944957</c:v>
                </c:pt>
                <c:pt idx="12">
                  <c:v>4.6634390941120669</c:v>
                </c:pt>
                <c:pt idx="13">
                  <c:v>4.5910712616085894</c:v>
                </c:pt>
                <c:pt idx="14">
                  <c:v>4.513054897080286</c:v>
                </c:pt>
                <c:pt idx="15">
                  <c:v>4.4414740933173018</c:v>
                </c:pt>
                <c:pt idx="16">
                  <c:v>4.3694478524670215</c:v>
                </c:pt>
                <c:pt idx="17">
                  <c:v>4.3040650932041702</c:v>
                </c:pt>
                <c:pt idx="18">
                  <c:v>4.219507705176107</c:v>
                </c:pt>
                <c:pt idx="19">
                  <c:v>4.1510399058986458</c:v>
                </c:pt>
                <c:pt idx="20">
                  <c:v>4.0775374439057197</c:v>
                </c:pt>
                <c:pt idx="21">
                  <c:v>3.9889840465642745</c:v>
                </c:pt>
                <c:pt idx="22">
                  <c:v>3.9318256327243257</c:v>
                </c:pt>
                <c:pt idx="23">
                  <c:v>3.8501476017100584</c:v>
                </c:pt>
                <c:pt idx="24">
                  <c:v>3.7796338173824005</c:v>
                </c:pt>
                <c:pt idx="25">
                  <c:v>3.6888794541139363</c:v>
                </c:pt>
                <c:pt idx="26">
                  <c:v>3.6136169696133895</c:v>
                </c:pt>
                <c:pt idx="27">
                  <c:v>3.5496173867804286</c:v>
                </c:pt>
                <c:pt idx="28">
                  <c:v>3.4657359027997265</c:v>
                </c:pt>
                <c:pt idx="29">
                  <c:v>3.4011973816621555</c:v>
                </c:pt>
                <c:pt idx="30">
                  <c:v>3.2958368660043291</c:v>
                </c:pt>
                <c:pt idx="31">
                  <c:v>3.2188758248682006</c:v>
                </c:pt>
                <c:pt idx="32">
                  <c:v>3.1354942159291497</c:v>
                </c:pt>
                <c:pt idx="33">
                  <c:v>3.044522437723423</c:v>
                </c:pt>
                <c:pt idx="34">
                  <c:v>2.9957322735539909</c:v>
                </c:pt>
                <c:pt idx="35">
                  <c:v>2.8903717578961645</c:v>
                </c:pt>
                <c:pt idx="36">
                  <c:v>2.7725887222397811</c:v>
                </c:pt>
                <c:pt idx="37">
                  <c:v>2.7080502011022101</c:v>
                </c:pt>
                <c:pt idx="38">
                  <c:v>2.6390573296152584</c:v>
                </c:pt>
              </c:numCache>
            </c:numRef>
          </c:yVal>
          <c:smooth val="1"/>
        </c:ser>
        <c:ser>
          <c:idx val="2"/>
          <c:order val="2"/>
          <c:tx>
            <c:v>220 Торр</c:v>
          </c:tx>
          <c:spPr>
            <a:ln w="31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170411677874361E-2"/>
                  <c:y val="-0.10172978821332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Лист1!$G$3:$G$50</c:f>
              <c:numCache>
                <c:formatCode>0.00</c:formatCode>
                <c:ptCount val="48"/>
                <c:pt idx="0">
                  <c:v>0</c:v>
                </c:pt>
                <c:pt idx="1">
                  <c:v>19.66</c:v>
                </c:pt>
                <c:pt idx="2">
                  <c:v>39.32</c:v>
                </c:pt>
                <c:pt idx="3">
                  <c:v>58.98</c:v>
                </c:pt>
                <c:pt idx="4">
                  <c:v>78.64</c:v>
                </c:pt>
                <c:pt idx="5">
                  <c:v>98.3</c:v>
                </c:pt>
                <c:pt idx="6">
                  <c:v>117.96</c:v>
                </c:pt>
                <c:pt idx="7">
                  <c:v>137.62</c:v>
                </c:pt>
                <c:pt idx="8">
                  <c:v>157.28</c:v>
                </c:pt>
                <c:pt idx="9">
                  <c:v>176.94</c:v>
                </c:pt>
                <c:pt idx="10">
                  <c:v>196.6</c:v>
                </c:pt>
                <c:pt idx="11">
                  <c:v>216.26</c:v>
                </c:pt>
                <c:pt idx="12">
                  <c:v>235.91</c:v>
                </c:pt>
                <c:pt idx="13">
                  <c:v>255.57</c:v>
                </c:pt>
                <c:pt idx="14">
                  <c:v>275.23</c:v>
                </c:pt>
                <c:pt idx="15">
                  <c:v>294.89</c:v>
                </c:pt>
                <c:pt idx="16">
                  <c:v>314.55</c:v>
                </c:pt>
                <c:pt idx="17">
                  <c:v>334.21</c:v>
                </c:pt>
                <c:pt idx="18">
                  <c:v>353.87</c:v>
                </c:pt>
                <c:pt idx="19">
                  <c:v>373.53</c:v>
                </c:pt>
                <c:pt idx="20">
                  <c:v>393.19</c:v>
                </c:pt>
                <c:pt idx="21">
                  <c:v>412.85</c:v>
                </c:pt>
                <c:pt idx="22">
                  <c:v>432.51</c:v>
                </c:pt>
                <c:pt idx="23">
                  <c:v>452.17</c:v>
                </c:pt>
                <c:pt idx="24">
                  <c:v>471.83</c:v>
                </c:pt>
                <c:pt idx="25">
                  <c:v>491.49</c:v>
                </c:pt>
                <c:pt idx="26">
                  <c:v>511.15</c:v>
                </c:pt>
                <c:pt idx="27">
                  <c:v>530.80999999999995</c:v>
                </c:pt>
                <c:pt idx="28">
                  <c:v>550.47</c:v>
                </c:pt>
                <c:pt idx="29">
                  <c:v>570.13</c:v>
                </c:pt>
                <c:pt idx="30">
                  <c:v>589.79</c:v>
                </c:pt>
                <c:pt idx="31">
                  <c:v>609.45000000000005</c:v>
                </c:pt>
                <c:pt idx="32">
                  <c:v>629.11</c:v>
                </c:pt>
                <c:pt idx="33">
                  <c:v>648.77</c:v>
                </c:pt>
                <c:pt idx="34">
                  <c:v>668.43</c:v>
                </c:pt>
                <c:pt idx="35">
                  <c:v>688.09</c:v>
                </c:pt>
                <c:pt idx="36">
                  <c:v>707.74</c:v>
                </c:pt>
                <c:pt idx="37">
                  <c:v>727.4</c:v>
                </c:pt>
                <c:pt idx="38">
                  <c:v>747.06</c:v>
                </c:pt>
                <c:pt idx="39">
                  <c:v>766.72</c:v>
                </c:pt>
                <c:pt idx="40">
                  <c:v>786.38</c:v>
                </c:pt>
                <c:pt idx="41">
                  <c:v>806.04</c:v>
                </c:pt>
                <c:pt idx="42">
                  <c:v>825.7</c:v>
                </c:pt>
                <c:pt idx="43">
                  <c:v>845.36</c:v>
                </c:pt>
                <c:pt idx="44">
                  <c:v>865.02</c:v>
                </c:pt>
                <c:pt idx="45">
                  <c:v>884.68</c:v>
                </c:pt>
                <c:pt idx="46">
                  <c:v>904.34</c:v>
                </c:pt>
                <c:pt idx="47">
                  <c:v>924</c:v>
                </c:pt>
              </c:numCache>
            </c:numRef>
          </c:xVal>
          <c:yVal>
            <c:numRef>
              <c:f>Лист1!$I$3:$I$50</c:f>
              <c:numCache>
                <c:formatCode>0.00</c:formatCode>
                <c:ptCount val="48"/>
                <c:pt idx="0">
                  <c:v>5.5412635451584258</c:v>
                </c:pt>
                <c:pt idx="1">
                  <c:v>5.5294290875114234</c:v>
                </c:pt>
                <c:pt idx="2">
                  <c:v>5.5081730235353108</c:v>
                </c:pt>
                <c:pt idx="3">
                  <c:v>5.4847969334906548</c:v>
                </c:pt>
                <c:pt idx="4">
                  <c:v>5.4638318050256105</c:v>
                </c:pt>
                <c:pt idx="5">
                  <c:v>5.4454434314383304</c:v>
                </c:pt>
                <c:pt idx="6">
                  <c:v>5.4205349992722862</c:v>
                </c:pt>
                <c:pt idx="7">
                  <c:v>5.4026773818722793</c:v>
                </c:pt>
                <c:pt idx="8">
                  <c:v>5.3798973535404597</c:v>
                </c:pt>
                <c:pt idx="9">
                  <c:v>5.3570578615706363</c:v>
                </c:pt>
                <c:pt idx="10">
                  <c:v>5.3375380797013179</c:v>
                </c:pt>
                <c:pt idx="11">
                  <c:v>5.3181199938442161</c:v>
                </c:pt>
                <c:pt idx="12">
                  <c:v>5.2983173665480363</c:v>
                </c:pt>
                <c:pt idx="13">
                  <c:v>5.2750487396086827</c:v>
                </c:pt>
                <c:pt idx="14">
                  <c:v>5.2574953720277815</c:v>
                </c:pt>
                <c:pt idx="15">
                  <c:v>5.2364419628299492</c:v>
                </c:pt>
                <c:pt idx="16">
                  <c:v>5.2149357576089859</c:v>
                </c:pt>
                <c:pt idx="17">
                  <c:v>5.1984970312658261</c:v>
                </c:pt>
                <c:pt idx="18">
                  <c:v>5.1761497325738288</c:v>
                </c:pt>
                <c:pt idx="19">
                  <c:v>5.1532915944977793</c:v>
                </c:pt>
                <c:pt idx="20">
                  <c:v>5.1357984370502621</c:v>
                </c:pt>
                <c:pt idx="21">
                  <c:v>5.1179938124167554</c:v>
                </c:pt>
                <c:pt idx="22">
                  <c:v>5.0937502008067623</c:v>
                </c:pt>
                <c:pt idx="23">
                  <c:v>5.0751738152338266</c:v>
                </c:pt>
                <c:pt idx="24">
                  <c:v>5.0562458053483077</c:v>
                </c:pt>
                <c:pt idx="25">
                  <c:v>5.0369526024136295</c:v>
                </c:pt>
                <c:pt idx="26">
                  <c:v>5.0172798368149243</c:v>
                </c:pt>
                <c:pt idx="27">
                  <c:v>4.9972122737641147</c:v>
                </c:pt>
                <c:pt idx="28">
                  <c:v>4.9767337424205742</c:v>
                </c:pt>
                <c:pt idx="29">
                  <c:v>4.9558270576012609</c:v>
                </c:pt>
                <c:pt idx="30">
                  <c:v>4.9344739331306915</c:v>
                </c:pt>
                <c:pt idx="31">
                  <c:v>4.9199809258281251</c:v>
                </c:pt>
                <c:pt idx="32">
                  <c:v>4.8978397999509111</c:v>
                </c:pt>
                <c:pt idx="33">
                  <c:v>4.8751973232011512</c:v>
                </c:pt>
                <c:pt idx="34">
                  <c:v>4.8598124043616719</c:v>
                </c:pt>
                <c:pt idx="35">
                  <c:v>4.836281906951478</c:v>
                </c:pt>
                <c:pt idx="36">
                  <c:v>4.8202815656050371</c:v>
                </c:pt>
                <c:pt idx="37">
                  <c:v>4.8007369695320667</c:v>
                </c:pt>
                <c:pt idx="38">
                  <c:v>4.7791234931115296</c:v>
                </c:pt>
                <c:pt idx="39">
                  <c:v>4.7621739347977563</c:v>
                </c:pt>
                <c:pt idx="40">
                  <c:v>4.7414478042806394</c:v>
                </c:pt>
                <c:pt idx="41">
                  <c:v>4.7184988712950942</c:v>
                </c:pt>
                <c:pt idx="42">
                  <c:v>4.7004803657924166</c:v>
                </c:pt>
                <c:pt idx="43">
                  <c:v>4.6821312271242199</c:v>
                </c:pt>
                <c:pt idx="44">
                  <c:v>4.6634390941120669</c:v>
                </c:pt>
                <c:pt idx="45">
                  <c:v>4.6443908991413725</c:v>
                </c:pt>
                <c:pt idx="46">
                  <c:v>4.6249728132842707</c:v>
                </c:pt>
                <c:pt idx="47">
                  <c:v>4.6051701859880918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00"/>
        <c:axId val="154658920"/>
      </c:scatterChart>
      <c:valAx>
        <c:axId val="1546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58920"/>
        <c:crosses val="autoZero"/>
        <c:crossBetween val="midCat"/>
      </c:valAx>
      <c:valAx>
        <c:axId val="1546589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5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066173276386968E-2"/>
                  <c:y val="7.0738835154120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Лист1!$G$3:$G$50</c:f>
              <c:numCache>
                <c:formatCode>0.00</c:formatCode>
                <c:ptCount val="48"/>
                <c:pt idx="0">
                  <c:v>0</c:v>
                </c:pt>
                <c:pt idx="1">
                  <c:v>19.66</c:v>
                </c:pt>
                <c:pt idx="2">
                  <c:v>39.32</c:v>
                </c:pt>
                <c:pt idx="3">
                  <c:v>58.98</c:v>
                </c:pt>
                <c:pt idx="4">
                  <c:v>78.64</c:v>
                </c:pt>
                <c:pt idx="5">
                  <c:v>98.3</c:v>
                </c:pt>
                <c:pt idx="6">
                  <c:v>117.96</c:v>
                </c:pt>
                <c:pt idx="7">
                  <c:v>137.62</c:v>
                </c:pt>
                <c:pt idx="8">
                  <c:v>157.28</c:v>
                </c:pt>
                <c:pt idx="9">
                  <c:v>176.94</c:v>
                </c:pt>
                <c:pt idx="10">
                  <c:v>196.6</c:v>
                </c:pt>
                <c:pt idx="11">
                  <c:v>216.26</c:v>
                </c:pt>
                <c:pt idx="12">
                  <c:v>235.91</c:v>
                </c:pt>
                <c:pt idx="13">
                  <c:v>255.57</c:v>
                </c:pt>
                <c:pt idx="14">
                  <c:v>275.23</c:v>
                </c:pt>
                <c:pt idx="15">
                  <c:v>294.89</c:v>
                </c:pt>
                <c:pt idx="16">
                  <c:v>314.55</c:v>
                </c:pt>
                <c:pt idx="17">
                  <c:v>334.21</c:v>
                </c:pt>
                <c:pt idx="18">
                  <c:v>353.87</c:v>
                </c:pt>
                <c:pt idx="19">
                  <c:v>373.53</c:v>
                </c:pt>
                <c:pt idx="20">
                  <c:v>393.19</c:v>
                </c:pt>
                <c:pt idx="21">
                  <c:v>412.85</c:v>
                </c:pt>
                <c:pt idx="22">
                  <c:v>432.51</c:v>
                </c:pt>
                <c:pt idx="23">
                  <c:v>452.17</c:v>
                </c:pt>
                <c:pt idx="24">
                  <c:v>471.83</c:v>
                </c:pt>
                <c:pt idx="25">
                  <c:v>491.49</c:v>
                </c:pt>
                <c:pt idx="26">
                  <c:v>511.15</c:v>
                </c:pt>
                <c:pt idx="27">
                  <c:v>530.80999999999995</c:v>
                </c:pt>
                <c:pt idx="28">
                  <c:v>550.47</c:v>
                </c:pt>
                <c:pt idx="29">
                  <c:v>570.13</c:v>
                </c:pt>
                <c:pt idx="30">
                  <c:v>589.79</c:v>
                </c:pt>
                <c:pt idx="31">
                  <c:v>609.45000000000005</c:v>
                </c:pt>
                <c:pt idx="32">
                  <c:v>629.11</c:v>
                </c:pt>
                <c:pt idx="33">
                  <c:v>648.77</c:v>
                </c:pt>
                <c:pt idx="34">
                  <c:v>668.43</c:v>
                </c:pt>
                <c:pt idx="35">
                  <c:v>688.09</c:v>
                </c:pt>
                <c:pt idx="36">
                  <c:v>707.74</c:v>
                </c:pt>
                <c:pt idx="37">
                  <c:v>727.4</c:v>
                </c:pt>
                <c:pt idx="38">
                  <c:v>747.06</c:v>
                </c:pt>
                <c:pt idx="39">
                  <c:v>766.72</c:v>
                </c:pt>
                <c:pt idx="40">
                  <c:v>786.38</c:v>
                </c:pt>
                <c:pt idx="41">
                  <c:v>806.04</c:v>
                </c:pt>
                <c:pt idx="42">
                  <c:v>825.7</c:v>
                </c:pt>
                <c:pt idx="43">
                  <c:v>845.36</c:v>
                </c:pt>
                <c:pt idx="44">
                  <c:v>865.02</c:v>
                </c:pt>
                <c:pt idx="45">
                  <c:v>884.68</c:v>
                </c:pt>
                <c:pt idx="46">
                  <c:v>904.34</c:v>
                </c:pt>
                <c:pt idx="47">
                  <c:v>924</c:v>
                </c:pt>
              </c:numCache>
            </c:numRef>
          </c:xVal>
          <c:yVal>
            <c:numRef>
              <c:f>Лист1!$I$3:$I$50</c:f>
              <c:numCache>
                <c:formatCode>0.00</c:formatCode>
                <c:ptCount val="48"/>
                <c:pt idx="0">
                  <c:v>5.5412635451584258</c:v>
                </c:pt>
                <c:pt idx="1">
                  <c:v>5.5294290875114234</c:v>
                </c:pt>
                <c:pt idx="2">
                  <c:v>5.5081730235353108</c:v>
                </c:pt>
                <c:pt idx="3">
                  <c:v>5.4847969334906548</c:v>
                </c:pt>
                <c:pt idx="4">
                  <c:v>5.4638318050256105</c:v>
                </c:pt>
                <c:pt idx="5">
                  <c:v>5.4454434314383304</c:v>
                </c:pt>
                <c:pt idx="6">
                  <c:v>5.4205349992722862</c:v>
                </c:pt>
                <c:pt idx="7">
                  <c:v>5.4026773818722793</c:v>
                </c:pt>
                <c:pt idx="8">
                  <c:v>5.3798973535404597</c:v>
                </c:pt>
                <c:pt idx="9">
                  <c:v>5.3570578615706363</c:v>
                </c:pt>
                <c:pt idx="10">
                  <c:v>5.3375380797013179</c:v>
                </c:pt>
                <c:pt idx="11">
                  <c:v>5.3181199938442161</c:v>
                </c:pt>
                <c:pt idx="12">
                  <c:v>5.2983173665480363</c:v>
                </c:pt>
                <c:pt idx="13">
                  <c:v>5.2750487396086827</c:v>
                </c:pt>
                <c:pt idx="14">
                  <c:v>5.2574953720277815</c:v>
                </c:pt>
                <c:pt idx="15">
                  <c:v>5.2364419628299492</c:v>
                </c:pt>
                <c:pt idx="16">
                  <c:v>5.2149357576089859</c:v>
                </c:pt>
                <c:pt idx="17">
                  <c:v>5.1984970312658261</c:v>
                </c:pt>
                <c:pt idx="18">
                  <c:v>5.1761497325738288</c:v>
                </c:pt>
                <c:pt idx="19">
                  <c:v>5.1532915944977793</c:v>
                </c:pt>
                <c:pt idx="20">
                  <c:v>5.1357984370502621</c:v>
                </c:pt>
                <c:pt idx="21">
                  <c:v>5.1179938124167554</c:v>
                </c:pt>
                <c:pt idx="22">
                  <c:v>5.0937502008067623</c:v>
                </c:pt>
                <c:pt idx="23">
                  <c:v>5.0751738152338266</c:v>
                </c:pt>
                <c:pt idx="24">
                  <c:v>5.0562458053483077</c:v>
                </c:pt>
                <c:pt idx="25">
                  <c:v>5.0369526024136295</c:v>
                </c:pt>
                <c:pt idx="26">
                  <c:v>5.0172798368149243</c:v>
                </c:pt>
                <c:pt idx="27">
                  <c:v>4.9972122737641147</c:v>
                </c:pt>
                <c:pt idx="28">
                  <c:v>4.9767337424205742</c:v>
                </c:pt>
                <c:pt idx="29">
                  <c:v>4.9558270576012609</c:v>
                </c:pt>
                <c:pt idx="30">
                  <c:v>4.9344739331306915</c:v>
                </c:pt>
                <c:pt idx="31">
                  <c:v>4.9199809258281251</c:v>
                </c:pt>
                <c:pt idx="32">
                  <c:v>4.8978397999509111</c:v>
                </c:pt>
                <c:pt idx="33">
                  <c:v>4.8751973232011512</c:v>
                </c:pt>
                <c:pt idx="34">
                  <c:v>4.8598124043616719</c:v>
                </c:pt>
                <c:pt idx="35">
                  <c:v>4.836281906951478</c:v>
                </c:pt>
                <c:pt idx="36">
                  <c:v>4.8202815656050371</c:v>
                </c:pt>
                <c:pt idx="37">
                  <c:v>4.8007369695320667</c:v>
                </c:pt>
                <c:pt idx="38">
                  <c:v>4.7791234931115296</c:v>
                </c:pt>
                <c:pt idx="39">
                  <c:v>4.7621739347977563</c:v>
                </c:pt>
                <c:pt idx="40">
                  <c:v>4.7414478042806394</c:v>
                </c:pt>
                <c:pt idx="41">
                  <c:v>4.7184988712950942</c:v>
                </c:pt>
                <c:pt idx="42">
                  <c:v>4.7004803657924166</c:v>
                </c:pt>
                <c:pt idx="43">
                  <c:v>4.6821312271242199</c:v>
                </c:pt>
                <c:pt idx="44">
                  <c:v>4.6634390941120669</c:v>
                </c:pt>
                <c:pt idx="45">
                  <c:v>4.6443908991413725</c:v>
                </c:pt>
                <c:pt idx="46">
                  <c:v>4.6249728132842707</c:v>
                </c:pt>
                <c:pt idx="47">
                  <c:v>4.6051701859880918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784"/>
        <c:axId val="154653824"/>
      </c:scatterChart>
      <c:valAx>
        <c:axId val="15465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53824"/>
        <c:crosses val="autoZero"/>
        <c:crossBetween val="midCat"/>
      </c:valAx>
      <c:valAx>
        <c:axId val="15465382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5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82608221161653"/>
                  <c:y val="0.14549570899282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Лист1!$J$3:$J$22</c:f>
              <c:numCache>
                <c:formatCode>General</c:formatCode>
                <c:ptCount val="20"/>
                <c:pt idx="0">
                  <c:v>0</c:v>
                </c:pt>
                <c:pt idx="1">
                  <c:v>24.83</c:v>
                </c:pt>
                <c:pt idx="2">
                  <c:v>49.66</c:v>
                </c:pt>
                <c:pt idx="3">
                  <c:v>74.489999999999995</c:v>
                </c:pt>
                <c:pt idx="4">
                  <c:v>99.32</c:v>
                </c:pt>
                <c:pt idx="5">
                  <c:v>124.15</c:v>
                </c:pt>
                <c:pt idx="6">
                  <c:v>148.97999999999999</c:v>
                </c:pt>
                <c:pt idx="7">
                  <c:v>173.81</c:v>
                </c:pt>
                <c:pt idx="8">
                  <c:v>198.64</c:v>
                </c:pt>
                <c:pt idx="9">
                  <c:v>223.47</c:v>
                </c:pt>
                <c:pt idx="10">
                  <c:v>248.3</c:v>
                </c:pt>
                <c:pt idx="11">
                  <c:v>273.13</c:v>
                </c:pt>
                <c:pt idx="12">
                  <c:v>297.95999999999998</c:v>
                </c:pt>
                <c:pt idx="13">
                  <c:v>322.79000000000002</c:v>
                </c:pt>
                <c:pt idx="14">
                  <c:v>343.62</c:v>
                </c:pt>
                <c:pt idx="15">
                  <c:v>372.45</c:v>
                </c:pt>
                <c:pt idx="16">
                  <c:v>397.28</c:v>
                </c:pt>
                <c:pt idx="17">
                  <c:v>422.11</c:v>
                </c:pt>
                <c:pt idx="18">
                  <c:v>446.94</c:v>
                </c:pt>
                <c:pt idx="19">
                  <c:v>471.77</c:v>
                </c:pt>
              </c:numCache>
            </c:numRef>
          </c:xVal>
          <c:yVal>
            <c:numRef>
              <c:f>Лист1!$L$3:$L$22</c:f>
              <c:numCache>
                <c:formatCode>0.00</c:formatCode>
                <c:ptCount val="20"/>
                <c:pt idx="0">
                  <c:v>5.5412635451584258</c:v>
                </c:pt>
                <c:pt idx="1">
                  <c:v>5.5174528964647074</c:v>
                </c:pt>
                <c:pt idx="2">
                  <c:v>5.4806389233419912</c:v>
                </c:pt>
                <c:pt idx="3">
                  <c:v>5.4424177105217932</c:v>
                </c:pt>
                <c:pt idx="4">
                  <c:v>5.4026773818722793</c:v>
                </c:pt>
                <c:pt idx="5">
                  <c:v>5.36550861608836</c:v>
                </c:pt>
                <c:pt idx="6">
                  <c:v>5.3278761687895813</c:v>
                </c:pt>
                <c:pt idx="7">
                  <c:v>5.2842184421685348</c:v>
                </c:pt>
                <c:pt idx="8">
                  <c:v>5.2470240721604862</c:v>
                </c:pt>
                <c:pt idx="9">
                  <c:v>5.2067501730225461</c:v>
                </c:pt>
                <c:pt idx="10">
                  <c:v>5.1647859739235145</c:v>
                </c:pt>
                <c:pt idx="11">
                  <c:v>5.1239639794032588</c:v>
                </c:pt>
                <c:pt idx="12">
                  <c:v>5.0814043649844631</c:v>
                </c:pt>
                <c:pt idx="13">
                  <c:v>5.0369526024136295</c:v>
                </c:pt>
                <c:pt idx="14">
                  <c:v>4.990432586778736</c:v>
                </c:pt>
                <c:pt idx="15">
                  <c:v>4.9487598903781684</c:v>
                </c:pt>
                <c:pt idx="16">
                  <c:v>4.9052747784384296</c:v>
                </c:pt>
                <c:pt idx="17">
                  <c:v>4.8598124043616719</c:v>
                </c:pt>
                <c:pt idx="18">
                  <c:v>4.8048403811166587</c:v>
                </c:pt>
                <c:pt idx="19">
                  <c:v>4.7621739347977563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3432"/>
        <c:axId val="154654216"/>
      </c:scatterChart>
      <c:valAx>
        <c:axId val="15465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54216"/>
        <c:crosses val="autoZero"/>
        <c:crossBetween val="midCat"/>
      </c:valAx>
      <c:valAx>
        <c:axId val="1546542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5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Экстраполяция</a:t>
            </a:r>
            <a:r>
              <a:rPr lang="ru-RU" baseline="0"/>
              <a:t> зависимости зависимости коэффициента диффузии от давления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046804376434941E-2"/>
          <c:y val="8.9079463425008124E-2"/>
          <c:w val="0.88961549845239551"/>
          <c:h val="0.87723631183538742"/>
        </c:manualLayout>
      </c:layout>
      <c:scatterChart>
        <c:scatterStyle val="smoothMarker"/>
        <c:varyColors val="0"/>
        <c:ser>
          <c:idx val="0"/>
          <c:order val="0"/>
          <c:tx>
            <c:v>Рассчитанные значения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.000000000000001E-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Лист1!$AE$3:$AE$6</c:f>
              <c:numCache>
                <c:formatCode>General</c:formatCode>
                <c:ptCount val="4"/>
                <c:pt idx="0">
                  <c:v>2.5000000000000001E-2</c:v>
                </c:pt>
                <c:pt idx="1">
                  <c:v>7.6923076923076927E-3</c:v>
                </c:pt>
                <c:pt idx="2">
                  <c:v>4.5454545454545452E-3</c:v>
                </c:pt>
              </c:numCache>
            </c:numRef>
          </c:xVal>
          <c:yVal>
            <c:numRef>
              <c:f>Лист1!$AC$3:$AC$6</c:f>
              <c:numCache>
                <c:formatCode>General</c:formatCode>
                <c:ptCount val="4"/>
                <c:pt idx="0">
                  <c:v>7.1820000000000004</c:v>
                </c:pt>
                <c:pt idx="1">
                  <c:v>2.2679999999999998</c:v>
                </c:pt>
                <c:pt idx="2">
                  <c:v>1.26</c:v>
                </c:pt>
              </c:numCache>
            </c:numRef>
          </c:yVal>
          <c:smooth val="1"/>
        </c:ser>
        <c:ser>
          <c:idx val="1"/>
          <c:order val="1"/>
          <c:tx>
            <c:v>Значение по компьютеру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4270761134304"/>
                  <c:y val="0.1969756699673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Лист1!$AE$3:$AE$5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7.6923076923076927E-3</c:v>
                </c:pt>
                <c:pt idx="2">
                  <c:v>4.5454545454545452E-3</c:v>
                </c:pt>
              </c:numCache>
            </c:numRef>
          </c:xVal>
          <c:yVal>
            <c:numRef>
              <c:f>Лист1!$AG$3:$AG$5</c:f>
              <c:numCache>
                <c:formatCode>General</c:formatCode>
                <c:ptCount val="3"/>
                <c:pt idx="0">
                  <c:v>6.95</c:v>
                </c:pt>
                <c:pt idx="1">
                  <c:v>2.2799999999999998</c:v>
                </c:pt>
                <c:pt idx="2">
                  <c:v>1.29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6136"/>
        <c:axId val="154349664"/>
      </c:scatterChart>
      <c:valAx>
        <c:axId val="15434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49664"/>
        <c:crosses val="autoZero"/>
        <c:crossBetween val="midCat"/>
      </c:valAx>
      <c:valAx>
        <c:axId val="1543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4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06986333369434"/>
          <c:y val="0.11838628758212161"/>
          <c:w val="0.34173745343227491"/>
          <c:h val="0.39615339376769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показаний вольтметра от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 Торр</c:v>
          </c:tx>
          <c:spPr>
            <a:ln w="31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Лист1!$A$3:$A$50</c:f>
              <c:numCache>
                <c:formatCode>0.00</c:formatCode>
                <c:ptCount val="48"/>
                <c:pt idx="0">
                  <c:v>0</c:v>
                </c:pt>
                <c:pt idx="1">
                  <c:v>13.34</c:v>
                </c:pt>
                <c:pt idx="2">
                  <c:v>23.68</c:v>
                </c:pt>
                <c:pt idx="3">
                  <c:v>40.020000000000003</c:v>
                </c:pt>
                <c:pt idx="4">
                  <c:v>53.36</c:v>
                </c:pt>
                <c:pt idx="5">
                  <c:v>66.7</c:v>
                </c:pt>
                <c:pt idx="6">
                  <c:v>80.040000000000006</c:v>
                </c:pt>
                <c:pt idx="7">
                  <c:v>93.38</c:v>
                </c:pt>
                <c:pt idx="8">
                  <c:v>106.72</c:v>
                </c:pt>
                <c:pt idx="9">
                  <c:v>120.06</c:v>
                </c:pt>
                <c:pt idx="10">
                  <c:v>133.4</c:v>
                </c:pt>
                <c:pt idx="11">
                  <c:v>146.74</c:v>
                </c:pt>
                <c:pt idx="12">
                  <c:v>160.09</c:v>
                </c:pt>
                <c:pt idx="13">
                  <c:v>173.43</c:v>
                </c:pt>
                <c:pt idx="14">
                  <c:v>186.77</c:v>
                </c:pt>
                <c:pt idx="15">
                  <c:v>200.11</c:v>
                </c:pt>
                <c:pt idx="16">
                  <c:v>213.45</c:v>
                </c:pt>
                <c:pt idx="17">
                  <c:v>226.79</c:v>
                </c:pt>
                <c:pt idx="18">
                  <c:v>240.13</c:v>
                </c:pt>
                <c:pt idx="19">
                  <c:v>253.47</c:v>
                </c:pt>
                <c:pt idx="20">
                  <c:v>266.81</c:v>
                </c:pt>
                <c:pt idx="21">
                  <c:v>280.14999999999998</c:v>
                </c:pt>
                <c:pt idx="22">
                  <c:v>293.49</c:v>
                </c:pt>
                <c:pt idx="23">
                  <c:v>306.83</c:v>
                </c:pt>
                <c:pt idx="24">
                  <c:v>320.17</c:v>
                </c:pt>
                <c:pt idx="25">
                  <c:v>333.51</c:v>
                </c:pt>
                <c:pt idx="26">
                  <c:v>346.85</c:v>
                </c:pt>
                <c:pt idx="27">
                  <c:v>360.19</c:v>
                </c:pt>
                <c:pt idx="28">
                  <c:v>373.53</c:v>
                </c:pt>
                <c:pt idx="29">
                  <c:v>386.87</c:v>
                </c:pt>
                <c:pt idx="30">
                  <c:v>400.21</c:v>
                </c:pt>
                <c:pt idx="31">
                  <c:v>413.55</c:v>
                </c:pt>
                <c:pt idx="32">
                  <c:v>426.89</c:v>
                </c:pt>
                <c:pt idx="33">
                  <c:v>440.23</c:v>
                </c:pt>
                <c:pt idx="34">
                  <c:v>453.57</c:v>
                </c:pt>
                <c:pt idx="35">
                  <c:v>466.91</c:v>
                </c:pt>
                <c:pt idx="36">
                  <c:v>480.26</c:v>
                </c:pt>
                <c:pt idx="37">
                  <c:v>493.6</c:v>
                </c:pt>
                <c:pt idx="38">
                  <c:v>506.94</c:v>
                </c:pt>
                <c:pt idx="39">
                  <c:v>520.28</c:v>
                </c:pt>
                <c:pt idx="40">
                  <c:v>533.62</c:v>
                </c:pt>
                <c:pt idx="41">
                  <c:v>546.96</c:v>
                </c:pt>
                <c:pt idx="42">
                  <c:v>560.29999999999995</c:v>
                </c:pt>
                <c:pt idx="43">
                  <c:v>573.64</c:v>
                </c:pt>
                <c:pt idx="44">
                  <c:v>586.98</c:v>
                </c:pt>
                <c:pt idx="45">
                  <c:v>600.32000000000005</c:v>
                </c:pt>
                <c:pt idx="46">
                  <c:v>613.66</c:v>
                </c:pt>
                <c:pt idx="47">
                  <c:v>627</c:v>
                </c:pt>
              </c:numCache>
            </c:numRef>
          </c:xVal>
          <c:yVal>
            <c:numRef>
              <c:f>Лист1!$K$3:$K$47</c:f>
              <c:numCache>
                <c:formatCode>General</c:formatCode>
                <c:ptCount val="45"/>
                <c:pt idx="0">
                  <c:v>255</c:v>
                </c:pt>
                <c:pt idx="1">
                  <c:v>249</c:v>
                </c:pt>
                <c:pt idx="2">
                  <c:v>240</c:v>
                </c:pt>
                <c:pt idx="3">
                  <c:v>231</c:v>
                </c:pt>
                <c:pt idx="4">
                  <c:v>222</c:v>
                </c:pt>
                <c:pt idx="5">
                  <c:v>213.9</c:v>
                </c:pt>
                <c:pt idx="6">
                  <c:v>206</c:v>
                </c:pt>
                <c:pt idx="7">
                  <c:v>197.2</c:v>
                </c:pt>
                <c:pt idx="8">
                  <c:v>190</c:v>
                </c:pt>
                <c:pt idx="9">
                  <c:v>182.5</c:v>
                </c:pt>
                <c:pt idx="10">
                  <c:v>175</c:v>
                </c:pt>
                <c:pt idx="11">
                  <c:v>168</c:v>
                </c:pt>
                <c:pt idx="12">
                  <c:v>161</c:v>
                </c:pt>
                <c:pt idx="13">
                  <c:v>154</c:v>
                </c:pt>
                <c:pt idx="14">
                  <c:v>147</c:v>
                </c:pt>
                <c:pt idx="15">
                  <c:v>141</c:v>
                </c:pt>
                <c:pt idx="16">
                  <c:v>135</c:v>
                </c:pt>
                <c:pt idx="17">
                  <c:v>129</c:v>
                </c:pt>
                <c:pt idx="18">
                  <c:v>122.1</c:v>
                </c:pt>
                <c:pt idx="19">
                  <c:v>117</c:v>
                </c:pt>
                <c:pt idx="20">
                  <c:v>111</c:v>
                </c:pt>
                <c:pt idx="21">
                  <c:v>105</c:v>
                </c:pt>
                <c:pt idx="22">
                  <c:v>99.7</c:v>
                </c:pt>
                <c:pt idx="23">
                  <c:v>94</c:v>
                </c:pt>
                <c:pt idx="24">
                  <c:v>89</c:v>
                </c:pt>
                <c:pt idx="25">
                  <c:v>84</c:v>
                </c:pt>
                <c:pt idx="26">
                  <c:v>79</c:v>
                </c:pt>
                <c:pt idx="27">
                  <c:v>73</c:v>
                </c:pt>
                <c:pt idx="28">
                  <c:v>69</c:v>
                </c:pt>
                <c:pt idx="29">
                  <c:v>63.9</c:v>
                </c:pt>
                <c:pt idx="30">
                  <c:v>59</c:v>
                </c:pt>
                <c:pt idx="31">
                  <c:v>54</c:v>
                </c:pt>
                <c:pt idx="32">
                  <c:v>49.4</c:v>
                </c:pt>
                <c:pt idx="33">
                  <c:v>45</c:v>
                </c:pt>
                <c:pt idx="34">
                  <c:v>41</c:v>
                </c:pt>
                <c:pt idx="35">
                  <c:v>37</c:v>
                </c:pt>
                <c:pt idx="36">
                  <c:v>32.1</c:v>
                </c:pt>
                <c:pt idx="37">
                  <c:v>28</c:v>
                </c:pt>
                <c:pt idx="38">
                  <c:v>24</c:v>
                </c:pt>
                <c:pt idx="39">
                  <c:v>20</c:v>
                </c:pt>
                <c:pt idx="40">
                  <c:v>16</c:v>
                </c:pt>
                <c:pt idx="41">
                  <c:v>12</c:v>
                </c:pt>
                <c:pt idx="42">
                  <c:v>9</c:v>
                </c:pt>
                <c:pt idx="43">
                  <c:v>5</c:v>
                </c:pt>
                <c:pt idx="4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130 Торр</c:v>
          </c:tx>
          <c:spPr>
            <a:ln w="31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Лист1!$D$3:$D$50</c:f>
              <c:numCache>
                <c:formatCode>0.00</c:formatCode>
                <c:ptCount val="48"/>
                <c:pt idx="0">
                  <c:v>0</c:v>
                </c:pt>
                <c:pt idx="1">
                  <c:v>16.68</c:v>
                </c:pt>
                <c:pt idx="2">
                  <c:v>33.36</c:v>
                </c:pt>
                <c:pt idx="3">
                  <c:v>50.04</c:v>
                </c:pt>
                <c:pt idx="4">
                  <c:v>66.72</c:v>
                </c:pt>
                <c:pt idx="5">
                  <c:v>83.4</c:v>
                </c:pt>
                <c:pt idx="6">
                  <c:v>100.09</c:v>
                </c:pt>
                <c:pt idx="7">
                  <c:v>116.77</c:v>
                </c:pt>
                <c:pt idx="8">
                  <c:v>133.44999999999999</c:v>
                </c:pt>
                <c:pt idx="9">
                  <c:v>150.13</c:v>
                </c:pt>
                <c:pt idx="10">
                  <c:v>166.81</c:v>
                </c:pt>
                <c:pt idx="11">
                  <c:v>183.49</c:v>
                </c:pt>
                <c:pt idx="12">
                  <c:v>200.17</c:v>
                </c:pt>
                <c:pt idx="13">
                  <c:v>216.85</c:v>
                </c:pt>
                <c:pt idx="14">
                  <c:v>233.53</c:v>
                </c:pt>
                <c:pt idx="15">
                  <c:v>250.21</c:v>
                </c:pt>
                <c:pt idx="16">
                  <c:v>266.89</c:v>
                </c:pt>
                <c:pt idx="17">
                  <c:v>283.57</c:v>
                </c:pt>
                <c:pt idx="18">
                  <c:v>300.26</c:v>
                </c:pt>
                <c:pt idx="19">
                  <c:v>316.94</c:v>
                </c:pt>
                <c:pt idx="20">
                  <c:v>333.62</c:v>
                </c:pt>
                <c:pt idx="21">
                  <c:v>350.3</c:v>
                </c:pt>
                <c:pt idx="22">
                  <c:v>366.98</c:v>
                </c:pt>
                <c:pt idx="23">
                  <c:v>383.66</c:v>
                </c:pt>
                <c:pt idx="24">
                  <c:v>400.34</c:v>
                </c:pt>
                <c:pt idx="25">
                  <c:v>417.02</c:v>
                </c:pt>
                <c:pt idx="26">
                  <c:v>433.7</c:v>
                </c:pt>
                <c:pt idx="27">
                  <c:v>450.38</c:v>
                </c:pt>
                <c:pt idx="28">
                  <c:v>467.06</c:v>
                </c:pt>
                <c:pt idx="29">
                  <c:v>483.74</c:v>
                </c:pt>
                <c:pt idx="30">
                  <c:v>500.43</c:v>
                </c:pt>
                <c:pt idx="31">
                  <c:v>517.11</c:v>
                </c:pt>
                <c:pt idx="32">
                  <c:v>533.79</c:v>
                </c:pt>
                <c:pt idx="33">
                  <c:v>550.47</c:v>
                </c:pt>
                <c:pt idx="34">
                  <c:v>567.15</c:v>
                </c:pt>
                <c:pt idx="35">
                  <c:v>583.83000000000004</c:v>
                </c:pt>
                <c:pt idx="36">
                  <c:v>600.51</c:v>
                </c:pt>
                <c:pt idx="37">
                  <c:v>617.19000000000005</c:v>
                </c:pt>
                <c:pt idx="38">
                  <c:v>633.89</c:v>
                </c:pt>
                <c:pt idx="39">
                  <c:v>650.54999999999995</c:v>
                </c:pt>
                <c:pt idx="40">
                  <c:v>667.23</c:v>
                </c:pt>
                <c:pt idx="41">
                  <c:v>683.91</c:v>
                </c:pt>
                <c:pt idx="42">
                  <c:v>700.6</c:v>
                </c:pt>
                <c:pt idx="43">
                  <c:v>717.28</c:v>
                </c:pt>
                <c:pt idx="44">
                  <c:v>733.96</c:v>
                </c:pt>
                <c:pt idx="45">
                  <c:v>750.64</c:v>
                </c:pt>
                <c:pt idx="46">
                  <c:v>767.32</c:v>
                </c:pt>
                <c:pt idx="47">
                  <c:v>784</c:v>
                </c:pt>
              </c:numCache>
            </c:numRef>
          </c:xVal>
          <c:yVal>
            <c:numRef>
              <c:f>Лист1!$E$3:$E$50</c:f>
              <c:numCache>
                <c:formatCode>0.0</c:formatCode>
                <c:ptCount val="48"/>
                <c:pt idx="0">
                  <c:v>255</c:v>
                </c:pt>
                <c:pt idx="1">
                  <c:v>253.3</c:v>
                </c:pt>
                <c:pt idx="2">
                  <c:v>247</c:v>
                </c:pt>
                <c:pt idx="3">
                  <c:v>240</c:v>
                </c:pt>
                <c:pt idx="4">
                  <c:v>233</c:v>
                </c:pt>
                <c:pt idx="5">
                  <c:v>226</c:v>
                </c:pt>
                <c:pt idx="6">
                  <c:v>219</c:v>
                </c:pt>
                <c:pt idx="7">
                  <c:v>213</c:v>
                </c:pt>
                <c:pt idx="8">
                  <c:v>206</c:v>
                </c:pt>
                <c:pt idx="9">
                  <c:v>200</c:v>
                </c:pt>
                <c:pt idx="10">
                  <c:v>194.2</c:v>
                </c:pt>
                <c:pt idx="11">
                  <c:v>188.5</c:v>
                </c:pt>
                <c:pt idx="12">
                  <c:v>183</c:v>
                </c:pt>
                <c:pt idx="13">
                  <c:v>178</c:v>
                </c:pt>
                <c:pt idx="14">
                  <c:v>172</c:v>
                </c:pt>
                <c:pt idx="15">
                  <c:v>167</c:v>
                </c:pt>
                <c:pt idx="16">
                  <c:v>162</c:v>
                </c:pt>
                <c:pt idx="17">
                  <c:v>157</c:v>
                </c:pt>
                <c:pt idx="18">
                  <c:v>152.69999999999999</c:v>
                </c:pt>
                <c:pt idx="19">
                  <c:v>148</c:v>
                </c:pt>
                <c:pt idx="20">
                  <c:v>143.4</c:v>
                </c:pt>
                <c:pt idx="21">
                  <c:v>139.69999999999999</c:v>
                </c:pt>
                <c:pt idx="22">
                  <c:v>135</c:v>
                </c:pt>
                <c:pt idx="23">
                  <c:v>131</c:v>
                </c:pt>
                <c:pt idx="24">
                  <c:v>127</c:v>
                </c:pt>
                <c:pt idx="25">
                  <c:v>123</c:v>
                </c:pt>
                <c:pt idx="26">
                  <c:v>120</c:v>
                </c:pt>
                <c:pt idx="27">
                  <c:v>116</c:v>
                </c:pt>
                <c:pt idx="28">
                  <c:v>113</c:v>
                </c:pt>
                <c:pt idx="29">
                  <c:v>109</c:v>
                </c:pt>
                <c:pt idx="30">
                  <c:v>106</c:v>
                </c:pt>
                <c:pt idx="31">
                  <c:v>103</c:v>
                </c:pt>
                <c:pt idx="32">
                  <c:v>100</c:v>
                </c:pt>
                <c:pt idx="33">
                  <c:v>97</c:v>
                </c:pt>
                <c:pt idx="34">
                  <c:v>94</c:v>
                </c:pt>
                <c:pt idx="35">
                  <c:v>91</c:v>
                </c:pt>
                <c:pt idx="36">
                  <c:v>88.5</c:v>
                </c:pt>
                <c:pt idx="37">
                  <c:v>86</c:v>
                </c:pt>
                <c:pt idx="38">
                  <c:v>83</c:v>
                </c:pt>
                <c:pt idx="39">
                  <c:v>80.400000000000006</c:v>
                </c:pt>
                <c:pt idx="40">
                  <c:v>78</c:v>
                </c:pt>
                <c:pt idx="41">
                  <c:v>76</c:v>
                </c:pt>
                <c:pt idx="42">
                  <c:v>74</c:v>
                </c:pt>
                <c:pt idx="43">
                  <c:v>71</c:v>
                </c:pt>
                <c:pt idx="44">
                  <c:v>69</c:v>
                </c:pt>
                <c:pt idx="45">
                  <c:v>67</c:v>
                </c:pt>
                <c:pt idx="46">
                  <c:v>65</c:v>
                </c:pt>
                <c:pt idx="47">
                  <c:v>63</c:v>
                </c:pt>
              </c:numCache>
            </c:numRef>
          </c:yVal>
          <c:smooth val="1"/>
        </c:ser>
        <c:ser>
          <c:idx val="2"/>
          <c:order val="2"/>
          <c:tx>
            <c:v>220 Торр</c:v>
          </c:tx>
          <c:spPr>
            <a:ln w="31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Лист1!$G$3:$G$50</c:f>
              <c:numCache>
                <c:formatCode>0.00</c:formatCode>
                <c:ptCount val="48"/>
                <c:pt idx="0">
                  <c:v>0</c:v>
                </c:pt>
                <c:pt idx="1">
                  <c:v>19.66</c:v>
                </c:pt>
                <c:pt idx="2">
                  <c:v>39.32</c:v>
                </c:pt>
                <c:pt idx="3">
                  <c:v>58.98</c:v>
                </c:pt>
                <c:pt idx="4">
                  <c:v>78.64</c:v>
                </c:pt>
                <c:pt idx="5">
                  <c:v>98.3</c:v>
                </c:pt>
                <c:pt idx="6">
                  <c:v>117.96</c:v>
                </c:pt>
                <c:pt idx="7">
                  <c:v>137.62</c:v>
                </c:pt>
                <c:pt idx="8">
                  <c:v>157.28</c:v>
                </c:pt>
                <c:pt idx="9">
                  <c:v>176.94</c:v>
                </c:pt>
                <c:pt idx="10">
                  <c:v>196.6</c:v>
                </c:pt>
                <c:pt idx="11">
                  <c:v>216.26</c:v>
                </c:pt>
                <c:pt idx="12">
                  <c:v>235.91</c:v>
                </c:pt>
                <c:pt idx="13">
                  <c:v>255.57</c:v>
                </c:pt>
                <c:pt idx="14">
                  <c:v>275.23</c:v>
                </c:pt>
                <c:pt idx="15">
                  <c:v>294.89</c:v>
                </c:pt>
                <c:pt idx="16">
                  <c:v>314.55</c:v>
                </c:pt>
                <c:pt idx="17">
                  <c:v>334.21</c:v>
                </c:pt>
                <c:pt idx="18">
                  <c:v>353.87</c:v>
                </c:pt>
                <c:pt idx="19">
                  <c:v>373.53</c:v>
                </c:pt>
                <c:pt idx="20">
                  <c:v>393.19</c:v>
                </c:pt>
                <c:pt idx="21">
                  <c:v>412.85</c:v>
                </c:pt>
                <c:pt idx="22">
                  <c:v>432.51</c:v>
                </c:pt>
                <c:pt idx="23">
                  <c:v>452.17</c:v>
                </c:pt>
                <c:pt idx="24">
                  <c:v>471.83</c:v>
                </c:pt>
                <c:pt idx="25">
                  <c:v>491.49</c:v>
                </c:pt>
                <c:pt idx="26">
                  <c:v>511.15</c:v>
                </c:pt>
                <c:pt idx="27">
                  <c:v>530.80999999999995</c:v>
                </c:pt>
                <c:pt idx="28">
                  <c:v>550.47</c:v>
                </c:pt>
                <c:pt idx="29">
                  <c:v>570.13</c:v>
                </c:pt>
                <c:pt idx="30">
                  <c:v>589.79</c:v>
                </c:pt>
                <c:pt idx="31">
                  <c:v>609.45000000000005</c:v>
                </c:pt>
                <c:pt idx="32">
                  <c:v>629.11</c:v>
                </c:pt>
                <c:pt idx="33">
                  <c:v>648.77</c:v>
                </c:pt>
                <c:pt idx="34">
                  <c:v>668.43</c:v>
                </c:pt>
                <c:pt idx="35">
                  <c:v>688.09</c:v>
                </c:pt>
                <c:pt idx="36">
                  <c:v>707.74</c:v>
                </c:pt>
                <c:pt idx="37">
                  <c:v>727.4</c:v>
                </c:pt>
                <c:pt idx="38">
                  <c:v>747.06</c:v>
                </c:pt>
                <c:pt idx="39">
                  <c:v>766.72</c:v>
                </c:pt>
                <c:pt idx="40">
                  <c:v>786.38</c:v>
                </c:pt>
                <c:pt idx="41">
                  <c:v>806.04</c:v>
                </c:pt>
                <c:pt idx="42">
                  <c:v>825.7</c:v>
                </c:pt>
                <c:pt idx="43">
                  <c:v>845.36</c:v>
                </c:pt>
                <c:pt idx="44">
                  <c:v>865.02</c:v>
                </c:pt>
                <c:pt idx="45">
                  <c:v>884.68</c:v>
                </c:pt>
                <c:pt idx="46">
                  <c:v>904.34</c:v>
                </c:pt>
                <c:pt idx="47">
                  <c:v>924</c:v>
                </c:pt>
              </c:numCache>
            </c:numRef>
          </c:xVal>
          <c:yVal>
            <c:numRef>
              <c:f>Лист1!$H$3:$H$50</c:f>
              <c:numCache>
                <c:formatCode>0.0</c:formatCode>
                <c:ptCount val="48"/>
                <c:pt idx="0">
                  <c:v>255</c:v>
                </c:pt>
                <c:pt idx="1">
                  <c:v>252</c:v>
                </c:pt>
                <c:pt idx="2">
                  <c:v>246.7</c:v>
                </c:pt>
                <c:pt idx="3">
                  <c:v>241</c:v>
                </c:pt>
                <c:pt idx="4">
                  <c:v>236</c:v>
                </c:pt>
                <c:pt idx="5">
                  <c:v>231.7</c:v>
                </c:pt>
                <c:pt idx="6">
                  <c:v>226</c:v>
                </c:pt>
                <c:pt idx="7">
                  <c:v>222</c:v>
                </c:pt>
                <c:pt idx="8">
                  <c:v>217</c:v>
                </c:pt>
                <c:pt idx="9">
                  <c:v>212.1</c:v>
                </c:pt>
                <c:pt idx="10">
                  <c:v>208</c:v>
                </c:pt>
                <c:pt idx="11">
                  <c:v>204</c:v>
                </c:pt>
                <c:pt idx="12">
                  <c:v>200</c:v>
                </c:pt>
                <c:pt idx="13">
                  <c:v>195.4</c:v>
                </c:pt>
                <c:pt idx="14">
                  <c:v>192</c:v>
                </c:pt>
                <c:pt idx="15">
                  <c:v>188</c:v>
                </c:pt>
                <c:pt idx="16">
                  <c:v>184</c:v>
                </c:pt>
                <c:pt idx="17">
                  <c:v>181</c:v>
                </c:pt>
                <c:pt idx="18">
                  <c:v>177</c:v>
                </c:pt>
                <c:pt idx="19">
                  <c:v>173</c:v>
                </c:pt>
                <c:pt idx="20">
                  <c:v>170</c:v>
                </c:pt>
                <c:pt idx="21">
                  <c:v>167</c:v>
                </c:pt>
                <c:pt idx="22">
                  <c:v>163</c:v>
                </c:pt>
                <c:pt idx="23">
                  <c:v>160</c:v>
                </c:pt>
                <c:pt idx="24">
                  <c:v>157</c:v>
                </c:pt>
                <c:pt idx="25">
                  <c:v>154</c:v>
                </c:pt>
                <c:pt idx="26">
                  <c:v>151</c:v>
                </c:pt>
                <c:pt idx="27">
                  <c:v>148</c:v>
                </c:pt>
                <c:pt idx="28">
                  <c:v>145</c:v>
                </c:pt>
                <c:pt idx="29">
                  <c:v>142</c:v>
                </c:pt>
                <c:pt idx="30">
                  <c:v>139</c:v>
                </c:pt>
                <c:pt idx="31">
                  <c:v>137</c:v>
                </c:pt>
                <c:pt idx="32">
                  <c:v>134</c:v>
                </c:pt>
                <c:pt idx="33">
                  <c:v>131</c:v>
                </c:pt>
                <c:pt idx="34">
                  <c:v>129</c:v>
                </c:pt>
                <c:pt idx="35">
                  <c:v>126</c:v>
                </c:pt>
                <c:pt idx="36">
                  <c:v>124</c:v>
                </c:pt>
                <c:pt idx="37">
                  <c:v>121.6</c:v>
                </c:pt>
                <c:pt idx="38">
                  <c:v>119</c:v>
                </c:pt>
                <c:pt idx="39">
                  <c:v>117</c:v>
                </c:pt>
                <c:pt idx="40">
                  <c:v>114.6</c:v>
                </c:pt>
                <c:pt idx="41">
                  <c:v>112</c:v>
                </c:pt>
                <c:pt idx="42">
                  <c:v>110</c:v>
                </c:pt>
                <c:pt idx="43">
                  <c:v>108</c:v>
                </c:pt>
                <c:pt idx="44">
                  <c:v>106</c:v>
                </c:pt>
                <c:pt idx="45">
                  <c:v>104</c:v>
                </c:pt>
                <c:pt idx="46">
                  <c:v>102</c:v>
                </c:pt>
                <c:pt idx="47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v>300 Торр</c:v>
          </c:tx>
          <c:spPr>
            <a:ln w="31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Лист1!$J$3:$J$47</c:f>
              <c:numCache>
                <c:formatCode>General</c:formatCode>
                <c:ptCount val="45"/>
                <c:pt idx="0">
                  <c:v>0</c:v>
                </c:pt>
                <c:pt idx="1">
                  <c:v>24.83</c:v>
                </c:pt>
                <c:pt idx="2">
                  <c:v>49.66</c:v>
                </c:pt>
                <c:pt idx="3">
                  <c:v>74.489999999999995</c:v>
                </c:pt>
                <c:pt idx="4">
                  <c:v>99.32</c:v>
                </c:pt>
                <c:pt idx="5">
                  <c:v>124.15</c:v>
                </c:pt>
                <c:pt idx="6">
                  <c:v>148.97999999999999</c:v>
                </c:pt>
                <c:pt idx="7">
                  <c:v>173.81</c:v>
                </c:pt>
                <c:pt idx="8">
                  <c:v>198.64</c:v>
                </c:pt>
                <c:pt idx="9">
                  <c:v>223.47</c:v>
                </c:pt>
                <c:pt idx="10">
                  <c:v>248.3</c:v>
                </c:pt>
                <c:pt idx="11">
                  <c:v>273.13</c:v>
                </c:pt>
                <c:pt idx="12">
                  <c:v>297.95999999999998</c:v>
                </c:pt>
                <c:pt idx="13">
                  <c:v>322.79000000000002</c:v>
                </c:pt>
                <c:pt idx="14">
                  <c:v>343.62</c:v>
                </c:pt>
                <c:pt idx="15">
                  <c:v>372.45</c:v>
                </c:pt>
                <c:pt idx="16">
                  <c:v>397.28</c:v>
                </c:pt>
                <c:pt idx="17">
                  <c:v>422.11</c:v>
                </c:pt>
                <c:pt idx="18">
                  <c:v>446.94</c:v>
                </c:pt>
                <c:pt idx="19">
                  <c:v>471.77</c:v>
                </c:pt>
                <c:pt idx="20">
                  <c:v>496.6</c:v>
                </c:pt>
                <c:pt idx="21">
                  <c:v>521.42999999999995</c:v>
                </c:pt>
                <c:pt idx="22">
                  <c:v>546.26</c:v>
                </c:pt>
                <c:pt idx="23">
                  <c:v>571.09</c:v>
                </c:pt>
                <c:pt idx="24">
                  <c:v>595.91</c:v>
                </c:pt>
                <c:pt idx="25">
                  <c:v>620.74</c:v>
                </c:pt>
                <c:pt idx="26">
                  <c:v>645.57000000000005</c:v>
                </c:pt>
                <c:pt idx="27">
                  <c:v>670.4</c:v>
                </c:pt>
                <c:pt idx="28">
                  <c:v>695.23</c:v>
                </c:pt>
                <c:pt idx="29">
                  <c:v>720.06</c:v>
                </c:pt>
                <c:pt idx="30">
                  <c:v>744.89</c:v>
                </c:pt>
                <c:pt idx="31">
                  <c:v>769.72</c:v>
                </c:pt>
                <c:pt idx="32">
                  <c:v>794.55</c:v>
                </c:pt>
                <c:pt idx="33">
                  <c:v>819.38</c:v>
                </c:pt>
                <c:pt idx="34">
                  <c:v>844.21</c:v>
                </c:pt>
                <c:pt idx="35">
                  <c:v>869.04</c:v>
                </c:pt>
                <c:pt idx="36">
                  <c:v>893.87</c:v>
                </c:pt>
                <c:pt idx="37">
                  <c:v>918.7</c:v>
                </c:pt>
                <c:pt idx="38">
                  <c:v>943.53</c:v>
                </c:pt>
                <c:pt idx="39">
                  <c:v>968.36</c:v>
                </c:pt>
                <c:pt idx="40">
                  <c:v>993.19</c:v>
                </c:pt>
                <c:pt idx="41">
                  <c:v>1018.02</c:v>
                </c:pt>
                <c:pt idx="42">
                  <c:v>1042.8499999999999</c:v>
                </c:pt>
                <c:pt idx="43">
                  <c:v>1067.68</c:v>
                </c:pt>
                <c:pt idx="44">
                  <c:v>1092.51</c:v>
                </c:pt>
              </c:numCache>
            </c:numRef>
          </c:xVal>
          <c:yVal>
            <c:numRef>
              <c:f>Лист1!$K$3:$K$47</c:f>
              <c:numCache>
                <c:formatCode>General</c:formatCode>
                <c:ptCount val="45"/>
                <c:pt idx="0">
                  <c:v>255</c:v>
                </c:pt>
                <c:pt idx="1">
                  <c:v>249</c:v>
                </c:pt>
                <c:pt idx="2">
                  <c:v>240</c:v>
                </c:pt>
                <c:pt idx="3">
                  <c:v>231</c:v>
                </c:pt>
                <c:pt idx="4">
                  <c:v>222</c:v>
                </c:pt>
                <c:pt idx="5">
                  <c:v>213.9</c:v>
                </c:pt>
                <c:pt idx="6">
                  <c:v>206</c:v>
                </c:pt>
                <c:pt idx="7">
                  <c:v>197.2</c:v>
                </c:pt>
                <c:pt idx="8">
                  <c:v>190</c:v>
                </c:pt>
                <c:pt idx="9">
                  <c:v>182.5</c:v>
                </c:pt>
                <c:pt idx="10">
                  <c:v>175</c:v>
                </c:pt>
                <c:pt idx="11">
                  <c:v>168</c:v>
                </c:pt>
                <c:pt idx="12">
                  <c:v>161</c:v>
                </c:pt>
                <c:pt idx="13">
                  <c:v>154</c:v>
                </c:pt>
                <c:pt idx="14">
                  <c:v>147</c:v>
                </c:pt>
                <c:pt idx="15">
                  <c:v>141</c:v>
                </c:pt>
                <c:pt idx="16">
                  <c:v>135</c:v>
                </c:pt>
                <c:pt idx="17">
                  <c:v>129</c:v>
                </c:pt>
                <c:pt idx="18">
                  <c:v>122.1</c:v>
                </c:pt>
                <c:pt idx="19">
                  <c:v>117</c:v>
                </c:pt>
                <c:pt idx="20">
                  <c:v>111</c:v>
                </c:pt>
                <c:pt idx="21">
                  <c:v>105</c:v>
                </c:pt>
                <c:pt idx="22">
                  <c:v>99.7</c:v>
                </c:pt>
                <c:pt idx="23">
                  <c:v>94</c:v>
                </c:pt>
                <c:pt idx="24">
                  <c:v>89</c:v>
                </c:pt>
                <c:pt idx="25">
                  <c:v>84</c:v>
                </c:pt>
                <c:pt idx="26">
                  <c:v>79</c:v>
                </c:pt>
                <c:pt idx="27">
                  <c:v>73</c:v>
                </c:pt>
                <c:pt idx="28">
                  <c:v>69</c:v>
                </c:pt>
                <c:pt idx="29">
                  <c:v>63.9</c:v>
                </c:pt>
                <c:pt idx="30">
                  <c:v>59</c:v>
                </c:pt>
                <c:pt idx="31">
                  <c:v>54</c:v>
                </c:pt>
                <c:pt idx="32">
                  <c:v>49.4</c:v>
                </c:pt>
                <c:pt idx="33">
                  <c:v>45</c:v>
                </c:pt>
                <c:pt idx="34">
                  <c:v>41</c:v>
                </c:pt>
                <c:pt idx="35">
                  <c:v>37</c:v>
                </c:pt>
                <c:pt idx="36">
                  <c:v>32.1</c:v>
                </c:pt>
                <c:pt idx="37">
                  <c:v>28</c:v>
                </c:pt>
                <c:pt idx="38">
                  <c:v>24</c:v>
                </c:pt>
                <c:pt idx="39">
                  <c:v>20</c:v>
                </c:pt>
                <c:pt idx="40">
                  <c:v>16</c:v>
                </c:pt>
                <c:pt idx="41">
                  <c:v>12</c:v>
                </c:pt>
                <c:pt idx="42">
                  <c:v>9</c:v>
                </c:pt>
                <c:pt idx="43">
                  <c:v>5</c:v>
                </c:pt>
                <c:pt idx="4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3912"/>
        <c:axId val="153483520"/>
      </c:scatterChart>
      <c:valAx>
        <c:axId val="15348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3520"/>
        <c:crosses val="autoZero"/>
        <c:crossBetween val="midCat"/>
      </c:valAx>
      <c:valAx>
        <c:axId val="1534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24317253336533"/>
          <c:y val="0.20601774889273816"/>
          <c:w val="0.18354369488953251"/>
          <c:h val="0.1945102324485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572676</xdr:colOff>
      <xdr:row>55</xdr:row>
      <xdr:rowOff>2283</xdr:rowOff>
    </xdr:from>
    <xdr:to>
      <xdr:col>29</xdr:col>
      <xdr:colOff>267876</xdr:colOff>
      <xdr:row>82</xdr:row>
      <xdr:rowOff>78482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219278</xdr:colOff>
      <xdr:row>4</xdr:row>
      <xdr:rowOff>71072</xdr:rowOff>
    </xdr:from>
    <xdr:to>
      <xdr:col>42</xdr:col>
      <xdr:colOff>479173</xdr:colOff>
      <xdr:row>30</xdr:row>
      <xdr:rowOff>152996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395830</xdr:colOff>
      <xdr:row>33</xdr:row>
      <xdr:rowOff>50436</xdr:rowOff>
    </xdr:from>
    <xdr:to>
      <xdr:col>34</xdr:col>
      <xdr:colOff>142578</xdr:colOff>
      <xdr:row>51</xdr:row>
      <xdr:rowOff>165048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174899</xdr:colOff>
      <xdr:row>57</xdr:row>
      <xdr:rowOff>64490</xdr:rowOff>
    </xdr:from>
    <xdr:to>
      <xdr:col>25</xdr:col>
      <xdr:colOff>467663</xdr:colOff>
      <xdr:row>72</xdr:row>
      <xdr:rowOff>90908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72787</xdr:colOff>
      <xdr:row>43</xdr:row>
      <xdr:rowOff>161023</xdr:rowOff>
    </xdr:from>
    <xdr:to>
      <xdr:col>42</xdr:col>
      <xdr:colOff>330523</xdr:colOff>
      <xdr:row>57</xdr:row>
      <xdr:rowOff>158783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258514</xdr:colOff>
      <xdr:row>126</xdr:row>
      <xdr:rowOff>112317</xdr:rowOff>
    </xdr:from>
    <xdr:to>
      <xdr:col>20</xdr:col>
      <xdr:colOff>200807</xdr:colOff>
      <xdr:row>149</xdr:row>
      <xdr:rowOff>144328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484084</xdr:colOff>
      <xdr:row>100</xdr:row>
      <xdr:rowOff>69336</xdr:rowOff>
    </xdr:from>
    <xdr:to>
      <xdr:col>20</xdr:col>
      <xdr:colOff>228623</xdr:colOff>
      <xdr:row>124</xdr:row>
      <xdr:rowOff>50132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abSelected="1" topLeftCell="A13" zoomScale="57" zoomScaleNormal="57" workbookViewId="0">
      <selection sqref="A1:L50"/>
    </sheetView>
  </sheetViews>
  <sheetFormatPr defaultRowHeight="15" x14ac:dyDescent="0.25"/>
  <cols>
    <col min="1" max="1" width="6.7109375" customWidth="1"/>
    <col min="2" max="2" width="7" customWidth="1"/>
    <col min="3" max="3" width="6.5703125" customWidth="1"/>
    <col min="4" max="4" width="7.28515625" customWidth="1"/>
    <col min="5" max="5" width="5.5703125" customWidth="1"/>
    <col min="6" max="6" width="5.28515625" customWidth="1"/>
    <col min="7" max="7" width="7.42578125" customWidth="1"/>
    <col min="8" max="8" width="9.140625" customWidth="1"/>
    <col min="9" max="9" width="9.85546875" customWidth="1"/>
    <col min="10" max="10" width="7.42578125" customWidth="1"/>
    <col min="11" max="11" width="8.42578125" customWidth="1"/>
    <col min="12" max="12" width="5.5703125" customWidth="1"/>
    <col min="21" max="21" width="11.7109375" customWidth="1"/>
  </cols>
  <sheetData>
    <row r="1" spans="1:33" ht="15.75" thickBot="1" x14ac:dyDescent="0.3">
      <c r="A1" s="2" t="s">
        <v>6</v>
      </c>
    </row>
    <row r="2" spans="1:33" ht="15.75" thickBot="1" x14ac:dyDescent="0.3">
      <c r="A2" s="3" t="s">
        <v>0</v>
      </c>
      <c r="B2" s="4" t="s">
        <v>3</v>
      </c>
      <c r="C2" s="5" t="s">
        <v>1</v>
      </c>
      <c r="D2" s="3" t="s">
        <v>0</v>
      </c>
      <c r="E2" s="4" t="s">
        <v>2</v>
      </c>
      <c r="F2" s="5" t="s">
        <v>1</v>
      </c>
      <c r="G2" s="3" t="s">
        <v>0</v>
      </c>
      <c r="H2" s="4" t="s">
        <v>4</v>
      </c>
      <c r="I2" s="5" t="s">
        <v>1</v>
      </c>
      <c r="J2" s="3" t="s">
        <v>0</v>
      </c>
      <c r="K2" s="4" t="s">
        <v>5</v>
      </c>
      <c r="L2" s="5" t="s">
        <v>1</v>
      </c>
    </row>
    <row r="3" spans="1:33" x14ac:dyDescent="0.25">
      <c r="A3" s="6">
        <v>0</v>
      </c>
      <c r="B3" s="7">
        <v>255</v>
      </c>
      <c r="C3" s="8">
        <f>LN(B3)</f>
        <v>5.5412635451584258</v>
      </c>
      <c r="D3" s="6">
        <v>0</v>
      </c>
      <c r="E3" s="7">
        <v>255</v>
      </c>
      <c r="F3" s="8">
        <f>LN(E3)</f>
        <v>5.5412635451584258</v>
      </c>
      <c r="G3" s="6">
        <v>0</v>
      </c>
      <c r="H3" s="7">
        <v>255</v>
      </c>
      <c r="I3" s="8">
        <f>LN(H3)</f>
        <v>5.5412635451584258</v>
      </c>
      <c r="J3" s="9">
        <v>0</v>
      </c>
      <c r="K3" s="10">
        <v>255</v>
      </c>
      <c r="L3" s="8">
        <f>LN(K3)</f>
        <v>5.5412635451584258</v>
      </c>
      <c r="N3">
        <f>C3*C3</f>
        <v>30.705601676901725</v>
      </c>
      <c r="O3">
        <f>F3*F3</f>
        <v>30.705601676901725</v>
      </c>
      <c r="P3">
        <f>I3*I3</f>
        <v>30.705601676901725</v>
      </c>
      <c r="Q3">
        <f>L3*L3</f>
        <v>30.705601676901725</v>
      </c>
      <c r="S3">
        <f>A3*A3</f>
        <v>0</v>
      </c>
      <c r="T3">
        <f>D3*D3</f>
        <v>0</v>
      </c>
      <c r="U3" s="1">
        <f>G3*G3</f>
        <v>0</v>
      </c>
      <c r="V3">
        <f>J3*J3</f>
        <v>0</v>
      </c>
      <c r="AC3">
        <v>7.1820000000000004</v>
      </c>
      <c r="AD3">
        <v>40</v>
      </c>
      <c r="AE3">
        <f>1/AD3</f>
        <v>2.5000000000000001E-2</v>
      </c>
      <c r="AG3">
        <v>6.95</v>
      </c>
    </row>
    <row r="4" spans="1:33" x14ac:dyDescent="0.25">
      <c r="A4" s="11">
        <v>13.34</v>
      </c>
      <c r="B4" s="12">
        <v>238.3</v>
      </c>
      <c r="C4" s="13">
        <f t="shared" ref="C4:C50" si="0">LN(B4)</f>
        <v>5.4735303841046967</v>
      </c>
      <c r="D4" s="11">
        <v>16.68</v>
      </c>
      <c r="E4" s="12">
        <v>253.3</v>
      </c>
      <c r="F4" s="13">
        <f t="shared" ref="F4:F50" si="1">LN(E4)</f>
        <v>5.5345745570076295</v>
      </c>
      <c r="G4" s="11">
        <v>19.66</v>
      </c>
      <c r="H4" s="12">
        <v>252</v>
      </c>
      <c r="I4" s="13">
        <f t="shared" ref="I4:I50" si="2">LN(H4)</f>
        <v>5.5294290875114234</v>
      </c>
      <c r="J4" s="14">
        <v>24.83</v>
      </c>
      <c r="K4" s="15">
        <v>249</v>
      </c>
      <c r="L4" s="13">
        <f t="shared" ref="L4:L50" si="3">LN(K4)</f>
        <v>5.5174528964647074</v>
      </c>
      <c r="N4">
        <f t="shared" ref="N4:N50" si="4">C4*C4</f>
        <v>29.959534865717309</v>
      </c>
      <c r="O4">
        <f t="shared" ref="O4:O50" si="5">F4*F4</f>
        <v>30.631515527076196</v>
      </c>
      <c r="P4">
        <f t="shared" ref="P4:P50" si="6">I4*I4</f>
        <v>30.574586033817411</v>
      </c>
      <c r="Q4">
        <f t="shared" ref="Q4:Q50" si="7">L4*L4</f>
        <v>30.44228646470679</v>
      </c>
      <c r="S4">
        <f t="shared" ref="S4:S50" si="8">A4*A4</f>
        <v>177.9556</v>
      </c>
      <c r="T4">
        <f t="shared" ref="T4:T50" si="9">D4*D4</f>
        <v>278.22239999999999</v>
      </c>
      <c r="U4" s="1">
        <f t="shared" ref="U4:U50" si="10">G4*G4</f>
        <v>386.51560000000001</v>
      </c>
      <c r="V4">
        <f t="shared" ref="V4:V50" si="11">J4*J4</f>
        <v>616.52889999999991</v>
      </c>
      <c r="AC4">
        <v>2.2679999999999998</v>
      </c>
      <c r="AD4">
        <v>130</v>
      </c>
      <c r="AE4">
        <f>1/AD4</f>
        <v>7.6923076923076927E-3</v>
      </c>
      <c r="AG4">
        <v>2.2799999999999998</v>
      </c>
    </row>
    <row r="5" spans="1:33" x14ac:dyDescent="0.25">
      <c r="A5" s="11">
        <v>23.68</v>
      </c>
      <c r="B5" s="12">
        <v>221.3</v>
      </c>
      <c r="C5" s="13">
        <f t="shared" si="0"/>
        <v>5.3995192470570039</v>
      </c>
      <c r="D5" s="11">
        <v>33.36</v>
      </c>
      <c r="E5" s="12">
        <v>247</v>
      </c>
      <c r="F5" s="13">
        <f t="shared" si="1"/>
        <v>5.5093883366279774</v>
      </c>
      <c r="G5" s="11">
        <v>39.32</v>
      </c>
      <c r="H5" s="12">
        <v>246.7</v>
      </c>
      <c r="I5" s="13">
        <f t="shared" si="2"/>
        <v>5.5081730235353108</v>
      </c>
      <c r="J5" s="14">
        <v>49.66</v>
      </c>
      <c r="K5" s="15">
        <v>240</v>
      </c>
      <c r="L5" s="13">
        <f t="shared" si="3"/>
        <v>5.4806389233419912</v>
      </c>
      <c r="N5">
        <f t="shared" si="4"/>
        <v>29.154808099339036</v>
      </c>
      <c r="O5">
        <f t="shared" si="5"/>
        <v>30.353359843772392</v>
      </c>
      <c r="P5">
        <f t="shared" si="6"/>
        <v>30.339970057202127</v>
      </c>
      <c r="Q5">
        <f t="shared" si="7"/>
        <v>30.03740300805126</v>
      </c>
      <c r="S5">
        <f t="shared" si="8"/>
        <v>560.74239999999998</v>
      </c>
      <c r="T5">
        <f t="shared" si="9"/>
        <v>1112.8896</v>
      </c>
      <c r="U5" s="1">
        <f t="shared" si="10"/>
        <v>1546.0624</v>
      </c>
      <c r="V5">
        <f t="shared" si="11"/>
        <v>2466.1155999999996</v>
      </c>
      <c r="AC5">
        <v>1.26</v>
      </c>
      <c r="AD5">
        <v>220</v>
      </c>
      <c r="AE5">
        <f>1/AD5</f>
        <v>4.5454545454545452E-3</v>
      </c>
      <c r="AG5">
        <v>1.29</v>
      </c>
    </row>
    <row r="6" spans="1:33" x14ac:dyDescent="0.25">
      <c r="A6" s="11">
        <v>40.020000000000003</v>
      </c>
      <c r="B6" s="12">
        <v>206</v>
      </c>
      <c r="C6" s="13">
        <f t="shared" si="0"/>
        <v>5.3278761687895813</v>
      </c>
      <c r="D6" s="11">
        <v>50.04</v>
      </c>
      <c r="E6" s="12">
        <v>240</v>
      </c>
      <c r="F6" s="13">
        <f t="shared" si="1"/>
        <v>5.4806389233419912</v>
      </c>
      <c r="G6" s="11">
        <v>58.98</v>
      </c>
      <c r="H6" s="12">
        <v>241</v>
      </c>
      <c r="I6" s="13">
        <f t="shared" si="2"/>
        <v>5.4847969334906548</v>
      </c>
      <c r="J6" s="14">
        <v>74.489999999999995</v>
      </c>
      <c r="K6" s="15">
        <v>231</v>
      </c>
      <c r="L6" s="13">
        <f t="shared" si="3"/>
        <v>5.4424177105217932</v>
      </c>
      <c r="N6">
        <f t="shared" si="4"/>
        <v>28.386264469955947</v>
      </c>
      <c r="O6">
        <f t="shared" si="5"/>
        <v>30.03740300805126</v>
      </c>
      <c r="P6">
        <f t="shared" si="6"/>
        <v>30.082997401628489</v>
      </c>
      <c r="Q6">
        <f t="shared" si="7"/>
        <v>29.619910535801278</v>
      </c>
      <c r="S6">
        <f t="shared" si="8"/>
        <v>1601.6004000000003</v>
      </c>
      <c r="T6">
        <f t="shared" si="9"/>
        <v>2504.0016000000001</v>
      </c>
      <c r="U6" s="1">
        <f t="shared" si="10"/>
        <v>3478.6403999999998</v>
      </c>
      <c r="V6">
        <f t="shared" si="11"/>
        <v>5548.7600999999995</v>
      </c>
    </row>
    <row r="7" spans="1:33" x14ac:dyDescent="0.25">
      <c r="A7" s="11">
        <v>53.36</v>
      </c>
      <c r="B7" s="12">
        <v>191</v>
      </c>
      <c r="C7" s="13">
        <f t="shared" si="0"/>
        <v>5.2522734280466299</v>
      </c>
      <c r="D7" s="11">
        <v>66.72</v>
      </c>
      <c r="E7" s="12">
        <v>233</v>
      </c>
      <c r="F7" s="13">
        <f t="shared" si="1"/>
        <v>5.4510384535657002</v>
      </c>
      <c r="G7" s="11">
        <v>78.64</v>
      </c>
      <c r="H7" s="12">
        <v>236</v>
      </c>
      <c r="I7" s="13">
        <f t="shared" si="2"/>
        <v>5.4638318050256105</v>
      </c>
      <c r="J7" s="14">
        <v>99.32</v>
      </c>
      <c r="K7" s="15">
        <v>222</v>
      </c>
      <c r="L7" s="13">
        <f t="shared" si="3"/>
        <v>5.4026773818722793</v>
      </c>
      <c r="N7">
        <f t="shared" si="4"/>
        <v>27.586376162964697</v>
      </c>
      <c r="O7">
        <f t="shared" si="5"/>
        <v>29.71382022225194</v>
      </c>
      <c r="P7">
        <f t="shared" si="6"/>
        <v>29.853457993609421</v>
      </c>
      <c r="Q7">
        <f t="shared" si="7"/>
        <v>29.188922892594306</v>
      </c>
      <c r="S7">
        <f t="shared" si="8"/>
        <v>2847.2896000000001</v>
      </c>
      <c r="T7">
        <f t="shared" si="9"/>
        <v>4451.5583999999999</v>
      </c>
      <c r="U7" s="1">
        <f t="shared" si="10"/>
        <v>6184.2496000000001</v>
      </c>
      <c r="V7">
        <f t="shared" si="11"/>
        <v>9864.4623999999985</v>
      </c>
    </row>
    <row r="8" spans="1:33" x14ac:dyDescent="0.25">
      <c r="A8" s="11">
        <v>66.7</v>
      </c>
      <c r="B8" s="12">
        <v>177.3</v>
      </c>
      <c r="C8" s="13">
        <f t="shared" si="0"/>
        <v>5.1778432130801626</v>
      </c>
      <c r="D8" s="11">
        <v>83.4</v>
      </c>
      <c r="E8" s="12">
        <v>226</v>
      </c>
      <c r="F8" s="13">
        <f t="shared" si="1"/>
        <v>5.4205349992722862</v>
      </c>
      <c r="G8" s="11">
        <v>98.3</v>
      </c>
      <c r="H8" s="12">
        <v>231.7</v>
      </c>
      <c r="I8" s="13">
        <f t="shared" si="2"/>
        <v>5.4454434314383304</v>
      </c>
      <c r="J8" s="14">
        <v>124.15</v>
      </c>
      <c r="K8" s="15">
        <v>213.9</v>
      </c>
      <c r="L8" s="13">
        <f t="shared" si="3"/>
        <v>5.36550861608836</v>
      </c>
      <c r="N8">
        <f t="shared" si="4"/>
        <v>26.810060339240302</v>
      </c>
      <c r="O8">
        <f t="shared" si="5"/>
        <v>29.382199678335805</v>
      </c>
      <c r="P8">
        <f t="shared" si="6"/>
        <v>29.65285416499486</v>
      </c>
      <c r="Q8">
        <f t="shared" si="7"/>
        <v>28.788682709318429</v>
      </c>
      <c r="S8">
        <f t="shared" si="8"/>
        <v>4448.8900000000003</v>
      </c>
      <c r="T8">
        <f t="shared" si="9"/>
        <v>6955.5600000000013</v>
      </c>
      <c r="U8" s="1">
        <f t="shared" si="10"/>
        <v>9662.89</v>
      </c>
      <c r="V8">
        <f t="shared" si="11"/>
        <v>15413.222500000002</v>
      </c>
    </row>
    <row r="9" spans="1:33" x14ac:dyDescent="0.25">
      <c r="A9" s="11">
        <v>80.040000000000006</v>
      </c>
      <c r="B9" s="12">
        <v>165</v>
      </c>
      <c r="C9" s="13">
        <f t="shared" si="0"/>
        <v>5.1059454739005803</v>
      </c>
      <c r="D9" s="11">
        <v>100.09</v>
      </c>
      <c r="E9" s="12">
        <v>219</v>
      </c>
      <c r="F9" s="13">
        <f t="shared" si="1"/>
        <v>5.389071729816501</v>
      </c>
      <c r="G9" s="11">
        <v>117.96</v>
      </c>
      <c r="H9" s="12">
        <v>226</v>
      </c>
      <c r="I9" s="13">
        <f t="shared" si="2"/>
        <v>5.4205349992722862</v>
      </c>
      <c r="J9" s="14">
        <v>148.97999999999999</v>
      </c>
      <c r="K9" s="15">
        <v>206</v>
      </c>
      <c r="L9" s="13">
        <f t="shared" si="3"/>
        <v>5.3278761687895813</v>
      </c>
      <c r="N9">
        <f t="shared" si="4"/>
        <v>26.070679182445822</v>
      </c>
      <c r="O9">
        <f t="shared" si="5"/>
        <v>29.042094109107413</v>
      </c>
      <c r="P9">
        <f t="shared" si="6"/>
        <v>29.382199678335805</v>
      </c>
      <c r="Q9">
        <f t="shared" si="7"/>
        <v>28.386264469955947</v>
      </c>
      <c r="S9">
        <f t="shared" si="8"/>
        <v>6406.4016000000011</v>
      </c>
      <c r="T9">
        <f t="shared" si="9"/>
        <v>10018.008100000001</v>
      </c>
      <c r="U9" s="1">
        <f t="shared" si="10"/>
        <v>13914.561599999999</v>
      </c>
      <c r="V9">
        <f t="shared" si="11"/>
        <v>22195.040399999998</v>
      </c>
    </row>
    <row r="10" spans="1:33" x14ac:dyDescent="0.25">
      <c r="A10" s="11">
        <v>93.38</v>
      </c>
      <c r="B10" s="12">
        <v>153.6</v>
      </c>
      <c r="C10" s="13">
        <f t="shared" si="0"/>
        <v>5.0343518207135718</v>
      </c>
      <c r="D10" s="11">
        <v>116.77</v>
      </c>
      <c r="E10" s="12">
        <v>213</v>
      </c>
      <c r="F10" s="13">
        <f t="shared" si="1"/>
        <v>5.3612921657094255</v>
      </c>
      <c r="G10" s="11">
        <v>137.62</v>
      </c>
      <c r="H10" s="12">
        <v>222</v>
      </c>
      <c r="I10" s="13">
        <f t="shared" si="2"/>
        <v>5.4026773818722793</v>
      </c>
      <c r="J10" s="14">
        <v>173.81</v>
      </c>
      <c r="K10" s="15">
        <v>197.2</v>
      </c>
      <c r="L10" s="13">
        <f t="shared" si="3"/>
        <v>5.2842184421685348</v>
      </c>
      <c r="N10">
        <f t="shared" si="4"/>
        <v>25.344698254722054</v>
      </c>
      <c r="O10">
        <f t="shared" si="5"/>
        <v>28.743453686097261</v>
      </c>
      <c r="P10">
        <f t="shared" si="6"/>
        <v>29.188922892594306</v>
      </c>
      <c r="Q10">
        <f t="shared" si="7"/>
        <v>27.922964544554056</v>
      </c>
      <c r="S10">
        <f t="shared" si="8"/>
        <v>8719.8243999999995</v>
      </c>
      <c r="T10">
        <f t="shared" si="9"/>
        <v>13635.232899999999</v>
      </c>
      <c r="U10" s="1">
        <f t="shared" si="10"/>
        <v>18939.2644</v>
      </c>
      <c r="V10">
        <f t="shared" si="11"/>
        <v>30209.916100000002</v>
      </c>
    </row>
    <row r="11" spans="1:33" x14ac:dyDescent="0.25">
      <c r="A11" s="11">
        <v>106.72</v>
      </c>
      <c r="B11" s="12">
        <v>142.30000000000001</v>
      </c>
      <c r="C11" s="13">
        <f t="shared" si="0"/>
        <v>4.9579375050958063</v>
      </c>
      <c r="D11" s="11">
        <v>133.44999999999999</v>
      </c>
      <c r="E11" s="12">
        <v>206</v>
      </c>
      <c r="F11" s="13">
        <f t="shared" si="1"/>
        <v>5.3278761687895813</v>
      </c>
      <c r="G11" s="11">
        <v>157.28</v>
      </c>
      <c r="H11" s="12">
        <v>217</v>
      </c>
      <c r="I11" s="13">
        <f t="shared" si="2"/>
        <v>5.3798973535404597</v>
      </c>
      <c r="J11" s="14">
        <v>198.64</v>
      </c>
      <c r="K11" s="15">
        <v>190</v>
      </c>
      <c r="L11" s="13">
        <f t="shared" si="3"/>
        <v>5.2470240721604862</v>
      </c>
      <c r="N11">
        <f t="shared" si="4"/>
        <v>24.581144304435629</v>
      </c>
      <c r="O11">
        <f t="shared" si="5"/>
        <v>28.386264469955947</v>
      </c>
      <c r="P11">
        <f t="shared" si="6"/>
        <v>28.943295534631641</v>
      </c>
      <c r="Q11">
        <f t="shared" si="7"/>
        <v>27.53126161383161</v>
      </c>
      <c r="S11">
        <f t="shared" si="8"/>
        <v>11389.1584</v>
      </c>
      <c r="T11">
        <f t="shared" si="9"/>
        <v>17808.902499999997</v>
      </c>
      <c r="U11" s="1">
        <f t="shared" si="10"/>
        <v>24736.9984</v>
      </c>
      <c r="V11">
        <f t="shared" si="11"/>
        <v>39457.849599999994</v>
      </c>
    </row>
    <row r="12" spans="1:33" x14ac:dyDescent="0.25">
      <c r="A12" s="11">
        <v>120.06</v>
      </c>
      <c r="B12" s="12">
        <v>132</v>
      </c>
      <c r="C12" s="13">
        <f t="shared" si="0"/>
        <v>4.8828019225863706</v>
      </c>
      <c r="D12" s="11">
        <v>150.13</v>
      </c>
      <c r="E12" s="12">
        <v>200</v>
      </c>
      <c r="F12" s="13">
        <f t="shared" si="1"/>
        <v>5.2983173665480363</v>
      </c>
      <c r="G12" s="11">
        <v>176.94</v>
      </c>
      <c r="H12" s="12">
        <v>212.1</v>
      </c>
      <c r="I12" s="13">
        <f t="shared" si="2"/>
        <v>5.3570578615706363</v>
      </c>
      <c r="J12" s="14">
        <v>223.47</v>
      </c>
      <c r="K12" s="15">
        <v>182.5</v>
      </c>
      <c r="L12" s="13">
        <f t="shared" si="3"/>
        <v>5.2067501730225461</v>
      </c>
      <c r="N12">
        <f t="shared" si="4"/>
        <v>23.841754615213159</v>
      </c>
      <c r="O12">
        <f t="shared" si="5"/>
        <v>28.072166916664518</v>
      </c>
      <c r="P12">
        <f t="shared" si="6"/>
        <v>28.698068932215758</v>
      </c>
      <c r="Q12">
        <f t="shared" si="7"/>
        <v>27.110247364270315</v>
      </c>
      <c r="S12">
        <f t="shared" si="8"/>
        <v>14414.4036</v>
      </c>
      <c r="T12">
        <f t="shared" si="9"/>
        <v>22539.016899999999</v>
      </c>
      <c r="U12" s="1">
        <f t="shared" si="10"/>
        <v>31307.763599999998</v>
      </c>
      <c r="V12">
        <f t="shared" si="11"/>
        <v>49938.840900000003</v>
      </c>
    </row>
    <row r="13" spans="1:33" x14ac:dyDescent="0.25">
      <c r="A13" s="11">
        <v>133.4</v>
      </c>
      <c r="B13" s="12">
        <v>123</v>
      </c>
      <c r="C13" s="13">
        <f t="shared" si="0"/>
        <v>4.8121843553724171</v>
      </c>
      <c r="D13" s="11">
        <v>166.81</v>
      </c>
      <c r="E13" s="12">
        <v>194.2</v>
      </c>
      <c r="F13" s="13">
        <f t="shared" si="1"/>
        <v>5.2688885558572247</v>
      </c>
      <c r="G13" s="11">
        <v>196.6</v>
      </c>
      <c r="H13" s="12">
        <v>208</v>
      </c>
      <c r="I13" s="13">
        <f t="shared" si="2"/>
        <v>5.3375380797013179</v>
      </c>
      <c r="J13" s="14">
        <v>248.3</v>
      </c>
      <c r="K13" s="15">
        <v>175</v>
      </c>
      <c r="L13" s="13">
        <f t="shared" si="3"/>
        <v>5.1647859739235145</v>
      </c>
      <c r="N13">
        <f t="shared" si="4"/>
        <v>23.157118270091047</v>
      </c>
      <c r="O13">
        <f t="shared" si="5"/>
        <v>27.761186614043233</v>
      </c>
      <c r="P13">
        <f t="shared" si="6"/>
        <v>28.489312752261633</v>
      </c>
      <c r="Q13">
        <f t="shared" si="7"/>
        <v>26.675014156437065</v>
      </c>
      <c r="S13">
        <f t="shared" si="8"/>
        <v>17795.560000000001</v>
      </c>
      <c r="T13">
        <f t="shared" si="9"/>
        <v>27825.576100000002</v>
      </c>
      <c r="U13" s="1">
        <f t="shared" si="10"/>
        <v>38651.56</v>
      </c>
      <c r="V13">
        <f t="shared" si="11"/>
        <v>61652.890000000007</v>
      </c>
    </row>
    <row r="14" spans="1:33" x14ac:dyDescent="0.25">
      <c r="A14" s="11">
        <v>146.74</v>
      </c>
      <c r="B14" s="12">
        <v>114</v>
      </c>
      <c r="C14" s="13">
        <f t="shared" si="0"/>
        <v>4.7361984483944957</v>
      </c>
      <c r="D14" s="11">
        <v>183.49</v>
      </c>
      <c r="E14" s="12">
        <v>188.5</v>
      </c>
      <c r="F14" s="13">
        <f t="shared" si="1"/>
        <v>5.2390980068880655</v>
      </c>
      <c r="G14" s="11">
        <v>216.26</v>
      </c>
      <c r="H14" s="12">
        <v>204</v>
      </c>
      <c r="I14" s="13">
        <f t="shared" si="2"/>
        <v>5.3181199938442161</v>
      </c>
      <c r="J14" s="14">
        <v>273.13</v>
      </c>
      <c r="K14" s="15">
        <v>168</v>
      </c>
      <c r="L14" s="13">
        <f t="shared" si="3"/>
        <v>5.1239639794032588</v>
      </c>
      <c r="N14">
        <f t="shared" si="4"/>
        <v>22.431575742574427</v>
      </c>
      <c r="O14">
        <f t="shared" si="5"/>
        <v>27.4481479257785</v>
      </c>
      <c r="P14">
        <f t="shared" si="6"/>
        <v>28.282400268925606</v>
      </c>
      <c r="Q14">
        <f t="shared" si="7"/>
        <v>26.255006862222078</v>
      </c>
      <c r="S14">
        <f t="shared" si="8"/>
        <v>21532.627600000003</v>
      </c>
      <c r="T14">
        <f t="shared" si="9"/>
        <v>33668.580100000006</v>
      </c>
      <c r="U14" s="1">
        <f t="shared" si="10"/>
        <v>46768.387599999995</v>
      </c>
      <c r="V14">
        <f t="shared" si="11"/>
        <v>74599.996899999998</v>
      </c>
    </row>
    <row r="15" spans="1:33" x14ac:dyDescent="0.25">
      <c r="A15" s="11">
        <v>160.09</v>
      </c>
      <c r="B15" s="12">
        <v>106</v>
      </c>
      <c r="C15" s="13">
        <f t="shared" si="0"/>
        <v>4.6634390941120669</v>
      </c>
      <c r="D15" s="11">
        <v>200.17</v>
      </c>
      <c r="E15" s="12">
        <v>183</v>
      </c>
      <c r="F15" s="13">
        <f t="shared" si="1"/>
        <v>5.2094861528414214</v>
      </c>
      <c r="G15" s="11">
        <v>235.91</v>
      </c>
      <c r="H15" s="12">
        <v>200</v>
      </c>
      <c r="I15" s="13">
        <f t="shared" si="2"/>
        <v>5.2983173665480363</v>
      </c>
      <c r="J15" s="14">
        <v>297.95999999999998</v>
      </c>
      <c r="K15" s="15">
        <v>161</v>
      </c>
      <c r="L15" s="13">
        <f t="shared" si="3"/>
        <v>5.0814043649844631</v>
      </c>
      <c r="N15">
        <f t="shared" si="4"/>
        <v>21.747664184492777</v>
      </c>
      <c r="O15">
        <f t="shared" si="5"/>
        <v>27.138745976646511</v>
      </c>
      <c r="P15">
        <f t="shared" si="6"/>
        <v>28.072166916664518</v>
      </c>
      <c r="Q15">
        <f t="shared" si="7"/>
        <v>25.820670320483156</v>
      </c>
      <c r="S15">
        <f t="shared" si="8"/>
        <v>25628.808100000002</v>
      </c>
      <c r="T15">
        <f t="shared" si="9"/>
        <v>40068.028899999998</v>
      </c>
      <c r="U15" s="1">
        <f t="shared" si="10"/>
        <v>55653.528099999996</v>
      </c>
      <c r="V15">
        <f t="shared" si="11"/>
        <v>88780.161599999992</v>
      </c>
    </row>
    <row r="16" spans="1:33" x14ac:dyDescent="0.25">
      <c r="A16" s="11">
        <v>173.43</v>
      </c>
      <c r="B16" s="12">
        <v>98.6</v>
      </c>
      <c r="C16" s="13">
        <f t="shared" si="0"/>
        <v>4.5910712616085894</v>
      </c>
      <c r="D16" s="11">
        <v>216.85</v>
      </c>
      <c r="E16" s="12">
        <v>178</v>
      </c>
      <c r="F16" s="13">
        <f t="shared" si="1"/>
        <v>5.181783550292085</v>
      </c>
      <c r="G16" s="11">
        <v>255.57</v>
      </c>
      <c r="H16" s="12">
        <v>195.4</v>
      </c>
      <c r="I16" s="13">
        <f t="shared" si="2"/>
        <v>5.2750487396086827</v>
      </c>
      <c r="J16" s="14">
        <v>322.79000000000002</v>
      </c>
      <c r="K16" s="15">
        <v>154</v>
      </c>
      <c r="L16" s="13">
        <f t="shared" si="3"/>
        <v>5.0369526024136295</v>
      </c>
      <c r="N16">
        <f t="shared" si="4"/>
        <v>21.077935329168284</v>
      </c>
      <c r="O16">
        <f t="shared" si="5"/>
        <v>26.850880762077644</v>
      </c>
      <c r="P16">
        <f t="shared" si="6"/>
        <v>27.826139205247152</v>
      </c>
      <c r="Q16">
        <f t="shared" si="7"/>
        <v>25.370891518961436</v>
      </c>
      <c r="S16">
        <f t="shared" si="8"/>
        <v>30077.964900000003</v>
      </c>
      <c r="T16">
        <f t="shared" si="9"/>
        <v>47023.922500000001</v>
      </c>
      <c r="U16" s="1">
        <f t="shared" si="10"/>
        <v>65316.024899999997</v>
      </c>
      <c r="V16">
        <f t="shared" si="11"/>
        <v>104193.38410000001</v>
      </c>
    </row>
    <row r="17" spans="1:22" x14ac:dyDescent="0.25">
      <c r="A17" s="11">
        <v>186.77</v>
      </c>
      <c r="B17" s="12">
        <v>91.2</v>
      </c>
      <c r="C17" s="13">
        <f t="shared" si="0"/>
        <v>4.513054897080286</v>
      </c>
      <c r="D17" s="11">
        <v>233.53</v>
      </c>
      <c r="E17" s="12">
        <v>172</v>
      </c>
      <c r="F17" s="13">
        <f t="shared" si="1"/>
        <v>5.1474944768134527</v>
      </c>
      <c r="G17" s="11">
        <v>275.23</v>
      </c>
      <c r="H17" s="12">
        <v>192</v>
      </c>
      <c r="I17" s="13">
        <f t="shared" si="2"/>
        <v>5.2574953720277815</v>
      </c>
      <c r="J17" s="14">
        <v>343.62</v>
      </c>
      <c r="K17" s="15">
        <v>147</v>
      </c>
      <c r="L17" s="13">
        <f t="shared" si="3"/>
        <v>4.990432586778736</v>
      </c>
      <c r="N17">
        <f t="shared" si="4"/>
        <v>20.36766450406035</v>
      </c>
      <c r="O17">
        <f t="shared" si="5"/>
        <v>26.496699388825</v>
      </c>
      <c r="P17">
        <f t="shared" si="6"/>
        <v>27.641257586893541</v>
      </c>
      <c r="Q17">
        <f t="shared" si="7"/>
        <v>24.904417403183107</v>
      </c>
      <c r="S17">
        <f t="shared" si="8"/>
        <v>34883.032900000006</v>
      </c>
      <c r="T17">
        <f t="shared" si="9"/>
        <v>54536.260900000001</v>
      </c>
      <c r="U17" s="1">
        <f t="shared" si="10"/>
        <v>75751.55290000001</v>
      </c>
      <c r="V17">
        <f t="shared" si="11"/>
        <v>118074.7044</v>
      </c>
    </row>
    <row r="18" spans="1:22" x14ac:dyDescent="0.25">
      <c r="A18" s="11">
        <v>200.11</v>
      </c>
      <c r="B18" s="12">
        <v>84.9</v>
      </c>
      <c r="C18" s="13">
        <f t="shared" si="0"/>
        <v>4.4414740933173018</v>
      </c>
      <c r="D18" s="11">
        <v>250.21</v>
      </c>
      <c r="E18" s="12">
        <v>167</v>
      </c>
      <c r="F18" s="13">
        <f t="shared" si="1"/>
        <v>5.1179938124167554</v>
      </c>
      <c r="G18" s="11">
        <v>294.89</v>
      </c>
      <c r="H18" s="12">
        <v>188</v>
      </c>
      <c r="I18" s="13">
        <f t="shared" si="2"/>
        <v>5.2364419628299492</v>
      </c>
      <c r="J18" s="14">
        <v>372.45</v>
      </c>
      <c r="K18" s="15">
        <v>141</v>
      </c>
      <c r="L18" s="13">
        <f t="shared" si="3"/>
        <v>4.9487598903781684</v>
      </c>
      <c r="N18">
        <f t="shared" si="4"/>
        <v>19.72669212160875</v>
      </c>
      <c r="O18">
        <f t="shared" si="5"/>
        <v>26.193860663936196</v>
      </c>
      <c r="P18">
        <f t="shared" si="6"/>
        <v>27.420324430086371</v>
      </c>
      <c r="Q18">
        <f t="shared" si="7"/>
        <v>24.490224452615742</v>
      </c>
      <c r="S18">
        <f t="shared" si="8"/>
        <v>40044.012100000007</v>
      </c>
      <c r="T18">
        <f t="shared" si="9"/>
        <v>62605.044100000006</v>
      </c>
      <c r="U18" s="1">
        <f t="shared" si="10"/>
        <v>86960.112099999998</v>
      </c>
      <c r="V18">
        <f t="shared" si="11"/>
        <v>138719.0025</v>
      </c>
    </row>
    <row r="19" spans="1:22" x14ac:dyDescent="0.25">
      <c r="A19" s="11">
        <v>213.45</v>
      </c>
      <c r="B19" s="12">
        <v>79</v>
      </c>
      <c r="C19" s="13">
        <f t="shared" si="0"/>
        <v>4.3694478524670215</v>
      </c>
      <c r="D19" s="11">
        <v>266.89</v>
      </c>
      <c r="E19" s="12">
        <v>162</v>
      </c>
      <c r="F19" s="13">
        <f t="shared" si="1"/>
        <v>5.0875963352323836</v>
      </c>
      <c r="G19" s="11">
        <v>314.55</v>
      </c>
      <c r="H19" s="12">
        <v>184</v>
      </c>
      <c r="I19" s="13">
        <f t="shared" si="2"/>
        <v>5.2149357576089859</v>
      </c>
      <c r="J19" s="14">
        <v>397.28</v>
      </c>
      <c r="K19" s="15">
        <v>135</v>
      </c>
      <c r="L19" s="13">
        <f t="shared" si="3"/>
        <v>4.9052747784384296</v>
      </c>
      <c r="N19">
        <f t="shared" si="4"/>
        <v>19.092074535428665</v>
      </c>
      <c r="O19">
        <f t="shared" si="5"/>
        <v>25.88363647026998</v>
      </c>
      <c r="P19">
        <f t="shared" si="6"/>
        <v>27.195554955988808</v>
      </c>
      <c r="Q19">
        <f t="shared" si="7"/>
        <v>24.061720651984185</v>
      </c>
      <c r="S19">
        <f t="shared" si="8"/>
        <v>45560.902499999997</v>
      </c>
      <c r="T19">
        <f t="shared" si="9"/>
        <v>71230.272099999987</v>
      </c>
      <c r="U19" s="1">
        <f t="shared" si="10"/>
        <v>98941.702500000014</v>
      </c>
      <c r="V19">
        <f t="shared" si="11"/>
        <v>157831.39839999998</v>
      </c>
    </row>
    <row r="20" spans="1:22" x14ac:dyDescent="0.25">
      <c r="A20" s="11">
        <v>226.79</v>
      </c>
      <c r="B20" s="12">
        <v>74</v>
      </c>
      <c r="C20" s="13">
        <f t="shared" si="0"/>
        <v>4.3040650932041702</v>
      </c>
      <c r="D20" s="11">
        <v>283.57</v>
      </c>
      <c r="E20" s="12">
        <v>157</v>
      </c>
      <c r="F20" s="13">
        <f t="shared" si="1"/>
        <v>5.0562458053483077</v>
      </c>
      <c r="G20" s="11">
        <v>334.21</v>
      </c>
      <c r="H20" s="12">
        <v>181</v>
      </c>
      <c r="I20" s="13">
        <f t="shared" si="2"/>
        <v>5.1984970312658261</v>
      </c>
      <c r="J20" s="14">
        <v>422.11</v>
      </c>
      <c r="K20" s="15">
        <v>129</v>
      </c>
      <c r="L20" s="13">
        <f t="shared" si="3"/>
        <v>4.8598124043616719</v>
      </c>
      <c r="N20">
        <f t="shared" si="4"/>
        <v>18.524976326538621</v>
      </c>
      <c r="O20">
        <f t="shared" si="5"/>
        <v>25.565621644102357</v>
      </c>
      <c r="P20">
        <f t="shared" si="6"/>
        <v>27.024371384079608</v>
      </c>
      <c r="Q20">
        <f t="shared" si="7"/>
        <v>23.617776605587576</v>
      </c>
      <c r="S20">
        <f t="shared" si="8"/>
        <v>51433.704099999995</v>
      </c>
      <c r="T20">
        <f t="shared" si="9"/>
        <v>80411.944900000002</v>
      </c>
      <c r="U20" s="1">
        <f t="shared" si="10"/>
        <v>111696.32409999998</v>
      </c>
      <c r="V20">
        <f t="shared" si="11"/>
        <v>178176.85210000002</v>
      </c>
    </row>
    <row r="21" spans="1:22" x14ac:dyDescent="0.25">
      <c r="A21" s="11">
        <v>240.13</v>
      </c>
      <c r="B21" s="12">
        <v>68</v>
      </c>
      <c r="C21" s="13">
        <f t="shared" si="0"/>
        <v>4.219507705176107</v>
      </c>
      <c r="D21" s="11">
        <v>300.26</v>
      </c>
      <c r="E21" s="12">
        <v>152.69999999999999</v>
      </c>
      <c r="F21" s="13">
        <f t="shared" si="1"/>
        <v>5.0284752122245866</v>
      </c>
      <c r="G21" s="11">
        <v>353.87</v>
      </c>
      <c r="H21" s="12">
        <v>177</v>
      </c>
      <c r="I21" s="13">
        <f t="shared" si="2"/>
        <v>5.1761497325738288</v>
      </c>
      <c r="J21" s="14">
        <v>446.94</v>
      </c>
      <c r="K21" s="15">
        <v>122.1</v>
      </c>
      <c r="L21" s="13">
        <f t="shared" si="3"/>
        <v>4.8048403811166587</v>
      </c>
      <c r="N21">
        <f t="shared" si="4"/>
        <v>17.804245274040536</v>
      </c>
      <c r="O21">
        <f t="shared" si="5"/>
        <v>25.285562959957101</v>
      </c>
      <c r="P21">
        <f t="shared" si="6"/>
        <v>26.792526054024119</v>
      </c>
      <c r="Q21">
        <f t="shared" si="7"/>
        <v>23.086491088009279</v>
      </c>
      <c r="S21">
        <f t="shared" si="8"/>
        <v>57662.416899999997</v>
      </c>
      <c r="T21">
        <f t="shared" si="9"/>
        <v>90156.067599999995</v>
      </c>
      <c r="U21" s="1">
        <f t="shared" si="10"/>
        <v>125223.97690000001</v>
      </c>
      <c r="V21">
        <f t="shared" si="11"/>
        <v>199755.36360000001</v>
      </c>
    </row>
    <row r="22" spans="1:22" x14ac:dyDescent="0.25">
      <c r="A22" s="11">
        <v>253.47</v>
      </c>
      <c r="B22" s="12">
        <v>63.5</v>
      </c>
      <c r="C22" s="13">
        <f t="shared" si="0"/>
        <v>4.1510399058986458</v>
      </c>
      <c r="D22" s="11">
        <v>316.94</v>
      </c>
      <c r="E22" s="12">
        <v>148</v>
      </c>
      <c r="F22" s="13">
        <f t="shared" si="1"/>
        <v>4.9972122737641147</v>
      </c>
      <c r="G22" s="11">
        <v>373.53</v>
      </c>
      <c r="H22" s="12">
        <v>173</v>
      </c>
      <c r="I22" s="13">
        <f t="shared" si="2"/>
        <v>5.1532915944977793</v>
      </c>
      <c r="J22" s="14">
        <v>471.77</v>
      </c>
      <c r="K22" s="15">
        <v>117</v>
      </c>
      <c r="L22" s="13">
        <f t="shared" si="3"/>
        <v>4.7621739347977563</v>
      </c>
      <c r="N22">
        <f t="shared" si="4"/>
        <v>17.23113230036304</v>
      </c>
      <c r="O22">
        <f t="shared" si="5"/>
        <v>24.972130509058712</v>
      </c>
      <c r="P22">
        <f t="shared" si="6"/>
        <v>26.556414257921464</v>
      </c>
      <c r="Q22">
        <f t="shared" si="7"/>
        <v>22.678300585267145</v>
      </c>
      <c r="S22">
        <f t="shared" si="8"/>
        <v>64247.0409</v>
      </c>
      <c r="T22">
        <f t="shared" si="9"/>
        <v>100450.9636</v>
      </c>
      <c r="U22" s="1">
        <f t="shared" si="10"/>
        <v>139524.66089999999</v>
      </c>
      <c r="V22">
        <f t="shared" si="11"/>
        <v>222566.93289999999</v>
      </c>
    </row>
    <row r="23" spans="1:22" x14ac:dyDescent="0.25">
      <c r="A23" s="11">
        <v>266.81</v>
      </c>
      <c r="B23" s="12">
        <v>59</v>
      </c>
      <c r="C23" s="13">
        <f t="shared" si="0"/>
        <v>4.0775374439057197</v>
      </c>
      <c r="D23" s="11">
        <v>333.62</v>
      </c>
      <c r="E23" s="12">
        <v>143.4</v>
      </c>
      <c r="F23" s="13">
        <f t="shared" si="1"/>
        <v>4.9656379281655196</v>
      </c>
      <c r="G23" s="11">
        <v>393.19</v>
      </c>
      <c r="H23" s="12">
        <v>170</v>
      </c>
      <c r="I23" s="13">
        <f t="shared" si="2"/>
        <v>5.1357984370502621</v>
      </c>
      <c r="J23" s="14">
        <v>496.6</v>
      </c>
      <c r="K23" s="15">
        <v>111</v>
      </c>
      <c r="L23" s="13">
        <f t="shared" si="3"/>
        <v>4.7095302013123339</v>
      </c>
      <c r="N23">
        <f t="shared" si="4"/>
        <v>16.626311606453189</v>
      </c>
      <c r="O23">
        <f t="shared" si="5"/>
        <v>24.657560033635953</v>
      </c>
      <c r="P23">
        <f t="shared" si="6"/>
        <v>26.376425586007915</v>
      </c>
      <c r="Q23">
        <f t="shared" si="7"/>
        <v>22.179674717072992</v>
      </c>
      <c r="S23">
        <f t="shared" si="8"/>
        <v>71187.576100000006</v>
      </c>
      <c r="T23">
        <f t="shared" si="9"/>
        <v>111302.30440000001</v>
      </c>
      <c r="U23" s="1">
        <f t="shared" si="10"/>
        <v>154598.37609999999</v>
      </c>
      <c r="V23">
        <f t="shared" si="11"/>
        <v>246611.56000000003</v>
      </c>
    </row>
    <row r="24" spans="1:22" x14ac:dyDescent="0.25">
      <c r="A24" s="11">
        <v>280.14999999999998</v>
      </c>
      <c r="B24" s="12">
        <v>54</v>
      </c>
      <c r="C24" s="13">
        <f t="shared" si="0"/>
        <v>3.9889840465642745</v>
      </c>
      <c r="D24" s="11">
        <v>350.3</v>
      </c>
      <c r="E24" s="12">
        <v>139.69999999999999</v>
      </c>
      <c r="F24" s="13">
        <f t="shared" si="1"/>
        <v>4.939497266262916</v>
      </c>
      <c r="G24" s="11">
        <v>412.85</v>
      </c>
      <c r="H24" s="12">
        <v>167</v>
      </c>
      <c r="I24" s="13">
        <f t="shared" si="2"/>
        <v>5.1179938124167554</v>
      </c>
      <c r="J24" s="14">
        <v>521.42999999999995</v>
      </c>
      <c r="K24" s="15">
        <v>105</v>
      </c>
      <c r="L24" s="13">
        <f t="shared" si="3"/>
        <v>4.6539603501575231</v>
      </c>
      <c r="N24">
        <f t="shared" si="4"/>
        <v>15.911993723744294</v>
      </c>
      <c r="O24">
        <f t="shared" si="5"/>
        <v>24.398633243418821</v>
      </c>
      <c r="P24">
        <f t="shared" si="6"/>
        <v>26.193860663936196</v>
      </c>
      <c r="Q24">
        <f t="shared" si="7"/>
        <v>21.659346940838336</v>
      </c>
      <c r="S24">
        <f t="shared" si="8"/>
        <v>78484.022499999992</v>
      </c>
      <c r="T24">
        <f t="shared" si="9"/>
        <v>122710.09000000001</v>
      </c>
      <c r="U24" s="1">
        <f t="shared" si="10"/>
        <v>170445.12250000003</v>
      </c>
      <c r="V24">
        <f t="shared" si="11"/>
        <v>271889.24489999993</v>
      </c>
    </row>
    <row r="25" spans="1:22" x14ac:dyDescent="0.25">
      <c r="A25" s="11">
        <v>293.49</v>
      </c>
      <c r="B25" s="12">
        <v>51</v>
      </c>
      <c r="C25" s="13">
        <f t="shared" si="0"/>
        <v>3.9318256327243257</v>
      </c>
      <c r="D25" s="11">
        <v>366.98</v>
      </c>
      <c r="E25" s="12">
        <v>135</v>
      </c>
      <c r="F25" s="13">
        <f t="shared" si="1"/>
        <v>4.9052747784384296</v>
      </c>
      <c r="G25" s="11">
        <v>432.51</v>
      </c>
      <c r="H25" s="12">
        <v>163</v>
      </c>
      <c r="I25" s="13">
        <f t="shared" si="2"/>
        <v>5.0937502008067623</v>
      </c>
      <c r="J25" s="14">
        <v>546.26</v>
      </c>
      <c r="K25" s="15">
        <v>99.7</v>
      </c>
      <c r="L25" s="13">
        <f t="shared" si="3"/>
        <v>4.6021656769677923</v>
      </c>
      <c r="N25">
        <f t="shared" si="4"/>
        <v>15.459252806148044</v>
      </c>
      <c r="O25">
        <f t="shared" si="5"/>
        <v>24.061720651984185</v>
      </c>
      <c r="P25">
        <f t="shared" si="6"/>
        <v>25.946291108218933</v>
      </c>
      <c r="Q25">
        <f t="shared" si="7"/>
        <v>21.179928918260419</v>
      </c>
      <c r="S25">
        <f t="shared" si="8"/>
        <v>86136.380100000009</v>
      </c>
      <c r="T25">
        <f t="shared" si="9"/>
        <v>134674.32040000003</v>
      </c>
      <c r="U25" s="1">
        <f t="shared" si="10"/>
        <v>187064.9001</v>
      </c>
      <c r="V25">
        <f t="shared" si="11"/>
        <v>298399.98759999999</v>
      </c>
    </row>
    <row r="26" spans="1:22" x14ac:dyDescent="0.25">
      <c r="A26" s="11">
        <v>306.83</v>
      </c>
      <c r="B26" s="12">
        <v>47</v>
      </c>
      <c r="C26" s="13">
        <f t="shared" si="0"/>
        <v>3.8501476017100584</v>
      </c>
      <c r="D26" s="11">
        <v>383.66</v>
      </c>
      <c r="E26" s="12">
        <v>131</v>
      </c>
      <c r="F26" s="13">
        <f t="shared" si="1"/>
        <v>4.8751973232011512</v>
      </c>
      <c r="G26" s="11">
        <v>452.17</v>
      </c>
      <c r="H26" s="12">
        <v>160</v>
      </c>
      <c r="I26" s="13">
        <f t="shared" si="2"/>
        <v>5.0751738152338266</v>
      </c>
      <c r="J26" s="14">
        <v>571.09</v>
      </c>
      <c r="K26" s="15">
        <v>94</v>
      </c>
      <c r="L26" s="13">
        <f t="shared" si="3"/>
        <v>4.5432947822700038</v>
      </c>
      <c r="N26">
        <f t="shared" si="4"/>
        <v>14.823636554953715</v>
      </c>
      <c r="O26">
        <f t="shared" si="5"/>
        <v>23.76754894014767</v>
      </c>
      <c r="P26">
        <f t="shared" si="6"/>
        <v>25.757389254835076</v>
      </c>
      <c r="Q26">
        <f t="shared" si="7"/>
        <v>20.641527478601841</v>
      </c>
      <c r="S26">
        <f t="shared" si="8"/>
        <v>94144.648899999986</v>
      </c>
      <c r="T26">
        <f t="shared" si="9"/>
        <v>147194.99560000002</v>
      </c>
      <c r="U26" s="1">
        <f t="shared" si="10"/>
        <v>204457.70890000003</v>
      </c>
      <c r="V26">
        <f t="shared" si="11"/>
        <v>326143.78810000006</v>
      </c>
    </row>
    <row r="27" spans="1:22" x14ac:dyDescent="0.25">
      <c r="A27" s="11">
        <v>320.17</v>
      </c>
      <c r="B27" s="12">
        <v>43.8</v>
      </c>
      <c r="C27" s="13">
        <f t="shared" si="0"/>
        <v>3.7796338173824005</v>
      </c>
      <c r="D27" s="11">
        <v>400.34</v>
      </c>
      <c r="E27" s="12">
        <v>127</v>
      </c>
      <c r="F27" s="13">
        <f t="shared" si="1"/>
        <v>4.8441870864585912</v>
      </c>
      <c r="G27" s="11">
        <v>471.83</v>
      </c>
      <c r="H27" s="12">
        <v>157</v>
      </c>
      <c r="I27" s="13">
        <f t="shared" si="2"/>
        <v>5.0562458053483077</v>
      </c>
      <c r="J27" s="14">
        <v>595.91</v>
      </c>
      <c r="K27" s="15">
        <v>89</v>
      </c>
      <c r="L27" s="13">
        <f t="shared" si="3"/>
        <v>4.4886363697321396</v>
      </c>
      <c r="N27">
        <f t="shared" si="4"/>
        <v>14.285631793500658</v>
      </c>
      <c r="O27">
        <f t="shared" si="5"/>
        <v>23.466148528612173</v>
      </c>
      <c r="P27">
        <f t="shared" si="6"/>
        <v>25.565621644102357</v>
      </c>
      <c r="Q27">
        <f t="shared" si="7"/>
        <v>20.147856459682121</v>
      </c>
      <c r="S27">
        <f t="shared" si="8"/>
        <v>102508.82890000001</v>
      </c>
      <c r="T27">
        <f t="shared" si="9"/>
        <v>160272.11559999999</v>
      </c>
      <c r="U27" s="1">
        <f t="shared" si="10"/>
        <v>222623.54889999999</v>
      </c>
      <c r="V27">
        <f t="shared" si="11"/>
        <v>355108.72809999995</v>
      </c>
    </row>
    <row r="28" spans="1:22" x14ac:dyDescent="0.25">
      <c r="A28" s="11">
        <v>333.51</v>
      </c>
      <c r="B28" s="12">
        <v>40</v>
      </c>
      <c r="C28" s="13">
        <f t="shared" si="0"/>
        <v>3.6888794541139363</v>
      </c>
      <c r="D28" s="11">
        <v>417.02</v>
      </c>
      <c r="E28" s="12">
        <v>123</v>
      </c>
      <c r="F28" s="13">
        <f t="shared" si="1"/>
        <v>4.8121843553724171</v>
      </c>
      <c r="G28" s="11">
        <v>491.49</v>
      </c>
      <c r="H28" s="12">
        <v>154</v>
      </c>
      <c r="I28" s="13">
        <f t="shared" si="2"/>
        <v>5.0369526024136295</v>
      </c>
      <c r="J28" s="14">
        <v>620.74</v>
      </c>
      <c r="K28" s="15">
        <v>84</v>
      </c>
      <c r="L28" s="13">
        <f t="shared" si="3"/>
        <v>4.4308167988433134</v>
      </c>
      <c r="N28">
        <f t="shared" si="4"/>
        <v>13.607831626983932</v>
      </c>
      <c r="O28">
        <f t="shared" si="5"/>
        <v>23.157118270091047</v>
      </c>
      <c r="P28">
        <f t="shared" si="6"/>
        <v>25.370891518961436</v>
      </c>
      <c r="Q28">
        <f t="shared" si="7"/>
        <v>19.632137504912105</v>
      </c>
      <c r="S28">
        <f t="shared" si="8"/>
        <v>111228.92009999999</v>
      </c>
      <c r="T28">
        <f t="shared" si="9"/>
        <v>173905.68039999998</v>
      </c>
      <c r="U28" s="1">
        <f t="shared" si="10"/>
        <v>241562.42010000002</v>
      </c>
      <c r="V28">
        <f t="shared" si="11"/>
        <v>385318.14760000003</v>
      </c>
    </row>
    <row r="29" spans="1:22" x14ac:dyDescent="0.25">
      <c r="A29" s="11">
        <v>346.85</v>
      </c>
      <c r="B29" s="12">
        <v>37.1</v>
      </c>
      <c r="C29" s="13">
        <f t="shared" si="0"/>
        <v>3.6136169696133895</v>
      </c>
      <c r="D29" s="11">
        <v>433.7</v>
      </c>
      <c r="E29" s="12">
        <v>120</v>
      </c>
      <c r="F29" s="13">
        <f t="shared" si="1"/>
        <v>4.7874917427820458</v>
      </c>
      <c r="G29" s="11">
        <v>511.15</v>
      </c>
      <c r="H29" s="12">
        <v>151</v>
      </c>
      <c r="I29" s="13">
        <f t="shared" si="2"/>
        <v>5.0172798368149243</v>
      </c>
      <c r="J29" s="14">
        <v>645.57000000000005</v>
      </c>
      <c r="K29" s="15">
        <v>79</v>
      </c>
      <c r="L29" s="13">
        <f t="shared" si="3"/>
        <v>4.3694478524670215</v>
      </c>
      <c r="N29">
        <f t="shared" si="4"/>
        <v>13.058227603077857</v>
      </c>
      <c r="O29">
        <f t="shared" si="5"/>
        <v>22.920077187206271</v>
      </c>
      <c r="P29">
        <f t="shared" si="6"/>
        <v>25.173096960909593</v>
      </c>
      <c r="Q29">
        <f t="shared" si="7"/>
        <v>19.092074535428665</v>
      </c>
      <c r="S29">
        <f t="shared" si="8"/>
        <v>120304.92250000002</v>
      </c>
      <c r="T29">
        <f t="shared" si="9"/>
        <v>188095.69</v>
      </c>
      <c r="U29" s="1">
        <f t="shared" si="10"/>
        <v>261274.32249999998</v>
      </c>
      <c r="V29">
        <f t="shared" si="11"/>
        <v>416760.62490000005</v>
      </c>
    </row>
    <row r="30" spans="1:22" x14ac:dyDescent="0.25">
      <c r="A30" s="11">
        <v>360.19</v>
      </c>
      <c r="B30" s="12">
        <v>34.799999999999997</v>
      </c>
      <c r="C30" s="13">
        <f t="shared" si="0"/>
        <v>3.5496173867804286</v>
      </c>
      <c r="D30" s="11">
        <v>450.38</v>
      </c>
      <c r="E30" s="12">
        <v>116</v>
      </c>
      <c r="F30" s="13">
        <f t="shared" si="1"/>
        <v>4.7535901911063645</v>
      </c>
      <c r="G30" s="11">
        <v>530.80999999999995</v>
      </c>
      <c r="H30" s="12">
        <v>148</v>
      </c>
      <c r="I30" s="13">
        <f t="shared" si="2"/>
        <v>4.9972122737641147</v>
      </c>
      <c r="J30" s="14">
        <v>670.4</v>
      </c>
      <c r="K30" s="15">
        <v>73</v>
      </c>
      <c r="L30" s="13">
        <f t="shared" si="3"/>
        <v>4.290459441148391</v>
      </c>
      <c r="N30">
        <f t="shared" si="4"/>
        <v>12.599783592533919</v>
      </c>
      <c r="O30">
        <f t="shared" si="5"/>
        <v>22.596619704982643</v>
      </c>
      <c r="P30">
        <f t="shared" si="6"/>
        <v>24.972130509058712</v>
      </c>
      <c r="Q30">
        <f t="shared" si="7"/>
        <v>18.408042216139364</v>
      </c>
      <c r="S30">
        <f t="shared" si="8"/>
        <v>129736.8361</v>
      </c>
      <c r="T30">
        <f t="shared" si="9"/>
        <v>202842.14439999999</v>
      </c>
      <c r="U30" s="1">
        <f t="shared" si="10"/>
        <v>281759.25609999994</v>
      </c>
      <c r="V30">
        <f t="shared" si="11"/>
        <v>449436.15999999997</v>
      </c>
    </row>
    <row r="31" spans="1:22" x14ac:dyDescent="0.25">
      <c r="A31" s="11">
        <v>373.53</v>
      </c>
      <c r="B31" s="12">
        <v>32</v>
      </c>
      <c r="C31" s="13">
        <f t="shared" si="0"/>
        <v>3.4657359027997265</v>
      </c>
      <c r="D31" s="11">
        <v>467.06</v>
      </c>
      <c r="E31" s="12">
        <v>113</v>
      </c>
      <c r="F31" s="13">
        <f t="shared" si="1"/>
        <v>4.7273878187123408</v>
      </c>
      <c r="G31" s="11">
        <v>550.47</v>
      </c>
      <c r="H31" s="12">
        <v>145</v>
      </c>
      <c r="I31" s="13">
        <f t="shared" si="2"/>
        <v>4.9767337424205742</v>
      </c>
      <c r="J31" s="14">
        <v>695.23</v>
      </c>
      <c r="K31" s="15">
        <v>69</v>
      </c>
      <c r="L31" s="13">
        <f t="shared" si="3"/>
        <v>4.2341065045972597</v>
      </c>
      <c r="N31">
        <f t="shared" si="4"/>
        <v>12.011325347955035</v>
      </c>
      <c r="O31">
        <f t="shared" si="5"/>
        <v>22.348195588509824</v>
      </c>
      <c r="P31">
        <f t="shared" si="6"/>
        <v>24.767878742947495</v>
      </c>
      <c r="Q31">
        <f t="shared" si="7"/>
        <v>17.927657892272823</v>
      </c>
      <c r="S31">
        <f t="shared" si="8"/>
        <v>139524.66089999999</v>
      </c>
      <c r="T31">
        <f t="shared" si="9"/>
        <v>218145.0436</v>
      </c>
      <c r="U31" s="1">
        <f t="shared" si="10"/>
        <v>303017.22090000001</v>
      </c>
      <c r="V31">
        <f t="shared" si="11"/>
        <v>483344.75290000002</v>
      </c>
    </row>
    <row r="32" spans="1:22" x14ac:dyDescent="0.25">
      <c r="A32" s="11">
        <v>386.87</v>
      </c>
      <c r="B32" s="12">
        <v>30</v>
      </c>
      <c r="C32" s="13">
        <f t="shared" si="0"/>
        <v>3.4011973816621555</v>
      </c>
      <c r="D32" s="11">
        <v>483.74</v>
      </c>
      <c r="E32" s="12">
        <v>109</v>
      </c>
      <c r="F32" s="13">
        <f t="shared" si="1"/>
        <v>4.6913478822291435</v>
      </c>
      <c r="G32" s="11">
        <v>570.13</v>
      </c>
      <c r="H32" s="12">
        <v>142</v>
      </c>
      <c r="I32" s="13">
        <f t="shared" si="2"/>
        <v>4.9558270576012609</v>
      </c>
      <c r="J32" s="14">
        <v>720.06</v>
      </c>
      <c r="K32" s="15">
        <v>63.9</v>
      </c>
      <c r="L32" s="13">
        <f t="shared" si="3"/>
        <v>4.1573193613834887</v>
      </c>
      <c r="N32">
        <f t="shared" si="4"/>
        <v>11.568143629025503</v>
      </c>
      <c r="O32">
        <f t="shared" si="5"/>
        <v>22.008744952095871</v>
      </c>
      <c r="P32">
        <f t="shared" si="6"/>
        <v>24.560221824852771</v>
      </c>
      <c r="Q32">
        <f t="shared" si="7"/>
        <v>17.283304272534018</v>
      </c>
      <c r="S32">
        <f t="shared" si="8"/>
        <v>149668.39689999999</v>
      </c>
      <c r="T32">
        <f t="shared" si="9"/>
        <v>234004.38760000002</v>
      </c>
      <c r="U32" s="1">
        <f t="shared" si="10"/>
        <v>325048.2169</v>
      </c>
      <c r="V32">
        <f t="shared" si="11"/>
        <v>518486.4035999999</v>
      </c>
    </row>
    <row r="33" spans="1:22" x14ac:dyDescent="0.25">
      <c r="A33" s="11">
        <v>400.21</v>
      </c>
      <c r="B33" s="12">
        <v>27</v>
      </c>
      <c r="C33" s="13">
        <f t="shared" si="0"/>
        <v>3.2958368660043291</v>
      </c>
      <c r="D33" s="11">
        <v>500.43</v>
      </c>
      <c r="E33" s="12">
        <v>106</v>
      </c>
      <c r="F33" s="13">
        <f t="shared" si="1"/>
        <v>4.6634390941120669</v>
      </c>
      <c r="G33" s="11">
        <v>589.79</v>
      </c>
      <c r="H33" s="12">
        <v>139</v>
      </c>
      <c r="I33" s="13">
        <f t="shared" si="2"/>
        <v>4.9344739331306915</v>
      </c>
      <c r="J33" s="14">
        <v>744.89</v>
      </c>
      <c r="K33" s="15">
        <v>59</v>
      </c>
      <c r="L33" s="13">
        <f t="shared" si="3"/>
        <v>4.0775374439057197</v>
      </c>
      <c r="N33">
        <f t="shared" si="4"/>
        <v>10.862540647313239</v>
      </c>
      <c r="O33">
        <f t="shared" si="5"/>
        <v>21.747664184492777</v>
      </c>
      <c r="P33">
        <f t="shared" si="6"/>
        <v>24.349032996746278</v>
      </c>
      <c r="Q33">
        <f t="shared" si="7"/>
        <v>16.626311606453189</v>
      </c>
      <c r="S33">
        <f t="shared" si="8"/>
        <v>160168.04409999997</v>
      </c>
      <c r="T33">
        <f t="shared" si="9"/>
        <v>250430.18489999999</v>
      </c>
      <c r="U33" s="1">
        <f t="shared" si="10"/>
        <v>347852.24409999995</v>
      </c>
      <c r="V33">
        <f t="shared" si="11"/>
        <v>554861.11210000003</v>
      </c>
    </row>
    <row r="34" spans="1:22" x14ac:dyDescent="0.25">
      <c r="A34" s="11">
        <v>413.55</v>
      </c>
      <c r="B34" s="12">
        <v>25</v>
      </c>
      <c r="C34" s="13">
        <f t="shared" si="0"/>
        <v>3.2188758248682006</v>
      </c>
      <c r="D34" s="11">
        <v>517.11</v>
      </c>
      <c r="E34" s="12">
        <v>103</v>
      </c>
      <c r="F34" s="13">
        <f t="shared" si="1"/>
        <v>4.6347289882296359</v>
      </c>
      <c r="G34" s="11">
        <v>609.45000000000005</v>
      </c>
      <c r="H34" s="12">
        <v>137</v>
      </c>
      <c r="I34" s="13">
        <f t="shared" si="2"/>
        <v>4.9199809258281251</v>
      </c>
      <c r="J34" s="14">
        <v>769.72</v>
      </c>
      <c r="K34" s="15">
        <v>54</v>
      </c>
      <c r="L34" s="13">
        <f t="shared" si="3"/>
        <v>3.9889840465642745</v>
      </c>
      <c r="N34">
        <f t="shared" si="4"/>
        <v>10.361161575920939</v>
      </c>
      <c r="O34">
        <f t="shared" si="5"/>
        <v>21.480712794336103</v>
      </c>
      <c r="P34">
        <f t="shared" si="6"/>
        <v>24.206212310512576</v>
      </c>
      <c r="Q34">
        <f t="shared" si="7"/>
        <v>15.911993723744294</v>
      </c>
      <c r="S34">
        <f t="shared" si="8"/>
        <v>171023.60250000001</v>
      </c>
      <c r="T34">
        <f t="shared" si="9"/>
        <v>267402.75210000004</v>
      </c>
      <c r="U34" s="1">
        <f t="shared" si="10"/>
        <v>371429.30250000005</v>
      </c>
      <c r="V34">
        <f t="shared" si="11"/>
        <v>592468.87840000005</v>
      </c>
    </row>
    <row r="35" spans="1:22" x14ac:dyDescent="0.25">
      <c r="A35" s="11">
        <v>426.89</v>
      </c>
      <c r="B35" s="12">
        <v>23</v>
      </c>
      <c r="C35" s="13">
        <f t="shared" si="0"/>
        <v>3.1354942159291497</v>
      </c>
      <c r="D35" s="11">
        <v>533.79</v>
      </c>
      <c r="E35" s="12">
        <v>100</v>
      </c>
      <c r="F35" s="13">
        <f t="shared" si="1"/>
        <v>4.6051701859880918</v>
      </c>
      <c r="G35" s="11">
        <v>629.11</v>
      </c>
      <c r="H35" s="12">
        <v>134</v>
      </c>
      <c r="I35" s="13">
        <f t="shared" si="2"/>
        <v>4.8978397999509111</v>
      </c>
      <c r="J35" s="14">
        <v>794.55</v>
      </c>
      <c r="K35" s="15">
        <v>49.4</v>
      </c>
      <c r="L35" s="13">
        <f t="shared" si="3"/>
        <v>3.8999504241938769</v>
      </c>
      <c r="N35">
        <f t="shared" si="4"/>
        <v>9.8313239781251536</v>
      </c>
      <c r="O35">
        <f t="shared" si="5"/>
        <v>21.207592441913597</v>
      </c>
      <c r="P35">
        <f t="shared" si="6"/>
        <v>23.98883470598318</v>
      </c>
      <c r="Q35">
        <f t="shared" si="7"/>
        <v>15.209613311170001</v>
      </c>
      <c r="S35">
        <f t="shared" si="8"/>
        <v>182235.07209999999</v>
      </c>
      <c r="T35">
        <f t="shared" si="9"/>
        <v>284931.76409999997</v>
      </c>
      <c r="U35" s="1">
        <f t="shared" si="10"/>
        <v>395779.3921</v>
      </c>
      <c r="V35">
        <f t="shared" si="11"/>
        <v>631309.7024999999</v>
      </c>
    </row>
    <row r="36" spans="1:22" x14ac:dyDescent="0.25">
      <c r="A36" s="11">
        <v>440.23</v>
      </c>
      <c r="B36" s="12">
        <v>21</v>
      </c>
      <c r="C36" s="13">
        <f t="shared" si="0"/>
        <v>3.044522437723423</v>
      </c>
      <c r="D36" s="11">
        <v>550.47</v>
      </c>
      <c r="E36" s="12">
        <v>97</v>
      </c>
      <c r="F36" s="13">
        <f t="shared" si="1"/>
        <v>4.5747109785033828</v>
      </c>
      <c r="G36" s="11">
        <v>648.77</v>
      </c>
      <c r="H36" s="12">
        <v>131</v>
      </c>
      <c r="I36" s="13">
        <f t="shared" si="2"/>
        <v>4.8751973232011512</v>
      </c>
      <c r="J36" s="14">
        <v>819.38</v>
      </c>
      <c r="K36" s="15">
        <v>45</v>
      </c>
      <c r="L36" s="13">
        <f t="shared" si="3"/>
        <v>3.8066624897703196</v>
      </c>
      <c r="N36">
        <f t="shared" si="4"/>
        <v>9.2691168738013747</v>
      </c>
      <c r="O36">
        <f t="shared" si="5"/>
        <v>20.927980536839378</v>
      </c>
      <c r="P36">
        <f t="shared" si="6"/>
        <v>23.76754894014767</v>
      </c>
      <c r="Q36">
        <f t="shared" si="7"/>
        <v>14.490679311024369</v>
      </c>
      <c r="S36">
        <f t="shared" si="8"/>
        <v>193802.4529</v>
      </c>
      <c r="T36">
        <f t="shared" si="9"/>
        <v>303017.22090000001</v>
      </c>
      <c r="U36" s="1">
        <f t="shared" si="10"/>
        <v>420902.51289999997</v>
      </c>
      <c r="V36">
        <f t="shared" si="11"/>
        <v>671383.58440000005</v>
      </c>
    </row>
    <row r="37" spans="1:22" x14ac:dyDescent="0.25">
      <c r="A37" s="11">
        <v>453.57</v>
      </c>
      <c r="B37" s="12">
        <v>20</v>
      </c>
      <c r="C37" s="13">
        <f t="shared" si="0"/>
        <v>2.9957322735539909</v>
      </c>
      <c r="D37" s="11">
        <v>567.15</v>
      </c>
      <c r="E37" s="12">
        <v>94</v>
      </c>
      <c r="F37" s="13">
        <f t="shared" si="1"/>
        <v>4.5432947822700038</v>
      </c>
      <c r="G37" s="11">
        <v>668.43</v>
      </c>
      <c r="H37" s="12">
        <v>129</v>
      </c>
      <c r="I37" s="13">
        <f t="shared" si="2"/>
        <v>4.8598124043616719</v>
      </c>
      <c r="J37" s="14">
        <v>844.21</v>
      </c>
      <c r="K37" s="15">
        <v>41</v>
      </c>
      <c r="L37" s="13">
        <f t="shared" si="3"/>
        <v>3.713572066704308</v>
      </c>
      <c r="N37">
        <f t="shared" si="4"/>
        <v>8.9744118548129634</v>
      </c>
      <c r="O37">
        <f t="shared" si="5"/>
        <v>20.641527478601841</v>
      </c>
      <c r="P37">
        <f t="shared" si="6"/>
        <v>23.617776605587576</v>
      </c>
      <c r="Q37">
        <f t="shared" si="7"/>
        <v>13.790617494606504</v>
      </c>
      <c r="S37">
        <f t="shared" si="8"/>
        <v>205725.74489999999</v>
      </c>
      <c r="T37">
        <f t="shared" si="9"/>
        <v>321659.1225</v>
      </c>
      <c r="U37" s="1">
        <f t="shared" si="10"/>
        <v>446798.66489999992</v>
      </c>
      <c r="V37">
        <f t="shared" si="11"/>
        <v>712690.52410000004</v>
      </c>
    </row>
    <row r="38" spans="1:22" x14ac:dyDescent="0.25">
      <c r="A38" s="11">
        <v>466.91</v>
      </c>
      <c r="B38" s="12">
        <v>18</v>
      </c>
      <c r="C38" s="13">
        <f t="shared" si="0"/>
        <v>2.8903717578961645</v>
      </c>
      <c r="D38" s="11">
        <v>583.83000000000004</v>
      </c>
      <c r="E38" s="12">
        <v>91</v>
      </c>
      <c r="F38" s="13">
        <f t="shared" si="1"/>
        <v>4.5108595065168497</v>
      </c>
      <c r="G38" s="11">
        <v>688.09</v>
      </c>
      <c r="H38" s="12">
        <v>126</v>
      </c>
      <c r="I38" s="13">
        <f t="shared" si="2"/>
        <v>4.836281906951478</v>
      </c>
      <c r="J38" s="14">
        <v>869.04</v>
      </c>
      <c r="K38" s="15">
        <v>37</v>
      </c>
      <c r="L38" s="13">
        <f t="shared" si="3"/>
        <v>3.6109179126442243</v>
      </c>
      <c r="N38">
        <f t="shared" si="4"/>
        <v>8.354248898843764</v>
      </c>
      <c r="O38">
        <f t="shared" si="5"/>
        <v>20.347853487533438</v>
      </c>
      <c r="P38">
        <f t="shared" si="6"/>
        <v>23.389622683506225</v>
      </c>
      <c r="Q38">
        <f t="shared" si="7"/>
        <v>13.038728171854922</v>
      </c>
      <c r="S38">
        <f t="shared" si="8"/>
        <v>218004.94810000004</v>
      </c>
      <c r="T38">
        <f t="shared" si="9"/>
        <v>340857.46890000004</v>
      </c>
      <c r="U38" s="1">
        <f t="shared" si="10"/>
        <v>473467.84810000006</v>
      </c>
      <c r="V38">
        <f t="shared" si="11"/>
        <v>755230.52159999998</v>
      </c>
    </row>
    <row r="39" spans="1:22" x14ac:dyDescent="0.25">
      <c r="A39" s="11">
        <v>480.26</v>
      </c>
      <c r="B39" s="12">
        <v>16</v>
      </c>
      <c r="C39" s="13">
        <f t="shared" si="0"/>
        <v>2.7725887222397811</v>
      </c>
      <c r="D39" s="11">
        <v>600.51</v>
      </c>
      <c r="E39" s="12">
        <v>88.5</v>
      </c>
      <c r="F39" s="13">
        <f t="shared" si="1"/>
        <v>4.4830025520138834</v>
      </c>
      <c r="G39" s="11">
        <v>707.74</v>
      </c>
      <c r="H39" s="12">
        <v>124</v>
      </c>
      <c r="I39" s="13">
        <f t="shared" si="2"/>
        <v>4.8202815656050371</v>
      </c>
      <c r="J39" s="14">
        <v>893.87</v>
      </c>
      <c r="K39" s="15">
        <v>32.1</v>
      </c>
      <c r="L39" s="13">
        <f t="shared" si="3"/>
        <v>3.4688560301359703</v>
      </c>
      <c r="N39">
        <f t="shared" si="4"/>
        <v>7.6872482226912222</v>
      </c>
      <c r="O39">
        <f t="shared" si="5"/>
        <v>20.097311881362991</v>
      </c>
      <c r="P39">
        <f t="shared" si="6"/>
        <v>23.235114371711749</v>
      </c>
      <c r="Q39">
        <f t="shared" si="7"/>
        <v>12.032962157810683</v>
      </c>
      <c r="S39">
        <f t="shared" si="8"/>
        <v>230649.66759999999</v>
      </c>
      <c r="T39">
        <f t="shared" si="9"/>
        <v>360612.26010000001</v>
      </c>
      <c r="U39" s="1">
        <f t="shared" si="10"/>
        <v>500895.90760000004</v>
      </c>
      <c r="V39">
        <f t="shared" si="11"/>
        <v>799003.57689999999</v>
      </c>
    </row>
    <row r="40" spans="1:22" x14ac:dyDescent="0.25">
      <c r="A40" s="11">
        <v>493.6</v>
      </c>
      <c r="B40" s="12">
        <v>15</v>
      </c>
      <c r="C40" s="13">
        <f t="shared" si="0"/>
        <v>2.7080502011022101</v>
      </c>
      <c r="D40" s="11">
        <v>617.19000000000005</v>
      </c>
      <c r="E40" s="12">
        <v>86</v>
      </c>
      <c r="F40" s="13">
        <f t="shared" si="1"/>
        <v>4.4543472962535073</v>
      </c>
      <c r="G40" s="11">
        <v>727.4</v>
      </c>
      <c r="H40" s="12">
        <v>121.6</v>
      </c>
      <c r="I40" s="13">
        <f t="shared" si="2"/>
        <v>4.8007369695320667</v>
      </c>
      <c r="J40" s="14">
        <v>918.7</v>
      </c>
      <c r="K40" s="15">
        <v>28</v>
      </c>
      <c r="L40" s="13">
        <f t="shared" si="3"/>
        <v>3.3322045101752038</v>
      </c>
      <c r="N40">
        <f t="shared" si="4"/>
        <v>7.3335358916897206</v>
      </c>
      <c r="O40">
        <f t="shared" si="5"/>
        <v>19.841209835640932</v>
      </c>
      <c r="P40">
        <f t="shared" si="6"/>
        <v>23.047075450631933</v>
      </c>
      <c r="Q40">
        <f t="shared" si="7"/>
        <v>11.10358689763197</v>
      </c>
      <c r="S40">
        <f t="shared" si="8"/>
        <v>243640.96000000002</v>
      </c>
      <c r="T40">
        <f t="shared" si="9"/>
        <v>380923.49610000005</v>
      </c>
      <c r="U40" s="1">
        <f t="shared" si="10"/>
        <v>529110.76</v>
      </c>
      <c r="V40">
        <f t="shared" si="11"/>
        <v>844009.69000000006</v>
      </c>
    </row>
    <row r="41" spans="1:22" x14ac:dyDescent="0.25">
      <c r="A41" s="11">
        <v>506.94</v>
      </c>
      <c r="B41" s="12">
        <v>14</v>
      </c>
      <c r="C41" s="13">
        <f t="shared" si="0"/>
        <v>2.6390573296152584</v>
      </c>
      <c r="D41" s="11">
        <v>633.89</v>
      </c>
      <c r="E41" s="12">
        <v>83</v>
      </c>
      <c r="F41" s="13">
        <f t="shared" si="1"/>
        <v>4.4188406077965983</v>
      </c>
      <c r="G41" s="11">
        <v>747.06</v>
      </c>
      <c r="H41" s="12">
        <v>119</v>
      </c>
      <c r="I41" s="13">
        <f t="shared" si="2"/>
        <v>4.7791234931115296</v>
      </c>
      <c r="J41" s="14">
        <v>943.53</v>
      </c>
      <c r="K41" s="15">
        <v>24</v>
      </c>
      <c r="L41" s="13">
        <f t="shared" si="3"/>
        <v>3.1780538303479458</v>
      </c>
      <c r="N41">
        <f t="shared" si="4"/>
        <v>6.9646235889960186</v>
      </c>
      <c r="O41">
        <f t="shared" si="5"/>
        <v>19.52615231711221</v>
      </c>
      <c r="P41">
        <f t="shared" si="6"/>
        <v>22.84002136241055</v>
      </c>
      <c r="Q41">
        <f t="shared" si="7"/>
        <v>10.100026148589249</v>
      </c>
      <c r="S41">
        <f t="shared" si="8"/>
        <v>256988.1636</v>
      </c>
      <c r="T41">
        <f t="shared" si="9"/>
        <v>401816.53210000001</v>
      </c>
      <c r="U41" s="1">
        <f t="shared" si="10"/>
        <v>558098.64359999995</v>
      </c>
      <c r="V41">
        <f t="shared" si="11"/>
        <v>890248.86089999997</v>
      </c>
    </row>
    <row r="42" spans="1:22" x14ac:dyDescent="0.25">
      <c r="A42" s="11">
        <v>520.28</v>
      </c>
      <c r="B42" s="12">
        <v>12</v>
      </c>
      <c r="C42" s="13">
        <f t="shared" si="0"/>
        <v>2.4849066497880004</v>
      </c>
      <c r="D42" s="11">
        <v>650.54999999999995</v>
      </c>
      <c r="E42" s="12">
        <v>80.400000000000006</v>
      </c>
      <c r="F42" s="13">
        <f t="shared" si="1"/>
        <v>4.3870141761849206</v>
      </c>
      <c r="G42" s="11">
        <v>766.72</v>
      </c>
      <c r="H42" s="12">
        <v>117</v>
      </c>
      <c r="I42" s="13">
        <f t="shared" si="2"/>
        <v>4.7621739347977563</v>
      </c>
      <c r="J42" s="14">
        <v>968.36</v>
      </c>
      <c r="K42" s="15">
        <v>20</v>
      </c>
      <c r="L42" s="13">
        <f t="shared" si="3"/>
        <v>2.9957322735539909</v>
      </c>
      <c r="N42">
        <f t="shared" si="4"/>
        <v>6.174761058160624</v>
      </c>
      <c r="O42">
        <f t="shared" si="5"/>
        <v>19.245893382047459</v>
      </c>
      <c r="P42">
        <f t="shared" si="6"/>
        <v>22.678300585267145</v>
      </c>
      <c r="Q42">
        <f t="shared" si="7"/>
        <v>8.9744118548129634</v>
      </c>
      <c r="S42">
        <f t="shared" si="8"/>
        <v>270691.27839999995</v>
      </c>
      <c r="T42">
        <f t="shared" si="9"/>
        <v>423215.30249999993</v>
      </c>
      <c r="U42" s="1">
        <f t="shared" si="10"/>
        <v>587859.5584000001</v>
      </c>
      <c r="V42">
        <f t="shared" si="11"/>
        <v>937721.08960000006</v>
      </c>
    </row>
    <row r="43" spans="1:22" x14ac:dyDescent="0.25">
      <c r="A43" s="11">
        <v>533.62</v>
      </c>
      <c r="B43" s="12">
        <v>11</v>
      </c>
      <c r="C43" s="13">
        <f t="shared" si="0"/>
        <v>2.3978952727983707</v>
      </c>
      <c r="D43" s="11">
        <v>667.23</v>
      </c>
      <c r="E43" s="12">
        <v>78</v>
      </c>
      <c r="F43" s="13">
        <f t="shared" si="1"/>
        <v>4.3567088266895917</v>
      </c>
      <c r="G43" s="11">
        <v>786.38</v>
      </c>
      <c r="H43" s="12">
        <v>114.6</v>
      </c>
      <c r="I43" s="13">
        <f t="shared" si="2"/>
        <v>4.7414478042806394</v>
      </c>
      <c r="J43" s="14">
        <v>993.19</v>
      </c>
      <c r="K43" s="15">
        <v>16</v>
      </c>
      <c r="L43" s="13">
        <f t="shared" si="3"/>
        <v>2.7725887222397811</v>
      </c>
      <c r="N43">
        <f t="shared" si="4"/>
        <v>5.7499017393087728</v>
      </c>
      <c r="O43">
        <f t="shared" si="5"/>
        <v>18.980911800554999</v>
      </c>
      <c r="P43">
        <f t="shared" si="6"/>
        <v>22.481327280717696</v>
      </c>
      <c r="Q43">
        <f t="shared" si="7"/>
        <v>7.6872482226912222</v>
      </c>
      <c r="S43">
        <f t="shared" si="8"/>
        <v>284750.30440000002</v>
      </c>
      <c r="T43">
        <f t="shared" si="9"/>
        <v>445195.87290000002</v>
      </c>
      <c r="U43" s="1">
        <f t="shared" si="10"/>
        <v>618393.50439999998</v>
      </c>
      <c r="V43">
        <f t="shared" si="11"/>
        <v>986426.37610000011</v>
      </c>
    </row>
    <row r="44" spans="1:22" x14ac:dyDescent="0.25">
      <c r="A44" s="11">
        <v>546.96</v>
      </c>
      <c r="B44" s="12">
        <v>10</v>
      </c>
      <c r="C44" s="13">
        <f t="shared" si="0"/>
        <v>2.3025850929940459</v>
      </c>
      <c r="D44" s="11">
        <v>683.91</v>
      </c>
      <c r="E44" s="12">
        <v>76</v>
      </c>
      <c r="F44" s="13">
        <f t="shared" si="1"/>
        <v>4.3307333402863311</v>
      </c>
      <c r="G44" s="11">
        <v>806.04</v>
      </c>
      <c r="H44" s="12">
        <v>112</v>
      </c>
      <c r="I44" s="13">
        <f t="shared" si="2"/>
        <v>4.7184988712950942</v>
      </c>
      <c r="J44" s="14">
        <v>1018.02</v>
      </c>
      <c r="K44" s="15">
        <v>12</v>
      </c>
      <c r="L44" s="13">
        <f t="shared" si="3"/>
        <v>2.4849066497880004</v>
      </c>
      <c r="N44">
        <f t="shared" si="4"/>
        <v>5.3018981104783993</v>
      </c>
      <c r="O44">
        <f t="shared" si="5"/>
        <v>18.755251264667603</v>
      </c>
      <c r="P44">
        <f t="shared" si="6"/>
        <v>22.264231598413076</v>
      </c>
      <c r="Q44">
        <f t="shared" si="7"/>
        <v>6.174761058160624</v>
      </c>
      <c r="S44">
        <f t="shared" si="8"/>
        <v>299165.24160000007</v>
      </c>
      <c r="T44">
        <f t="shared" si="9"/>
        <v>467732.88809999998</v>
      </c>
      <c r="U44" s="1">
        <f t="shared" si="10"/>
        <v>649700.48159999994</v>
      </c>
      <c r="V44">
        <f t="shared" si="11"/>
        <v>1036364.7204</v>
      </c>
    </row>
    <row r="45" spans="1:22" x14ac:dyDescent="0.25">
      <c r="A45" s="11">
        <v>560.29999999999995</v>
      </c>
      <c r="B45" s="12">
        <v>9</v>
      </c>
      <c r="C45" s="13">
        <f t="shared" si="0"/>
        <v>2.1972245773362196</v>
      </c>
      <c r="D45" s="11">
        <v>700.6</v>
      </c>
      <c r="E45" s="12">
        <v>74</v>
      </c>
      <c r="F45" s="13">
        <f t="shared" si="1"/>
        <v>4.3040650932041702</v>
      </c>
      <c r="G45" s="11">
        <v>825.7</v>
      </c>
      <c r="H45" s="12">
        <v>110</v>
      </c>
      <c r="I45" s="13">
        <f t="shared" si="2"/>
        <v>4.7004803657924166</v>
      </c>
      <c r="J45" s="14">
        <v>1042.8499999999999</v>
      </c>
      <c r="K45" s="15">
        <v>9</v>
      </c>
      <c r="L45" s="13">
        <f t="shared" si="3"/>
        <v>2.1972245773362196</v>
      </c>
      <c r="N45">
        <f t="shared" si="4"/>
        <v>4.8277958432503283</v>
      </c>
      <c r="O45">
        <f t="shared" si="5"/>
        <v>18.524976326538621</v>
      </c>
      <c r="P45">
        <f t="shared" si="6"/>
        <v>22.09451566920001</v>
      </c>
      <c r="Q45">
        <f t="shared" si="7"/>
        <v>4.8277958432503283</v>
      </c>
      <c r="S45">
        <f t="shared" si="8"/>
        <v>313936.08999999997</v>
      </c>
      <c r="T45">
        <f t="shared" si="9"/>
        <v>490840.36000000004</v>
      </c>
      <c r="U45" s="1">
        <f t="shared" si="10"/>
        <v>681780.49000000011</v>
      </c>
      <c r="V45">
        <f t="shared" si="11"/>
        <v>1087536.1224999998</v>
      </c>
    </row>
    <row r="46" spans="1:22" x14ac:dyDescent="0.25">
      <c r="A46" s="11">
        <v>573.64</v>
      </c>
      <c r="B46" s="12">
        <v>8.4</v>
      </c>
      <c r="C46" s="13">
        <f t="shared" si="0"/>
        <v>2.1282317058492679</v>
      </c>
      <c r="D46" s="11">
        <v>717.28</v>
      </c>
      <c r="E46" s="12">
        <v>71</v>
      </c>
      <c r="F46" s="13">
        <f t="shared" si="1"/>
        <v>4.2626798770413155</v>
      </c>
      <c r="G46" s="11">
        <v>845.36</v>
      </c>
      <c r="H46" s="12">
        <v>108</v>
      </c>
      <c r="I46" s="13">
        <f t="shared" si="2"/>
        <v>4.6821312271242199</v>
      </c>
      <c r="J46" s="14">
        <v>1067.68</v>
      </c>
      <c r="K46" s="15">
        <v>5</v>
      </c>
      <c r="L46" s="13">
        <f t="shared" si="3"/>
        <v>1.6094379124341003</v>
      </c>
      <c r="N46">
        <f t="shared" si="4"/>
        <v>4.5293701937820847</v>
      </c>
      <c r="O46">
        <f t="shared" si="5"/>
        <v>18.170439734132966</v>
      </c>
      <c r="P46">
        <f t="shared" si="6"/>
        <v>21.922352828011753</v>
      </c>
      <c r="Q46">
        <f t="shared" si="7"/>
        <v>2.5902903939802346</v>
      </c>
      <c r="S46">
        <f t="shared" si="8"/>
        <v>329062.84959999996</v>
      </c>
      <c r="T46">
        <f t="shared" si="9"/>
        <v>514490.59839999996</v>
      </c>
      <c r="U46" s="1">
        <f t="shared" si="10"/>
        <v>714633.52960000001</v>
      </c>
      <c r="V46">
        <f t="shared" si="11"/>
        <v>1139940.5824000002</v>
      </c>
    </row>
    <row r="47" spans="1:22" x14ac:dyDescent="0.25">
      <c r="A47" s="11">
        <v>586.98</v>
      </c>
      <c r="B47" s="12">
        <v>8</v>
      </c>
      <c r="C47" s="13">
        <f t="shared" si="0"/>
        <v>2.0794415416798357</v>
      </c>
      <c r="D47" s="11">
        <v>733.96</v>
      </c>
      <c r="E47" s="12">
        <v>69</v>
      </c>
      <c r="F47" s="13">
        <f t="shared" si="1"/>
        <v>4.2341065045972597</v>
      </c>
      <c r="G47" s="11">
        <v>865.02</v>
      </c>
      <c r="H47" s="12">
        <v>106</v>
      </c>
      <c r="I47" s="13">
        <f t="shared" si="2"/>
        <v>4.6634390941120669</v>
      </c>
      <c r="J47" s="14">
        <v>1092.51</v>
      </c>
      <c r="K47" s="15">
        <v>1</v>
      </c>
      <c r="L47" s="13">
        <f t="shared" si="3"/>
        <v>0</v>
      </c>
      <c r="N47">
        <f t="shared" si="4"/>
        <v>4.3240771252638117</v>
      </c>
      <c r="O47">
        <f t="shared" si="5"/>
        <v>17.927657892272823</v>
      </c>
      <c r="P47">
        <f t="shared" si="6"/>
        <v>21.747664184492777</v>
      </c>
      <c r="Q47">
        <f t="shared" si="7"/>
        <v>0</v>
      </c>
      <c r="S47">
        <f t="shared" si="8"/>
        <v>344545.52040000004</v>
      </c>
      <c r="T47">
        <f t="shared" si="9"/>
        <v>538697.2816000001</v>
      </c>
      <c r="U47" s="1">
        <f t="shared" si="10"/>
        <v>748259.6004</v>
      </c>
      <c r="V47">
        <f t="shared" si="11"/>
        <v>1193578.1000999999</v>
      </c>
    </row>
    <row r="48" spans="1:22" x14ac:dyDescent="0.25">
      <c r="A48" s="11">
        <v>600.32000000000005</v>
      </c>
      <c r="B48" s="12">
        <v>7</v>
      </c>
      <c r="C48" s="13">
        <f t="shared" si="0"/>
        <v>1.9459101490553132</v>
      </c>
      <c r="D48" s="11">
        <v>750.64</v>
      </c>
      <c r="E48" s="12">
        <v>67</v>
      </c>
      <c r="F48" s="13">
        <f t="shared" si="1"/>
        <v>4.2046926193909657</v>
      </c>
      <c r="G48" s="11">
        <v>884.68</v>
      </c>
      <c r="H48" s="12">
        <v>104</v>
      </c>
      <c r="I48" s="13">
        <f t="shared" si="2"/>
        <v>4.6443908991413725</v>
      </c>
      <c r="J48" s="14">
        <v>1117.3399999999999</v>
      </c>
      <c r="K48" s="15">
        <v>0</v>
      </c>
      <c r="L48" s="13" t="e">
        <f t="shared" si="3"/>
        <v>#NUM!</v>
      </c>
      <c r="N48">
        <f t="shared" si="4"/>
        <v>3.7865663081964716</v>
      </c>
      <c r="O48">
        <f t="shared" si="5"/>
        <v>17.679440023560861</v>
      </c>
      <c r="P48">
        <f t="shared" si="6"/>
        <v>21.570366824027207</v>
      </c>
      <c r="S48">
        <f t="shared" si="8"/>
        <v>360384.10240000003</v>
      </c>
      <c r="T48">
        <f t="shared" si="9"/>
        <v>563460.40960000001</v>
      </c>
      <c r="U48" s="1">
        <f t="shared" si="10"/>
        <v>782658.70239999995</v>
      </c>
      <c r="V48">
        <f t="shared" si="11"/>
        <v>1248448.6755999997</v>
      </c>
    </row>
    <row r="49" spans="1:22" x14ac:dyDescent="0.25">
      <c r="A49" s="11">
        <v>613.66</v>
      </c>
      <c r="B49" s="12">
        <v>6</v>
      </c>
      <c r="C49" s="13">
        <f t="shared" si="0"/>
        <v>1.791759469228055</v>
      </c>
      <c r="D49" s="11">
        <v>767.32</v>
      </c>
      <c r="E49" s="12">
        <v>65</v>
      </c>
      <c r="F49" s="13">
        <f t="shared" si="1"/>
        <v>4.1743872698956368</v>
      </c>
      <c r="G49" s="11">
        <v>904.34</v>
      </c>
      <c r="H49" s="12">
        <v>102</v>
      </c>
      <c r="I49" s="13">
        <f t="shared" si="2"/>
        <v>4.6249728132842707</v>
      </c>
      <c r="J49" s="14">
        <v>1142.17</v>
      </c>
      <c r="K49" s="15">
        <v>0</v>
      </c>
      <c r="L49" s="13" t="e">
        <f t="shared" si="3"/>
        <v>#NUM!</v>
      </c>
      <c r="N49">
        <f t="shared" si="4"/>
        <v>3.2104019955684011</v>
      </c>
      <c r="O49">
        <f t="shared" si="5"/>
        <v>17.42550907906675</v>
      </c>
      <c r="P49">
        <f t="shared" si="6"/>
        <v>21.390373523618621</v>
      </c>
      <c r="S49">
        <f t="shared" si="8"/>
        <v>376578.59559999994</v>
      </c>
      <c r="T49">
        <f t="shared" si="9"/>
        <v>588779.9824000001</v>
      </c>
      <c r="U49" s="1">
        <f t="shared" si="10"/>
        <v>817830.83560000011</v>
      </c>
      <c r="V49">
        <f t="shared" si="11"/>
        <v>1304552.3089000001</v>
      </c>
    </row>
    <row r="50" spans="1:22" ht="15.75" thickBot="1" x14ac:dyDescent="0.3">
      <c r="A50" s="16">
        <v>627</v>
      </c>
      <c r="B50" s="17">
        <v>5</v>
      </c>
      <c r="C50" s="18">
        <f t="shared" si="0"/>
        <v>1.6094379124341003</v>
      </c>
      <c r="D50" s="16">
        <v>784</v>
      </c>
      <c r="E50" s="17">
        <v>63</v>
      </c>
      <c r="F50" s="18">
        <f t="shared" si="1"/>
        <v>4.1431347263915326</v>
      </c>
      <c r="G50" s="16">
        <v>924</v>
      </c>
      <c r="H50" s="17">
        <v>100</v>
      </c>
      <c r="I50" s="18">
        <f t="shared" si="2"/>
        <v>4.6051701859880918</v>
      </c>
      <c r="J50" s="19">
        <v>1167</v>
      </c>
      <c r="K50" s="20">
        <v>0</v>
      </c>
      <c r="L50" s="18" t="e">
        <f t="shared" si="3"/>
        <v>#NUM!</v>
      </c>
      <c r="N50">
        <f t="shared" si="4"/>
        <v>2.5902903939802346</v>
      </c>
      <c r="O50">
        <f t="shared" si="5"/>
        <v>17.16556536103144</v>
      </c>
      <c r="P50">
        <f t="shared" si="6"/>
        <v>21.207592441913597</v>
      </c>
      <c r="S50">
        <f t="shared" si="8"/>
        <v>393129</v>
      </c>
      <c r="T50">
        <f t="shared" si="9"/>
        <v>614656</v>
      </c>
      <c r="U50" s="1">
        <f t="shared" si="10"/>
        <v>853776</v>
      </c>
      <c r="V50">
        <f t="shared" si="11"/>
        <v>1361889</v>
      </c>
    </row>
    <row r="51" spans="1:22" x14ac:dyDescent="0.25">
      <c r="A51" s="1">
        <f>AVERAGE(A3:A50)</f>
        <v>313.4375</v>
      </c>
      <c r="C51" s="1">
        <f>AVERAGE(C3:C50)</f>
        <v>3.7487483969274176</v>
      </c>
      <c r="D51" s="1">
        <f>AVERAGE(D3:D50)</f>
        <v>392.00041666666669</v>
      </c>
      <c r="F51" s="1">
        <f>AVERAGE(F3:F50)</f>
        <v>4.8590829838668883</v>
      </c>
      <c r="G51" s="1">
        <f>AVERAGE(G3:G50)</f>
        <v>462</v>
      </c>
      <c r="I51" s="1">
        <f>AVERAGE(I3:I50)</f>
        <v>5.0693404615475179</v>
      </c>
      <c r="J51">
        <f>AVERAGE(J3:J50)</f>
        <v>583.41666666666652</v>
      </c>
      <c r="L51" s="1">
        <f>AVERAGE(L3:L47)</f>
        <v>4.2913465567746281</v>
      </c>
      <c r="N51">
        <f>AVERAGE(N3:N50)</f>
        <v>15.285154440497124</v>
      </c>
      <c r="O51">
        <f>AVERAGE(O3:O50)</f>
        <v>23.786257686985437</v>
      </c>
      <c r="P51">
        <f>AVERAGE(P3:P50)</f>
        <v>25.775087382390723</v>
      </c>
      <c r="Q51">
        <f>AVERAGE(AVERAGE(Q3:Q47))</f>
        <v>19.720103023472433</v>
      </c>
      <c r="S51">
        <f>AVERAGE(S3:S50)</f>
        <v>132434.14931666668</v>
      </c>
      <c r="T51">
        <f>AVERAGE(T3:T50)</f>
        <v>207065.54838333337</v>
      </c>
      <c r="U51" s="1">
        <f>AVERAGE(U3:U50)</f>
        <v>287619.24681666674</v>
      </c>
      <c r="V51">
        <f>AVERAGE(V3:V50)</f>
        <v>458733.83848333335</v>
      </c>
    </row>
    <row r="53" spans="1:22" x14ac:dyDescent="0.25">
      <c r="G53" s="22">
        <v>5.7000000000000002E-3</v>
      </c>
      <c r="H53" s="23">
        <v>1.8E-3</v>
      </c>
      <c r="I53">
        <v>1E-3</v>
      </c>
      <c r="J53" s="24">
        <v>2.8999999999999998E-3</v>
      </c>
    </row>
    <row r="54" spans="1:22" x14ac:dyDescent="0.25">
      <c r="G54">
        <f>SQRT((N51-C51)/(S51-A51)-(0.0057*0.0057))/SQRT(48)</f>
        <v>1.068752830192272E-3</v>
      </c>
      <c r="H54">
        <f>SQRT((O51-F51)/(T51-D51)-(0.0018*0.0018))/SQRT(48)</f>
        <v>1.3566199886772489E-3</v>
      </c>
      <c r="I54">
        <f>SQRT((P51-I51)/(U51-G51)-(0.001*0.001))/SQRT(48)</f>
        <v>1.2171170934864508E-3</v>
      </c>
      <c r="J54">
        <f>SQRT((Q51-L51)/(V51-D51)-(0.0029*0.0029))/SQRT(48)</f>
        <v>7.2531769985917317E-4</v>
      </c>
      <c r="K54" t="e">
        <f>SQRT((R51-G51)/(W51-E51)-(0.0057*0.0057))/SQRT(48)</f>
        <v>#DIV/0!</v>
      </c>
    </row>
    <row r="56" spans="1:22" x14ac:dyDescent="0.25">
      <c r="G56">
        <f>7.56*SQRT((0.05/7)^2+(0.5/360)^2+(G54/0.0057)^2)</f>
        <v>1.4185708095949767</v>
      </c>
      <c r="H56">
        <f>2.268*SQRT((0.5/7)^2+(0.5/360)^2+(H54/0.0018)^2)</f>
        <v>1.7170035561245174</v>
      </c>
      <c r="I56">
        <f>1.26*SQRT((0.5/7)^2+(0.5/360)^2+(I54/0.001)^2)</f>
        <v>1.5362071655451499</v>
      </c>
      <c r="J56">
        <f>2.142*SQRT((0.5/7)^2+(0.5/360)^2+(J54/0.0029)^2)</f>
        <v>0.55716198382264082</v>
      </c>
    </row>
    <row r="57" spans="1:22" x14ac:dyDescent="0.25">
      <c r="G57">
        <v>7.56</v>
      </c>
      <c r="H57">
        <v>2.2679999999999998</v>
      </c>
      <c r="I57">
        <v>1.26</v>
      </c>
      <c r="J57">
        <v>2.1419999999999999</v>
      </c>
    </row>
    <row r="59" spans="1:22" x14ac:dyDescent="0.25">
      <c r="G59" s="21">
        <f>G56/G57</f>
        <v>0.18764164148081702</v>
      </c>
      <c r="H59" s="21">
        <f t="shared" ref="H59:J59" si="12">H56/H57</f>
        <v>0.75705624167747687</v>
      </c>
      <c r="I59" s="21">
        <f>I56/I57</f>
        <v>1.2192120361469443</v>
      </c>
      <c r="J59" s="21">
        <f t="shared" si="12"/>
        <v>0.26011297097228797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2017-03-29T07:28:42Z</cp:lastPrinted>
  <dcterms:created xsi:type="dcterms:W3CDTF">2017-03-28T17:28:38Z</dcterms:created>
  <dcterms:modified xsi:type="dcterms:W3CDTF">2017-03-29T14:22:26Z</dcterms:modified>
</cp:coreProperties>
</file>