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\Desktop\"/>
    </mc:Choice>
  </mc:AlternateContent>
  <xr:revisionPtr revIDLastSave="0" documentId="13_ncr:1_{0CA0D34B-9F6D-429C-83F1-89EBEEF03A95}" xr6:coauthVersionLast="46" xr6:coauthVersionMax="46" xr10:uidLastSave="{00000000-0000-0000-0000-000000000000}"/>
  <bookViews>
    <workbookView xWindow="-108" yWindow="-108" windowWidth="23256" windowHeight="12576" xr2:uid="{A2F79833-AC95-4FAA-85C2-BA7F975B4E3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S4" i="1"/>
  <c r="D53" i="1"/>
  <c r="D52" i="1"/>
  <c r="D51" i="1"/>
  <c r="D50" i="1"/>
  <c r="I41" i="1"/>
  <c r="I43" i="1"/>
  <c r="I45" i="1"/>
  <c r="I39" i="1"/>
  <c r="K41" i="1"/>
  <c r="K43" i="1"/>
  <c r="K45" i="1"/>
  <c r="K39" i="1"/>
  <c r="H45" i="1"/>
  <c r="H43" i="1"/>
  <c r="H41" i="1"/>
  <c r="H39" i="1"/>
  <c r="G45" i="1"/>
  <c r="G43" i="1"/>
  <c r="G41" i="1"/>
  <c r="G39" i="1"/>
  <c r="F40" i="1"/>
  <c r="F41" i="1"/>
  <c r="F42" i="1"/>
  <c r="F43" i="1"/>
  <c r="F44" i="1"/>
  <c r="F45" i="1"/>
  <c r="F46" i="1"/>
  <c r="F39" i="1"/>
  <c r="E40" i="1"/>
  <c r="E41" i="1"/>
  <c r="E42" i="1"/>
  <c r="E43" i="1"/>
  <c r="E44" i="1"/>
  <c r="E45" i="1"/>
  <c r="E46" i="1"/>
  <c r="E39" i="1"/>
  <c r="M46" i="1"/>
  <c r="M45" i="1"/>
  <c r="M44" i="1"/>
  <c r="M43" i="1"/>
  <c r="M42" i="1"/>
  <c r="M41" i="1"/>
  <c r="M40" i="1"/>
  <c r="M39" i="1"/>
  <c r="D46" i="1"/>
  <c r="D45" i="1"/>
  <c r="D44" i="1"/>
  <c r="D43" i="1"/>
  <c r="D42" i="1"/>
  <c r="D41" i="1"/>
  <c r="D40" i="1"/>
  <c r="D39" i="1"/>
  <c r="L35" i="1"/>
  <c r="R35" i="1" s="1"/>
  <c r="R33" i="1"/>
  <c r="O33" i="1"/>
  <c r="U35" i="1" s="1"/>
  <c r="R29" i="1"/>
  <c r="O23" i="1"/>
  <c r="O29" i="1"/>
  <c r="L29" i="1"/>
  <c r="R27" i="1"/>
  <c r="O27" i="1"/>
  <c r="U27" i="1" s="1"/>
  <c r="R23" i="1"/>
  <c r="L23" i="1"/>
  <c r="R21" i="1"/>
  <c r="O21" i="1"/>
  <c r="U23" i="1" s="1"/>
  <c r="U19" i="1"/>
  <c r="U18" i="1"/>
  <c r="U17" i="1"/>
  <c r="U16" i="1"/>
  <c r="O35" i="1" l="1"/>
  <c r="O34" i="1" s="1"/>
  <c r="U33" i="1"/>
  <c r="R34" i="1"/>
  <c r="R28" i="1"/>
  <c r="U28" i="1" s="1"/>
  <c r="O28" i="1"/>
  <c r="U29" i="1"/>
  <c r="R22" i="1"/>
  <c r="U21" i="1"/>
  <c r="O22" i="1"/>
  <c r="U34" i="1" l="1"/>
  <c r="U36" i="1" s="1"/>
  <c r="U37" i="1" s="1"/>
  <c r="U30" i="1"/>
  <c r="U31" i="1" s="1"/>
  <c r="U22" i="1"/>
  <c r="U24" i="1" s="1"/>
  <c r="U25" i="1" s="1"/>
  <c r="U15" i="1" l="1"/>
  <c r="R16" i="1"/>
  <c r="R17" i="1"/>
  <c r="O17" i="1"/>
  <c r="O16" i="1" s="1"/>
  <c r="R15" i="1"/>
  <c r="O15" i="1"/>
  <c r="Q11" i="1"/>
  <c r="L17" i="1"/>
  <c r="I4" i="1"/>
  <c r="I6" i="1"/>
  <c r="I8" i="1"/>
  <c r="I2" i="1"/>
  <c r="G4" i="1"/>
  <c r="K4" i="1" s="1"/>
  <c r="G6" i="1"/>
  <c r="G8" i="1"/>
  <c r="K8" i="1" s="1"/>
  <c r="G2" i="1"/>
  <c r="C4" i="1"/>
  <c r="C6" i="1"/>
  <c r="C8" i="1"/>
  <c r="C2" i="1"/>
  <c r="J8" i="1" l="1"/>
  <c r="M8" i="1"/>
  <c r="K6" i="1"/>
  <c r="J6" i="1" s="1"/>
  <c r="K2" i="1"/>
  <c r="J2" i="1" s="1"/>
  <c r="M4" i="1"/>
  <c r="J4" i="1"/>
  <c r="N8" i="1" l="1"/>
  <c r="O8" i="1" s="1"/>
  <c r="H11" i="1"/>
  <c r="E11" i="1"/>
  <c r="N4" i="1"/>
  <c r="O4" i="1" s="1"/>
  <c r="K11" i="1" l="1"/>
  <c r="I11" i="1" s="1"/>
  <c r="F11" i="1" l="1"/>
</calcChain>
</file>

<file path=xl/sharedStrings.xml><?xml version="1.0" encoding="utf-8"?>
<sst xmlns="http://schemas.openxmlformats.org/spreadsheetml/2006/main" count="176" uniqueCount="79">
  <si>
    <t>a1</t>
  </si>
  <si>
    <t>сигма a1</t>
  </si>
  <si>
    <t>епсилон a1</t>
  </si>
  <si>
    <t>a2</t>
  </si>
  <si>
    <t>сигма a2</t>
  </si>
  <si>
    <t>епсилон a2</t>
  </si>
  <si>
    <t>a3</t>
  </si>
  <si>
    <t>сигма a3</t>
  </si>
  <si>
    <t>епсилон a3</t>
  </si>
  <si>
    <t>a4</t>
  </si>
  <si>
    <t>сигма a4</t>
  </si>
  <si>
    <t>епсилон a4</t>
  </si>
  <si>
    <t>U1</t>
  </si>
  <si>
    <t>сигма U1</t>
  </si>
  <si>
    <t>епсилон U1</t>
  </si>
  <si>
    <t>сигма U2</t>
  </si>
  <si>
    <t>епсилон U2</t>
  </si>
  <si>
    <t>сигма U3</t>
  </si>
  <si>
    <t>епсилон U3</t>
  </si>
  <si>
    <t>сигма U4</t>
  </si>
  <si>
    <t>епсилон U4</t>
  </si>
  <si>
    <t>U1/a1</t>
  </si>
  <si>
    <t>епс U1/a1</t>
  </si>
  <si>
    <t>сиг U1/a1</t>
  </si>
  <si>
    <t>U2/a2</t>
  </si>
  <si>
    <t>сиг U2/a2</t>
  </si>
  <si>
    <t>епс U2/a2</t>
  </si>
  <si>
    <t>U3/a3</t>
  </si>
  <si>
    <t>сиг U3/a3</t>
  </si>
  <si>
    <t>епс U3/a3</t>
  </si>
  <si>
    <t>U4/a4</t>
  </si>
  <si>
    <t>сиг U4/a4</t>
  </si>
  <si>
    <t>епс U4/a4</t>
  </si>
  <si>
    <t>X2-X1</t>
  </si>
  <si>
    <t>X4-X3</t>
  </si>
  <si>
    <t>сигма</t>
  </si>
  <si>
    <t>епсилон</t>
  </si>
  <si>
    <t>Tх/Tг</t>
  </si>
  <si>
    <t>сигма Tх/Tг</t>
  </si>
  <si>
    <t>Tг/Tх</t>
  </si>
  <si>
    <t>сигма Tг/Tх</t>
  </si>
  <si>
    <t>Эбонит</t>
  </si>
  <si>
    <t>Гетинакс</t>
  </si>
  <si>
    <t>$U_1$, у.е.</t>
  </si>
  <si>
    <t>$U_2$, у.е.</t>
  </si>
  <si>
    <t>$U_3$, у.е.</t>
  </si>
  <si>
    <t>$U_4$, у.е.</t>
  </si>
  <si>
    <t>Плексиглас</t>
  </si>
  <si>
    <t>Текстолит</t>
  </si>
  <si>
    <t>Ст.-текстолит</t>
  </si>
  <si>
    <t>d</t>
  </si>
  <si>
    <t>sigma d</t>
  </si>
  <si>
    <t>epsilon d</t>
  </si>
  <si>
    <t>хи 1</t>
  </si>
  <si>
    <t>d эб</t>
  </si>
  <si>
    <t>сигма эб</t>
  </si>
  <si>
    <t>епсилон эб</t>
  </si>
  <si>
    <t>сигма хи 1</t>
  </si>
  <si>
    <t>епсилон хи 1</t>
  </si>
  <si>
    <t>хи 2</t>
  </si>
  <si>
    <t>сигма хи 2</t>
  </si>
  <si>
    <t>епсилон хи 2</t>
  </si>
  <si>
    <t>хи ср</t>
  </si>
  <si>
    <t>хи сист</t>
  </si>
  <si>
    <t>хи случ</t>
  </si>
  <si>
    <t>сигма хи</t>
  </si>
  <si>
    <t>епсилон хи</t>
  </si>
  <si>
    <t>Материал</t>
  </si>
  <si>
    <t>Режим измерения</t>
  </si>
  <si>
    <t>нагреватель</t>
  </si>
  <si>
    <t>холодильник</t>
  </si>
  <si>
    <t>хи</t>
  </si>
  <si>
    <t>проценты</t>
  </si>
  <si>
    <t>сигма хи ср</t>
  </si>
  <si>
    <t>епс хи</t>
  </si>
  <si>
    <t>епс хи проц</t>
  </si>
  <si>
    <t>r, мм</t>
  </si>
  <si>
    <t>U, у.е.</t>
  </si>
  <si>
    <t>U/a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</si>
</sst>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"/>
    <numFmt numFmtId="170" formatCode="0.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8" fontId="0" fillId="0" borderId="0" xfId="0" applyNumberFormat="1"/>
    <xf numFmtId="17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81E1-D09F-4CA5-9BDA-3A441DB14310}">
  <dimension ref="A1:U53"/>
  <sheetViews>
    <sheetView tabSelected="1" workbookViewId="0">
      <selection activeCell="S6" sqref="S6"/>
    </sheetView>
  </sheetViews>
  <sheetFormatPr defaultRowHeight="14.4" x14ac:dyDescent="0.3"/>
  <cols>
    <col min="1" max="1" width="12.44140625" customWidth="1"/>
    <col min="2" max="2" width="11.6640625" customWidth="1"/>
    <col min="3" max="3" width="16.88671875" customWidth="1"/>
    <col min="6" max="6" width="12.44140625" customWidth="1"/>
    <col min="7" max="7" width="11.77734375" customWidth="1"/>
    <col min="8" max="8" width="10.77734375" customWidth="1"/>
    <col min="9" max="9" width="11.109375" customWidth="1"/>
    <col min="12" max="12" width="11.21875" customWidth="1"/>
    <col min="14" max="14" width="12.21875" customWidth="1"/>
    <col min="17" max="17" width="11.44140625" customWidth="1"/>
    <col min="20" max="20" width="10.109375" customWidth="1"/>
  </cols>
  <sheetData>
    <row r="1" spans="1:21" x14ac:dyDescent="0.3">
      <c r="A1" t="s">
        <v>0</v>
      </c>
      <c r="B1" t="s">
        <v>1</v>
      </c>
      <c r="C1" t="s">
        <v>2</v>
      </c>
      <c r="E1" t="s">
        <v>12</v>
      </c>
      <c r="F1" t="s">
        <v>13</v>
      </c>
      <c r="G1" t="s">
        <v>14</v>
      </c>
      <c r="I1" t="s">
        <v>21</v>
      </c>
      <c r="J1" t="s">
        <v>23</v>
      </c>
      <c r="K1" t="s">
        <v>22</v>
      </c>
    </row>
    <row r="2" spans="1:21" x14ac:dyDescent="0.3">
      <c r="A2">
        <v>0.98</v>
      </c>
      <c r="B2">
        <v>0.01</v>
      </c>
      <c r="C2">
        <f>B2/A2</f>
        <v>1.0204081632653062E-2</v>
      </c>
      <c r="E2" s="1">
        <v>0.28000000000000003</v>
      </c>
      <c r="F2">
        <v>0.01</v>
      </c>
      <c r="G2">
        <f>F2/E2</f>
        <v>3.5714285714285712E-2</v>
      </c>
      <c r="I2">
        <f>E2/A2</f>
        <v>0.28571428571428575</v>
      </c>
      <c r="J2">
        <f>I2*K2</f>
        <v>1.061240508641475E-2</v>
      </c>
      <c r="K2">
        <f>SQRT(C2^2+G2^2)</f>
        <v>3.7143417802451624E-2</v>
      </c>
    </row>
    <row r="3" spans="1:21" x14ac:dyDescent="0.3">
      <c r="A3" t="s">
        <v>3</v>
      </c>
      <c r="B3" t="s">
        <v>4</v>
      </c>
      <c r="C3" t="s">
        <v>5</v>
      </c>
      <c r="F3" t="s">
        <v>15</v>
      </c>
      <c r="G3" t="s">
        <v>16</v>
      </c>
      <c r="I3" t="s">
        <v>24</v>
      </c>
      <c r="J3" t="s">
        <v>25</v>
      </c>
      <c r="K3" t="s">
        <v>26</v>
      </c>
      <c r="M3" t="s">
        <v>33</v>
      </c>
      <c r="N3" t="s">
        <v>35</v>
      </c>
      <c r="O3" t="s">
        <v>36</v>
      </c>
    </row>
    <row r="4" spans="1:21" x14ac:dyDescent="0.3">
      <c r="A4">
        <v>0.98</v>
      </c>
      <c r="B4">
        <v>0.01</v>
      </c>
      <c r="C4">
        <f t="shared" ref="C4" si="0">B4/A4</f>
        <v>1.0204081632653062E-2</v>
      </c>
      <c r="E4" s="1">
        <v>1.05</v>
      </c>
      <c r="F4">
        <v>0.01</v>
      </c>
      <c r="G4">
        <f t="shared" ref="G4" si="1">F4/E4</f>
        <v>9.5238095238095229E-3</v>
      </c>
      <c r="I4">
        <f>E4/A4</f>
        <v>1.0714285714285714</v>
      </c>
      <c r="J4">
        <f t="shared" ref="J4" si="2">I4*K4</f>
        <v>1.4955017878048973E-2</v>
      </c>
      <c r="K4">
        <f>SQRT(C4^2+G4^2)</f>
        <v>1.3958016686179043E-2</v>
      </c>
      <c r="M4">
        <f>I4-I2</f>
        <v>0.78571428571428559</v>
      </c>
      <c r="N4">
        <f>SQRT(J4^2+J2^2)</f>
        <v>1.8337821611383563E-2</v>
      </c>
      <c r="O4">
        <f>N4/M4</f>
        <v>2.3339045687215447E-2</v>
      </c>
      <c r="Q4">
        <v>1.1743441437719482</v>
      </c>
      <c r="S4">
        <f>AVERAGE(Q4:Q5)</f>
        <v>1.1841108473961781</v>
      </c>
    </row>
    <row r="5" spans="1:21" x14ac:dyDescent="0.3">
      <c r="A5" t="s">
        <v>6</v>
      </c>
      <c r="B5" t="s">
        <v>7</v>
      </c>
      <c r="C5" t="s">
        <v>8</v>
      </c>
      <c r="F5" t="s">
        <v>17</v>
      </c>
      <c r="G5" t="s">
        <v>18</v>
      </c>
      <c r="I5" t="s">
        <v>27</v>
      </c>
      <c r="J5" t="s">
        <v>28</v>
      </c>
      <c r="K5" t="s">
        <v>29</v>
      </c>
      <c r="Q5">
        <v>1.193877551020408</v>
      </c>
    </row>
    <row r="6" spans="1:21" x14ac:dyDescent="0.3">
      <c r="A6">
        <v>1.03</v>
      </c>
      <c r="B6">
        <v>0.01</v>
      </c>
      <c r="C6">
        <f t="shared" ref="C6" si="3">B6/A6</f>
        <v>9.7087378640776691E-3</v>
      </c>
      <c r="E6" s="1">
        <v>1.27</v>
      </c>
      <c r="F6">
        <v>0.01</v>
      </c>
      <c r="G6">
        <f t="shared" ref="G6" si="4">F6/E6</f>
        <v>7.874015748031496E-3</v>
      </c>
      <c r="I6">
        <f>E6/A6</f>
        <v>1.233009708737864</v>
      </c>
      <c r="J6">
        <f t="shared" ref="J6" si="5">I6*K6</f>
        <v>1.5413100495088483E-2</v>
      </c>
      <c r="K6">
        <f>SQRT(C6^2+G6^2)</f>
        <v>1.2500388590504834E-2</v>
      </c>
      <c r="S6">
        <f>S4/O11</f>
        <v>0.30361816599902003</v>
      </c>
    </row>
    <row r="7" spans="1:21" x14ac:dyDescent="0.3">
      <c r="A7" t="s">
        <v>9</v>
      </c>
      <c r="B7" t="s">
        <v>10</v>
      </c>
      <c r="C7" t="s">
        <v>11</v>
      </c>
      <c r="F7" t="s">
        <v>19</v>
      </c>
      <c r="G7" t="s">
        <v>20</v>
      </c>
      <c r="I7" t="s">
        <v>30</v>
      </c>
      <c r="J7" t="s">
        <v>31</v>
      </c>
      <c r="K7" t="s">
        <v>32</v>
      </c>
      <c r="M7" t="s">
        <v>34</v>
      </c>
      <c r="N7" t="s">
        <v>35</v>
      </c>
      <c r="O7" t="s">
        <v>36</v>
      </c>
    </row>
    <row r="8" spans="1:21" x14ac:dyDescent="0.3">
      <c r="A8">
        <v>0.94</v>
      </c>
      <c r="B8">
        <v>0.01</v>
      </c>
      <c r="C8">
        <f t="shared" ref="C8" si="6">B8/A8</f>
        <v>1.0638297872340427E-2</v>
      </c>
      <c r="E8" s="1">
        <v>2.02</v>
      </c>
      <c r="F8">
        <v>0.01</v>
      </c>
      <c r="G8">
        <f t="shared" ref="G8" si="7">F8/E8</f>
        <v>4.9504950495049506E-3</v>
      </c>
      <c r="I8">
        <f>E8/A8</f>
        <v>2.1489361702127661</v>
      </c>
      <c r="J8">
        <f t="shared" ref="J8" si="8">I8*K8</f>
        <v>2.521507006180828E-2</v>
      </c>
      <c r="K8">
        <f>SQRT(C8^2+G8^2)</f>
        <v>1.1733745474306823E-2</v>
      </c>
      <c r="M8">
        <f>I8-I6</f>
        <v>0.91592646147490209</v>
      </c>
      <c r="N8">
        <f>SQRT(J8^2+J6^2)</f>
        <v>2.9552722803383058E-2</v>
      </c>
      <c r="O8">
        <f>N8/M8</f>
        <v>3.2265388157685468E-2</v>
      </c>
    </row>
    <row r="10" spans="1:21" x14ac:dyDescent="0.3">
      <c r="E10" t="s">
        <v>37</v>
      </c>
      <c r="F10" t="s">
        <v>38</v>
      </c>
      <c r="H10" t="s">
        <v>39</v>
      </c>
      <c r="I10" t="s">
        <v>40</v>
      </c>
      <c r="K10" t="s">
        <v>36</v>
      </c>
      <c r="O10" t="s">
        <v>54</v>
      </c>
      <c r="P10" t="s">
        <v>55</v>
      </c>
      <c r="Q10" t="s">
        <v>56</v>
      </c>
    </row>
    <row r="11" spans="1:21" x14ac:dyDescent="0.3">
      <c r="E11" s="1">
        <f>M4/M8</f>
        <v>0.85783555641471709</v>
      </c>
      <c r="F11" s="1">
        <f>E11*$K$11</f>
        <v>3.4160454404599652E-2</v>
      </c>
      <c r="H11" s="1">
        <f>M8/M4</f>
        <v>1.1657245873316937</v>
      </c>
      <c r="I11" s="1">
        <f>H11*$K$11</f>
        <v>4.6421113366176957E-2</v>
      </c>
      <c r="K11" s="1">
        <f>SQRT(O4^2+O8^2)</f>
        <v>3.9821681613865074E-2</v>
      </c>
      <c r="O11">
        <v>3.9</v>
      </c>
      <c r="P11">
        <v>0.1</v>
      </c>
      <c r="Q11">
        <f>P11/O11</f>
        <v>2.5641025641025644E-2</v>
      </c>
    </row>
    <row r="15" spans="1:21" x14ac:dyDescent="0.3">
      <c r="C15" t="s">
        <v>43</v>
      </c>
      <c r="D15">
        <v>0.28000000000000003</v>
      </c>
      <c r="H15" t="s">
        <v>43</v>
      </c>
      <c r="I15">
        <v>0.31</v>
      </c>
      <c r="K15" t="s">
        <v>50</v>
      </c>
      <c r="L15">
        <v>1.9</v>
      </c>
      <c r="N15" t="s">
        <v>53</v>
      </c>
      <c r="O15">
        <f>0.17*L15/$O$11*E16</f>
        <v>0.13682041574669027</v>
      </c>
      <c r="Q15" t="s">
        <v>59</v>
      </c>
      <c r="R15">
        <f>0.17*L15/$O$11*J16</f>
        <v>0.1537332073075155</v>
      </c>
      <c r="T15" t="s">
        <v>62</v>
      </c>
      <c r="U15">
        <f>AVERAGE(O15,R15)</f>
        <v>0.14527681152710287</v>
      </c>
    </row>
    <row r="16" spans="1:21" x14ac:dyDescent="0.3">
      <c r="A16" t="s">
        <v>41</v>
      </c>
      <c r="C16" t="s">
        <v>44</v>
      </c>
      <c r="D16">
        <v>1.45</v>
      </c>
      <c r="E16">
        <v>1.6520112118021426</v>
      </c>
      <c r="F16" t="s">
        <v>42</v>
      </c>
      <c r="H16" t="s">
        <v>44</v>
      </c>
      <c r="I16">
        <v>0.93</v>
      </c>
      <c r="J16">
        <v>1.8562213885427568</v>
      </c>
      <c r="K16" t="s">
        <v>51</v>
      </c>
      <c r="L16">
        <v>0.1</v>
      </c>
      <c r="N16" t="s">
        <v>57</v>
      </c>
      <c r="O16">
        <f>O17*O15</f>
        <v>1.0165271379946252E-2</v>
      </c>
      <c r="Q16" t="s">
        <v>60</v>
      </c>
      <c r="R16">
        <f>R15*R17</f>
        <v>1.0631003790758556E-2</v>
      </c>
      <c r="T16" t="s">
        <v>63</v>
      </c>
      <c r="U16">
        <f>AVERAGE(O16,R16)</f>
        <v>1.0398137585352404E-2</v>
      </c>
    </row>
    <row r="17" spans="1:21" x14ac:dyDescent="0.3">
      <c r="A17" t="s">
        <v>42</v>
      </c>
      <c r="C17" t="s">
        <v>45</v>
      </c>
      <c r="D17">
        <v>1.48</v>
      </c>
      <c r="E17">
        <v>4.5742949227696644E-2</v>
      </c>
      <c r="F17" t="s">
        <v>41</v>
      </c>
      <c r="H17" t="s">
        <v>45</v>
      </c>
      <c r="I17">
        <v>0.96</v>
      </c>
      <c r="J17">
        <v>3.6803455332649386E-2</v>
      </c>
      <c r="K17" t="s">
        <v>52</v>
      </c>
      <c r="L17">
        <f>L16/L15</f>
        <v>5.2631578947368425E-2</v>
      </c>
      <c r="N17" t="s">
        <v>58</v>
      </c>
      <c r="O17">
        <f>SQRT(E17*E17+$L$17*$L$17+$Q$11*$Q$11)</f>
        <v>7.4296451479626158E-2</v>
      </c>
      <c r="Q17" t="s">
        <v>61</v>
      </c>
      <c r="R17">
        <f>SQRT(J17*J17+$L$17*$L$17+$Q$11*$Q$11)</f>
        <v>6.9152292968773843E-2</v>
      </c>
      <c r="T17" t="s">
        <v>64</v>
      </c>
      <c r="U17">
        <f>SQRT(_xlfn.VAR.P(O15,R15))</f>
        <v>8.456395780412615E-3</v>
      </c>
    </row>
    <row r="18" spans="1:21" x14ac:dyDescent="0.3">
      <c r="C18" t="s">
        <v>46</v>
      </c>
      <c r="D18">
        <v>2.0299999999999998</v>
      </c>
      <c r="H18" t="s">
        <v>46</v>
      </c>
      <c r="I18">
        <v>1.98</v>
      </c>
      <c r="T18" t="s">
        <v>65</v>
      </c>
      <c r="U18">
        <f>SQRT(U16*U16+U17*U17)</f>
        <v>1.340268237476732E-2</v>
      </c>
    </row>
    <row r="19" spans="1:21" x14ac:dyDescent="0.3">
      <c r="T19" t="s">
        <v>66</v>
      </c>
      <c r="U19">
        <f>U18/U15</f>
        <v>9.2256171056362385E-2</v>
      </c>
    </row>
    <row r="21" spans="1:21" x14ac:dyDescent="0.3">
      <c r="C21" t="s">
        <v>43</v>
      </c>
      <c r="D21">
        <v>0.28000000000000003</v>
      </c>
      <c r="H21" t="s">
        <v>43</v>
      </c>
      <c r="I21">
        <v>0.24</v>
      </c>
      <c r="K21" t="s">
        <v>50</v>
      </c>
      <c r="L21">
        <v>4.8</v>
      </c>
      <c r="N21" t="s">
        <v>53</v>
      </c>
      <c r="O21">
        <f>0.17*L21/$O$11*E22</f>
        <v>0.1584618562904278</v>
      </c>
      <c r="Q21" t="s">
        <v>59</v>
      </c>
      <c r="R21">
        <f>0.17*L21/$O$11*J22</f>
        <v>0.18780719813134608</v>
      </c>
      <c r="T21" t="s">
        <v>62</v>
      </c>
      <c r="U21">
        <f>AVERAGE(O21,R21)</f>
        <v>0.17313452721088696</v>
      </c>
    </row>
    <row r="22" spans="1:21" x14ac:dyDescent="0.3">
      <c r="A22" t="s">
        <v>41</v>
      </c>
      <c r="C22" t="s">
        <v>44</v>
      </c>
      <c r="D22">
        <v>1.05</v>
      </c>
      <c r="E22">
        <v>0.75735446021160335</v>
      </c>
      <c r="F22" t="s">
        <v>47</v>
      </c>
      <c r="H22" t="s">
        <v>44</v>
      </c>
      <c r="I22" s="4">
        <v>1.24</v>
      </c>
      <c r="J22">
        <v>0.89760793224540403</v>
      </c>
      <c r="K22" t="s">
        <v>51</v>
      </c>
      <c r="L22">
        <v>0.1</v>
      </c>
      <c r="N22" t="s">
        <v>57</v>
      </c>
      <c r="O22">
        <f>O23*O21</f>
        <v>7.7284065489897531E-3</v>
      </c>
      <c r="Q22" t="s">
        <v>60</v>
      </c>
      <c r="R22">
        <f>R21*R23</f>
        <v>9.3878104647661526E-3</v>
      </c>
      <c r="T22" t="s">
        <v>63</v>
      </c>
      <c r="U22">
        <f>AVERAGE(O22,R22)</f>
        <v>8.5581085068779528E-3</v>
      </c>
    </row>
    <row r="23" spans="1:21" x14ac:dyDescent="0.3">
      <c r="A23" t="s">
        <v>47</v>
      </c>
      <c r="C23" t="s">
        <v>45</v>
      </c>
      <c r="D23">
        <v>1.1200000000000001</v>
      </c>
      <c r="E23">
        <v>3.5877004703193598E-2</v>
      </c>
      <c r="F23" t="s">
        <v>41</v>
      </c>
      <c r="H23" t="s">
        <v>45</v>
      </c>
      <c r="I23">
        <v>1.27</v>
      </c>
      <c r="J23">
        <v>3.75120345003844E-2</v>
      </c>
      <c r="K23" t="s">
        <v>52</v>
      </c>
      <c r="L23">
        <f>L22/L21</f>
        <v>2.0833333333333336E-2</v>
      </c>
      <c r="N23" t="s">
        <v>58</v>
      </c>
      <c r="O23">
        <f>SQRT(E23*E23+$L$23*$L$23+$Q$11*$Q$11)</f>
        <v>4.8771399817664526E-2</v>
      </c>
      <c r="Q23" t="s">
        <v>61</v>
      </c>
      <c r="R23">
        <f>SQRT(J23*J23+$L$23*$L$23+$Q$11*$Q$11)</f>
        <v>4.998642521784831E-2</v>
      </c>
      <c r="T23" t="s">
        <v>64</v>
      </c>
      <c r="U23">
        <f>SQRT(_xlfn.VAR.P(O21,R21))</f>
        <v>1.4672670920459138E-2</v>
      </c>
    </row>
    <row r="24" spans="1:21" x14ac:dyDescent="0.3">
      <c r="C24" t="s">
        <v>46</v>
      </c>
      <c r="D24">
        <v>2.0099999999999998</v>
      </c>
      <c r="H24" t="s">
        <v>46</v>
      </c>
      <c r="I24">
        <v>2.02</v>
      </c>
      <c r="T24" t="s">
        <v>65</v>
      </c>
      <c r="U24">
        <f>SQRT(U22*U22+U23*U23)</f>
        <v>1.6986126490627109E-2</v>
      </c>
    </row>
    <row r="25" spans="1:21" x14ac:dyDescent="0.3">
      <c r="T25" t="s">
        <v>66</v>
      </c>
      <c r="U25">
        <f>U24/U21</f>
        <v>9.8109411012727202E-2</v>
      </c>
    </row>
    <row r="27" spans="1:21" x14ac:dyDescent="0.3">
      <c r="C27" t="s">
        <v>43</v>
      </c>
      <c r="D27">
        <v>0.26</v>
      </c>
      <c r="H27" t="s">
        <v>43</v>
      </c>
      <c r="I27">
        <v>0.32</v>
      </c>
      <c r="K27" t="s">
        <v>50</v>
      </c>
      <c r="L27">
        <v>3.9</v>
      </c>
      <c r="N27" t="s">
        <v>53</v>
      </c>
      <c r="O27">
        <f>0.17*L27/$O$11*E28</f>
        <v>0.20854931050177763</v>
      </c>
      <c r="Q27" t="s">
        <v>59</v>
      </c>
      <c r="R27">
        <f>0.17*L27/$O$11*J28</f>
        <v>0.21401181673606223</v>
      </c>
      <c r="T27" t="s">
        <v>62</v>
      </c>
      <c r="U27">
        <f>AVERAGE(O27,R27)</f>
        <v>0.21128056361891995</v>
      </c>
    </row>
    <row r="28" spans="1:21" x14ac:dyDescent="0.3">
      <c r="A28" t="s">
        <v>41</v>
      </c>
      <c r="C28" t="s">
        <v>44</v>
      </c>
      <c r="D28">
        <v>1.29</v>
      </c>
      <c r="E28">
        <v>1.2267606500104566</v>
      </c>
      <c r="F28" t="s">
        <v>48</v>
      </c>
      <c r="H28" t="s">
        <v>44</v>
      </c>
      <c r="I28">
        <v>1.1499999999999999</v>
      </c>
      <c r="J28">
        <v>1.2588930396238953</v>
      </c>
      <c r="K28" t="s">
        <v>51</v>
      </c>
      <c r="L28">
        <v>0.1</v>
      </c>
      <c r="N28" t="s">
        <v>57</v>
      </c>
      <c r="O28">
        <f>O29*O27</f>
        <v>1.0840154947945446E-2</v>
      </c>
      <c r="Q28" t="s">
        <v>60</v>
      </c>
      <c r="R28">
        <f>R27*R29</f>
        <v>1.0897483602631283E-2</v>
      </c>
      <c r="T28" t="s">
        <v>63</v>
      </c>
      <c r="U28">
        <f>AVERAGE(O28,R28)</f>
        <v>1.0868819275288363E-2</v>
      </c>
    </row>
    <row r="29" spans="1:21" x14ac:dyDescent="0.3">
      <c r="A29" t="s">
        <v>48</v>
      </c>
      <c r="C29" t="s">
        <v>45</v>
      </c>
      <c r="D29">
        <v>1.32</v>
      </c>
      <c r="E29">
        <v>3.7240801050707949E-2</v>
      </c>
      <c r="F29" t="s">
        <v>41</v>
      </c>
      <c r="H29" t="s">
        <v>45</v>
      </c>
      <c r="I29">
        <v>1.17</v>
      </c>
      <c r="J29">
        <v>3.5748047633955123E-2</v>
      </c>
      <c r="K29" t="s">
        <v>52</v>
      </c>
      <c r="L29">
        <f>L28/L27</f>
        <v>2.5641025641025644E-2</v>
      </c>
      <c r="N29" t="s">
        <v>58</v>
      </c>
      <c r="O29">
        <f>SQRT(E29*E29+$L$29*$L$29+$Q$11*$Q$11)</f>
        <v>5.1978857766844772E-2</v>
      </c>
      <c r="Q29" t="s">
        <v>61</v>
      </c>
      <c r="R29">
        <f>SQRT(J29*J29+$L$29*$L$29+$Q$11*$Q$11)</f>
        <v>5.0920008851992486E-2</v>
      </c>
      <c r="T29" t="s">
        <v>64</v>
      </c>
      <c r="U29">
        <f>SQRT(_xlfn.VAR.P(O27,R27))</f>
        <v>2.7312531171422988E-3</v>
      </c>
    </row>
    <row r="30" spans="1:21" x14ac:dyDescent="0.3">
      <c r="C30" t="s">
        <v>46</v>
      </c>
      <c r="D30">
        <v>2.0099999999999998</v>
      </c>
      <c r="H30" t="s">
        <v>46</v>
      </c>
      <c r="I30">
        <v>2.0699999999999998</v>
      </c>
      <c r="T30" t="s">
        <v>65</v>
      </c>
      <c r="U30">
        <f>SQRT(U28*U28+U29*U29)</f>
        <v>1.1206737974485679E-2</v>
      </c>
    </row>
    <row r="31" spans="1:21" x14ac:dyDescent="0.3">
      <c r="T31" t="s">
        <v>66</v>
      </c>
      <c r="U31">
        <f>U30/U27</f>
        <v>5.3041973111634243E-2</v>
      </c>
    </row>
    <row r="33" spans="1:21" x14ac:dyDescent="0.3">
      <c r="C33" t="s">
        <v>43</v>
      </c>
      <c r="D33">
        <v>0.32</v>
      </c>
      <c r="H33" t="s">
        <v>43</v>
      </c>
      <c r="I33">
        <v>0.39</v>
      </c>
      <c r="K33" t="s">
        <v>50</v>
      </c>
      <c r="L33">
        <v>1.6</v>
      </c>
      <c r="N33" t="s">
        <v>53</v>
      </c>
      <c r="O33">
        <f>0.17*L33/$O$11*E34</f>
        <v>0.15023968739395788</v>
      </c>
      <c r="Q33" t="s">
        <v>59</v>
      </c>
      <c r="R33">
        <f>0.17*L33/$O$11*J34</f>
        <v>0.14397503721337221</v>
      </c>
      <c r="T33" t="s">
        <v>62</v>
      </c>
      <c r="U33">
        <f>AVERAGE(O33,R33)</f>
        <v>0.14710736230366506</v>
      </c>
    </row>
    <row r="34" spans="1:21" x14ac:dyDescent="0.3">
      <c r="A34" t="s">
        <v>41</v>
      </c>
      <c r="C34" t="s">
        <v>44</v>
      </c>
      <c r="D34">
        <v>1.63</v>
      </c>
      <c r="E34">
        <v>2.1541719883692485</v>
      </c>
      <c r="F34" t="s">
        <v>49</v>
      </c>
      <c r="H34" t="s">
        <v>44</v>
      </c>
      <c r="I34">
        <v>0.98</v>
      </c>
      <c r="J34">
        <v>2.0643479600446746</v>
      </c>
      <c r="K34" t="s">
        <v>51</v>
      </c>
      <c r="L34">
        <v>0.1</v>
      </c>
      <c r="N34" t="s">
        <v>57</v>
      </c>
      <c r="O34">
        <f>O35*O33</f>
        <v>1.2964260856906128E-2</v>
      </c>
      <c r="Q34" t="s">
        <v>60</v>
      </c>
      <c r="R34">
        <f>R33*R35</f>
        <v>1.117659512898066E-2</v>
      </c>
      <c r="T34" t="s">
        <v>63</v>
      </c>
      <c r="U34">
        <f>AVERAGE(O34,R34)</f>
        <v>1.2070427992943394E-2</v>
      </c>
    </row>
    <row r="35" spans="1:21" x14ac:dyDescent="0.3">
      <c r="A35" t="s">
        <v>49</v>
      </c>
      <c r="C35" t="s">
        <v>45</v>
      </c>
      <c r="D35">
        <v>1.64</v>
      </c>
      <c r="E35">
        <v>5.3687445170250744E-2</v>
      </c>
      <c r="F35" t="s">
        <v>41</v>
      </c>
      <c r="H35" t="s">
        <v>45</v>
      </c>
      <c r="I35">
        <v>1.01</v>
      </c>
      <c r="J35">
        <v>3.824268606904576E-2</v>
      </c>
      <c r="K35" t="s">
        <v>52</v>
      </c>
      <c r="L35">
        <f>L34/L33</f>
        <v>6.25E-2</v>
      </c>
      <c r="N35" t="s">
        <v>58</v>
      </c>
      <c r="O35">
        <f>SQRT(E35*E35+$L$35*$L$35+$Q$11*$Q$11)</f>
        <v>8.629052071248855E-2</v>
      </c>
      <c r="Q35" t="s">
        <v>61</v>
      </c>
      <c r="R35">
        <f>SQRT(J35*J35+$L$35*$L$35+$Q$11*$Q$11)</f>
        <v>7.7628701095015892E-2</v>
      </c>
      <c r="T35" t="s">
        <v>64</v>
      </c>
      <c r="U35">
        <f>SQRT(_xlfn.VAR.P(O33,R33))</f>
        <v>3.132325090292834E-3</v>
      </c>
    </row>
    <row r="36" spans="1:21" x14ac:dyDescent="0.3">
      <c r="C36" t="s">
        <v>46</v>
      </c>
      <c r="D36">
        <v>2.08</v>
      </c>
      <c r="H36" t="s">
        <v>46</v>
      </c>
      <c r="I36">
        <v>2.09</v>
      </c>
      <c r="T36" t="s">
        <v>65</v>
      </c>
      <c r="U36">
        <f>SQRT(U34*U34+U35*U35)</f>
        <v>1.2470232251410135E-2</v>
      </c>
    </row>
    <row r="37" spans="1:21" x14ac:dyDescent="0.3">
      <c r="T37" t="s">
        <v>66</v>
      </c>
      <c r="U37">
        <f>U36/U33</f>
        <v>8.4769599944757149E-2</v>
      </c>
    </row>
    <row r="38" spans="1:21" x14ac:dyDescent="0.3">
      <c r="B38" t="s">
        <v>67</v>
      </c>
      <c r="C38" t="s">
        <v>68</v>
      </c>
      <c r="D38" t="s">
        <v>71</v>
      </c>
      <c r="E38" t="s">
        <v>65</v>
      </c>
      <c r="F38" t="s">
        <v>72</v>
      </c>
      <c r="G38" t="s">
        <v>62</v>
      </c>
      <c r="H38" t="s">
        <v>73</v>
      </c>
      <c r="I38" t="s">
        <v>75</v>
      </c>
      <c r="K38" t="s">
        <v>74</v>
      </c>
      <c r="M38" t="s">
        <v>66</v>
      </c>
    </row>
    <row r="39" spans="1:21" x14ac:dyDescent="0.3">
      <c r="B39" s="5" t="s">
        <v>42</v>
      </c>
      <c r="C39" t="s">
        <v>69</v>
      </c>
      <c r="D39" s="3">
        <f>O15</f>
        <v>0.13682041574669027</v>
      </c>
      <c r="E39" s="3">
        <f>D39*M39</f>
        <v>1.0165271379946252E-2</v>
      </c>
      <c r="F39" s="4">
        <f>M39*100</f>
        <v>7.4296451479626153</v>
      </c>
      <c r="G39" s="6">
        <f>U15</f>
        <v>0.14527681152710287</v>
      </c>
      <c r="H39" s="6">
        <f>U18</f>
        <v>1.340268237476732E-2</v>
      </c>
      <c r="I39" s="7">
        <f>K39*100</f>
        <v>9.225617105636239</v>
      </c>
      <c r="K39" s="5">
        <f>H39/G39</f>
        <v>9.2256171056362385E-2</v>
      </c>
      <c r="M39" s="3">
        <f>O17</f>
        <v>7.4296451479626158E-2</v>
      </c>
    </row>
    <row r="40" spans="1:21" x14ac:dyDescent="0.3">
      <c r="B40" s="5"/>
      <c r="C40" t="s">
        <v>70</v>
      </c>
      <c r="D40" s="3">
        <f>R15</f>
        <v>0.1537332073075155</v>
      </c>
      <c r="E40" s="3">
        <f>D40*M40</f>
        <v>1.0631003790758556E-2</v>
      </c>
      <c r="F40" s="4">
        <f>M40*100</f>
        <v>6.9152292968773841</v>
      </c>
      <c r="G40" s="6"/>
      <c r="H40" s="6"/>
      <c r="I40" s="7"/>
      <c r="K40" s="5"/>
      <c r="M40" s="3">
        <f>R17</f>
        <v>6.9152292968773843E-2</v>
      </c>
    </row>
    <row r="41" spans="1:21" x14ac:dyDescent="0.3">
      <c r="B41" s="5" t="s">
        <v>47</v>
      </c>
      <c r="C41" t="s">
        <v>69</v>
      </c>
      <c r="D41" s="3">
        <f>O21</f>
        <v>0.1584618562904278</v>
      </c>
      <c r="E41" s="3">
        <f>D41*M41</f>
        <v>7.7284065489897531E-3</v>
      </c>
      <c r="F41" s="4">
        <f>M41*100</f>
        <v>4.8771399817664527</v>
      </c>
      <c r="G41" s="6">
        <f>U21</f>
        <v>0.17313452721088696</v>
      </c>
      <c r="H41" s="6">
        <f>U24</f>
        <v>1.6986126490627109E-2</v>
      </c>
      <c r="I41" s="7">
        <f t="shared" ref="I41:I46" si="9">K41*100</f>
        <v>9.8109411012727197</v>
      </c>
      <c r="K41" s="5">
        <f>H41/G41</f>
        <v>9.8109411012727202E-2</v>
      </c>
      <c r="M41" s="3">
        <f>O23</f>
        <v>4.8771399817664526E-2</v>
      </c>
    </row>
    <row r="42" spans="1:21" x14ac:dyDescent="0.3">
      <c r="B42" s="5"/>
      <c r="C42" t="s">
        <v>70</v>
      </c>
      <c r="D42" s="3">
        <f>R21</f>
        <v>0.18780719813134608</v>
      </c>
      <c r="E42" s="3">
        <f>D42*M42</f>
        <v>9.3878104647661526E-3</v>
      </c>
      <c r="F42" s="4">
        <f>M42*100</f>
        <v>4.9986425217848307</v>
      </c>
      <c r="G42" s="6"/>
      <c r="H42" s="6"/>
      <c r="I42" s="7"/>
      <c r="K42" s="5"/>
      <c r="M42" s="3">
        <f>R23</f>
        <v>4.998642521784831E-2</v>
      </c>
    </row>
    <row r="43" spans="1:21" x14ac:dyDescent="0.3">
      <c r="B43" s="5" t="s">
        <v>48</v>
      </c>
      <c r="C43" t="s">
        <v>69</v>
      </c>
      <c r="D43" s="3">
        <f>O27</f>
        <v>0.20854931050177763</v>
      </c>
      <c r="E43" s="3">
        <f>D43*M43</f>
        <v>1.0840154947945446E-2</v>
      </c>
      <c r="F43" s="4">
        <f>M43*100</f>
        <v>5.197885776684477</v>
      </c>
      <c r="G43" s="6">
        <f>U27</f>
        <v>0.21128056361891995</v>
      </c>
      <c r="H43" s="6">
        <f>U30</f>
        <v>1.1206737974485679E-2</v>
      </c>
      <c r="I43" s="7">
        <f t="shared" ref="I43:I46" si="10">K43*100</f>
        <v>5.3041973111634242</v>
      </c>
      <c r="K43" s="5">
        <f>H43/G43</f>
        <v>5.3041973111634243E-2</v>
      </c>
      <c r="M43" s="3">
        <f>O29</f>
        <v>5.1978857766844772E-2</v>
      </c>
    </row>
    <row r="44" spans="1:21" x14ac:dyDescent="0.3">
      <c r="B44" s="5"/>
      <c r="C44" t="s">
        <v>70</v>
      </c>
      <c r="D44" s="3">
        <f>R27</f>
        <v>0.21401181673606223</v>
      </c>
      <c r="E44" s="3">
        <f>D44*M44</f>
        <v>1.0897483602631283E-2</v>
      </c>
      <c r="F44" s="4">
        <f>M44*100</f>
        <v>5.0920008851992486</v>
      </c>
      <c r="G44" s="6"/>
      <c r="H44" s="6"/>
      <c r="I44" s="7"/>
      <c r="K44" s="5"/>
      <c r="M44" s="3">
        <f>R29</f>
        <v>5.0920008851992486E-2</v>
      </c>
    </row>
    <row r="45" spans="1:21" x14ac:dyDescent="0.3">
      <c r="B45" s="5" t="s">
        <v>49</v>
      </c>
      <c r="C45" t="s">
        <v>69</v>
      </c>
      <c r="D45" s="3">
        <f>O33</f>
        <v>0.15023968739395788</v>
      </c>
      <c r="E45" s="3">
        <f>D45*M45</f>
        <v>1.2964260856906128E-2</v>
      </c>
      <c r="F45" s="4">
        <f>M45*100</f>
        <v>8.6290520712488554</v>
      </c>
      <c r="G45" s="6">
        <f>U33</f>
        <v>0.14710736230366506</v>
      </c>
      <c r="H45" s="6">
        <f>U36</f>
        <v>1.2470232251410135E-2</v>
      </c>
      <c r="I45" s="7">
        <f t="shared" ref="I45:I46" si="11">K45*100</f>
        <v>8.476959994475715</v>
      </c>
      <c r="K45" s="5">
        <f>H45/G45</f>
        <v>8.4769599944757149E-2</v>
      </c>
      <c r="M45" s="3">
        <f>O35</f>
        <v>8.629052071248855E-2</v>
      </c>
    </row>
    <row r="46" spans="1:21" x14ac:dyDescent="0.3">
      <c r="B46" s="5"/>
      <c r="C46" t="s">
        <v>70</v>
      </c>
      <c r="D46" s="3">
        <f>R33</f>
        <v>0.14397503721337221</v>
      </c>
      <c r="E46" s="3">
        <f>D46*M46</f>
        <v>1.117659512898066E-2</v>
      </c>
      <c r="F46" s="4">
        <f>M46*100</f>
        <v>7.7628701095015895</v>
      </c>
      <c r="G46" s="6"/>
      <c r="H46" s="6"/>
      <c r="I46" s="7"/>
      <c r="K46" s="5"/>
      <c r="M46" s="3">
        <f>R35</f>
        <v>7.7628701095015892E-2</v>
      </c>
    </row>
    <row r="49" spans="2:8" x14ac:dyDescent="0.3">
      <c r="B49" t="s">
        <v>76</v>
      </c>
      <c r="C49" t="s">
        <v>77</v>
      </c>
      <c r="D49" t="s">
        <v>78</v>
      </c>
    </row>
    <row r="50" spans="2:8" x14ac:dyDescent="0.3">
      <c r="B50">
        <v>0</v>
      </c>
      <c r="C50">
        <v>1.1599999999999999</v>
      </c>
      <c r="D50" s="2">
        <f>C50/A2</f>
        <v>1.1836734693877551</v>
      </c>
      <c r="G50">
        <v>0</v>
      </c>
      <c r="H50">
        <v>1.1836734693877551</v>
      </c>
    </row>
    <row r="51" spans="2:8" x14ac:dyDescent="0.3">
      <c r="B51">
        <v>9.6999999999999993</v>
      </c>
      <c r="C51">
        <v>1.1399999999999999</v>
      </c>
      <c r="D51" s="2">
        <f>C51/A4</f>
        <v>1.1632653061224489</v>
      </c>
      <c r="G51">
        <v>9.6999999999999993</v>
      </c>
      <c r="H51">
        <v>1.1632653061224489</v>
      </c>
    </row>
    <row r="52" spans="2:8" x14ac:dyDescent="0.3">
      <c r="B52">
        <v>24.1</v>
      </c>
      <c r="C52">
        <v>1.1000000000000001</v>
      </c>
      <c r="D52" s="2">
        <f>C52/A6</f>
        <v>1.0679611650485437</v>
      </c>
      <c r="G52">
        <v>24.1</v>
      </c>
      <c r="H52">
        <v>1.0679611650485437</v>
      </c>
    </row>
    <row r="53" spans="2:8" x14ac:dyDescent="0.3">
      <c r="B53">
        <v>42.6</v>
      </c>
      <c r="C53">
        <v>0.88</v>
      </c>
      <c r="D53" s="2">
        <f>C53/A8</f>
        <v>0.93617021276595747</v>
      </c>
      <c r="G53">
        <v>42.6</v>
      </c>
      <c r="H53">
        <v>0.93617021276595747</v>
      </c>
    </row>
  </sheetData>
  <mergeCells count="20">
    <mergeCell ref="I43:I44"/>
    <mergeCell ref="I45:I46"/>
    <mergeCell ref="H39:H40"/>
    <mergeCell ref="H41:H42"/>
    <mergeCell ref="H43:H44"/>
    <mergeCell ref="H45:H46"/>
    <mergeCell ref="K39:K40"/>
    <mergeCell ref="K41:K42"/>
    <mergeCell ref="K43:K44"/>
    <mergeCell ref="K45:K46"/>
    <mergeCell ref="I39:I40"/>
    <mergeCell ref="I41:I42"/>
    <mergeCell ref="B39:B40"/>
    <mergeCell ref="B41:B42"/>
    <mergeCell ref="B43:B44"/>
    <mergeCell ref="B45:B46"/>
    <mergeCell ref="G39:G40"/>
    <mergeCell ref="G41:G42"/>
    <mergeCell ref="G43:G44"/>
    <mergeCell ref="G45:G4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2021-02-16T20:17:47Z</dcterms:created>
  <dcterms:modified xsi:type="dcterms:W3CDTF">2021-02-17T20:45:29Z</dcterms:modified>
</cp:coreProperties>
</file>