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Рауф\МФТИ\2 курс\лабораторные работы\3.3.1\"/>
    </mc:Choice>
  </mc:AlternateContent>
  <xr:revisionPtr revIDLastSave="0" documentId="13_ncr:1_{348CCB79-C710-4A16-9971-C0AE2586266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2" l="1"/>
  <c r="E5" i="2"/>
  <c r="J5" i="2" s="1"/>
  <c r="E6" i="2"/>
  <c r="J6" i="2" s="1"/>
  <c r="E7" i="2"/>
  <c r="J7" i="2" s="1"/>
  <c r="E8" i="2"/>
  <c r="J8" i="2" s="1"/>
  <c r="E9" i="2"/>
  <c r="J9" i="2" s="1"/>
  <c r="E10" i="2"/>
  <c r="J10" i="2" s="1"/>
  <c r="E11" i="2"/>
  <c r="J11" i="2" s="1"/>
  <c r="E12" i="2"/>
  <c r="J12" i="2" s="1"/>
  <c r="E13" i="2"/>
  <c r="J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J24" i="2" s="1"/>
  <c r="E25" i="2"/>
  <c r="J25" i="2" s="1"/>
  <c r="E26" i="2"/>
  <c r="J26" i="2" s="1"/>
  <c r="E27" i="2"/>
  <c r="J27" i="2" s="1"/>
  <c r="E28" i="2"/>
  <c r="J28" i="2" s="1"/>
  <c r="E29" i="2"/>
  <c r="J29" i="2" s="1"/>
  <c r="E30" i="2"/>
  <c r="J30" i="2" s="1"/>
  <c r="E31" i="2"/>
  <c r="J31" i="2" s="1"/>
  <c r="E32" i="2"/>
  <c r="J32" i="2" s="1"/>
  <c r="E33" i="2"/>
  <c r="J33" i="2" s="1"/>
  <c r="E34" i="2"/>
  <c r="J34" i="2" s="1"/>
  <c r="E35" i="2"/>
  <c r="J35" i="2" s="1"/>
  <c r="E36" i="2"/>
  <c r="J36" i="2" s="1"/>
  <c r="E37" i="2"/>
  <c r="J37" i="2" s="1"/>
  <c r="E38" i="2"/>
  <c r="J38" i="2" s="1"/>
  <c r="C38" i="2"/>
  <c r="G38" i="2" s="1"/>
  <c r="I38" i="2" s="1"/>
  <c r="D38" i="2"/>
  <c r="H38" i="2"/>
  <c r="E4" i="2"/>
  <c r="J4" i="2" s="1"/>
  <c r="C6" i="2"/>
  <c r="G6" i="2" s="1"/>
  <c r="I6" i="2" s="1"/>
  <c r="C7" i="2"/>
  <c r="G7" i="2" s="1"/>
  <c r="I7" i="2" s="1"/>
  <c r="C8" i="2"/>
  <c r="G8" i="2" s="1"/>
  <c r="I8" i="2" s="1"/>
  <c r="C9" i="2"/>
  <c r="G9" i="2" s="1"/>
  <c r="I9" i="2" s="1"/>
  <c r="C10" i="2"/>
  <c r="G10" i="2" s="1"/>
  <c r="I10" i="2" s="1"/>
  <c r="C11" i="2"/>
  <c r="G11" i="2" s="1"/>
  <c r="I11" i="2" s="1"/>
  <c r="C12" i="2"/>
  <c r="G12" i="2" s="1"/>
  <c r="I12" i="2" s="1"/>
  <c r="C13" i="2"/>
  <c r="G13" i="2" s="1"/>
  <c r="I13" i="2" s="1"/>
  <c r="C14" i="2"/>
  <c r="G14" i="2" s="1"/>
  <c r="I14" i="2" s="1"/>
  <c r="C15" i="2"/>
  <c r="G15" i="2" s="1"/>
  <c r="I15" i="2" s="1"/>
  <c r="C16" i="2"/>
  <c r="G16" i="2" s="1"/>
  <c r="I16" i="2" s="1"/>
  <c r="C17" i="2"/>
  <c r="G17" i="2" s="1"/>
  <c r="I17" i="2" s="1"/>
  <c r="C18" i="2"/>
  <c r="G18" i="2" s="1"/>
  <c r="I18" i="2" s="1"/>
  <c r="C19" i="2"/>
  <c r="G19" i="2" s="1"/>
  <c r="I19" i="2" s="1"/>
  <c r="C20" i="2"/>
  <c r="G20" i="2" s="1"/>
  <c r="I20" i="2" s="1"/>
  <c r="C21" i="2"/>
  <c r="G21" i="2" s="1"/>
  <c r="I21" i="2" s="1"/>
  <c r="C22" i="2"/>
  <c r="G22" i="2" s="1"/>
  <c r="I22" i="2" s="1"/>
  <c r="C23" i="2"/>
  <c r="G23" i="2" s="1"/>
  <c r="I23" i="2" s="1"/>
  <c r="C24" i="2"/>
  <c r="G24" i="2" s="1"/>
  <c r="I24" i="2" s="1"/>
  <c r="C25" i="2"/>
  <c r="G25" i="2" s="1"/>
  <c r="I25" i="2" s="1"/>
  <c r="C26" i="2"/>
  <c r="G26" i="2" s="1"/>
  <c r="I26" i="2" s="1"/>
  <c r="C27" i="2"/>
  <c r="G27" i="2" s="1"/>
  <c r="I27" i="2" s="1"/>
  <c r="C28" i="2"/>
  <c r="G28" i="2" s="1"/>
  <c r="I28" i="2" s="1"/>
  <c r="C29" i="2"/>
  <c r="G29" i="2" s="1"/>
  <c r="I29" i="2" s="1"/>
  <c r="C30" i="2"/>
  <c r="G30" i="2" s="1"/>
  <c r="I30" i="2" s="1"/>
  <c r="C31" i="2"/>
  <c r="G31" i="2" s="1"/>
  <c r="I31" i="2" s="1"/>
  <c r="C32" i="2"/>
  <c r="G32" i="2" s="1"/>
  <c r="I32" i="2" s="1"/>
  <c r="C33" i="2"/>
  <c r="G33" i="2" s="1"/>
  <c r="I33" i="2" s="1"/>
  <c r="C34" i="2"/>
  <c r="G34" i="2" s="1"/>
  <c r="I34" i="2" s="1"/>
  <c r="C35" i="2"/>
  <c r="G35" i="2" s="1"/>
  <c r="I35" i="2" s="1"/>
  <c r="C36" i="2"/>
  <c r="G36" i="2" s="1"/>
  <c r="I36" i="2" s="1"/>
  <c r="C37" i="2"/>
  <c r="G37" i="2" s="1"/>
  <c r="I37" i="2" s="1"/>
  <c r="C4" i="2"/>
  <c r="G4" i="2" s="1"/>
  <c r="I4" i="2" s="1"/>
  <c r="C5" i="2"/>
  <c r="G5" i="2" s="1"/>
  <c r="I5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4" i="2"/>
  <c r="H4" i="2" s="1"/>
  <c r="N65" i="1"/>
  <c r="J56" i="1" s="1"/>
  <c r="G60" i="1"/>
  <c r="H61" i="1" s="1"/>
  <c r="H63" i="1"/>
  <c r="E61" i="1"/>
  <c r="G55" i="1" s="1"/>
  <c r="G54" i="1" l="1"/>
  <c r="G58" i="1"/>
  <c r="G57" i="1"/>
  <c r="G56" i="1"/>
  <c r="J55" i="1"/>
  <c r="J59" i="1"/>
  <c r="J58" i="1"/>
  <c r="J57" i="1"/>
  <c r="B58" i="1" l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57" i="1"/>
  <c r="C57" i="1" s="1"/>
</calcChain>
</file>

<file path=xl/sharedStrings.xml><?xml version="1.0" encoding="utf-8"?>
<sst xmlns="http://schemas.openxmlformats.org/spreadsheetml/2006/main" count="78" uniqueCount="46">
  <si>
    <t>3 3 1 А</t>
  </si>
  <si>
    <t>3 3 1 Б</t>
  </si>
  <si>
    <t>I, предельное, A</t>
  </si>
  <si>
    <t>U, B</t>
  </si>
  <si>
    <t>I_м, ед</t>
  </si>
  <si>
    <t>I_a, ед</t>
  </si>
  <si>
    <t>0,3 A = 75 ед</t>
  </si>
  <si>
    <t xml:space="preserve">0,3 mA = 150 ед </t>
  </si>
  <si>
    <t>Ф, mWb</t>
  </si>
  <si>
    <t>I, A</t>
  </si>
  <si>
    <t>Ф_0</t>
  </si>
  <si>
    <t>I_ф, A</t>
  </si>
  <si>
    <t>n</t>
  </si>
  <si>
    <t>в прямом</t>
  </si>
  <si>
    <t>в обратном</t>
  </si>
  <si>
    <t>SN, м^3</t>
  </si>
  <si>
    <t>l, м</t>
  </si>
  <si>
    <t>V, кВ</t>
  </si>
  <si>
    <t>В обратном направлении</t>
  </si>
  <si>
    <t>Ф = kI</t>
  </si>
  <si>
    <t>k</t>
  </si>
  <si>
    <t>k, mWb/A</t>
  </si>
  <si>
    <t>B = AI</t>
  </si>
  <si>
    <t>A, mT/A</t>
  </si>
  <si>
    <t>B, T</t>
  </si>
  <si>
    <t>e/m</t>
  </si>
  <si>
    <t>A</t>
  </si>
  <si>
    <t>B</t>
  </si>
  <si>
    <t>Величина</t>
  </si>
  <si>
    <t>Значение</t>
  </si>
  <si>
    <t>$V$, кВ</t>
  </si>
  <si>
    <t>$l$, м</t>
  </si>
  <si>
    <t>$SN$, м$^2$</t>
  </si>
  <si>
    <t>$\sigma$</t>
  </si>
  <si>
    <t>$B_{\Phi}$, мТл</t>
  </si>
  <si>
    <t>$I_{\Phi}$, A</t>
  </si>
  <si>
    <t>$\sigma_{I_{\Phi}$, A</t>
  </si>
  <si>
    <t>$\sigma_{B_{\Phi}}$, мТл</t>
  </si>
  <si>
    <t>I, мкА</t>
  </si>
  <si>
    <t>$\sigma_{I_a}$, мкА</t>
  </si>
  <si>
    <t>$I_m$, мА</t>
  </si>
  <si>
    <t>$\sigma_{I_m}$, мА</t>
  </si>
  <si>
    <t>B, Тл</t>
  </si>
  <si>
    <t>$V_a$, В</t>
  </si>
  <si>
    <t>$B_{\text{кр}}^2$, $\cdot 10^{-5}$ Тл$^2$</t>
  </si>
  <si>
    <t>B2кр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</si>
</sst>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16" zoomScaleNormal="100" workbookViewId="0">
      <selection activeCell="A6" sqref="A6:B42"/>
    </sheetView>
  </sheetViews>
  <sheetFormatPr defaultRowHeight="14.4" x14ac:dyDescent="0.3"/>
  <cols>
    <col min="1" max="1" width="16.21875" customWidth="1"/>
    <col min="2" max="2" width="20.109375" customWidth="1"/>
    <col min="4" max="5" width="17.21875" customWidth="1"/>
    <col min="7" max="8" width="14.5546875" customWidth="1"/>
    <col min="10" max="11" width="14.5546875" customWidth="1"/>
    <col min="13" max="13" width="12" customWidth="1"/>
    <col min="14" max="14" width="18.21875" customWidth="1"/>
    <col min="16" max="16" width="13.88671875" customWidth="1"/>
    <col min="17" max="17" width="14.21875" customWidth="1"/>
  </cols>
  <sheetData>
    <row r="1" spans="1:14" x14ac:dyDescent="0.3">
      <c r="A1" s="1" t="s">
        <v>1</v>
      </c>
      <c r="B1" s="1"/>
      <c r="C1" s="1"/>
      <c r="D1" s="1"/>
      <c r="E1" s="1"/>
      <c r="F1" s="1"/>
      <c r="G1" s="1"/>
      <c r="H1" s="1"/>
    </row>
    <row r="2" spans="1:14" x14ac:dyDescent="0.3">
      <c r="A2" t="s">
        <v>2</v>
      </c>
      <c r="B2">
        <v>1.02</v>
      </c>
    </row>
    <row r="6" spans="1:14" x14ac:dyDescent="0.3">
      <c r="A6" t="s">
        <v>3</v>
      </c>
      <c r="B6">
        <v>70</v>
      </c>
      <c r="D6" t="s">
        <v>3</v>
      </c>
      <c r="E6">
        <v>80</v>
      </c>
      <c r="G6" t="s">
        <v>3</v>
      </c>
      <c r="H6">
        <v>90</v>
      </c>
      <c r="J6" t="s">
        <v>3</v>
      </c>
      <c r="K6">
        <v>100</v>
      </c>
      <c r="M6" t="s">
        <v>3</v>
      </c>
      <c r="N6">
        <v>110</v>
      </c>
    </row>
    <row r="7" spans="1:14" x14ac:dyDescent="0.3">
      <c r="A7" t="s">
        <v>6</v>
      </c>
      <c r="B7" t="s">
        <v>7</v>
      </c>
      <c r="D7" t="s">
        <v>6</v>
      </c>
      <c r="E7" t="s">
        <v>7</v>
      </c>
      <c r="G7" t="s">
        <v>6</v>
      </c>
      <c r="H7" t="s">
        <v>7</v>
      </c>
      <c r="J7" t="s">
        <v>6</v>
      </c>
      <c r="K7" t="s">
        <v>7</v>
      </c>
      <c r="M7" t="s">
        <v>6</v>
      </c>
      <c r="N7" t="s">
        <v>7</v>
      </c>
    </row>
    <row r="8" spans="1:14" x14ac:dyDescent="0.3">
      <c r="A8" t="s">
        <v>4</v>
      </c>
      <c r="B8" t="s">
        <v>5</v>
      </c>
      <c r="D8" t="s">
        <v>4</v>
      </c>
      <c r="E8" t="s">
        <v>5</v>
      </c>
      <c r="G8" t="s">
        <v>4</v>
      </c>
      <c r="H8" t="s">
        <v>5</v>
      </c>
      <c r="J8" t="s">
        <v>4</v>
      </c>
      <c r="K8" t="s">
        <v>5</v>
      </c>
      <c r="M8" t="s">
        <v>4</v>
      </c>
      <c r="N8" t="s">
        <v>5</v>
      </c>
    </row>
    <row r="9" spans="1:14" x14ac:dyDescent="0.3">
      <c r="A9">
        <v>0</v>
      </c>
      <c r="B9">
        <v>133</v>
      </c>
      <c r="D9">
        <v>0</v>
      </c>
      <c r="E9">
        <v>127</v>
      </c>
      <c r="G9">
        <v>0</v>
      </c>
      <c r="H9">
        <v>131</v>
      </c>
      <c r="J9">
        <v>0</v>
      </c>
      <c r="K9">
        <v>132</v>
      </c>
      <c r="M9">
        <v>0</v>
      </c>
      <c r="N9">
        <v>134</v>
      </c>
    </row>
    <row r="10" spans="1:14" x14ac:dyDescent="0.3">
      <c r="A10">
        <v>5</v>
      </c>
      <c r="B10">
        <v>135</v>
      </c>
      <c r="D10">
        <v>2</v>
      </c>
      <c r="E10">
        <v>129</v>
      </c>
      <c r="G10">
        <v>4</v>
      </c>
      <c r="H10">
        <v>130</v>
      </c>
      <c r="J10">
        <v>3.5</v>
      </c>
      <c r="K10">
        <v>133</v>
      </c>
      <c r="M10">
        <v>5</v>
      </c>
      <c r="N10">
        <v>135</v>
      </c>
    </row>
    <row r="11" spans="1:14" x14ac:dyDescent="0.3">
      <c r="A11">
        <v>8</v>
      </c>
      <c r="B11">
        <v>133</v>
      </c>
      <c r="D11">
        <v>9</v>
      </c>
      <c r="E11">
        <v>127</v>
      </c>
      <c r="G11">
        <v>11</v>
      </c>
      <c r="H11">
        <v>129</v>
      </c>
      <c r="J11">
        <v>10</v>
      </c>
      <c r="K11">
        <v>132</v>
      </c>
      <c r="M11">
        <v>10</v>
      </c>
      <c r="N11">
        <v>132</v>
      </c>
    </row>
    <row r="12" spans="1:14" x14ac:dyDescent="0.3">
      <c r="A12">
        <v>9</v>
      </c>
      <c r="B12">
        <v>133</v>
      </c>
      <c r="D12">
        <v>12</v>
      </c>
      <c r="E12">
        <v>127</v>
      </c>
      <c r="G12">
        <v>13</v>
      </c>
      <c r="H12">
        <v>130</v>
      </c>
      <c r="J12">
        <v>16</v>
      </c>
      <c r="K12">
        <v>133</v>
      </c>
      <c r="M12">
        <v>13.5</v>
      </c>
      <c r="N12">
        <v>133</v>
      </c>
    </row>
    <row r="13" spans="1:14" x14ac:dyDescent="0.3">
      <c r="A13">
        <v>11</v>
      </c>
      <c r="B13">
        <v>133</v>
      </c>
      <c r="D13">
        <v>15</v>
      </c>
      <c r="E13">
        <v>127</v>
      </c>
      <c r="G13">
        <v>17</v>
      </c>
      <c r="H13">
        <v>130</v>
      </c>
      <c r="J13">
        <v>18</v>
      </c>
      <c r="K13">
        <v>134</v>
      </c>
      <c r="M13">
        <v>17</v>
      </c>
      <c r="N13">
        <v>135</v>
      </c>
    </row>
    <row r="14" spans="1:14" x14ac:dyDescent="0.3">
      <c r="A14">
        <v>15</v>
      </c>
      <c r="B14">
        <v>133</v>
      </c>
      <c r="D14">
        <v>19</v>
      </c>
      <c r="E14">
        <v>127</v>
      </c>
      <c r="G14">
        <v>21</v>
      </c>
      <c r="H14">
        <v>130</v>
      </c>
      <c r="J14">
        <v>20</v>
      </c>
      <c r="K14">
        <v>134</v>
      </c>
      <c r="M14">
        <v>22</v>
      </c>
      <c r="N14">
        <v>134</v>
      </c>
    </row>
    <row r="15" spans="1:14" x14ac:dyDescent="0.3">
      <c r="A15">
        <v>19</v>
      </c>
      <c r="B15">
        <v>131</v>
      </c>
      <c r="D15">
        <v>21</v>
      </c>
      <c r="E15">
        <v>126</v>
      </c>
      <c r="G15">
        <v>26</v>
      </c>
      <c r="H15">
        <v>128</v>
      </c>
      <c r="J15">
        <v>24</v>
      </c>
      <c r="K15">
        <v>132</v>
      </c>
      <c r="M15">
        <v>28.5</v>
      </c>
      <c r="N15">
        <v>133</v>
      </c>
    </row>
    <row r="16" spans="1:14" x14ac:dyDescent="0.3">
      <c r="A16">
        <v>22</v>
      </c>
      <c r="B16">
        <v>128</v>
      </c>
      <c r="D16">
        <v>23</v>
      </c>
      <c r="E16">
        <v>125</v>
      </c>
      <c r="G16">
        <v>28</v>
      </c>
      <c r="H16">
        <v>120</v>
      </c>
      <c r="J16">
        <v>27</v>
      </c>
      <c r="K16">
        <v>132</v>
      </c>
      <c r="M16">
        <v>35</v>
      </c>
      <c r="N16">
        <v>122</v>
      </c>
    </row>
    <row r="17" spans="1:14" x14ac:dyDescent="0.3">
      <c r="A17">
        <v>24</v>
      </c>
      <c r="B17">
        <v>126</v>
      </c>
      <c r="D17">
        <v>26</v>
      </c>
      <c r="E17">
        <v>119</v>
      </c>
      <c r="G17">
        <v>29</v>
      </c>
      <c r="H17">
        <v>117</v>
      </c>
      <c r="J17">
        <v>30</v>
      </c>
      <c r="K17">
        <v>125</v>
      </c>
      <c r="M17">
        <v>39</v>
      </c>
      <c r="N17">
        <v>122</v>
      </c>
    </row>
    <row r="18" spans="1:14" x14ac:dyDescent="0.3">
      <c r="A18">
        <v>25</v>
      </c>
      <c r="B18">
        <v>121</v>
      </c>
      <c r="D18">
        <v>27</v>
      </c>
      <c r="E18">
        <v>113</v>
      </c>
      <c r="G18">
        <v>30</v>
      </c>
      <c r="H18">
        <v>113</v>
      </c>
      <c r="J18">
        <v>32.5</v>
      </c>
      <c r="K18">
        <v>119</v>
      </c>
      <c r="M18">
        <v>42</v>
      </c>
      <c r="N18">
        <v>127</v>
      </c>
    </row>
    <row r="19" spans="1:14" x14ac:dyDescent="0.3">
      <c r="A19">
        <v>27</v>
      </c>
      <c r="B19">
        <v>118</v>
      </c>
      <c r="D19">
        <v>29</v>
      </c>
      <c r="E19">
        <v>110</v>
      </c>
      <c r="G19">
        <v>32</v>
      </c>
      <c r="H19">
        <v>113</v>
      </c>
      <c r="J19">
        <v>36</v>
      </c>
      <c r="K19">
        <v>116</v>
      </c>
      <c r="M19">
        <v>43</v>
      </c>
      <c r="N19">
        <v>125</v>
      </c>
    </row>
    <row r="20" spans="1:14" x14ac:dyDescent="0.3">
      <c r="A20">
        <v>29</v>
      </c>
      <c r="B20">
        <v>116</v>
      </c>
      <c r="D20">
        <v>30</v>
      </c>
      <c r="E20">
        <v>108</v>
      </c>
      <c r="G20">
        <v>35</v>
      </c>
      <c r="H20">
        <v>109</v>
      </c>
      <c r="J20">
        <v>39</v>
      </c>
      <c r="K20">
        <v>124</v>
      </c>
      <c r="M20">
        <v>45</v>
      </c>
      <c r="N20">
        <v>121</v>
      </c>
    </row>
    <row r="21" spans="1:14" x14ac:dyDescent="0.3">
      <c r="A21">
        <v>31</v>
      </c>
      <c r="B21">
        <v>115</v>
      </c>
      <c r="D21">
        <v>32</v>
      </c>
      <c r="E21">
        <v>107</v>
      </c>
      <c r="G21">
        <v>36</v>
      </c>
      <c r="H21">
        <v>104</v>
      </c>
      <c r="J21">
        <v>41</v>
      </c>
      <c r="K21">
        <v>121</v>
      </c>
      <c r="M21">
        <v>47</v>
      </c>
      <c r="N21">
        <v>112</v>
      </c>
    </row>
    <row r="22" spans="1:14" x14ac:dyDescent="0.3">
      <c r="A22">
        <v>33</v>
      </c>
      <c r="B22">
        <v>116</v>
      </c>
      <c r="D22">
        <v>33.5</v>
      </c>
      <c r="E22">
        <v>110</v>
      </c>
      <c r="G22">
        <v>38</v>
      </c>
      <c r="H22">
        <v>115</v>
      </c>
      <c r="J22">
        <v>42</v>
      </c>
      <c r="K22">
        <v>118</v>
      </c>
      <c r="M22">
        <v>49</v>
      </c>
      <c r="N22">
        <v>107</v>
      </c>
    </row>
    <row r="23" spans="1:14" x14ac:dyDescent="0.3">
      <c r="A23">
        <v>34</v>
      </c>
      <c r="B23">
        <v>111</v>
      </c>
      <c r="D23">
        <v>35</v>
      </c>
      <c r="E23">
        <v>110</v>
      </c>
      <c r="G23">
        <v>41</v>
      </c>
      <c r="H23">
        <v>110</v>
      </c>
      <c r="J23">
        <v>45</v>
      </c>
      <c r="K23">
        <v>107</v>
      </c>
      <c r="M23">
        <v>52</v>
      </c>
      <c r="N23">
        <v>100</v>
      </c>
    </row>
    <row r="24" spans="1:14" x14ac:dyDescent="0.3">
      <c r="A24">
        <v>36</v>
      </c>
      <c r="B24">
        <v>103</v>
      </c>
      <c r="D24">
        <v>38</v>
      </c>
      <c r="E24">
        <v>101</v>
      </c>
      <c r="G24">
        <v>43.5</v>
      </c>
      <c r="H24">
        <v>99</v>
      </c>
      <c r="J24">
        <v>48</v>
      </c>
      <c r="K24">
        <v>102</v>
      </c>
      <c r="M24">
        <v>53</v>
      </c>
      <c r="N24">
        <v>100</v>
      </c>
    </row>
    <row r="25" spans="1:14" x14ac:dyDescent="0.3">
      <c r="A25">
        <v>37</v>
      </c>
      <c r="B25">
        <v>100</v>
      </c>
      <c r="D25">
        <v>39.5</v>
      </c>
      <c r="E25">
        <v>100</v>
      </c>
      <c r="G25">
        <v>45</v>
      </c>
      <c r="H25">
        <v>95</v>
      </c>
      <c r="J25">
        <v>50</v>
      </c>
      <c r="K25">
        <v>99</v>
      </c>
      <c r="M25">
        <v>55</v>
      </c>
      <c r="N25">
        <v>93</v>
      </c>
    </row>
    <row r="26" spans="1:14" x14ac:dyDescent="0.3">
      <c r="A26">
        <v>39</v>
      </c>
      <c r="B26">
        <v>93</v>
      </c>
      <c r="D26">
        <v>40.5</v>
      </c>
      <c r="E26">
        <v>96</v>
      </c>
      <c r="G26">
        <v>46.5</v>
      </c>
      <c r="H26">
        <v>92</v>
      </c>
      <c r="J26">
        <v>52</v>
      </c>
      <c r="K26">
        <v>89</v>
      </c>
      <c r="M26">
        <v>56</v>
      </c>
      <c r="N26">
        <v>83</v>
      </c>
    </row>
    <row r="27" spans="1:14" x14ac:dyDescent="0.3">
      <c r="A27">
        <v>40</v>
      </c>
      <c r="B27">
        <v>90</v>
      </c>
      <c r="D27">
        <v>42.5</v>
      </c>
      <c r="E27">
        <v>92</v>
      </c>
      <c r="G27">
        <v>47.5</v>
      </c>
      <c r="H27">
        <v>90</v>
      </c>
      <c r="J27">
        <v>53</v>
      </c>
      <c r="K27">
        <v>79</v>
      </c>
      <c r="M27">
        <v>57.5</v>
      </c>
      <c r="N27">
        <v>64</v>
      </c>
    </row>
    <row r="28" spans="1:14" x14ac:dyDescent="0.3">
      <c r="A28">
        <v>42</v>
      </c>
      <c r="B28">
        <v>82</v>
      </c>
      <c r="D28">
        <v>45</v>
      </c>
      <c r="E28">
        <v>84</v>
      </c>
      <c r="G28">
        <v>49</v>
      </c>
      <c r="H28">
        <v>83</v>
      </c>
      <c r="J28">
        <v>54</v>
      </c>
      <c r="K28">
        <v>75</v>
      </c>
      <c r="M28">
        <v>59</v>
      </c>
      <c r="N28">
        <v>44</v>
      </c>
    </row>
    <row r="29" spans="1:14" x14ac:dyDescent="0.3">
      <c r="A29">
        <v>44</v>
      </c>
      <c r="B29">
        <v>70</v>
      </c>
      <c r="D29">
        <v>48</v>
      </c>
      <c r="E29">
        <v>60</v>
      </c>
      <c r="G29">
        <v>50</v>
      </c>
      <c r="H29">
        <v>79</v>
      </c>
      <c r="J29">
        <v>56</v>
      </c>
      <c r="K29">
        <v>49</v>
      </c>
      <c r="M29">
        <v>60</v>
      </c>
      <c r="N29">
        <v>29</v>
      </c>
    </row>
    <row r="30" spans="1:14" x14ac:dyDescent="0.3">
      <c r="A30">
        <v>45.5</v>
      </c>
      <c r="B30">
        <v>52</v>
      </c>
      <c r="D30">
        <v>49</v>
      </c>
      <c r="E30">
        <v>45</v>
      </c>
      <c r="G30">
        <v>51</v>
      </c>
      <c r="H30">
        <v>71</v>
      </c>
      <c r="J30">
        <v>57.5</v>
      </c>
      <c r="K30">
        <v>25</v>
      </c>
      <c r="M30">
        <v>61</v>
      </c>
      <c r="N30">
        <v>20</v>
      </c>
    </row>
    <row r="31" spans="1:14" x14ac:dyDescent="0.3">
      <c r="A31">
        <v>46</v>
      </c>
      <c r="B31">
        <v>44</v>
      </c>
      <c r="D31">
        <v>51</v>
      </c>
      <c r="E31">
        <v>25</v>
      </c>
      <c r="G31">
        <v>52</v>
      </c>
      <c r="H31">
        <v>54</v>
      </c>
      <c r="J31">
        <v>59.5</v>
      </c>
      <c r="K31">
        <v>14</v>
      </c>
      <c r="M31">
        <v>62</v>
      </c>
      <c r="N31">
        <v>16</v>
      </c>
    </row>
    <row r="32" spans="1:14" x14ac:dyDescent="0.3">
      <c r="A32">
        <v>47</v>
      </c>
      <c r="B32">
        <v>28</v>
      </c>
      <c r="D32">
        <v>52</v>
      </c>
      <c r="E32">
        <v>16</v>
      </c>
      <c r="G32">
        <v>53</v>
      </c>
      <c r="H32">
        <v>42</v>
      </c>
      <c r="J32">
        <v>62</v>
      </c>
      <c r="K32">
        <v>10</v>
      </c>
      <c r="M32">
        <v>64</v>
      </c>
      <c r="N32">
        <v>11</v>
      </c>
    </row>
    <row r="33" spans="1:14" x14ac:dyDescent="0.3">
      <c r="A33">
        <v>47.5</v>
      </c>
      <c r="B33">
        <v>20</v>
      </c>
      <c r="D33">
        <v>53</v>
      </c>
      <c r="E33">
        <v>12</v>
      </c>
      <c r="G33">
        <v>54</v>
      </c>
      <c r="H33">
        <v>27</v>
      </c>
      <c r="J33">
        <v>65</v>
      </c>
      <c r="K33">
        <v>5.5</v>
      </c>
      <c r="M33">
        <v>65.5</v>
      </c>
      <c r="N33">
        <v>10</v>
      </c>
    </row>
    <row r="34" spans="1:14" x14ac:dyDescent="0.3">
      <c r="A34">
        <v>48.5</v>
      </c>
      <c r="B34">
        <v>14</v>
      </c>
      <c r="D34">
        <v>54</v>
      </c>
      <c r="E34">
        <v>10</v>
      </c>
      <c r="G34">
        <v>55.5</v>
      </c>
      <c r="H34">
        <v>17</v>
      </c>
      <c r="J34">
        <v>68</v>
      </c>
      <c r="K34">
        <v>4</v>
      </c>
      <c r="M34">
        <v>67</v>
      </c>
      <c r="N34">
        <v>7</v>
      </c>
    </row>
    <row r="35" spans="1:14" x14ac:dyDescent="0.3">
      <c r="A35">
        <v>50.5</v>
      </c>
      <c r="B35">
        <v>9</v>
      </c>
      <c r="D35">
        <v>56</v>
      </c>
      <c r="E35">
        <v>7</v>
      </c>
      <c r="G35">
        <v>57</v>
      </c>
      <c r="H35">
        <v>12</v>
      </c>
      <c r="J35">
        <v>70</v>
      </c>
      <c r="K35">
        <v>3</v>
      </c>
      <c r="M35">
        <v>69.5</v>
      </c>
      <c r="N35">
        <v>5</v>
      </c>
    </row>
    <row r="36" spans="1:14" x14ac:dyDescent="0.3">
      <c r="A36">
        <v>52</v>
      </c>
      <c r="B36">
        <v>6</v>
      </c>
      <c r="D36">
        <v>58</v>
      </c>
      <c r="E36">
        <v>5</v>
      </c>
      <c r="G36">
        <v>58.5</v>
      </c>
      <c r="H36">
        <v>9</v>
      </c>
      <c r="J36">
        <v>73</v>
      </c>
      <c r="K36">
        <v>2</v>
      </c>
      <c r="M36">
        <v>71</v>
      </c>
      <c r="N36">
        <v>4</v>
      </c>
    </row>
    <row r="37" spans="1:14" x14ac:dyDescent="0.3">
      <c r="A37">
        <v>54</v>
      </c>
      <c r="B37">
        <v>5</v>
      </c>
      <c r="D37">
        <v>60.5</v>
      </c>
      <c r="E37">
        <v>3</v>
      </c>
      <c r="G37">
        <v>60</v>
      </c>
      <c r="H37">
        <v>6</v>
      </c>
      <c r="J37">
        <v>75</v>
      </c>
      <c r="K37">
        <v>1.5</v>
      </c>
      <c r="M37">
        <v>73</v>
      </c>
      <c r="N37">
        <v>4</v>
      </c>
    </row>
    <row r="38" spans="1:14" x14ac:dyDescent="0.3">
      <c r="A38">
        <v>56</v>
      </c>
      <c r="B38">
        <v>3</v>
      </c>
      <c r="D38">
        <v>64</v>
      </c>
      <c r="E38">
        <v>2</v>
      </c>
      <c r="G38">
        <v>62</v>
      </c>
      <c r="H38">
        <v>5</v>
      </c>
      <c r="M38">
        <v>74.5</v>
      </c>
      <c r="N38">
        <v>3</v>
      </c>
    </row>
    <row r="39" spans="1:14" x14ac:dyDescent="0.3">
      <c r="A39">
        <v>59</v>
      </c>
      <c r="B39">
        <v>2</v>
      </c>
      <c r="D39">
        <v>67</v>
      </c>
      <c r="E39">
        <v>1.5</v>
      </c>
      <c r="G39">
        <v>66</v>
      </c>
      <c r="H39">
        <v>3</v>
      </c>
    </row>
    <row r="40" spans="1:14" x14ac:dyDescent="0.3">
      <c r="A40">
        <v>61</v>
      </c>
      <c r="B40">
        <v>1.5</v>
      </c>
      <c r="D40">
        <v>71</v>
      </c>
      <c r="E40">
        <v>1</v>
      </c>
      <c r="G40">
        <v>69.5</v>
      </c>
      <c r="H40">
        <v>2</v>
      </c>
    </row>
    <row r="41" spans="1:14" x14ac:dyDescent="0.3">
      <c r="A41">
        <v>64</v>
      </c>
      <c r="B41">
        <v>1</v>
      </c>
      <c r="D41">
        <v>75</v>
      </c>
      <c r="E41">
        <v>0</v>
      </c>
      <c r="G41">
        <v>72</v>
      </c>
      <c r="H41">
        <v>1</v>
      </c>
    </row>
    <row r="42" spans="1:14" x14ac:dyDescent="0.3">
      <c r="A42">
        <v>71</v>
      </c>
      <c r="B42">
        <v>0</v>
      </c>
      <c r="G42">
        <v>75</v>
      </c>
      <c r="H42">
        <v>0.5</v>
      </c>
    </row>
    <row r="43" spans="1:14" x14ac:dyDescent="0.3">
      <c r="G43">
        <v>78</v>
      </c>
      <c r="H43">
        <v>0</v>
      </c>
    </row>
    <row r="46" spans="1:14" x14ac:dyDescent="0.3">
      <c r="A46" s="1" t="s">
        <v>0</v>
      </c>
      <c r="B46" s="1"/>
      <c r="C46" s="1"/>
      <c r="D46" s="1"/>
      <c r="E46" s="1"/>
      <c r="F46" s="1"/>
      <c r="G46" s="1"/>
      <c r="H46" s="1"/>
      <c r="I46" s="1"/>
      <c r="J46" s="1"/>
    </row>
    <row r="47" spans="1:14" x14ac:dyDescent="0.3">
      <c r="A47" t="s">
        <v>9</v>
      </c>
      <c r="B47" t="s">
        <v>8</v>
      </c>
      <c r="F47" s="1" t="s">
        <v>13</v>
      </c>
      <c r="H47" t="s">
        <v>12</v>
      </c>
      <c r="I47" s="1" t="s">
        <v>14</v>
      </c>
      <c r="J47" t="s">
        <v>11</v>
      </c>
      <c r="K47" t="s">
        <v>12</v>
      </c>
    </row>
    <row r="48" spans="1:14" x14ac:dyDescent="0.3">
      <c r="A48">
        <v>0.26</v>
      </c>
      <c r="B48">
        <v>2.35</v>
      </c>
      <c r="C48" t="s">
        <v>10</v>
      </c>
      <c r="D48">
        <v>2</v>
      </c>
      <c r="F48" s="1"/>
      <c r="H48">
        <v>1</v>
      </c>
      <c r="I48" s="1"/>
      <c r="J48">
        <v>0.57999999999999996</v>
      </c>
      <c r="K48">
        <v>1</v>
      </c>
    </row>
    <row r="49" spans="1:14" x14ac:dyDescent="0.3">
      <c r="A49">
        <v>0.41</v>
      </c>
      <c r="B49">
        <v>2.5</v>
      </c>
      <c r="F49" s="1"/>
      <c r="H49">
        <v>2</v>
      </c>
      <c r="I49" s="1"/>
      <c r="J49">
        <v>1.1499999999999999</v>
      </c>
      <c r="K49">
        <v>2</v>
      </c>
    </row>
    <row r="50" spans="1:14" x14ac:dyDescent="0.3">
      <c r="A50">
        <v>0.79</v>
      </c>
      <c r="B50">
        <v>3.05</v>
      </c>
      <c r="F50" s="1"/>
      <c r="H50">
        <v>3</v>
      </c>
      <c r="I50" s="1"/>
      <c r="J50">
        <v>1.78</v>
      </c>
      <c r="K50">
        <v>3</v>
      </c>
    </row>
    <row r="51" spans="1:14" x14ac:dyDescent="0.3">
      <c r="A51">
        <v>1.01</v>
      </c>
      <c r="B51">
        <v>3.35</v>
      </c>
      <c r="F51" s="1"/>
      <c r="H51">
        <v>4</v>
      </c>
      <c r="I51" s="1"/>
      <c r="J51">
        <v>2.36</v>
      </c>
      <c r="K51">
        <v>4</v>
      </c>
    </row>
    <row r="52" spans="1:14" x14ac:dyDescent="0.3">
      <c r="A52">
        <v>1.49</v>
      </c>
      <c r="B52">
        <v>3.95</v>
      </c>
      <c r="F52" s="1"/>
      <c r="H52">
        <v>5</v>
      </c>
      <c r="I52" s="1"/>
      <c r="J52">
        <v>2.86</v>
      </c>
      <c r="K52">
        <v>5</v>
      </c>
    </row>
    <row r="53" spans="1:14" x14ac:dyDescent="0.3">
      <c r="A53">
        <v>2.2799999999999998</v>
      </c>
      <c r="B53">
        <v>5</v>
      </c>
      <c r="G53" t="s">
        <v>24</v>
      </c>
      <c r="H53" t="s">
        <v>12</v>
      </c>
    </row>
    <row r="54" spans="1:14" x14ac:dyDescent="0.3">
      <c r="A54">
        <v>2.54</v>
      </c>
      <c r="B54">
        <v>5.3</v>
      </c>
      <c r="E54" t="s">
        <v>17</v>
      </c>
      <c r="F54">
        <v>0.88</v>
      </c>
      <c r="G54">
        <f>I72*$E$61</f>
        <v>2.2436666666666669</v>
      </c>
      <c r="H54">
        <v>1</v>
      </c>
      <c r="J54" t="s">
        <v>27</v>
      </c>
      <c r="K54" t="s">
        <v>12</v>
      </c>
      <c r="M54">
        <v>0.26</v>
      </c>
      <c r="N54">
        <v>4.66</v>
      </c>
    </row>
    <row r="55" spans="1:14" x14ac:dyDescent="0.3">
      <c r="A55">
        <v>3.06</v>
      </c>
      <c r="B55">
        <v>5.9</v>
      </c>
      <c r="E55" t="s">
        <v>16</v>
      </c>
      <c r="F55">
        <v>0.26500000000000001</v>
      </c>
      <c r="G55">
        <f>I73*$E$61</f>
        <v>4.7413333333333343</v>
      </c>
      <c r="H55">
        <v>2</v>
      </c>
      <c r="J55">
        <f>J48*$N$65+5/$F$56</f>
        <v>14.161066666666668</v>
      </c>
      <c r="K55">
        <v>1</v>
      </c>
      <c r="M55">
        <v>0.41</v>
      </c>
      <c r="N55">
        <v>4.47</v>
      </c>
    </row>
    <row r="56" spans="1:14" x14ac:dyDescent="0.3">
      <c r="A56">
        <v>3.64</v>
      </c>
      <c r="B56">
        <v>6.5</v>
      </c>
      <c r="E56" t="s">
        <v>15</v>
      </c>
      <c r="F56">
        <v>0.3</v>
      </c>
      <c r="G56">
        <f>I74*$E$61</f>
        <v>7.1966666666666663</v>
      </c>
      <c r="H56">
        <v>3</v>
      </c>
      <c r="J56">
        <f t="shared" ref="J56:J59" si="0">J49*$N$65+5/$F$56</f>
        <v>11.698666666666668</v>
      </c>
      <c r="K56">
        <v>2</v>
      </c>
      <c r="M56">
        <v>0.79</v>
      </c>
      <c r="N56">
        <v>3.98</v>
      </c>
    </row>
    <row r="57" spans="1:14" x14ac:dyDescent="0.3">
      <c r="B57">
        <f>B48-2</f>
        <v>0.35000000000000009</v>
      </c>
      <c r="C57">
        <f>B57/0.003</f>
        <v>116.6666666666667</v>
      </c>
      <c r="G57">
        <f>I75*$E$61</f>
        <v>9.9059999999999988</v>
      </c>
      <c r="H57">
        <v>4</v>
      </c>
      <c r="J57">
        <f t="shared" si="0"/>
        <v>8.9770666666666674</v>
      </c>
      <c r="K57">
        <v>3</v>
      </c>
      <c r="M57">
        <v>1.01</v>
      </c>
      <c r="N57">
        <v>3.69</v>
      </c>
    </row>
    <row r="58" spans="1:14" x14ac:dyDescent="0.3">
      <c r="B58">
        <f t="shared" ref="B58:B65" si="1">B49-2</f>
        <v>0.5</v>
      </c>
      <c r="C58">
        <f t="shared" ref="C58:C65" si="2">B58/0.003</f>
        <v>166.66666666666666</v>
      </c>
      <c r="D58" t="s">
        <v>19</v>
      </c>
      <c r="E58" t="s">
        <v>21</v>
      </c>
      <c r="G58">
        <f>I76*$E$61</f>
        <v>12.234333333333334</v>
      </c>
      <c r="H58">
        <v>5</v>
      </c>
      <c r="J58">
        <f t="shared" si="0"/>
        <v>6.471466666666668</v>
      </c>
      <c r="K58">
        <v>4</v>
      </c>
      <c r="M58">
        <v>1.49</v>
      </c>
      <c r="N58">
        <v>3.07</v>
      </c>
    </row>
    <row r="59" spans="1:14" x14ac:dyDescent="0.3">
      <c r="B59">
        <f t="shared" si="1"/>
        <v>1.0499999999999998</v>
      </c>
      <c r="C59">
        <f t="shared" si="2"/>
        <v>349.99999999999994</v>
      </c>
      <c r="E59">
        <v>1.27</v>
      </c>
      <c r="J59">
        <f t="shared" si="0"/>
        <v>4.3114666666666679</v>
      </c>
      <c r="K59">
        <v>5</v>
      </c>
      <c r="M59">
        <v>2.2799999999999998</v>
      </c>
      <c r="N59">
        <v>2.0499999999999998</v>
      </c>
    </row>
    <row r="60" spans="1:14" x14ac:dyDescent="0.3">
      <c r="B60">
        <f t="shared" si="1"/>
        <v>1.35</v>
      </c>
      <c r="C60">
        <f t="shared" si="2"/>
        <v>450</v>
      </c>
      <c r="D60" t="s">
        <v>22</v>
      </c>
      <c r="E60" t="s">
        <v>23</v>
      </c>
      <c r="G60">
        <f>0.25/100</f>
        <v>2.5000000000000001E-3</v>
      </c>
      <c r="M60">
        <v>2.54</v>
      </c>
      <c r="N60">
        <v>1.71</v>
      </c>
    </row>
    <row r="61" spans="1:14" x14ac:dyDescent="0.3">
      <c r="B61">
        <f t="shared" si="1"/>
        <v>1.9500000000000002</v>
      </c>
      <c r="C61">
        <f t="shared" si="2"/>
        <v>650</v>
      </c>
      <c r="E61">
        <f>E59/F56</f>
        <v>4.2333333333333334</v>
      </c>
      <c r="G61" t="s">
        <v>25</v>
      </c>
      <c r="H61">
        <f>1/G60/G60*8*PI()*PI()*F54*1000/F55/F55</f>
        <v>158307189710.03278</v>
      </c>
      <c r="M61">
        <v>3.06</v>
      </c>
      <c r="N61">
        <v>1.03</v>
      </c>
    </row>
    <row r="62" spans="1:14" x14ac:dyDescent="0.3">
      <c r="B62">
        <f t="shared" si="1"/>
        <v>3</v>
      </c>
      <c r="C62">
        <f t="shared" si="2"/>
        <v>1000</v>
      </c>
      <c r="M62">
        <v>3.64</v>
      </c>
      <c r="N62">
        <v>0.28000000000000003</v>
      </c>
    </row>
    <row r="63" spans="1:14" x14ac:dyDescent="0.3">
      <c r="B63">
        <f t="shared" si="1"/>
        <v>3.3</v>
      </c>
      <c r="C63">
        <f t="shared" si="2"/>
        <v>1100</v>
      </c>
      <c r="G63" t="s">
        <v>25</v>
      </c>
      <c r="H63">
        <f>1.6/10^(19)/9.1*10^(31)</f>
        <v>175824175824.17584</v>
      </c>
    </row>
    <row r="64" spans="1:14" x14ac:dyDescent="0.3">
      <c r="B64">
        <f t="shared" si="1"/>
        <v>3.9000000000000004</v>
      </c>
      <c r="C64">
        <f t="shared" si="2"/>
        <v>1300</v>
      </c>
      <c r="M64" t="s">
        <v>20</v>
      </c>
      <c r="N64">
        <v>-1.296</v>
      </c>
    </row>
    <row r="65" spans="1:14" x14ac:dyDescent="0.3">
      <c r="B65">
        <f t="shared" si="1"/>
        <v>4.5</v>
      </c>
      <c r="C65">
        <f t="shared" si="2"/>
        <v>1500</v>
      </c>
      <c r="M65" t="s">
        <v>26</v>
      </c>
      <c r="N65">
        <f>N64/F56</f>
        <v>-4.32</v>
      </c>
    </row>
    <row r="66" spans="1:14" x14ac:dyDescent="0.3">
      <c r="A66" s="1" t="s">
        <v>18</v>
      </c>
      <c r="B66" s="1"/>
      <c r="E66" t="s">
        <v>28</v>
      </c>
      <c r="F66" t="s">
        <v>29</v>
      </c>
      <c r="G66" t="s">
        <v>33</v>
      </c>
    </row>
    <row r="67" spans="1:14" x14ac:dyDescent="0.3">
      <c r="A67" t="s">
        <v>9</v>
      </c>
      <c r="B67" t="s">
        <v>8</v>
      </c>
      <c r="E67" t="s">
        <v>30</v>
      </c>
      <c r="F67">
        <v>0.88</v>
      </c>
      <c r="G67">
        <v>0.01</v>
      </c>
    </row>
    <row r="68" spans="1:14" x14ac:dyDescent="0.3">
      <c r="E68" t="s">
        <v>31</v>
      </c>
      <c r="F68">
        <v>0.26500000000000001</v>
      </c>
      <c r="G68">
        <v>1E-3</v>
      </c>
    </row>
    <row r="69" spans="1:14" x14ac:dyDescent="0.3">
      <c r="E69" t="s">
        <v>32</v>
      </c>
      <c r="F69">
        <v>0.3</v>
      </c>
      <c r="G69">
        <v>0.1</v>
      </c>
    </row>
    <row r="71" spans="1:14" x14ac:dyDescent="0.3">
      <c r="H71" t="s">
        <v>12</v>
      </c>
      <c r="I71" t="s">
        <v>35</v>
      </c>
      <c r="J71" t="s">
        <v>36</v>
      </c>
      <c r="K71" t="s">
        <v>34</v>
      </c>
      <c r="L71" t="s">
        <v>37</v>
      </c>
    </row>
    <row r="72" spans="1:14" x14ac:dyDescent="0.3">
      <c r="H72">
        <v>1</v>
      </c>
      <c r="I72">
        <v>0.53</v>
      </c>
      <c r="J72">
        <v>0.01</v>
      </c>
      <c r="K72">
        <v>14.2</v>
      </c>
      <c r="L72">
        <v>0.1</v>
      </c>
    </row>
    <row r="73" spans="1:14" x14ac:dyDescent="0.3">
      <c r="H73">
        <v>2</v>
      </c>
      <c r="I73">
        <v>1.1200000000000001</v>
      </c>
      <c r="J73">
        <v>0.01</v>
      </c>
      <c r="K73">
        <v>11.7</v>
      </c>
      <c r="L73">
        <v>0.1</v>
      </c>
    </row>
    <row r="74" spans="1:14" x14ac:dyDescent="0.3">
      <c r="H74">
        <v>3</v>
      </c>
      <c r="I74">
        <v>1.7</v>
      </c>
      <c r="J74">
        <v>0.01</v>
      </c>
      <c r="K74">
        <v>8.9</v>
      </c>
      <c r="L74">
        <v>0.1</v>
      </c>
    </row>
    <row r="75" spans="1:14" x14ac:dyDescent="0.3">
      <c r="H75">
        <v>4</v>
      </c>
      <c r="I75">
        <v>2.34</v>
      </c>
      <c r="J75">
        <v>0.01</v>
      </c>
      <c r="K75">
        <v>6.5</v>
      </c>
      <c r="L75">
        <v>0.1</v>
      </c>
    </row>
    <row r="76" spans="1:14" x14ac:dyDescent="0.3">
      <c r="H76">
        <v>5</v>
      </c>
      <c r="I76">
        <v>2.89</v>
      </c>
      <c r="J76">
        <v>0.01</v>
      </c>
      <c r="K76">
        <v>4.3099999999999996</v>
      </c>
      <c r="L76">
        <v>0.04</v>
      </c>
    </row>
    <row r="81" spans="1:1" x14ac:dyDescent="0.3">
      <c r="A81" s="2"/>
    </row>
  </sheetData>
  <mergeCells count="5">
    <mergeCell ref="A1:H1"/>
    <mergeCell ref="A46:J46"/>
    <mergeCell ref="F47:F52"/>
    <mergeCell ref="I47:I52"/>
    <mergeCell ref="A66:B6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F05B-5D89-400E-85DC-E73C476AB1B7}">
  <dimension ref="A1:O38"/>
  <sheetViews>
    <sheetView tabSelected="1" workbookViewId="0">
      <selection activeCell="O4" sqref="O4"/>
    </sheetView>
  </sheetViews>
  <sheetFormatPr defaultRowHeight="14.4" x14ac:dyDescent="0.3"/>
  <cols>
    <col min="15" max="15" width="12" bestFit="1" customWidth="1"/>
  </cols>
  <sheetData>
    <row r="1" spans="1:15" x14ac:dyDescent="0.3">
      <c r="A1" t="s">
        <v>3</v>
      </c>
      <c r="B1">
        <v>70</v>
      </c>
    </row>
    <row r="2" spans="1:15" x14ac:dyDescent="0.3">
      <c r="A2" t="s">
        <v>6</v>
      </c>
      <c r="B2" t="s">
        <v>7</v>
      </c>
    </row>
    <row r="3" spans="1:15" x14ac:dyDescent="0.3">
      <c r="A3" t="s">
        <v>4</v>
      </c>
      <c r="B3" t="s">
        <v>5</v>
      </c>
      <c r="C3" t="s">
        <v>40</v>
      </c>
      <c r="D3" t="s">
        <v>41</v>
      </c>
      <c r="E3" t="s">
        <v>38</v>
      </c>
      <c r="F3" t="s">
        <v>39</v>
      </c>
      <c r="G3" t="s">
        <v>42</v>
      </c>
      <c r="L3" t="s">
        <v>44</v>
      </c>
      <c r="M3" t="s">
        <v>43</v>
      </c>
      <c r="O3">
        <v>0.46</v>
      </c>
    </row>
    <row r="4" spans="1:15" x14ac:dyDescent="0.3">
      <c r="A4">
        <v>0</v>
      </c>
      <c r="B4">
        <v>133</v>
      </c>
      <c r="C4">
        <f>A4*0.3/75*1000</f>
        <v>0</v>
      </c>
      <c r="D4">
        <f>300/75</f>
        <v>4</v>
      </c>
      <c r="E4">
        <f>B4*2</f>
        <v>266</v>
      </c>
      <c r="F4">
        <v>2</v>
      </c>
      <c r="G4" s="3">
        <f>C4*0.028</f>
        <v>0</v>
      </c>
      <c r="H4" s="3">
        <f>D4*0.028</f>
        <v>0.112</v>
      </c>
      <c r="I4" s="3">
        <f>G4</f>
        <v>0</v>
      </c>
      <c r="J4">
        <f>E4</f>
        <v>266</v>
      </c>
      <c r="L4">
        <v>2.2999999999999998</v>
      </c>
      <c r="M4">
        <v>70</v>
      </c>
      <c r="O4">
        <f>8/O3*1000000/12/12*1000000</f>
        <v>120772946859.90338</v>
      </c>
    </row>
    <row r="5" spans="1:15" x14ac:dyDescent="0.3">
      <c r="A5">
        <v>5</v>
      </c>
      <c r="B5">
        <v>135</v>
      </c>
      <c r="C5">
        <f>A5*0.3/75*1000</f>
        <v>20</v>
      </c>
      <c r="D5">
        <f>300/75</f>
        <v>4</v>
      </c>
      <c r="E5">
        <f t="shared" ref="E5:E38" si="0">B5*2</f>
        <v>270</v>
      </c>
      <c r="F5">
        <v>2</v>
      </c>
      <c r="G5" s="3">
        <f>C5*0.028</f>
        <v>0.56000000000000005</v>
      </c>
      <c r="H5" s="3">
        <f>D5*0.028</f>
        <v>0.112</v>
      </c>
      <c r="I5" s="3">
        <f t="shared" ref="I5:I38" si="1">G5</f>
        <v>0.56000000000000005</v>
      </c>
      <c r="J5">
        <f t="shared" ref="J5:J38" si="2">E5</f>
        <v>270</v>
      </c>
      <c r="L5">
        <v>2.7</v>
      </c>
      <c r="M5">
        <v>80</v>
      </c>
    </row>
    <row r="6" spans="1:15" x14ac:dyDescent="0.3">
      <c r="A6">
        <v>8</v>
      </c>
      <c r="B6">
        <v>133</v>
      </c>
      <c r="C6">
        <f>A6*0.3/75*1000</f>
        <v>32</v>
      </c>
      <c r="D6">
        <f>300/75</f>
        <v>4</v>
      </c>
      <c r="E6">
        <f t="shared" si="0"/>
        <v>266</v>
      </c>
      <c r="F6">
        <v>2</v>
      </c>
      <c r="G6" s="3">
        <f>C6*0.028</f>
        <v>0.89600000000000002</v>
      </c>
      <c r="H6" s="3">
        <f>D6*0.028</f>
        <v>0.112</v>
      </c>
      <c r="I6" s="3">
        <f t="shared" si="1"/>
        <v>0.89600000000000002</v>
      </c>
      <c r="J6">
        <f t="shared" si="2"/>
        <v>266</v>
      </c>
      <c r="L6">
        <v>3.25</v>
      </c>
      <c r="M6">
        <v>90</v>
      </c>
    </row>
    <row r="7" spans="1:15" x14ac:dyDescent="0.3">
      <c r="A7">
        <v>9</v>
      </c>
      <c r="B7">
        <v>133</v>
      </c>
      <c r="C7">
        <f>A7*0.3/75*1000</f>
        <v>36</v>
      </c>
      <c r="D7">
        <f>300/75</f>
        <v>4</v>
      </c>
      <c r="E7">
        <f t="shared" si="0"/>
        <v>266</v>
      </c>
      <c r="F7">
        <v>2</v>
      </c>
      <c r="G7" s="3">
        <f>C7*0.028</f>
        <v>1.008</v>
      </c>
      <c r="H7" s="3">
        <f>D7*0.028</f>
        <v>0.112</v>
      </c>
      <c r="I7" s="3">
        <f t="shared" si="1"/>
        <v>1.008</v>
      </c>
      <c r="J7">
        <f t="shared" si="2"/>
        <v>266</v>
      </c>
      <c r="L7">
        <v>3.72</v>
      </c>
      <c r="M7">
        <v>100</v>
      </c>
    </row>
    <row r="8" spans="1:15" x14ac:dyDescent="0.3">
      <c r="A8">
        <v>11</v>
      </c>
      <c r="B8">
        <v>133</v>
      </c>
      <c r="C8">
        <f>A8*0.3/75*1000</f>
        <v>44</v>
      </c>
      <c r="D8">
        <f>300/75</f>
        <v>4</v>
      </c>
      <c r="E8">
        <f t="shared" si="0"/>
        <v>266</v>
      </c>
      <c r="F8">
        <v>2</v>
      </c>
      <c r="G8" s="3">
        <f>C8*0.028</f>
        <v>1.232</v>
      </c>
      <c r="H8" s="3">
        <f>D8*0.028</f>
        <v>0.112</v>
      </c>
      <c r="I8" s="3">
        <f t="shared" si="1"/>
        <v>1.232</v>
      </c>
      <c r="J8">
        <f t="shared" si="2"/>
        <v>266</v>
      </c>
      <c r="L8">
        <v>4.0999999999999996</v>
      </c>
      <c r="M8">
        <v>110</v>
      </c>
    </row>
    <row r="9" spans="1:15" x14ac:dyDescent="0.3">
      <c r="A9">
        <v>15</v>
      </c>
      <c r="B9">
        <v>133</v>
      </c>
      <c r="C9">
        <f>A9*0.3/75*1000</f>
        <v>60</v>
      </c>
      <c r="D9">
        <f>300/75</f>
        <v>4</v>
      </c>
      <c r="E9">
        <f t="shared" si="0"/>
        <v>266</v>
      </c>
      <c r="F9">
        <v>2</v>
      </c>
      <c r="G9" s="3">
        <f>C9*0.028</f>
        <v>1.68</v>
      </c>
      <c r="H9" s="3">
        <f>D9*0.028</f>
        <v>0.112</v>
      </c>
      <c r="I9" s="3">
        <f t="shared" si="1"/>
        <v>1.68</v>
      </c>
      <c r="J9">
        <f t="shared" si="2"/>
        <v>266</v>
      </c>
    </row>
    <row r="10" spans="1:15" x14ac:dyDescent="0.3">
      <c r="A10">
        <v>19</v>
      </c>
      <c r="B10">
        <v>131</v>
      </c>
      <c r="C10">
        <f>A10*0.3/75*1000</f>
        <v>76</v>
      </c>
      <c r="D10">
        <f>300/75</f>
        <v>4</v>
      </c>
      <c r="E10">
        <f t="shared" si="0"/>
        <v>262</v>
      </c>
      <c r="F10">
        <v>2</v>
      </c>
      <c r="G10" s="3">
        <f>C10*0.028</f>
        <v>2.1280000000000001</v>
      </c>
      <c r="H10" s="3">
        <f>D10*0.028</f>
        <v>0.112</v>
      </c>
      <c r="I10" s="3">
        <f t="shared" si="1"/>
        <v>2.1280000000000001</v>
      </c>
      <c r="J10">
        <f t="shared" si="2"/>
        <v>262</v>
      </c>
    </row>
    <row r="11" spans="1:15" x14ac:dyDescent="0.3">
      <c r="A11">
        <v>22</v>
      </c>
      <c r="B11">
        <v>128</v>
      </c>
      <c r="C11">
        <f>A11*0.3/75*1000</f>
        <v>88</v>
      </c>
      <c r="D11">
        <f>300/75</f>
        <v>4</v>
      </c>
      <c r="E11">
        <f t="shared" si="0"/>
        <v>256</v>
      </c>
      <c r="F11">
        <v>2</v>
      </c>
      <c r="G11" s="3">
        <f>C11*0.028</f>
        <v>2.464</v>
      </c>
      <c r="H11" s="3">
        <f>D11*0.028</f>
        <v>0.112</v>
      </c>
      <c r="I11" s="3">
        <f t="shared" si="1"/>
        <v>2.464</v>
      </c>
      <c r="J11">
        <f t="shared" si="2"/>
        <v>256</v>
      </c>
      <c r="L11" t="s">
        <v>45</v>
      </c>
    </row>
    <row r="12" spans="1:15" x14ac:dyDescent="0.3">
      <c r="A12">
        <v>24</v>
      </c>
      <c r="B12">
        <v>126</v>
      </c>
      <c r="C12">
        <f>A12*0.3/75*1000</f>
        <v>95.999999999999986</v>
      </c>
      <c r="D12">
        <f>300/75</f>
        <v>4</v>
      </c>
      <c r="E12">
        <f t="shared" si="0"/>
        <v>252</v>
      </c>
      <c r="F12">
        <v>2</v>
      </c>
      <c r="G12" s="3">
        <f>C12*0.028</f>
        <v>2.6879999999999997</v>
      </c>
      <c r="H12" s="3">
        <f>D12*0.028</f>
        <v>0.112</v>
      </c>
      <c r="I12" s="3">
        <f t="shared" si="1"/>
        <v>2.6879999999999997</v>
      </c>
      <c r="J12">
        <f t="shared" si="2"/>
        <v>252</v>
      </c>
    </row>
    <row r="13" spans="1:15" x14ac:dyDescent="0.3">
      <c r="A13">
        <v>25</v>
      </c>
      <c r="B13">
        <v>121</v>
      </c>
      <c r="C13">
        <f>A13*0.3/75*1000</f>
        <v>100</v>
      </c>
      <c r="D13">
        <f>300/75</f>
        <v>4</v>
      </c>
      <c r="E13">
        <f t="shared" si="0"/>
        <v>242</v>
      </c>
      <c r="F13">
        <v>2</v>
      </c>
      <c r="G13" s="3">
        <f>C13*0.028</f>
        <v>2.8000000000000003</v>
      </c>
      <c r="H13" s="3">
        <f>D13*0.028</f>
        <v>0.112</v>
      </c>
      <c r="I13" s="3">
        <f t="shared" si="1"/>
        <v>2.8000000000000003</v>
      </c>
      <c r="J13">
        <f t="shared" si="2"/>
        <v>242</v>
      </c>
    </row>
    <row r="14" spans="1:15" x14ac:dyDescent="0.3">
      <c r="A14">
        <v>27</v>
      </c>
      <c r="B14">
        <v>118</v>
      </c>
      <c r="C14">
        <f>A14*0.3/75*1000</f>
        <v>108</v>
      </c>
      <c r="D14">
        <f>300/75</f>
        <v>4</v>
      </c>
      <c r="E14">
        <f t="shared" si="0"/>
        <v>236</v>
      </c>
      <c r="F14">
        <v>2</v>
      </c>
      <c r="G14" s="3">
        <f>C14*0.028</f>
        <v>3.024</v>
      </c>
      <c r="H14" s="3">
        <f>D14*0.028</f>
        <v>0.112</v>
      </c>
      <c r="I14" s="3">
        <f t="shared" si="1"/>
        <v>3.024</v>
      </c>
      <c r="J14">
        <f t="shared" si="2"/>
        <v>236</v>
      </c>
    </row>
    <row r="15" spans="1:15" x14ac:dyDescent="0.3">
      <c r="A15">
        <v>29</v>
      </c>
      <c r="B15">
        <v>116</v>
      </c>
      <c r="C15">
        <f>A15*0.3/75*1000</f>
        <v>115.99999999999999</v>
      </c>
      <c r="D15">
        <f>300/75</f>
        <v>4</v>
      </c>
      <c r="E15">
        <f t="shared" si="0"/>
        <v>232</v>
      </c>
      <c r="F15">
        <v>2</v>
      </c>
      <c r="G15" s="3">
        <f>C15*0.028</f>
        <v>3.2479999999999998</v>
      </c>
      <c r="H15" s="3">
        <f>D15*0.028</f>
        <v>0.112</v>
      </c>
      <c r="I15" s="3">
        <f t="shared" si="1"/>
        <v>3.2479999999999998</v>
      </c>
      <c r="J15">
        <f t="shared" si="2"/>
        <v>232</v>
      </c>
    </row>
    <row r="16" spans="1:15" x14ac:dyDescent="0.3">
      <c r="A16">
        <v>31</v>
      </c>
      <c r="B16">
        <v>115</v>
      </c>
      <c r="C16">
        <f>A16*0.3/75*1000</f>
        <v>123.99999999999999</v>
      </c>
      <c r="D16">
        <f>300/75</f>
        <v>4</v>
      </c>
      <c r="E16">
        <f t="shared" si="0"/>
        <v>230</v>
      </c>
      <c r="F16">
        <v>2</v>
      </c>
      <c r="G16" s="3">
        <f>C16*0.028</f>
        <v>3.4719999999999995</v>
      </c>
      <c r="H16" s="3">
        <f>D16*0.028</f>
        <v>0.112</v>
      </c>
      <c r="I16" s="3">
        <f t="shared" si="1"/>
        <v>3.4719999999999995</v>
      </c>
      <c r="J16">
        <f t="shared" si="2"/>
        <v>230</v>
      </c>
    </row>
    <row r="17" spans="1:10" x14ac:dyDescent="0.3">
      <c r="A17">
        <v>33</v>
      </c>
      <c r="B17">
        <v>116</v>
      </c>
      <c r="C17">
        <f>A17*0.3/75*1000</f>
        <v>132</v>
      </c>
      <c r="D17">
        <f>300/75</f>
        <v>4</v>
      </c>
      <c r="E17">
        <f t="shared" si="0"/>
        <v>232</v>
      </c>
      <c r="F17">
        <v>2</v>
      </c>
      <c r="G17" s="3">
        <f>C17*0.028</f>
        <v>3.6960000000000002</v>
      </c>
      <c r="H17" s="3">
        <f>D17*0.028</f>
        <v>0.112</v>
      </c>
      <c r="I17" s="3">
        <f t="shared" si="1"/>
        <v>3.6960000000000002</v>
      </c>
      <c r="J17">
        <f t="shared" si="2"/>
        <v>232</v>
      </c>
    </row>
    <row r="18" spans="1:10" x14ac:dyDescent="0.3">
      <c r="A18">
        <v>34</v>
      </c>
      <c r="B18">
        <v>111</v>
      </c>
      <c r="C18">
        <f>A18*0.3/75*1000</f>
        <v>135.99999999999997</v>
      </c>
      <c r="D18">
        <f>300/75</f>
        <v>4</v>
      </c>
      <c r="E18">
        <f t="shared" si="0"/>
        <v>222</v>
      </c>
      <c r="F18">
        <v>2</v>
      </c>
      <c r="G18" s="3">
        <f>C18*0.028</f>
        <v>3.8079999999999994</v>
      </c>
      <c r="H18" s="3">
        <f>D18*0.028</f>
        <v>0.112</v>
      </c>
      <c r="I18" s="3">
        <f t="shared" si="1"/>
        <v>3.8079999999999994</v>
      </c>
      <c r="J18">
        <f t="shared" si="2"/>
        <v>222</v>
      </c>
    </row>
    <row r="19" spans="1:10" x14ac:dyDescent="0.3">
      <c r="A19">
        <v>36</v>
      </c>
      <c r="B19">
        <v>103</v>
      </c>
      <c r="C19">
        <f>A19*0.3/75*1000</f>
        <v>144</v>
      </c>
      <c r="D19">
        <f>300/75</f>
        <v>4</v>
      </c>
      <c r="E19">
        <f t="shared" si="0"/>
        <v>206</v>
      </c>
      <c r="F19">
        <v>2</v>
      </c>
      <c r="G19" s="3">
        <f>C19*0.028</f>
        <v>4.032</v>
      </c>
      <c r="H19" s="3">
        <f>D19*0.028</f>
        <v>0.112</v>
      </c>
      <c r="I19" s="3">
        <f t="shared" si="1"/>
        <v>4.032</v>
      </c>
      <c r="J19">
        <f t="shared" si="2"/>
        <v>206</v>
      </c>
    </row>
    <row r="20" spans="1:10" x14ac:dyDescent="0.3">
      <c r="A20">
        <v>37</v>
      </c>
      <c r="B20">
        <v>100</v>
      </c>
      <c r="C20">
        <f>A20*0.3/75*1000</f>
        <v>148</v>
      </c>
      <c r="D20">
        <f>300/75</f>
        <v>4</v>
      </c>
      <c r="E20">
        <f t="shared" si="0"/>
        <v>200</v>
      </c>
      <c r="F20">
        <v>2</v>
      </c>
      <c r="G20" s="3">
        <f>C20*0.028</f>
        <v>4.1440000000000001</v>
      </c>
      <c r="H20" s="3">
        <f>D20*0.028</f>
        <v>0.112</v>
      </c>
      <c r="I20" s="3">
        <f t="shared" si="1"/>
        <v>4.1440000000000001</v>
      </c>
      <c r="J20">
        <f t="shared" si="2"/>
        <v>200</v>
      </c>
    </row>
    <row r="21" spans="1:10" x14ac:dyDescent="0.3">
      <c r="A21">
        <v>39</v>
      </c>
      <c r="B21">
        <v>93</v>
      </c>
      <c r="C21">
        <f>A21*0.3/75*1000</f>
        <v>156</v>
      </c>
      <c r="D21">
        <f>300/75</f>
        <v>4</v>
      </c>
      <c r="E21">
        <f t="shared" si="0"/>
        <v>186</v>
      </c>
      <c r="F21">
        <v>2</v>
      </c>
      <c r="G21" s="3">
        <f>C21*0.028</f>
        <v>4.3680000000000003</v>
      </c>
      <c r="H21" s="3">
        <f>D21*0.028</f>
        <v>0.112</v>
      </c>
      <c r="I21" s="3">
        <f t="shared" si="1"/>
        <v>4.3680000000000003</v>
      </c>
      <c r="J21">
        <f t="shared" si="2"/>
        <v>186</v>
      </c>
    </row>
    <row r="22" spans="1:10" x14ac:dyDescent="0.3">
      <c r="A22">
        <v>40</v>
      </c>
      <c r="B22">
        <v>90</v>
      </c>
      <c r="C22">
        <f>A22*0.3/75*1000</f>
        <v>160</v>
      </c>
      <c r="D22">
        <f>300/75</f>
        <v>4</v>
      </c>
      <c r="E22">
        <f t="shared" si="0"/>
        <v>180</v>
      </c>
      <c r="F22">
        <v>2</v>
      </c>
      <c r="G22" s="3">
        <f>C22*0.028</f>
        <v>4.4800000000000004</v>
      </c>
      <c r="H22" s="3">
        <f>D22*0.028</f>
        <v>0.112</v>
      </c>
      <c r="I22" s="3">
        <f t="shared" si="1"/>
        <v>4.4800000000000004</v>
      </c>
      <c r="J22">
        <f t="shared" si="2"/>
        <v>180</v>
      </c>
    </row>
    <row r="23" spans="1:10" x14ac:dyDescent="0.3">
      <c r="A23">
        <v>42</v>
      </c>
      <c r="B23">
        <v>82</v>
      </c>
      <c r="C23">
        <f>A23*0.3/75*1000</f>
        <v>167.99999999999997</v>
      </c>
      <c r="D23">
        <f>300/75</f>
        <v>4</v>
      </c>
      <c r="E23">
        <f t="shared" si="0"/>
        <v>164</v>
      </c>
      <c r="F23">
        <v>2</v>
      </c>
      <c r="G23" s="3">
        <f>C23*0.028</f>
        <v>4.7039999999999997</v>
      </c>
      <c r="H23" s="3">
        <f>D23*0.028</f>
        <v>0.112</v>
      </c>
      <c r="I23" s="3">
        <f t="shared" si="1"/>
        <v>4.7039999999999997</v>
      </c>
      <c r="J23">
        <f t="shared" si="2"/>
        <v>164</v>
      </c>
    </row>
    <row r="24" spans="1:10" x14ac:dyDescent="0.3">
      <c r="A24">
        <v>44</v>
      </c>
      <c r="B24">
        <v>70</v>
      </c>
      <c r="C24">
        <f>A24*0.3/75*1000</f>
        <v>176</v>
      </c>
      <c r="D24">
        <f>300/75</f>
        <v>4</v>
      </c>
      <c r="E24">
        <f t="shared" si="0"/>
        <v>140</v>
      </c>
      <c r="F24">
        <v>2</v>
      </c>
      <c r="G24" s="3">
        <f>C24*0.028</f>
        <v>4.9279999999999999</v>
      </c>
      <c r="H24" s="3">
        <f>D24*0.028</f>
        <v>0.112</v>
      </c>
      <c r="I24" s="3">
        <f t="shared" si="1"/>
        <v>4.9279999999999999</v>
      </c>
      <c r="J24">
        <f t="shared" si="2"/>
        <v>140</v>
      </c>
    </row>
    <row r="25" spans="1:10" x14ac:dyDescent="0.3">
      <c r="A25">
        <v>45.5</v>
      </c>
      <c r="B25">
        <v>52</v>
      </c>
      <c r="C25">
        <f>A25*0.3/75*1000</f>
        <v>182</v>
      </c>
      <c r="D25">
        <f>300/75</f>
        <v>4</v>
      </c>
      <c r="E25">
        <f t="shared" si="0"/>
        <v>104</v>
      </c>
      <c r="F25">
        <v>2</v>
      </c>
      <c r="G25" s="3">
        <f>C25*0.028</f>
        <v>5.0960000000000001</v>
      </c>
      <c r="H25" s="3">
        <f>D25*0.028</f>
        <v>0.112</v>
      </c>
      <c r="I25" s="3">
        <f t="shared" si="1"/>
        <v>5.0960000000000001</v>
      </c>
      <c r="J25">
        <f t="shared" si="2"/>
        <v>104</v>
      </c>
    </row>
    <row r="26" spans="1:10" x14ac:dyDescent="0.3">
      <c r="A26">
        <v>46</v>
      </c>
      <c r="B26">
        <v>44</v>
      </c>
      <c r="C26">
        <f>A26*0.3/75*1000</f>
        <v>184</v>
      </c>
      <c r="D26">
        <f>300/75</f>
        <v>4</v>
      </c>
      <c r="E26">
        <f t="shared" si="0"/>
        <v>88</v>
      </c>
      <c r="F26">
        <v>2</v>
      </c>
      <c r="G26" s="3">
        <f>C26*0.028</f>
        <v>5.1520000000000001</v>
      </c>
      <c r="H26" s="3">
        <f>D26*0.028</f>
        <v>0.112</v>
      </c>
      <c r="I26" s="3">
        <f t="shared" si="1"/>
        <v>5.1520000000000001</v>
      </c>
      <c r="J26">
        <f t="shared" si="2"/>
        <v>88</v>
      </c>
    </row>
    <row r="27" spans="1:10" x14ac:dyDescent="0.3">
      <c r="A27">
        <v>47</v>
      </c>
      <c r="B27">
        <v>28</v>
      </c>
      <c r="C27">
        <f>A27*0.3/75*1000</f>
        <v>188</v>
      </c>
      <c r="D27">
        <f>300/75</f>
        <v>4</v>
      </c>
      <c r="E27">
        <f t="shared" si="0"/>
        <v>56</v>
      </c>
      <c r="F27">
        <v>2</v>
      </c>
      <c r="G27" s="3">
        <f>C27*0.028</f>
        <v>5.2640000000000002</v>
      </c>
      <c r="H27" s="3">
        <f>D27*0.028</f>
        <v>0.112</v>
      </c>
      <c r="I27" s="3">
        <f t="shared" si="1"/>
        <v>5.2640000000000002</v>
      </c>
      <c r="J27">
        <f t="shared" si="2"/>
        <v>56</v>
      </c>
    </row>
    <row r="28" spans="1:10" x14ac:dyDescent="0.3">
      <c r="A28">
        <v>47.5</v>
      </c>
      <c r="B28">
        <v>20</v>
      </c>
      <c r="C28">
        <f>A28*0.3/75*1000</f>
        <v>190</v>
      </c>
      <c r="D28">
        <f>300/75</f>
        <v>4</v>
      </c>
      <c r="E28">
        <f t="shared" si="0"/>
        <v>40</v>
      </c>
      <c r="F28">
        <v>2</v>
      </c>
      <c r="G28" s="3">
        <f>C28*0.028</f>
        <v>5.32</v>
      </c>
      <c r="H28" s="3">
        <f>D28*0.028</f>
        <v>0.112</v>
      </c>
      <c r="I28" s="3">
        <f t="shared" si="1"/>
        <v>5.32</v>
      </c>
      <c r="J28">
        <f t="shared" si="2"/>
        <v>40</v>
      </c>
    </row>
    <row r="29" spans="1:10" x14ac:dyDescent="0.3">
      <c r="A29">
        <v>48.5</v>
      </c>
      <c r="B29">
        <v>14</v>
      </c>
      <c r="C29">
        <f>A29*0.3/75*1000</f>
        <v>193.99999999999997</v>
      </c>
      <c r="D29">
        <f>300/75</f>
        <v>4</v>
      </c>
      <c r="E29">
        <f t="shared" si="0"/>
        <v>28</v>
      </c>
      <c r="F29">
        <v>2</v>
      </c>
      <c r="G29" s="3">
        <f>C29*0.028</f>
        <v>5.4319999999999995</v>
      </c>
      <c r="H29" s="3">
        <f>D29*0.028</f>
        <v>0.112</v>
      </c>
      <c r="I29" s="3">
        <f t="shared" si="1"/>
        <v>5.4319999999999995</v>
      </c>
      <c r="J29">
        <f t="shared" si="2"/>
        <v>28</v>
      </c>
    </row>
    <row r="30" spans="1:10" x14ac:dyDescent="0.3">
      <c r="A30">
        <v>50.5</v>
      </c>
      <c r="B30">
        <v>9</v>
      </c>
      <c r="C30">
        <f>A30*0.3/75*1000</f>
        <v>201.99999999999997</v>
      </c>
      <c r="D30">
        <f>300/75</f>
        <v>4</v>
      </c>
      <c r="E30">
        <f t="shared" si="0"/>
        <v>18</v>
      </c>
      <c r="F30">
        <v>2</v>
      </c>
      <c r="G30" s="3">
        <f>C30*0.028</f>
        <v>5.6559999999999997</v>
      </c>
      <c r="H30" s="3">
        <f>D30*0.028</f>
        <v>0.112</v>
      </c>
      <c r="I30" s="3">
        <f t="shared" si="1"/>
        <v>5.6559999999999997</v>
      </c>
      <c r="J30">
        <f t="shared" si="2"/>
        <v>18</v>
      </c>
    </row>
    <row r="31" spans="1:10" x14ac:dyDescent="0.3">
      <c r="A31">
        <v>52</v>
      </c>
      <c r="B31">
        <v>6</v>
      </c>
      <c r="C31">
        <f>A31*0.3/75*1000</f>
        <v>208</v>
      </c>
      <c r="D31">
        <f>300/75</f>
        <v>4</v>
      </c>
      <c r="E31">
        <f t="shared" si="0"/>
        <v>12</v>
      </c>
      <c r="F31">
        <v>2</v>
      </c>
      <c r="G31" s="3">
        <f>C31*0.028</f>
        <v>5.8239999999999998</v>
      </c>
      <c r="H31" s="3">
        <f>D31*0.028</f>
        <v>0.112</v>
      </c>
      <c r="I31" s="3">
        <f t="shared" si="1"/>
        <v>5.8239999999999998</v>
      </c>
      <c r="J31">
        <f t="shared" si="2"/>
        <v>12</v>
      </c>
    </row>
    <row r="32" spans="1:10" x14ac:dyDescent="0.3">
      <c r="A32">
        <v>54</v>
      </c>
      <c r="B32">
        <v>5</v>
      </c>
      <c r="C32">
        <f>A32*0.3/75*1000</f>
        <v>216</v>
      </c>
      <c r="D32">
        <f>300/75</f>
        <v>4</v>
      </c>
      <c r="E32">
        <f t="shared" si="0"/>
        <v>10</v>
      </c>
      <c r="F32">
        <v>2</v>
      </c>
      <c r="G32" s="3">
        <f>C32*0.028</f>
        <v>6.048</v>
      </c>
      <c r="H32" s="3">
        <f>D32*0.028</f>
        <v>0.112</v>
      </c>
      <c r="I32" s="3">
        <f t="shared" si="1"/>
        <v>6.048</v>
      </c>
      <c r="J32">
        <f t="shared" si="2"/>
        <v>10</v>
      </c>
    </row>
    <row r="33" spans="1:10" x14ac:dyDescent="0.3">
      <c r="A33">
        <v>56</v>
      </c>
      <c r="B33">
        <v>3</v>
      </c>
      <c r="C33">
        <f>A33*0.3/75*1000</f>
        <v>224</v>
      </c>
      <c r="D33">
        <f>300/75</f>
        <v>4</v>
      </c>
      <c r="E33">
        <f t="shared" si="0"/>
        <v>6</v>
      </c>
      <c r="F33">
        <v>2</v>
      </c>
      <c r="G33" s="3">
        <f>C33*0.028</f>
        <v>6.2720000000000002</v>
      </c>
      <c r="H33" s="3">
        <f>D33*0.028</f>
        <v>0.112</v>
      </c>
      <c r="I33" s="3">
        <f t="shared" si="1"/>
        <v>6.2720000000000002</v>
      </c>
      <c r="J33">
        <f t="shared" si="2"/>
        <v>6</v>
      </c>
    </row>
    <row r="34" spans="1:10" x14ac:dyDescent="0.3">
      <c r="A34">
        <v>59</v>
      </c>
      <c r="B34">
        <v>2</v>
      </c>
      <c r="C34">
        <f>A34*0.3/75*1000</f>
        <v>236</v>
      </c>
      <c r="D34">
        <f>300/75</f>
        <v>4</v>
      </c>
      <c r="E34">
        <f t="shared" si="0"/>
        <v>4</v>
      </c>
      <c r="F34">
        <v>2</v>
      </c>
      <c r="G34" s="3">
        <f>C34*0.028</f>
        <v>6.6080000000000005</v>
      </c>
      <c r="H34" s="3">
        <f>D34*0.028</f>
        <v>0.112</v>
      </c>
      <c r="I34" s="3">
        <f t="shared" si="1"/>
        <v>6.6080000000000005</v>
      </c>
      <c r="J34">
        <f t="shared" si="2"/>
        <v>4</v>
      </c>
    </row>
    <row r="35" spans="1:10" x14ac:dyDescent="0.3">
      <c r="A35">
        <v>61</v>
      </c>
      <c r="B35">
        <v>1.5</v>
      </c>
      <c r="C35">
        <f>A35*0.3/75*1000</f>
        <v>244.00000000000003</v>
      </c>
      <c r="D35">
        <f>300/75</f>
        <v>4</v>
      </c>
      <c r="E35">
        <f t="shared" si="0"/>
        <v>3</v>
      </c>
      <c r="F35">
        <v>2</v>
      </c>
      <c r="G35" s="3">
        <f>C35*0.028</f>
        <v>6.8320000000000007</v>
      </c>
      <c r="H35" s="3">
        <f>D35*0.028</f>
        <v>0.112</v>
      </c>
      <c r="I35" s="3">
        <f t="shared" si="1"/>
        <v>6.8320000000000007</v>
      </c>
      <c r="J35">
        <f t="shared" si="2"/>
        <v>3</v>
      </c>
    </row>
    <row r="36" spans="1:10" x14ac:dyDescent="0.3">
      <c r="A36">
        <v>64</v>
      </c>
      <c r="B36">
        <v>1</v>
      </c>
      <c r="C36">
        <f>A36*0.3/75*1000</f>
        <v>256</v>
      </c>
      <c r="D36">
        <f>300/75</f>
        <v>4</v>
      </c>
      <c r="E36">
        <f t="shared" si="0"/>
        <v>2</v>
      </c>
      <c r="F36">
        <v>2</v>
      </c>
      <c r="G36" s="3">
        <f>C36*0.028</f>
        <v>7.1680000000000001</v>
      </c>
      <c r="H36" s="3">
        <f>D36*0.028</f>
        <v>0.112</v>
      </c>
      <c r="I36" s="3">
        <f t="shared" si="1"/>
        <v>7.1680000000000001</v>
      </c>
      <c r="J36">
        <f t="shared" si="2"/>
        <v>2</v>
      </c>
    </row>
    <row r="37" spans="1:10" x14ac:dyDescent="0.3">
      <c r="A37">
        <v>71</v>
      </c>
      <c r="B37">
        <v>0</v>
      </c>
      <c r="C37">
        <f>A37*0.3/75*1000</f>
        <v>284.00000000000006</v>
      </c>
      <c r="D37">
        <f>300/75</f>
        <v>4</v>
      </c>
      <c r="E37">
        <f t="shared" si="0"/>
        <v>0</v>
      </c>
      <c r="F37">
        <v>2</v>
      </c>
      <c r="G37" s="3">
        <f>C37*0.028</f>
        <v>7.9520000000000017</v>
      </c>
      <c r="H37" s="3">
        <f>D37*0.028</f>
        <v>0.112</v>
      </c>
      <c r="I37" s="3">
        <f t="shared" si="1"/>
        <v>7.9520000000000017</v>
      </c>
      <c r="J37">
        <f t="shared" si="2"/>
        <v>0</v>
      </c>
    </row>
    <row r="38" spans="1:10" x14ac:dyDescent="0.3">
      <c r="A38">
        <v>78</v>
      </c>
      <c r="B38">
        <v>0</v>
      </c>
      <c r="C38">
        <f>A38*0.3/75*1000</f>
        <v>312</v>
      </c>
      <c r="D38">
        <f>300/75</f>
        <v>4</v>
      </c>
      <c r="E38">
        <f t="shared" si="0"/>
        <v>0</v>
      </c>
      <c r="F38">
        <v>2</v>
      </c>
      <c r="G38" s="3">
        <f>C38*0.028</f>
        <v>8.7360000000000007</v>
      </c>
      <c r="H38" s="3">
        <f>D38*0.028</f>
        <v>0.112</v>
      </c>
      <c r="I38" s="3">
        <f t="shared" si="1"/>
        <v>8.7360000000000007</v>
      </c>
      <c r="J38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cp:lastPrinted>2019-10-07T20:32:54Z</cp:lastPrinted>
  <dcterms:created xsi:type="dcterms:W3CDTF">2015-06-05T18:19:34Z</dcterms:created>
  <dcterms:modified xsi:type="dcterms:W3CDTF">2019-10-07T21:43:54Z</dcterms:modified>
</cp:coreProperties>
</file>