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0\Desktop\tex\3.5.3\"/>
    </mc:Choice>
  </mc:AlternateContent>
  <xr:revisionPtr revIDLastSave="0" documentId="13_ncr:1_{EBA218BF-E2B3-451B-956E-5CF938FDA7F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A47" i="2"/>
  <c r="B53" i="2"/>
  <c r="A53" i="2"/>
  <c r="B46" i="2"/>
  <c r="A46" i="2"/>
  <c r="B45" i="2"/>
  <c r="B24" i="2"/>
  <c r="A45" i="2"/>
  <c r="M35" i="2"/>
  <c r="N35" i="2"/>
  <c r="O35" i="2"/>
  <c r="M36" i="2"/>
  <c r="N36" i="2"/>
  <c r="O36" i="2"/>
  <c r="M37" i="2"/>
  <c r="N37" i="2"/>
  <c r="O37" i="2"/>
  <c r="M38" i="2"/>
  <c r="N38" i="2"/>
  <c r="O38" i="2"/>
  <c r="M39" i="2"/>
  <c r="N39" i="2"/>
  <c r="O39" i="2"/>
  <c r="M40" i="2"/>
  <c r="N40" i="2"/>
  <c r="O40" i="2"/>
  <c r="M41" i="2"/>
  <c r="N41" i="2"/>
  <c r="O41" i="2"/>
  <c r="M42" i="2"/>
  <c r="N42" i="2"/>
  <c r="O42" i="2"/>
  <c r="M43" i="2"/>
  <c r="N43" i="2"/>
  <c r="O43" i="2"/>
  <c r="M44" i="2"/>
  <c r="N44" i="2"/>
  <c r="O44" i="2"/>
  <c r="M45" i="2"/>
  <c r="N45" i="2"/>
  <c r="O45" i="2"/>
  <c r="M46" i="2"/>
  <c r="N46" i="2"/>
  <c r="O46" i="2"/>
  <c r="M47" i="2"/>
  <c r="N47" i="2"/>
  <c r="O47" i="2"/>
  <c r="M48" i="2"/>
  <c r="N48" i="2"/>
  <c r="O48" i="2"/>
  <c r="M49" i="2"/>
  <c r="N49" i="2"/>
  <c r="O49" i="2"/>
  <c r="O34" i="2"/>
  <c r="N34" i="2"/>
  <c r="M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I34" i="2"/>
  <c r="H34" i="2"/>
  <c r="B34" i="2"/>
  <c r="B33" i="2"/>
  <c r="B23" i="2"/>
  <c r="O27" i="2"/>
  <c r="P27" i="2"/>
  <c r="Q27" i="2"/>
  <c r="R27" i="2"/>
  <c r="S27" i="2"/>
  <c r="N27" i="2"/>
  <c r="H27" i="2"/>
  <c r="H28" i="2"/>
  <c r="H29" i="2"/>
  <c r="H30" i="2"/>
  <c r="H31" i="2"/>
  <c r="H26" i="2"/>
  <c r="G27" i="2"/>
  <c r="G28" i="2"/>
  <c r="G29" i="2"/>
  <c r="G30" i="2"/>
  <c r="G31" i="2"/>
  <c r="G26" i="2"/>
  <c r="I20" i="2"/>
  <c r="I21" i="2"/>
  <c r="I22" i="2"/>
  <c r="I23" i="2"/>
  <c r="I24" i="2"/>
  <c r="I19" i="2"/>
  <c r="H20" i="2"/>
  <c r="H21" i="2"/>
  <c r="H22" i="2"/>
  <c r="H23" i="2"/>
  <c r="H24" i="2"/>
  <c r="H19" i="2"/>
  <c r="A24" i="2"/>
  <c r="A23" i="2"/>
  <c r="A11" i="2"/>
  <c r="F10" i="2" s="1"/>
  <c r="B19" i="2"/>
  <c r="E3" i="2"/>
  <c r="F3" i="2"/>
  <c r="E4" i="2"/>
  <c r="F4" i="2"/>
  <c r="E5" i="2"/>
  <c r="F5" i="2"/>
  <c r="E6" i="2"/>
  <c r="F6" i="2"/>
  <c r="E7" i="2"/>
  <c r="F7" i="2"/>
  <c r="F2" i="2"/>
  <c r="E2" i="2"/>
  <c r="D3" i="2"/>
  <c r="D4" i="2"/>
  <c r="D5" i="2"/>
  <c r="D6" i="2"/>
  <c r="D7" i="2"/>
  <c r="D2" i="2"/>
  <c r="C3" i="2"/>
  <c r="C4" i="2"/>
  <c r="C5" i="2"/>
  <c r="C6" i="2"/>
  <c r="C7" i="2"/>
  <c r="C2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1" i="1"/>
  <c r="F11" i="2" l="1"/>
  <c r="F15" i="2"/>
  <c r="F14" i="2"/>
  <c r="F13" i="2"/>
  <c r="F12" i="2"/>
</calcChain>
</file>

<file path=xl/sharedStrings.xml><?xml version="1.0" encoding="utf-8"?>
<sst xmlns="http://schemas.openxmlformats.org/spreadsheetml/2006/main" count="42" uniqueCount="14">
  <si>
    <t>U</t>
  </si>
  <si>
    <t>I</t>
  </si>
  <si>
    <t>C</t>
  </si>
  <si>
    <t>f</t>
  </si>
  <si>
    <t>T</t>
  </si>
  <si>
    <t>T * 10^-3</t>
  </si>
  <si>
    <t>C мкФ</t>
  </si>
  <si>
    <t>V1</t>
  </si>
  <si>
    <t>V2</t>
  </si>
  <si>
    <t>C нФ</t>
  </si>
  <si>
    <t>T мс</t>
  </si>
  <si>
    <t>сигма Т</t>
  </si>
  <si>
    <t>a</t>
  </si>
  <si>
    <t>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</si>
</sst>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6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Лист1!$A$1:$A$40</c:f>
              <c:numCache>
                <c:formatCode>General</c:formatCode>
                <c:ptCount val="40"/>
                <c:pt idx="0">
                  <c:v>5.67</c:v>
                </c:pt>
                <c:pt idx="1">
                  <c:v>11.35</c:v>
                </c:pt>
                <c:pt idx="2">
                  <c:v>21.76</c:v>
                </c:pt>
                <c:pt idx="3">
                  <c:v>34.21</c:v>
                </c:pt>
                <c:pt idx="4">
                  <c:v>47</c:v>
                </c:pt>
                <c:pt idx="5">
                  <c:v>57.15</c:v>
                </c:pt>
                <c:pt idx="6">
                  <c:v>64.13</c:v>
                </c:pt>
                <c:pt idx="7">
                  <c:v>80.34</c:v>
                </c:pt>
                <c:pt idx="8">
                  <c:v>82.34</c:v>
                </c:pt>
                <c:pt idx="9">
                  <c:v>87.75</c:v>
                </c:pt>
                <c:pt idx="10">
                  <c:v>91.8</c:v>
                </c:pt>
                <c:pt idx="11">
                  <c:v>102.13</c:v>
                </c:pt>
                <c:pt idx="12">
                  <c:v>116.48</c:v>
                </c:pt>
                <c:pt idx="13">
                  <c:v>127.65</c:v>
                </c:pt>
                <c:pt idx="14">
                  <c:v>141.72999999999999</c:v>
                </c:pt>
                <c:pt idx="15">
                  <c:v>160.91999999999999</c:v>
                </c:pt>
                <c:pt idx="16">
                  <c:v>179.71</c:v>
                </c:pt>
                <c:pt idx="17">
                  <c:v>199.28</c:v>
                </c:pt>
                <c:pt idx="18">
                  <c:v>212.14</c:v>
                </c:pt>
                <c:pt idx="19">
                  <c:v>231.45</c:v>
                </c:pt>
                <c:pt idx="20">
                  <c:v>248.78</c:v>
                </c:pt>
                <c:pt idx="21">
                  <c:v>275.76</c:v>
                </c:pt>
                <c:pt idx="22">
                  <c:v>292.57</c:v>
                </c:pt>
                <c:pt idx="23">
                  <c:v>265.70999999999998</c:v>
                </c:pt>
                <c:pt idx="24">
                  <c:v>249.46</c:v>
                </c:pt>
                <c:pt idx="25">
                  <c:v>225.85</c:v>
                </c:pt>
                <c:pt idx="26">
                  <c:v>205.18</c:v>
                </c:pt>
                <c:pt idx="27">
                  <c:v>193.41</c:v>
                </c:pt>
                <c:pt idx="28">
                  <c:v>182.43</c:v>
                </c:pt>
                <c:pt idx="29">
                  <c:v>169.14</c:v>
                </c:pt>
                <c:pt idx="30">
                  <c:v>150.97999999999999</c:v>
                </c:pt>
                <c:pt idx="31">
                  <c:v>129.32</c:v>
                </c:pt>
                <c:pt idx="32">
                  <c:v>116.23</c:v>
                </c:pt>
                <c:pt idx="33">
                  <c:v>101.69</c:v>
                </c:pt>
                <c:pt idx="34">
                  <c:v>93.36</c:v>
                </c:pt>
                <c:pt idx="35">
                  <c:v>81.900000000000006</c:v>
                </c:pt>
                <c:pt idx="36">
                  <c:v>71.77</c:v>
                </c:pt>
                <c:pt idx="37">
                  <c:v>73.31</c:v>
                </c:pt>
                <c:pt idx="38">
                  <c:v>87.9</c:v>
                </c:pt>
                <c:pt idx="39">
                  <c:v>72.760000000000005</c:v>
                </c:pt>
              </c:numCache>
            </c:numRef>
          </c:xVal>
          <c:yVal>
            <c:numRef>
              <c:f>Лист1!$B$1:$B$40</c:f>
              <c:numCache>
                <c:formatCode>General</c:formatCode>
                <c:ptCount val="40"/>
                <c:pt idx="0">
                  <c:v>1.2E-2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3.835</c:v>
                </c:pt>
                <c:pt idx="11">
                  <c:v>5.78</c:v>
                </c:pt>
                <c:pt idx="12">
                  <c:v>8.48</c:v>
                </c:pt>
                <c:pt idx="13">
                  <c:v>10.58</c:v>
                </c:pt>
                <c:pt idx="14">
                  <c:v>13.79</c:v>
                </c:pt>
                <c:pt idx="15">
                  <c:v>16.79</c:v>
                </c:pt>
                <c:pt idx="16">
                  <c:v>19.78</c:v>
                </c:pt>
                <c:pt idx="17">
                  <c:v>24.19</c:v>
                </c:pt>
                <c:pt idx="18">
                  <c:v>26.62</c:v>
                </c:pt>
                <c:pt idx="19">
                  <c:v>30.3</c:v>
                </c:pt>
                <c:pt idx="20">
                  <c:v>33.61</c:v>
                </c:pt>
                <c:pt idx="21">
                  <c:v>38.75</c:v>
                </c:pt>
                <c:pt idx="22">
                  <c:v>41.82</c:v>
                </c:pt>
                <c:pt idx="23">
                  <c:v>36.85</c:v>
                </c:pt>
                <c:pt idx="24">
                  <c:v>33.700000000000003</c:v>
                </c:pt>
                <c:pt idx="25">
                  <c:v>29.19</c:v>
                </c:pt>
                <c:pt idx="26">
                  <c:v>25.54</c:v>
                </c:pt>
                <c:pt idx="27">
                  <c:v>23.2</c:v>
                </c:pt>
                <c:pt idx="28">
                  <c:v>21.64</c:v>
                </c:pt>
                <c:pt idx="29">
                  <c:v>18.363</c:v>
                </c:pt>
                <c:pt idx="30">
                  <c:v>14.95</c:v>
                </c:pt>
                <c:pt idx="31">
                  <c:v>11.06</c:v>
                </c:pt>
                <c:pt idx="32">
                  <c:v>8.4499999999999993</c:v>
                </c:pt>
                <c:pt idx="33">
                  <c:v>5.74</c:v>
                </c:pt>
                <c:pt idx="34">
                  <c:v>4.17</c:v>
                </c:pt>
                <c:pt idx="35">
                  <c:v>2.11</c:v>
                </c:pt>
                <c:pt idx="36">
                  <c:v>0.79300000000000004</c:v>
                </c:pt>
                <c:pt idx="37">
                  <c:v>7.0000000000000001E-3</c:v>
                </c:pt>
                <c:pt idx="38">
                  <c:v>3.1139999999999999</c:v>
                </c:pt>
                <c:pt idx="3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0D-4F77-A1FE-310DCA010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63200"/>
        <c:axId val="2080866944"/>
      </c:scatterChart>
      <c:valAx>
        <c:axId val="208086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866944"/>
        <c:crosses val="autoZero"/>
        <c:crossBetween val="midCat"/>
      </c:valAx>
      <c:valAx>
        <c:axId val="208086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80863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Лист1!$E$1:$E$40</c:f>
              <c:numCache>
                <c:formatCode>General</c:formatCode>
                <c:ptCount val="40"/>
                <c:pt idx="0">
                  <c:v>5.6087999999999996</c:v>
                </c:pt>
                <c:pt idx="1">
                  <c:v>11.2888</c:v>
                </c:pt>
                <c:pt idx="2">
                  <c:v>21.693700000000003</c:v>
                </c:pt>
                <c:pt idx="3">
                  <c:v>34.143700000000003</c:v>
                </c:pt>
                <c:pt idx="4">
                  <c:v>46.928600000000003</c:v>
                </c:pt>
                <c:pt idx="5">
                  <c:v>57.073499999999996</c:v>
                </c:pt>
                <c:pt idx="6">
                  <c:v>64.048400000000001</c:v>
                </c:pt>
                <c:pt idx="7">
                  <c:v>80.25330000000001</c:v>
                </c:pt>
                <c:pt idx="8">
                  <c:v>82.248199999999997</c:v>
                </c:pt>
                <c:pt idx="9">
                  <c:v>87.658199999999994</c:v>
                </c:pt>
                <c:pt idx="10">
                  <c:v>72.241500000000002</c:v>
                </c:pt>
                <c:pt idx="11">
                  <c:v>72.651999999999987</c:v>
                </c:pt>
                <c:pt idx="12">
                  <c:v>73.231999999999999</c:v>
                </c:pt>
                <c:pt idx="13">
                  <c:v>73.692000000000007</c:v>
                </c:pt>
                <c:pt idx="14">
                  <c:v>71.400999999999982</c:v>
                </c:pt>
                <c:pt idx="15">
                  <c:v>75.290999999999983</c:v>
                </c:pt>
                <c:pt idx="16">
                  <c:v>78.832000000000008</c:v>
                </c:pt>
                <c:pt idx="17">
                  <c:v>75.911000000000001</c:v>
                </c:pt>
                <c:pt idx="18">
                  <c:v>76.377999999999986</c:v>
                </c:pt>
                <c:pt idx="19">
                  <c:v>76.919999999999987</c:v>
                </c:pt>
                <c:pt idx="20">
                  <c:v>77.369</c:v>
                </c:pt>
                <c:pt idx="21">
                  <c:v>78.134999999999991</c:v>
                </c:pt>
                <c:pt idx="22">
                  <c:v>79.287999999999982</c:v>
                </c:pt>
                <c:pt idx="23">
                  <c:v>77.774999999999977</c:v>
                </c:pt>
                <c:pt idx="24">
                  <c:v>77.59</c:v>
                </c:pt>
                <c:pt idx="25">
                  <c:v>76.980999999999995</c:v>
                </c:pt>
                <c:pt idx="26">
                  <c:v>74.926000000000016</c:v>
                </c:pt>
                <c:pt idx="27">
                  <c:v>75.089999999999989</c:v>
                </c:pt>
                <c:pt idx="28">
                  <c:v>72.066000000000003</c:v>
                </c:pt>
                <c:pt idx="29">
                  <c:v>75.48869999999998</c:v>
                </c:pt>
                <c:pt idx="30">
                  <c:v>74.734999999999985</c:v>
                </c:pt>
                <c:pt idx="31">
                  <c:v>72.913999999999987</c:v>
                </c:pt>
                <c:pt idx="32">
                  <c:v>73.135000000000005</c:v>
                </c:pt>
                <c:pt idx="33">
                  <c:v>72.415999999999997</c:v>
                </c:pt>
                <c:pt idx="34">
                  <c:v>72.093000000000004</c:v>
                </c:pt>
                <c:pt idx="35">
                  <c:v>71.13900000000001</c:v>
                </c:pt>
                <c:pt idx="36">
                  <c:v>67.725699999999989</c:v>
                </c:pt>
                <c:pt idx="37">
                  <c:v>73.274299999999997</c:v>
                </c:pt>
                <c:pt idx="38">
                  <c:v>72.018600000000006</c:v>
                </c:pt>
                <c:pt idx="39">
                  <c:v>70.500700000000009</c:v>
                </c:pt>
              </c:numCache>
            </c:numRef>
          </c:xVal>
          <c:yVal>
            <c:numRef>
              <c:f>Лист1!$F$1:$F$40</c:f>
              <c:numCache>
                <c:formatCode>General</c:formatCode>
                <c:ptCount val="40"/>
                <c:pt idx="0">
                  <c:v>1.2E-2</c:v>
                </c:pt>
                <c:pt idx="1">
                  <c:v>1.2E-2</c:v>
                </c:pt>
                <c:pt idx="2">
                  <c:v>1.2999999999999999E-2</c:v>
                </c:pt>
                <c:pt idx="3">
                  <c:v>1.2999999999999999E-2</c:v>
                </c:pt>
                <c:pt idx="4">
                  <c:v>1.4E-2</c:v>
                </c:pt>
                <c:pt idx="5">
                  <c:v>1.4999999999999999E-2</c:v>
                </c:pt>
                <c:pt idx="6">
                  <c:v>1.6E-2</c:v>
                </c:pt>
                <c:pt idx="7">
                  <c:v>1.7000000000000001E-2</c:v>
                </c:pt>
                <c:pt idx="8">
                  <c:v>1.7999999999999999E-2</c:v>
                </c:pt>
                <c:pt idx="9">
                  <c:v>1.7999999999999999E-2</c:v>
                </c:pt>
                <c:pt idx="10">
                  <c:v>3.835</c:v>
                </c:pt>
                <c:pt idx="11">
                  <c:v>5.78</c:v>
                </c:pt>
                <c:pt idx="12">
                  <c:v>8.48</c:v>
                </c:pt>
                <c:pt idx="13">
                  <c:v>10.58</c:v>
                </c:pt>
                <c:pt idx="14">
                  <c:v>13.79</c:v>
                </c:pt>
                <c:pt idx="15">
                  <c:v>16.79</c:v>
                </c:pt>
                <c:pt idx="16">
                  <c:v>19.78</c:v>
                </c:pt>
                <c:pt idx="17">
                  <c:v>24.19</c:v>
                </c:pt>
                <c:pt idx="18">
                  <c:v>26.62</c:v>
                </c:pt>
                <c:pt idx="19">
                  <c:v>30.3</c:v>
                </c:pt>
                <c:pt idx="20">
                  <c:v>33.61</c:v>
                </c:pt>
                <c:pt idx="21">
                  <c:v>38.75</c:v>
                </c:pt>
                <c:pt idx="22">
                  <c:v>41.82</c:v>
                </c:pt>
                <c:pt idx="23">
                  <c:v>36.85</c:v>
                </c:pt>
                <c:pt idx="24">
                  <c:v>33.700000000000003</c:v>
                </c:pt>
                <c:pt idx="25">
                  <c:v>29.19</c:v>
                </c:pt>
                <c:pt idx="26">
                  <c:v>25.54</c:v>
                </c:pt>
                <c:pt idx="27">
                  <c:v>23.2</c:v>
                </c:pt>
                <c:pt idx="28">
                  <c:v>21.64</c:v>
                </c:pt>
                <c:pt idx="29">
                  <c:v>18.363</c:v>
                </c:pt>
                <c:pt idx="30">
                  <c:v>14.95</c:v>
                </c:pt>
                <c:pt idx="31">
                  <c:v>11.06</c:v>
                </c:pt>
                <c:pt idx="32">
                  <c:v>8.4499999999999993</c:v>
                </c:pt>
                <c:pt idx="33">
                  <c:v>5.74</c:v>
                </c:pt>
                <c:pt idx="34">
                  <c:v>4.17</c:v>
                </c:pt>
                <c:pt idx="35">
                  <c:v>2.11</c:v>
                </c:pt>
                <c:pt idx="36">
                  <c:v>0.79300000000000004</c:v>
                </c:pt>
                <c:pt idx="37">
                  <c:v>7.0000000000000001E-3</c:v>
                </c:pt>
                <c:pt idx="38">
                  <c:v>3.1139999999999999</c:v>
                </c:pt>
                <c:pt idx="39">
                  <c:v>0.443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44-4625-AD2D-B46FAEB3F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4669680"/>
        <c:axId val="2132182320"/>
      </c:scatterChart>
      <c:valAx>
        <c:axId val="20946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182320"/>
        <c:crosses val="autoZero"/>
        <c:crossBetween val="midCat"/>
      </c:valAx>
      <c:valAx>
        <c:axId val="213218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9466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Лист2!$E$10:$E$15</c:f>
              <c:numCache>
                <c:formatCode>General</c:formatCode>
                <c:ptCount val="6"/>
                <c:pt idx="0">
                  <c:v>0.05</c:v>
                </c:pt>
                <c:pt idx="1">
                  <c:v>0.04</c:v>
                </c:pt>
                <c:pt idx="2">
                  <c:v>3.5000000000000003E-2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Лист2!$F$10:$F$15</c:f>
              <c:numCache>
                <c:formatCode>General</c:formatCode>
                <c:ptCount val="6"/>
                <c:pt idx="0">
                  <c:v>2.7816561388220804</c:v>
                </c:pt>
                <c:pt idx="1">
                  <c:v>2.2253249110576645</c:v>
                </c:pt>
                <c:pt idx="2">
                  <c:v>1.9471592971754563</c:v>
                </c:pt>
                <c:pt idx="3">
                  <c:v>1.6689936832932482</c:v>
                </c:pt>
                <c:pt idx="4">
                  <c:v>1.1126624555288323</c:v>
                </c:pt>
                <c:pt idx="5">
                  <c:v>0.55633122776441613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D-4791-9F9C-6F51B903B11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Лист2!$E$2:$E$7</c:f>
              <c:numCache>
                <c:formatCode>General</c:formatCode>
                <c:ptCount val="6"/>
                <c:pt idx="0">
                  <c:v>0.05</c:v>
                </c:pt>
                <c:pt idx="1">
                  <c:v>0.04</c:v>
                </c:pt>
                <c:pt idx="2">
                  <c:v>3.5000000000000003E-2</c:v>
                </c:pt>
                <c:pt idx="3">
                  <c:v>0.03</c:v>
                </c:pt>
                <c:pt idx="4">
                  <c:v>0.02</c:v>
                </c:pt>
                <c:pt idx="5">
                  <c:v>0.01</c:v>
                </c:pt>
              </c:numCache>
            </c:numRef>
          </c:xVal>
          <c:yVal>
            <c:numRef>
              <c:f>Лист2!$F$2:$F$7</c:f>
              <c:numCache>
                <c:formatCode>General</c:formatCode>
                <c:ptCount val="6"/>
                <c:pt idx="0">
                  <c:v>1.7636684303350969</c:v>
                </c:pt>
                <c:pt idx="1">
                  <c:v>1.2836970474967906</c:v>
                </c:pt>
                <c:pt idx="2">
                  <c:v>1.2062726176115801</c:v>
                </c:pt>
                <c:pt idx="3">
                  <c:v>0.91996320147194111</c:v>
                </c:pt>
                <c:pt idx="4">
                  <c:v>0.5524861878453039</c:v>
                </c:pt>
                <c:pt idx="5">
                  <c:v>0.21413276231263381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CD-4791-9F9C-6F51B903B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190640"/>
        <c:axId val="2132188976"/>
      </c:scatterChart>
      <c:valAx>
        <c:axId val="21321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188976"/>
        <c:crosses val="autoZero"/>
        <c:crossBetween val="midCat"/>
      </c:valAx>
      <c:valAx>
        <c:axId val="21321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3219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358140</xdr:colOff>
      <xdr:row>0</xdr:row>
      <xdr:rowOff>0</xdr:rowOff>
    </xdr:from>
    <xdr:to>
      <xdr:col>24</xdr:col>
      <xdr:colOff>586740</xdr:colOff>
      <xdr:row>21</xdr:row>
      <xdr:rowOff>68580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33542A4-0049-404D-ADC7-3AE7C3F88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586740</xdr:colOff>
      <xdr:row>1</xdr:row>
      <xdr:rowOff>144780</xdr:rowOff>
    </xdr:from>
    <xdr:to>
      <xdr:col>29</xdr:col>
      <xdr:colOff>91440</xdr:colOff>
      <xdr:row>23</xdr:row>
      <xdr:rowOff>19050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20DA7F0-1658-4680-B540-4B0F1269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0</xdr:row>
      <xdr:rowOff>87630</xdr:rowOff>
    </xdr:from>
    <xdr:to>
      <xdr:col>17</xdr:col>
      <xdr:colOff>160020</xdr:colOff>
      <xdr:row>15</xdr:row>
      <xdr:rowOff>87630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AA3942-072B-4915-86FB-30623CCF7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0"/>
  <sheetViews>
    <sheetView topLeftCell="G1" zoomScaleNormal="100" workbookViewId="0">
      <selection activeCell="E1" sqref="E1:H40"/>
    </sheetView>
  </sheetViews>
  <sheetFormatPr defaultRowHeight="14.4" x14ac:dyDescent="0.3"/>
  <sheetData>
    <row r="1" spans="1:16" x14ac:dyDescent="0.3">
      <c r="A1">
        <v>5.67</v>
      </c>
      <c r="B1">
        <v>1.2E-2</v>
      </c>
      <c r="C1">
        <v>0.05</v>
      </c>
      <c r="D1">
        <v>0.01</v>
      </c>
      <c r="E1">
        <f t="shared" ref="E1:E40" si="0">A1-5100*B1*10^-3</f>
        <v>5.6087999999999996</v>
      </c>
      <c r="F1">
        <f t="shared" ref="F1:F40" si="1">B1</f>
        <v>1.2E-2</v>
      </c>
      <c r="G1">
        <v>1</v>
      </c>
      <c r="H1">
        <v>0.05</v>
      </c>
    </row>
    <row r="2" spans="1:16" x14ac:dyDescent="0.3">
      <c r="A2">
        <v>11.35</v>
      </c>
      <c r="B2">
        <v>1.2E-2</v>
      </c>
      <c r="C2">
        <v>0.05</v>
      </c>
      <c r="D2">
        <v>0.01</v>
      </c>
      <c r="E2">
        <f t="shared" si="0"/>
        <v>11.2888</v>
      </c>
      <c r="F2">
        <f t="shared" si="1"/>
        <v>1.2E-2</v>
      </c>
      <c r="G2">
        <v>1</v>
      </c>
      <c r="H2">
        <v>0.05</v>
      </c>
    </row>
    <row r="3" spans="1:16" x14ac:dyDescent="0.3">
      <c r="A3">
        <v>21.76</v>
      </c>
      <c r="B3">
        <v>1.2999999999999999E-2</v>
      </c>
      <c r="C3">
        <v>0.05</v>
      </c>
      <c r="D3">
        <v>0.01</v>
      </c>
      <c r="E3">
        <f t="shared" si="0"/>
        <v>21.693700000000003</v>
      </c>
      <c r="F3">
        <f t="shared" si="1"/>
        <v>1.2999999999999999E-2</v>
      </c>
      <c r="G3">
        <v>1</v>
      </c>
      <c r="H3">
        <v>0.05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</row>
    <row r="4" spans="1:16" x14ac:dyDescent="0.3">
      <c r="A4">
        <v>34.21</v>
      </c>
      <c r="B4">
        <v>1.2999999999999999E-2</v>
      </c>
      <c r="C4">
        <v>0.05</v>
      </c>
      <c r="D4">
        <v>0.01</v>
      </c>
      <c r="E4">
        <f t="shared" si="0"/>
        <v>34.143700000000003</v>
      </c>
      <c r="F4">
        <f t="shared" si="1"/>
        <v>1.2999999999999999E-2</v>
      </c>
      <c r="G4">
        <v>1</v>
      </c>
      <c r="H4">
        <v>0.05</v>
      </c>
      <c r="I4" s="1">
        <v>5.67</v>
      </c>
      <c r="J4" s="1">
        <v>1.2E-2</v>
      </c>
      <c r="K4" s="1">
        <v>91.8</v>
      </c>
      <c r="L4" s="1">
        <v>3.835</v>
      </c>
      <c r="M4" s="1">
        <v>248.78</v>
      </c>
      <c r="N4" s="1">
        <v>33.61</v>
      </c>
      <c r="O4" s="1">
        <v>150.97999999999999</v>
      </c>
      <c r="P4" s="1">
        <v>14.95</v>
      </c>
    </row>
    <row r="5" spans="1:16" x14ac:dyDescent="0.3">
      <c r="A5">
        <v>47</v>
      </c>
      <c r="B5">
        <v>1.4E-2</v>
      </c>
      <c r="C5">
        <v>0.05</v>
      </c>
      <c r="D5">
        <v>0.01</v>
      </c>
      <c r="E5">
        <f t="shared" si="0"/>
        <v>46.928600000000003</v>
      </c>
      <c r="F5">
        <f t="shared" si="1"/>
        <v>1.4E-2</v>
      </c>
      <c r="G5">
        <v>1</v>
      </c>
      <c r="H5">
        <v>0.05</v>
      </c>
      <c r="I5" s="1">
        <v>11.35</v>
      </c>
      <c r="J5" s="1">
        <v>1.2E-2</v>
      </c>
      <c r="K5" s="1">
        <v>102.13</v>
      </c>
      <c r="L5" s="1">
        <v>5.78</v>
      </c>
      <c r="M5" s="1">
        <v>275.76</v>
      </c>
      <c r="N5" s="1">
        <v>38.75</v>
      </c>
      <c r="O5" s="1">
        <v>129.32</v>
      </c>
      <c r="P5" s="1">
        <v>11.06</v>
      </c>
    </row>
    <row r="6" spans="1:16" x14ac:dyDescent="0.3">
      <c r="A6">
        <v>57.15</v>
      </c>
      <c r="B6">
        <v>1.4999999999999999E-2</v>
      </c>
      <c r="C6">
        <v>0.05</v>
      </c>
      <c r="D6">
        <v>0.01</v>
      </c>
      <c r="E6">
        <f t="shared" si="0"/>
        <v>57.073499999999996</v>
      </c>
      <c r="F6">
        <f t="shared" si="1"/>
        <v>1.4999999999999999E-2</v>
      </c>
      <c r="G6">
        <v>1</v>
      </c>
      <c r="H6">
        <v>0.05</v>
      </c>
      <c r="I6" s="1">
        <v>21.76</v>
      </c>
      <c r="J6" s="1">
        <v>1.2999999999999999E-2</v>
      </c>
      <c r="K6" s="1">
        <v>116.48</v>
      </c>
      <c r="L6" s="1">
        <v>8.48</v>
      </c>
      <c r="M6" s="1">
        <v>292.57</v>
      </c>
      <c r="N6" s="1">
        <v>41.82</v>
      </c>
      <c r="O6" s="1">
        <v>116.23</v>
      </c>
      <c r="P6" s="1">
        <v>8.4499999999999993</v>
      </c>
    </row>
    <row r="7" spans="1:16" x14ac:dyDescent="0.3">
      <c r="A7">
        <v>64.13</v>
      </c>
      <c r="B7">
        <v>1.6E-2</v>
      </c>
      <c r="C7">
        <v>0.05</v>
      </c>
      <c r="D7">
        <v>0.01</v>
      </c>
      <c r="E7">
        <f t="shared" si="0"/>
        <v>64.048400000000001</v>
      </c>
      <c r="F7">
        <f t="shared" si="1"/>
        <v>1.6E-2</v>
      </c>
      <c r="G7">
        <v>1</v>
      </c>
      <c r="H7">
        <v>0.05</v>
      </c>
      <c r="I7" s="1">
        <v>34.21</v>
      </c>
      <c r="J7" s="1">
        <v>1.2999999999999999E-2</v>
      </c>
      <c r="K7" s="1">
        <v>127.65</v>
      </c>
      <c r="L7" s="1">
        <v>10.58</v>
      </c>
      <c r="M7" s="1">
        <v>265.70999999999998</v>
      </c>
      <c r="N7" s="1">
        <v>36.85</v>
      </c>
      <c r="O7" s="1">
        <v>101.69</v>
      </c>
      <c r="P7" s="1">
        <v>5.74</v>
      </c>
    </row>
    <row r="8" spans="1:16" x14ac:dyDescent="0.3">
      <c r="A8">
        <v>80.34</v>
      </c>
      <c r="B8">
        <v>1.7000000000000001E-2</v>
      </c>
      <c r="C8">
        <v>0.05</v>
      </c>
      <c r="D8">
        <v>0.01</v>
      </c>
      <c r="E8">
        <f t="shared" si="0"/>
        <v>80.25330000000001</v>
      </c>
      <c r="F8">
        <f t="shared" si="1"/>
        <v>1.7000000000000001E-2</v>
      </c>
      <c r="G8">
        <v>1</v>
      </c>
      <c r="H8">
        <v>0.05</v>
      </c>
      <c r="I8" s="1">
        <v>47</v>
      </c>
      <c r="J8" s="1">
        <v>1.4E-2</v>
      </c>
      <c r="K8" s="1">
        <v>141.72999999999999</v>
      </c>
      <c r="L8" s="1">
        <v>13.79</v>
      </c>
      <c r="M8" s="1">
        <v>249.46</v>
      </c>
      <c r="N8" s="1">
        <v>33.700000000000003</v>
      </c>
      <c r="O8" s="1">
        <v>93.36</v>
      </c>
      <c r="P8" s="1">
        <v>4.17</v>
      </c>
    </row>
    <row r="9" spans="1:16" x14ac:dyDescent="0.3">
      <c r="A9">
        <v>82.34</v>
      </c>
      <c r="B9">
        <v>1.7999999999999999E-2</v>
      </c>
      <c r="C9">
        <v>0.05</v>
      </c>
      <c r="D9">
        <v>0.01</v>
      </c>
      <c r="E9">
        <f t="shared" si="0"/>
        <v>82.248199999999997</v>
      </c>
      <c r="F9">
        <f t="shared" si="1"/>
        <v>1.7999999999999999E-2</v>
      </c>
      <c r="G9">
        <v>1</v>
      </c>
      <c r="H9">
        <v>0.05</v>
      </c>
      <c r="I9" s="1">
        <v>57.15</v>
      </c>
      <c r="J9" s="1">
        <v>1.4999999999999999E-2</v>
      </c>
      <c r="K9" s="1">
        <v>160.91999999999999</v>
      </c>
      <c r="L9" s="1">
        <v>16.79</v>
      </c>
      <c r="M9" s="1">
        <v>225.85</v>
      </c>
      <c r="N9" s="1">
        <v>29.19</v>
      </c>
      <c r="O9" s="1">
        <v>81.900000000000006</v>
      </c>
      <c r="P9" s="1">
        <v>2.11</v>
      </c>
    </row>
    <row r="10" spans="1:16" x14ac:dyDescent="0.3">
      <c r="A10">
        <v>87.75</v>
      </c>
      <c r="B10">
        <v>1.7999999999999999E-2</v>
      </c>
      <c r="C10">
        <v>0.05</v>
      </c>
      <c r="D10">
        <v>0.01</v>
      </c>
      <c r="E10">
        <f t="shared" si="0"/>
        <v>87.658199999999994</v>
      </c>
      <c r="F10">
        <f t="shared" si="1"/>
        <v>1.7999999999999999E-2</v>
      </c>
      <c r="G10">
        <v>1</v>
      </c>
      <c r="H10">
        <v>0.05</v>
      </c>
      <c r="I10" s="1">
        <v>64.13</v>
      </c>
      <c r="J10" s="1">
        <v>1.6E-2</v>
      </c>
      <c r="K10" s="1">
        <v>179.71</v>
      </c>
      <c r="L10" s="1">
        <v>19.78</v>
      </c>
      <c r="M10" s="1">
        <v>205.18</v>
      </c>
      <c r="N10" s="1">
        <v>25.54</v>
      </c>
      <c r="O10" s="1">
        <v>71.77</v>
      </c>
      <c r="P10" s="1">
        <v>0.79300000000000004</v>
      </c>
    </row>
    <row r="11" spans="1:16" x14ac:dyDescent="0.3">
      <c r="A11">
        <v>91.8</v>
      </c>
      <c r="B11">
        <v>3.835</v>
      </c>
      <c r="C11">
        <v>0.05</v>
      </c>
      <c r="D11">
        <v>0.01</v>
      </c>
      <c r="E11">
        <f t="shared" si="0"/>
        <v>72.241500000000002</v>
      </c>
      <c r="F11">
        <f t="shared" si="1"/>
        <v>3.835</v>
      </c>
      <c r="G11">
        <v>1</v>
      </c>
      <c r="H11">
        <v>0.05</v>
      </c>
      <c r="I11" s="1">
        <v>80.34</v>
      </c>
      <c r="J11" s="1">
        <v>1.7000000000000001E-2</v>
      </c>
      <c r="K11" s="1">
        <v>199.28</v>
      </c>
      <c r="L11" s="1">
        <v>24.19</v>
      </c>
      <c r="M11" s="1">
        <v>193.41</v>
      </c>
      <c r="N11" s="1">
        <v>23.2</v>
      </c>
      <c r="O11" s="1">
        <v>73.31</v>
      </c>
      <c r="P11" s="1">
        <v>7.0000000000000001E-3</v>
      </c>
    </row>
    <row r="12" spans="1:16" x14ac:dyDescent="0.3">
      <c r="A12">
        <v>102.13</v>
      </c>
      <c r="B12">
        <v>5.78</v>
      </c>
      <c r="C12">
        <v>0.05</v>
      </c>
      <c r="D12">
        <v>0.01</v>
      </c>
      <c r="E12">
        <f t="shared" si="0"/>
        <v>72.651999999999987</v>
      </c>
      <c r="F12">
        <f t="shared" si="1"/>
        <v>5.78</v>
      </c>
      <c r="G12">
        <v>1</v>
      </c>
      <c r="H12">
        <v>0.05</v>
      </c>
      <c r="I12" s="1">
        <v>82.34</v>
      </c>
      <c r="J12" s="1">
        <v>1.7999999999999999E-2</v>
      </c>
      <c r="K12" s="1">
        <v>212.14</v>
      </c>
      <c r="L12" s="1">
        <v>26.62</v>
      </c>
      <c r="M12" s="1">
        <v>182.43</v>
      </c>
      <c r="N12" s="1">
        <v>21.64</v>
      </c>
      <c r="O12" s="1">
        <v>87.9</v>
      </c>
      <c r="P12" s="1">
        <v>3.1139999999999999</v>
      </c>
    </row>
    <row r="13" spans="1:16" x14ac:dyDescent="0.3">
      <c r="A13">
        <v>116.48</v>
      </c>
      <c r="B13">
        <v>8.48</v>
      </c>
      <c r="C13">
        <v>0.05</v>
      </c>
      <c r="D13">
        <v>0.01</v>
      </c>
      <c r="E13">
        <f t="shared" si="0"/>
        <v>73.231999999999999</v>
      </c>
      <c r="F13">
        <f t="shared" si="1"/>
        <v>8.48</v>
      </c>
      <c r="G13">
        <v>1</v>
      </c>
      <c r="H13">
        <v>0.05</v>
      </c>
      <c r="I13" s="1">
        <v>87.75</v>
      </c>
      <c r="J13" s="1">
        <v>1.7999999999999999E-2</v>
      </c>
      <c r="K13" s="1">
        <v>231.45</v>
      </c>
      <c r="L13" s="1">
        <v>30.3</v>
      </c>
      <c r="M13" s="1">
        <v>169.14</v>
      </c>
      <c r="N13" s="1">
        <v>18.363</v>
      </c>
      <c r="O13" s="1">
        <v>72.760000000000005</v>
      </c>
      <c r="P13" s="1">
        <v>0.443</v>
      </c>
    </row>
    <row r="14" spans="1:16" x14ac:dyDescent="0.3">
      <c r="A14">
        <v>127.65</v>
      </c>
      <c r="B14">
        <v>10.58</v>
      </c>
      <c r="C14">
        <v>0.05</v>
      </c>
      <c r="D14">
        <v>0.01</v>
      </c>
      <c r="E14">
        <f t="shared" si="0"/>
        <v>73.692000000000007</v>
      </c>
      <c r="F14">
        <f t="shared" si="1"/>
        <v>10.58</v>
      </c>
      <c r="G14">
        <v>1</v>
      </c>
      <c r="H14">
        <v>0.05</v>
      </c>
    </row>
    <row r="15" spans="1:16" x14ac:dyDescent="0.3">
      <c r="A15">
        <v>141.72999999999999</v>
      </c>
      <c r="B15">
        <v>13.79</v>
      </c>
      <c r="C15">
        <v>0.05</v>
      </c>
      <c r="D15">
        <v>0.01</v>
      </c>
      <c r="E15">
        <f t="shared" si="0"/>
        <v>71.400999999999982</v>
      </c>
      <c r="F15">
        <f t="shared" si="1"/>
        <v>13.79</v>
      </c>
      <c r="G15">
        <v>1</v>
      </c>
      <c r="H15">
        <v>0.05</v>
      </c>
    </row>
    <row r="16" spans="1:16" x14ac:dyDescent="0.3">
      <c r="A16">
        <v>160.91999999999999</v>
      </c>
      <c r="B16">
        <v>16.79</v>
      </c>
      <c r="C16">
        <v>0.05</v>
      </c>
      <c r="D16">
        <v>0.01</v>
      </c>
      <c r="E16">
        <f t="shared" si="0"/>
        <v>75.290999999999983</v>
      </c>
      <c r="F16">
        <f t="shared" si="1"/>
        <v>16.79</v>
      </c>
      <c r="G16">
        <v>1</v>
      </c>
      <c r="H16">
        <v>0.05</v>
      </c>
      <c r="I16" t="s">
        <v>0</v>
      </c>
      <c r="J16" t="s">
        <v>1</v>
      </c>
      <c r="K16" t="s">
        <v>0</v>
      </c>
      <c r="L16" t="s">
        <v>1</v>
      </c>
      <c r="M16" t="s">
        <v>0</v>
      </c>
      <c r="N16" t="s">
        <v>1</v>
      </c>
      <c r="O16" t="s">
        <v>0</v>
      </c>
      <c r="P16" t="s">
        <v>1</v>
      </c>
    </row>
    <row r="17" spans="1:16" x14ac:dyDescent="0.3">
      <c r="A17">
        <v>179.71</v>
      </c>
      <c r="B17">
        <v>19.78</v>
      </c>
      <c r="C17">
        <v>0.05</v>
      </c>
      <c r="D17">
        <v>0.01</v>
      </c>
      <c r="E17">
        <f t="shared" si="0"/>
        <v>78.832000000000008</v>
      </c>
      <c r="F17">
        <f t="shared" si="1"/>
        <v>19.78</v>
      </c>
      <c r="G17">
        <v>1</v>
      </c>
      <c r="H17">
        <v>0.05</v>
      </c>
      <c r="I17" s="1">
        <v>5.6087999999999996</v>
      </c>
      <c r="J17" s="1">
        <v>1.2E-2</v>
      </c>
      <c r="K17" s="1">
        <v>72.241500000000002</v>
      </c>
      <c r="L17" s="1">
        <v>3.835</v>
      </c>
      <c r="M17" s="1">
        <v>77.369</v>
      </c>
      <c r="N17" s="1">
        <v>33.61</v>
      </c>
      <c r="O17" s="1">
        <v>74.734999999999985</v>
      </c>
      <c r="P17" s="1">
        <v>14.95</v>
      </c>
    </row>
    <row r="18" spans="1:16" x14ac:dyDescent="0.3">
      <c r="A18">
        <v>199.28</v>
      </c>
      <c r="B18">
        <v>24.19</v>
      </c>
      <c r="C18">
        <v>0.05</v>
      </c>
      <c r="D18">
        <v>0.01</v>
      </c>
      <c r="E18">
        <f t="shared" si="0"/>
        <v>75.911000000000001</v>
      </c>
      <c r="F18">
        <f t="shared" si="1"/>
        <v>24.19</v>
      </c>
      <c r="G18">
        <v>1</v>
      </c>
      <c r="H18">
        <v>0.05</v>
      </c>
      <c r="I18" s="1">
        <v>11.2888</v>
      </c>
      <c r="J18" s="1">
        <v>1.2E-2</v>
      </c>
      <c r="K18" s="1">
        <v>72.651999999999987</v>
      </c>
      <c r="L18" s="1">
        <v>5.78</v>
      </c>
      <c r="M18" s="1">
        <v>78.134999999999991</v>
      </c>
      <c r="N18" s="1">
        <v>38.75</v>
      </c>
      <c r="O18" s="1">
        <v>72.913999999999987</v>
      </c>
      <c r="P18" s="1">
        <v>11.06</v>
      </c>
    </row>
    <row r="19" spans="1:16" x14ac:dyDescent="0.3">
      <c r="A19">
        <v>212.14</v>
      </c>
      <c r="B19">
        <v>26.62</v>
      </c>
      <c r="C19">
        <v>0.05</v>
      </c>
      <c r="D19">
        <v>0.01</v>
      </c>
      <c r="E19">
        <f t="shared" si="0"/>
        <v>76.377999999999986</v>
      </c>
      <c r="F19">
        <f t="shared" si="1"/>
        <v>26.62</v>
      </c>
      <c r="G19">
        <v>1</v>
      </c>
      <c r="H19">
        <v>0.05</v>
      </c>
      <c r="I19" s="1">
        <v>21.693700000000003</v>
      </c>
      <c r="J19" s="1">
        <v>1.2999999999999999E-2</v>
      </c>
      <c r="K19" s="1">
        <v>73.231999999999999</v>
      </c>
      <c r="L19" s="1">
        <v>8.48</v>
      </c>
      <c r="M19" s="1">
        <v>79.287999999999982</v>
      </c>
      <c r="N19" s="1">
        <v>41.82</v>
      </c>
      <c r="O19" s="1">
        <v>73.135000000000005</v>
      </c>
      <c r="P19" s="1">
        <v>8.4499999999999993</v>
      </c>
    </row>
    <row r="20" spans="1:16" x14ac:dyDescent="0.3">
      <c r="A20">
        <v>231.45</v>
      </c>
      <c r="B20">
        <v>30.3</v>
      </c>
      <c r="C20">
        <v>0.05</v>
      </c>
      <c r="D20">
        <v>0.01</v>
      </c>
      <c r="E20">
        <f t="shared" si="0"/>
        <v>76.919999999999987</v>
      </c>
      <c r="F20">
        <f t="shared" si="1"/>
        <v>30.3</v>
      </c>
      <c r="G20">
        <v>1</v>
      </c>
      <c r="H20">
        <v>0.05</v>
      </c>
      <c r="I20" s="1">
        <v>34.143700000000003</v>
      </c>
      <c r="J20" s="1">
        <v>1.2999999999999999E-2</v>
      </c>
      <c r="K20" s="1">
        <v>73.692000000000007</v>
      </c>
      <c r="L20" s="1">
        <v>10.58</v>
      </c>
      <c r="M20" s="1">
        <v>77.774999999999977</v>
      </c>
      <c r="N20" s="1">
        <v>36.85</v>
      </c>
      <c r="O20" s="1">
        <v>72.415999999999997</v>
      </c>
      <c r="P20" s="1">
        <v>5.74</v>
      </c>
    </row>
    <row r="21" spans="1:16" x14ac:dyDescent="0.3">
      <c r="A21">
        <v>248.78</v>
      </c>
      <c r="B21">
        <v>33.61</v>
      </c>
      <c r="C21">
        <v>0.05</v>
      </c>
      <c r="D21">
        <v>0.01</v>
      </c>
      <c r="E21">
        <f t="shared" si="0"/>
        <v>77.369</v>
      </c>
      <c r="F21">
        <f t="shared" si="1"/>
        <v>33.61</v>
      </c>
      <c r="G21">
        <v>1</v>
      </c>
      <c r="H21">
        <v>0.05</v>
      </c>
      <c r="I21" s="1">
        <v>46.928600000000003</v>
      </c>
      <c r="J21" s="1">
        <v>1.4E-2</v>
      </c>
      <c r="K21" s="1">
        <v>71.400999999999982</v>
      </c>
      <c r="L21" s="1">
        <v>13.79</v>
      </c>
      <c r="M21" s="1">
        <v>77.59</v>
      </c>
      <c r="N21" s="1">
        <v>33.700000000000003</v>
      </c>
      <c r="O21" s="1">
        <v>72.093000000000004</v>
      </c>
      <c r="P21" s="1">
        <v>4.17</v>
      </c>
    </row>
    <row r="22" spans="1:16" x14ac:dyDescent="0.3">
      <c r="A22">
        <v>275.76</v>
      </c>
      <c r="B22">
        <v>38.75</v>
      </c>
      <c r="C22">
        <v>0.05</v>
      </c>
      <c r="D22">
        <v>0.01</v>
      </c>
      <c r="E22">
        <f t="shared" si="0"/>
        <v>78.134999999999991</v>
      </c>
      <c r="F22">
        <f t="shared" si="1"/>
        <v>38.75</v>
      </c>
      <c r="G22">
        <v>1</v>
      </c>
      <c r="H22">
        <v>0.05</v>
      </c>
      <c r="I22" s="1">
        <v>57.073499999999996</v>
      </c>
      <c r="J22" s="1">
        <v>1.4999999999999999E-2</v>
      </c>
      <c r="K22" s="1">
        <v>75.290999999999983</v>
      </c>
      <c r="L22" s="1">
        <v>16.79</v>
      </c>
      <c r="M22" s="1">
        <v>76.980999999999995</v>
      </c>
      <c r="N22" s="1">
        <v>29.19</v>
      </c>
      <c r="O22" s="1">
        <v>71.13900000000001</v>
      </c>
      <c r="P22" s="1">
        <v>2.11</v>
      </c>
    </row>
    <row r="23" spans="1:16" x14ac:dyDescent="0.3">
      <c r="A23">
        <v>292.57</v>
      </c>
      <c r="B23">
        <v>41.82</v>
      </c>
      <c r="C23">
        <v>0.05</v>
      </c>
      <c r="D23">
        <v>0.01</v>
      </c>
      <c r="E23">
        <f t="shared" si="0"/>
        <v>79.287999999999982</v>
      </c>
      <c r="F23">
        <f t="shared" si="1"/>
        <v>41.82</v>
      </c>
      <c r="G23">
        <v>1</v>
      </c>
      <c r="H23">
        <v>0.05</v>
      </c>
      <c r="I23" s="1">
        <v>64.048400000000001</v>
      </c>
      <c r="J23" s="1">
        <v>1.6E-2</v>
      </c>
      <c r="K23" s="1">
        <v>78.832000000000008</v>
      </c>
      <c r="L23" s="1">
        <v>19.78</v>
      </c>
      <c r="M23" s="1">
        <v>74.926000000000016</v>
      </c>
      <c r="N23" s="1">
        <v>25.54</v>
      </c>
      <c r="O23" s="1">
        <v>67.725699999999989</v>
      </c>
      <c r="P23" s="1">
        <v>0.79300000000000004</v>
      </c>
    </row>
    <row r="24" spans="1:16" x14ac:dyDescent="0.3">
      <c r="A24">
        <v>265.70999999999998</v>
      </c>
      <c r="B24">
        <v>36.85</v>
      </c>
      <c r="C24">
        <v>0.05</v>
      </c>
      <c r="D24">
        <v>0.01</v>
      </c>
      <c r="E24">
        <f t="shared" si="0"/>
        <v>77.774999999999977</v>
      </c>
      <c r="F24">
        <f t="shared" si="1"/>
        <v>36.85</v>
      </c>
      <c r="G24">
        <v>1</v>
      </c>
      <c r="H24">
        <v>0.05</v>
      </c>
      <c r="I24" s="1">
        <v>80.25330000000001</v>
      </c>
      <c r="J24" s="1">
        <v>1.7000000000000001E-2</v>
      </c>
      <c r="K24" s="1">
        <v>75.911000000000001</v>
      </c>
      <c r="L24" s="1">
        <v>24.19</v>
      </c>
      <c r="M24" s="1">
        <v>75.089999999999989</v>
      </c>
      <c r="N24" s="1">
        <v>23.2</v>
      </c>
      <c r="O24" s="1">
        <v>73.274299999999997</v>
      </c>
      <c r="P24" s="1">
        <v>7.0000000000000001E-3</v>
      </c>
    </row>
    <row r="25" spans="1:16" x14ac:dyDescent="0.3">
      <c r="A25">
        <v>249.46</v>
      </c>
      <c r="B25">
        <v>33.700000000000003</v>
      </c>
      <c r="C25">
        <v>0.05</v>
      </c>
      <c r="D25">
        <v>0.01</v>
      </c>
      <c r="E25">
        <f t="shared" si="0"/>
        <v>77.59</v>
      </c>
      <c r="F25">
        <f t="shared" si="1"/>
        <v>33.700000000000003</v>
      </c>
      <c r="G25">
        <v>1</v>
      </c>
      <c r="H25">
        <v>0.05</v>
      </c>
      <c r="I25" s="1">
        <v>82.248199999999997</v>
      </c>
      <c r="J25" s="1">
        <v>1.7999999999999999E-2</v>
      </c>
      <c r="K25" s="1">
        <v>76.377999999999986</v>
      </c>
      <c r="L25" s="1">
        <v>26.62</v>
      </c>
      <c r="M25" s="1">
        <v>72.066000000000003</v>
      </c>
      <c r="N25" s="1">
        <v>21.64</v>
      </c>
      <c r="O25" s="1">
        <v>72.018600000000006</v>
      </c>
      <c r="P25" s="1">
        <v>3.1139999999999999</v>
      </c>
    </row>
    <row r="26" spans="1:16" x14ac:dyDescent="0.3">
      <c r="A26">
        <v>225.85</v>
      </c>
      <c r="B26">
        <v>29.19</v>
      </c>
      <c r="C26">
        <v>0.05</v>
      </c>
      <c r="D26">
        <v>0.01</v>
      </c>
      <c r="E26">
        <f t="shared" si="0"/>
        <v>76.980999999999995</v>
      </c>
      <c r="F26">
        <f t="shared" si="1"/>
        <v>29.19</v>
      </c>
      <c r="G26">
        <v>1</v>
      </c>
      <c r="H26">
        <v>0.05</v>
      </c>
      <c r="I26" s="1">
        <v>87.658199999999994</v>
      </c>
      <c r="J26" s="1">
        <v>1.7999999999999999E-2</v>
      </c>
      <c r="K26" s="1">
        <v>76.919999999999987</v>
      </c>
      <c r="L26" s="1">
        <v>30.3</v>
      </c>
      <c r="M26" s="1">
        <v>75.48869999999998</v>
      </c>
      <c r="N26" s="1">
        <v>18.363</v>
      </c>
      <c r="O26" s="1">
        <v>70.500700000000009</v>
      </c>
      <c r="P26" s="1">
        <v>0.443</v>
      </c>
    </row>
    <row r="27" spans="1:16" x14ac:dyDescent="0.3">
      <c r="A27">
        <v>205.18</v>
      </c>
      <c r="B27">
        <v>25.54</v>
      </c>
      <c r="C27">
        <v>0.05</v>
      </c>
      <c r="D27">
        <v>0.01</v>
      </c>
      <c r="E27">
        <f t="shared" si="0"/>
        <v>74.926000000000016</v>
      </c>
      <c r="F27">
        <f t="shared" si="1"/>
        <v>25.54</v>
      </c>
      <c r="G27">
        <v>1</v>
      </c>
      <c r="H27">
        <v>0.05</v>
      </c>
    </row>
    <row r="28" spans="1:16" x14ac:dyDescent="0.3">
      <c r="A28">
        <v>193.41</v>
      </c>
      <c r="B28">
        <v>23.2</v>
      </c>
      <c r="C28">
        <v>0.05</v>
      </c>
      <c r="D28">
        <v>0.01</v>
      </c>
      <c r="E28">
        <f t="shared" si="0"/>
        <v>75.089999999999989</v>
      </c>
      <c r="F28">
        <f t="shared" si="1"/>
        <v>23.2</v>
      </c>
      <c r="G28">
        <v>1</v>
      </c>
      <c r="H28">
        <v>0.05</v>
      </c>
    </row>
    <row r="29" spans="1:16" x14ac:dyDescent="0.3">
      <c r="A29">
        <v>182.43</v>
      </c>
      <c r="B29">
        <v>21.64</v>
      </c>
      <c r="C29">
        <v>0.05</v>
      </c>
      <c r="D29">
        <v>0.01</v>
      </c>
      <c r="E29">
        <f t="shared" si="0"/>
        <v>72.066000000000003</v>
      </c>
      <c r="F29">
        <f t="shared" si="1"/>
        <v>21.64</v>
      </c>
      <c r="G29">
        <v>1</v>
      </c>
      <c r="H29">
        <v>0.05</v>
      </c>
    </row>
    <row r="30" spans="1:16" x14ac:dyDescent="0.3">
      <c r="A30">
        <v>169.14</v>
      </c>
      <c r="B30">
        <v>18.363</v>
      </c>
      <c r="C30">
        <v>0.05</v>
      </c>
      <c r="D30">
        <v>0.01</v>
      </c>
      <c r="E30">
        <f t="shared" si="0"/>
        <v>75.48869999999998</v>
      </c>
      <c r="F30">
        <f t="shared" si="1"/>
        <v>18.363</v>
      </c>
      <c r="G30">
        <v>1</v>
      </c>
      <c r="H30">
        <v>0.05</v>
      </c>
    </row>
    <row r="31" spans="1:16" x14ac:dyDescent="0.3">
      <c r="A31">
        <v>150.97999999999999</v>
      </c>
      <c r="B31">
        <v>14.95</v>
      </c>
      <c r="C31">
        <v>0.05</v>
      </c>
      <c r="D31">
        <v>0.01</v>
      </c>
      <c r="E31">
        <f t="shared" si="0"/>
        <v>74.734999999999985</v>
      </c>
      <c r="F31">
        <f t="shared" si="1"/>
        <v>14.95</v>
      </c>
      <c r="G31">
        <v>1</v>
      </c>
      <c r="H31">
        <v>0.05</v>
      </c>
    </row>
    <row r="32" spans="1:16" x14ac:dyDescent="0.3">
      <c r="A32">
        <v>129.32</v>
      </c>
      <c r="B32">
        <v>11.06</v>
      </c>
      <c r="C32">
        <v>0.05</v>
      </c>
      <c r="D32">
        <v>0.01</v>
      </c>
      <c r="E32">
        <f t="shared" si="0"/>
        <v>72.913999999999987</v>
      </c>
      <c r="F32">
        <f t="shared" si="1"/>
        <v>11.06</v>
      </c>
      <c r="G32">
        <v>1</v>
      </c>
      <c r="H32">
        <v>0.05</v>
      </c>
    </row>
    <row r="33" spans="1:8" x14ac:dyDescent="0.3">
      <c r="A33">
        <v>116.23</v>
      </c>
      <c r="B33">
        <v>8.4499999999999993</v>
      </c>
      <c r="C33">
        <v>0.05</v>
      </c>
      <c r="D33">
        <v>0.01</v>
      </c>
      <c r="E33">
        <f t="shared" si="0"/>
        <v>73.135000000000005</v>
      </c>
      <c r="F33">
        <f t="shared" si="1"/>
        <v>8.4499999999999993</v>
      </c>
      <c r="G33">
        <v>1</v>
      </c>
      <c r="H33">
        <v>0.05</v>
      </c>
    </row>
    <row r="34" spans="1:8" x14ac:dyDescent="0.3">
      <c r="A34">
        <v>101.69</v>
      </c>
      <c r="B34">
        <v>5.74</v>
      </c>
      <c r="C34">
        <v>0.05</v>
      </c>
      <c r="D34">
        <v>0.01</v>
      </c>
      <c r="E34">
        <f t="shared" si="0"/>
        <v>72.415999999999997</v>
      </c>
      <c r="F34">
        <f t="shared" si="1"/>
        <v>5.74</v>
      </c>
      <c r="G34">
        <v>1</v>
      </c>
      <c r="H34">
        <v>0.05</v>
      </c>
    </row>
    <row r="35" spans="1:8" x14ac:dyDescent="0.3">
      <c r="A35">
        <v>93.36</v>
      </c>
      <c r="B35">
        <v>4.17</v>
      </c>
      <c r="C35">
        <v>0.05</v>
      </c>
      <c r="D35">
        <v>0.01</v>
      </c>
      <c r="E35">
        <f t="shared" si="0"/>
        <v>72.093000000000004</v>
      </c>
      <c r="F35">
        <f t="shared" si="1"/>
        <v>4.17</v>
      </c>
      <c r="G35">
        <v>1</v>
      </c>
      <c r="H35">
        <v>0.05</v>
      </c>
    </row>
    <row r="36" spans="1:8" x14ac:dyDescent="0.3">
      <c r="A36">
        <v>81.900000000000006</v>
      </c>
      <c r="B36">
        <v>2.11</v>
      </c>
      <c r="C36">
        <v>0.05</v>
      </c>
      <c r="D36">
        <v>0.01</v>
      </c>
      <c r="E36">
        <f t="shared" si="0"/>
        <v>71.13900000000001</v>
      </c>
      <c r="F36">
        <f t="shared" si="1"/>
        <v>2.11</v>
      </c>
      <c r="G36">
        <v>1</v>
      </c>
      <c r="H36">
        <v>0.05</v>
      </c>
    </row>
    <row r="37" spans="1:8" x14ac:dyDescent="0.3">
      <c r="A37">
        <v>71.77</v>
      </c>
      <c r="B37">
        <v>0.79300000000000004</v>
      </c>
      <c r="C37">
        <v>0.05</v>
      </c>
      <c r="D37">
        <v>0.01</v>
      </c>
      <c r="E37">
        <f t="shared" si="0"/>
        <v>67.725699999999989</v>
      </c>
      <c r="F37">
        <f t="shared" si="1"/>
        <v>0.79300000000000004</v>
      </c>
      <c r="G37">
        <v>1</v>
      </c>
      <c r="H37">
        <v>0.05</v>
      </c>
    </row>
    <row r="38" spans="1:8" x14ac:dyDescent="0.3">
      <c r="A38">
        <v>73.31</v>
      </c>
      <c r="B38">
        <v>7.0000000000000001E-3</v>
      </c>
      <c r="C38">
        <v>0.05</v>
      </c>
      <c r="D38">
        <v>0.01</v>
      </c>
      <c r="E38">
        <f t="shared" si="0"/>
        <v>73.274299999999997</v>
      </c>
      <c r="F38">
        <f t="shared" si="1"/>
        <v>7.0000000000000001E-3</v>
      </c>
      <c r="G38">
        <v>1</v>
      </c>
      <c r="H38">
        <v>0.05</v>
      </c>
    </row>
    <row r="39" spans="1:8" x14ac:dyDescent="0.3">
      <c r="A39">
        <v>87.9</v>
      </c>
      <c r="B39">
        <v>3.1139999999999999</v>
      </c>
      <c r="C39">
        <v>0.05</v>
      </c>
      <c r="D39">
        <v>0.01</v>
      </c>
      <c r="E39">
        <f t="shared" si="0"/>
        <v>72.018600000000006</v>
      </c>
      <c r="F39">
        <f t="shared" si="1"/>
        <v>3.1139999999999999</v>
      </c>
      <c r="G39">
        <v>1</v>
      </c>
      <c r="H39">
        <v>0.05</v>
      </c>
    </row>
    <row r="40" spans="1:8" x14ac:dyDescent="0.3">
      <c r="A40">
        <v>72.760000000000005</v>
      </c>
      <c r="B40">
        <v>0.443</v>
      </c>
      <c r="C40">
        <v>0.05</v>
      </c>
      <c r="D40">
        <v>0.01</v>
      </c>
      <c r="E40">
        <f t="shared" si="0"/>
        <v>70.500700000000009</v>
      </c>
      <c r="F40">
        <f t="shared" si="1"/>
        <v>0.443</v>
      </c>
      <c r="G40">
        <v>1</v>
      </c>
      <c r="H40">
        <v>0.05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1574-97FE-4868-BC3E-6DE5B60C2536}">
  <dimension ref="A1:AJ53"/>
  <sheetViews>
    <sheetView tabSelected="1" topLeftCell="A34" workbookViewId="0">
      <selection activeCell="A47" sqref="A47:B47"/>
    </sheetView>
  </sheetViews>
  <sheetFormatPr defaultRowHeight="14.4" x14ac:dyDescent="0.3"/>
  <cols>
    <col min="1" max="2" width="12" bestFit="1" customWidth="1"/>
  </cols>
  <sheetData>
    <row r="1" spans="1:22" x14ac:dyDescent="0.3">
      <c r="A1" t="s">
        <v>2</v>
      </c>
      <c r="B1" t="s">
        <v>3</v>
      </c>
      <c r="C1" t="s">
        <v>2</v>
      </c>
      <c r="D1" t="s">
        <v>4</v>
      </c>
      <c r="E1" t="s">
        <v>6</v>
      </c>
      <c r="F1" t="s">
        <v>5</v>
      </c>
    </row>
    <row r="2" spans="1:22" x14ac:dyDescent="0.3">
      <c r="A2">
        <v>0.05</v>
      </c>
      <c r="B2">
        <v>567</v>
      </c>
      <c r="C2">
        <f>A2</f>
        <v>0.05</v>
      </c>
      <c r="D2">
        <f>1/B2</f>
        <v>1.7636684303350969E-3</v>
      </c>
      <c r="E2">
        <f>C2</f>
        <v>0.05</v>
      </c>
      <c r="F2">
        <f>D2*1000</f>
        <v>1.7636684303350969</v>
      </c>
      <c r="G2">
        <v>7.7763158304016616E-2</v>
      </c>
      <c r="T2">
        <v>50</v>
      </c>
      <c r="U2">
        <v>1.7636684303350969</v>
      </c>
      <c r="V2">
        <v>7.7763158304016616E-2</v>
      </c>
    </row>
    <row r="3" spans="1:22" x14ac:dyDescent="0.3">
      <c r="A3">
        <v>0.04</v>
      </c>
      <c r="B3">
        <v>779</v>
      </c>
      <c r="C3">
        <f t="shared" ref="C3:C7" si="0">A3</f>
        <v>0.04</v>
      </c>
      <c r="D3">
        <f t="shared" ref="D3:D7" si="1">1/B3</f>
        <v>1.2836970474967907E-3</v>
      </c>
      <c r="E3">
        <f t="shared" ref="E3:E7" si="2">C3</f>
        <v>0.04</v>
      </c>
      <c r="F3">
        <f t="shared" ref="F3:F7" si="3">D3*1000</f>
        <v>1.2836970474967906</v>
      </c>
      <c r="G3">
        <v>4.1196952743799441E-2</v>
      </c>
      <c r="T3">
        <v>40</v>
      </c>
      <c r="U3">
        <v>1.2836970474967906</v>
      </c>
      <c r="V3">
        <v>4.1196952743799441E-2</v>
      </c>
    </row>
    <row r="4" spans="1:22" x14ac:dyDescent="0.3">
      <c r="A4">
        <v>3.5000000000000003E-2</v>
      </c>
      <c r="B4">
        <v>829</v>
      </c>
      <c r="C4">
        <f t="shared" si="0"/>
        <v>3.5000000000000003E-2</v>
      </c>
      <c r="D4">
        <f t="shared" si="1"/>
        <v>1.2062726176115801E-3</v>
      </c>
      <c r="E4">
        <f t="shared" si="2"/>
        <v>3.5000000000000003E-2</v>
      </c>
      <c r="F4">
        <f t="shared" si="3"/>
        <v>1.2062726176115801</v>
      </c>
      <c r="G4">
        <v>3.637734069998734E-2</v>
      </c>
      <c r="T4">
        <v>35</v>
      </c>
      <c r="U4">
        <v>1.2062726176115801</v>
      </c>
      <c r="V4">
        <v>3.637734069998734E-2</v>
      </c>
    </row>
    <row r="5" spans="1:22" x14ac:dyDescent="0.3">
      <c r="A5">
        <v>0.03</v>
      </c>
      <c r="B5">
        <v>1087</v>
      </c>
      <c r="C5">
        <f t="shared" si="0"/>
        <v>0.03</v>
      </c>
      <c r="D5">
        <f t="shared" si="1"/>
        <v>9.1996320147194111E-4</v>
      </c>
      <c r="E5">
        <f t="shared" si="2"/>
        <v>0.03</v>
      </c>
      <c r="F5">
        <f t="shared" si="3"/>
        <v>0.91996320147194111</v>
      </c>
      <c r="G5">
        <v>2.1158307301562582E-2</v>
      </c>
      <c r="T5">
        <v>30</v>
      </c>
      <c r="U5">
        <v>0.91996320147194111</v>
      </c>
      <c r="V5">
        <v>2.1158307301562582E-2</v>
      </c>
    </row>
    <row r="6" spans="1:22" x14ac:dyDescent="0.3">
      <c r="A6">
        <v>0.02</v>
      </c>
      <c r="B6">
        <v>1810</v>
      </c>
      <c r="C6">
        <f t="shared" si="0"/>
        <v>0.02</v>
      </c>
      <c r="D6">
        <f t="shared" si="1"/>
        <v>5.5248618784530391E-4</v>
      </c>
      <c r="E6">
        <f t="shared" si="2"/>
        <v>0.02</v>
      </c>
      <c r="F6">
        <f t="shared" si="3"/>
        <v>0.5524861878453039</v>
      </c>
      <c r="G6">
        <v>7.6310246939959095E-3</v>
      </c>
      <c r="T6">
        <v>20</v>
      </c>
      <c r="U6">
        <v>0.5524861878453039</v>
      </c>
      <c r="V6">
        <v>7.6310246939959095E-3</v>
      </c>
    </row>
    <row r="7" spans="1:22" x14ac:dyDescent="0.3">
      <c r="A7">
        <v>0.01</v>
      </c>
      <c r="B7">
        <v>4670</v>
      </c>
      <c r="C7">
        <f t="shared" si="0"/>
        <v>0.01</v>
      </c>
      <c r="D7">
        <f t="shared" si="1"/>
        <v>2.1413276231263382E-4</v>
      </c>
      <c r="E7">
        <f t="shared" si="2"/>
        <v>0.01</v>
      </c>
      <c r="F7">
        <f t="shared" si="3"/>
        <v>0.21413276231263381</v>
      </c>
      <c r="G7">
        <v>1.1463209973909731E-3</v>
      </c>
      <c r="T7">
        <v>10</v>
      </c>
      <c r="U7">
        <v>0.21413276231263381</v>
      </c>
      <c r="V7">
        <v>1.1463209973909731E-3</v>
      </c>
    </row>
    <row r="10" spans="1:22" x14ac:dyDescent="0.3">
      <c r="A10">
        <v>105.48</v>
      </c>
      <c r="E10">
        <v>0.05</v>
      </c>
      <c r="F10">
        <f>E10*$A$11*10^-3</f>
        <v>2.7816561388220804</v>
      </c>
    </row>
    <row r="11" spans="1:22" x14ac:dyDescent="0.3">
      <c r="A11">
        <f>250000*LN((A10-72.76)/(Лист2!A10-Лист1!$E$23))</f>
        <v>55633.122776441603</v>
      </c>
      <c r="E11">
        <v>0.04</v>
      </c>
      <c r="F11">
        <f t="shared" ref="F11:F15" si="4">E11*$A$11*10^-3</f>
        <v>2.2253249110576645</v>
      </c>
    </row>
    <row r="12" spans="1:22" x14ac:dyDescent="0.3">
      <c r="E12">
        <v>3.5000000000000003E-2</v>
      </c>
      <c r="F12">
        <f t="shared" si="4"/>
        <v>1.9471592971754563</v>
      </c>
    </row>
    <row r="13" spans="1:22" x14ac:dyDescent="0.3">
      <c r="E13">
        <v>0.03</v>
      </c>
      <c r="F13">
        <f t="shared" si="4"/>
        <v>1.6689936832932482</v>
      </c>
    </row>
    <row r="14" spans="1:22" x14ac:dyDescent="0.3">
      <c r="E14">
        <v>0.02</v>
      </c>
      <c r="F14">
        <f t="shared" si="4"/>
        <v>1.1126624555288323</v>
      </c>
    </row>
    <row r="15" spans="1:22" x14ac:dyDescent="0.3">
      <c r="E15">
        <v>0.01</v>
      </c>
      <c r="F15">
        <f t="shared" si="4"/>
        <v>0.55633122776441613</v>
      </c>
    </row>
    <row r="18" spans="1:20" x14ac:dyDescent="0.3">
      <c r="A18" t="s">
        <v>0</v>
      </c>
      <c r="B18">
        <v>105.48</v>
      </c>
      <c r="H18" t="s">
        <v>2</v>
      </c>
      <c r="I18" t="s">
        <v>3</v>
      </c>
      <c r="K18" t="s">
        <v>2</v>
      </c>
      <c r="L18" t="s">
        <v>3</v>
      </c>
      <c r="N18" t="s">
        <v>2</v>
      </c>
      <c r="O18">
        <v>50</v>
      </c>
      <c r="P18">
        <v>40</v>
      </c>
      <c r="Q18">
        <v>35</v>
      </c>
      <c r="R18">
        <v>30</v>
      </c>
      <c r="S18">
        <v>20</v>
      </c>
      <c r="T18">
        <v>10</v>
      </c>
    </row>
    <row r="19" spans="1:20" x14ac:dyDescent="0.3">
      <c r="A19" t="s">
        <v>7</v>
      </c>
      <c r="B19">
        <f>Лист1!$E$23</f>
        <v>79.287999999999982</v>
      </c>
      <c r="H19">
        <f>A2*1000</f>
        <v>50</v>
      </c>
      <c r="I19">
        <f>B2</f>
        <v>567</v>
      </c>
      <c r="K19">
        <v>50</v>
      </c>
      <c r="L19">
        <v>567</v>
      </c>
      <c r="N19" t="s">
        <v>3</v>
      </c>
      <c r="O19">
        <v>567</v>
      </c>
      <c r="P19">
        <v>779</v>
      </c>
      <c r="Q19">
        <v>829</v>
      </c>
      <c r="R19">
        <v>1087</v>
      </c>
      <c r="S19">
        <v>1810</v>
      </c>
      <c r="T19">
        <v>4670</v>
      </c>
    </row>
    <row r="20" spans="1:20" x14ac:dyDescent="0.3">
      <c r="A20" t="s">
        <v>8</v>
      </c>
      <c r="B20">
        <v>72.760000000000005</v>
      </c>
      <c r="H20">
        <f t="shared" ref="H20:H24" si="5">A3*1000</f>
        <v>40</v>
      </c>
      <c r="I20">
        <f t="shared" ref="I20:I24" si="6">B3</f>
        <v>779</v>
      </c>
      <c r="K20">
        <v>40</v>
      </c>
      <c r="L20">
        <v>779</v>
      </c>
    </row>
    <row r="21" spans="1:20" x14ac:dyDescent="0.3">
      <c r="H21">
        <f t="shared" si="5"/>
        <v>35</v>
      </c>
      <c r="I21">
        <f t="shared" si="6"/>
        <v>829</v>
      </c>
      <c r="K21">
        <v>35</v>
      </c>
      <c r="L21">
        <v>829</v>
      </c>
    </row>
    <row r="22" spans="1:20" x14ac:dyDescent="0.3">
      <c r="A22" t="s">
        <v>12</v>
      </c>
      <c r="B22" t="s">
        <v>13</v>
      </c>
      <c r="H22">
        <f t="shared" si="5"/>
        <v>30</v>
      </c>
      <c r="I22">
        <f t="shared" si="6"/>
        <v>1087</v>
      </c>
      <c r="K22">
        <v>30</v>
      </c>
      <c r="L22">
        <v>1087</v>
      </c>
    </row>
    <row r="23" spans="1:20" x14ac:dyDescent="0.3">
      <c r="A23">
        <f>LN((B18-B20)/(B18-B19))</f>
        <v>0.22253249110576642</v>
      </c>
      <c r="B23">
        <f>0.25*A23</f>
        <v>5.5633122776441606E-2</v>
      </c>
      <c r="H23">
        <f t="shared" si="5"/>
        <v>20</v>
      </c>
      <c r="I23">
        <f t="shared" si="6"/>
        <v>1810</v>
      </c>
      <c r="K23">
        <v>20</v>
      </c>
      <c r="L23">
        <v>1810</v>
      </c>
    </row>
    <row r="24" spans="1:20" x14ac:dyDescent="0.3">
      <c r="A24">
        <f>SQRT(((B20-B19)/((B18-B20)*(B18-B19))*0.5)^2 + (1/(B18-B20)*0.5)^2 + (1/(B18-B19))^2)</f>
        <v>4.1300139261471976E-2</v>
      </c>
      <c r="B24">
        <f>A24/A23*B23</f>
        <v>1.0325034815367994E-2</v>
      </c>
      <c r="H24">
        <f t="shared" si="5"/>
        <v>10</v>
      </c>
      <c r="I24">
        <f t="shared" si="6"/>
        <v>4670</v>
      </c>
      <c r="K24">
        <v>10</v>
      </c>
      <c r="L24">
        <v>4670</v>
      </c>
    </row>
    <row r="25" spans="1:20" x14ac:dyDescent="0.3">
      <c r="D25" t="s">
        <v>6</v>
      </c>
      <c r="E25" t="s">
        <v>5</v>
      </c>
      <c r="G25" t="s">
        <v>9</v>
      </c>
      <c r="H25" t="s">
        <v>10</v>
      </c>
      <c r="J25" t="s">
        <v>9</v>
      </c>
      <c r="K25" t="s">
        <v>10</v>
      </c>
      <c r="M25" t="s">
        <v>9</v>
      </c>
      <c r="N25">
        <v>50</v>
      </c>
      <c r="O25">
        <v>40</v>
      </c>
      <c r="P25">
        <v>35</v>
      </c>
      <c r="Q25">
        <v>30</v>
      </c>
      <c r="R25">
        <v>20</v>
      </c>
      <c r="S25">
        <v>10</v>
      </c>
    </row>
    <row r="26" spans="1:20" x14ac:dyDescent="0.3">
      <c r="D26">
        <v>0.05</v>
      </c>
      <c r="E26">
        <v>1.7636684303350969</v>
      </c>
      <c r="G26">
        <f>D26*1000</f>
        <v>50</v>
      </c>
      <c r="H26" s="1">
        <f>E26</f>
        <v>1.7636684303350969</v>
      </c>
      <c r="J26">
        <v>50</v>
      </c>
      <c r="K26">
        <v>1.7636684303350969</v>
      </c>
      <c r="M26" t="s">
        <v>10</v>
      </c>
      <c r="N26" s="1">
        <v>1.7636684303350969</v>
      </c>
      <c r="O26" s="1">
        <v>1.2836970474967906</v>
      </c>
      <c r="P26" s="1">
        <v>1.2062726176115801</v>
      </c>
      <c r="Q26" s="1">
        <v>0.91996320147194111</v>
      </c>
      <c r="R26" s="1">
        <v>0.5524861878453039</v>
      </c>
      <c r="S26" s="1">
        <v>0.21413276231263381</v>
      </c>
    </row>
    <row r="27" spans="1:20" x14ac:dyDescent="0.3">
      <c r="D27">
        <v>0.04</v>
      </c>
      <c r="E27">
        <v>1.2836970474967906</v>
      </c>
      <c r="G27">
        <f t="shared" ref="G27:G31" si="7">D27*1000</f>
        <v>40</v>
      </c>
      <c r="H27" s="1">
        <f t="shared" ref="H27:H31" si="8">E27</f>
        <v>1.2836970474967906</v>
      </c>
      <c r="J27">
        <v>40</v>
      </c>
      <c r="K27">
        <v>1.2836970474967906</v>
      </c>
      <c r="M27" t="s">
        <v>11</v>
      </c>
      <c r="N27" s="1">
        <f>25/O19*N26</f>
        <v>7.7763158304016616E-2</v>
      </c>
      <c r="O27" s="1">
        <f t="shared" ref="O27:S27" si="9">25/P19*O26</f>
        <v>4.1196952743799441E-2</v>
      </c>
      <c r="P27" s="1">
        <f t="shared" si="9"/>
        <v>3.637734069998734E-2</v>
      </c>
      <c r="Q27" s="1">
        <f t="shared" si="9"/>
        <v>2.1158307301562582E-2</v>
      </c>
      <c r="R27" s="1">
        <f t="shared" si="9"/>
        <v>7.6310246939959095E-3</v>
      </c>
      <c r="S27" s="1">
        <f t="shared" si="9"/>
        <v>1.1463209973909731E-3</v>
      </c>
    </row>
    <row r="28" spans="1:20" x14ac:dyDescent="0.3">
      <c r="D28">
        <v>3.5000000000000003E-2</v>
      </c>
      <c r="E28">
        <v>1.2062726176115801</v>
      </c>
      <c r="G28">
        <f t="shared" si="7"/>
        <v>35</v>
      </c>
      <c r="H28" s="1">
        <f t="shared" si="8"/>
        <v>1.2062726176115801</v>
      </c>
      <c r="J28">
        <v>35</v>
      </c>
      <c r="K28">
        <v>1.2062726176115801</v>
      </c>
      <c r="N28">
        <v>7.7763158304016616E-2</v>
      </c>
      <c r="O28">
        <v>4.1196952743799441E-2</v>
      </c>
      <c r="P28">
        <v>3.637734069998734E-2</v>
      </c>
      <c r="Q28">
        <v>2.1158307301562582E-2</v>
      </c>
      <c r="R28">
        <v>7.6310246939959095E-3</v>
      </c>
      <c r="S28">
        <v>1.1463209973909731E-3</v>
      </c>
    </row>
    <row r="29" spans="1:20" x14ac:dyDescent="0.3">
      <c r="D29">
        <v>0.03</v>
      </c>
      <c r="E29">
        <v>0.91996320147194111</v>
      </c>
      <c r="G29">
        <f t="shared" si="7"/>
        <v>30</v>
      </c>
      <c r="H29" s="1">
        <f t="shared" si="8"/>
        <v>0.91996320147194111</v>
      </c>
      <c r="J29">
        <v>30</v>
      </c>
      <c r="K29">
        <v>0.91996320147194111</v>
      </c>
    </row>
    <row r="30" spans="1:20" x14ac:dyDescent="0.3">
      <c r="D30">
        <v>0.02</v>
      </c>
      <c r="E30">
        <v>0.5524861878453039</v>
      </c>
      <c r="G30">
        <f t="shared" si="7"/>
        <v>20</v>
      </c>
      <c r="H30" s="1">
        <f t="shared" si="8"/>
        <v>0.5524861878453039</v>
      </c>
      <c r="J30">
        <v>20</v>
      </c>
      <c r="K30">
        <v>0.5524861878453039</v>
      </c>
    </row>
    <row r="31" spans="1:20" x14ac:dyDescent="0.3">
      <c r="D31">
        <v>0.01</v>
      </c>
      <c r="E31">
        <v>0.21413276231263381</v>
      </c>
      <c r="G31">
        <f t="shared" si="7"/>
        <v>10</v>
      </c>
      <c r="H31" s="1">
        <f t="shared" si="8"/>
        <v>0.21413276231263381</v>
      </c>
      <c r="J31">
        <v>10</v>
      </c>
      <c r="K31">
        <v>0.21413276231263381</v>
      </c>
    </row>
    <row r="33" spans="1:36" x14ac:dyDescent="0.3">
      <c r="A33">
        <v>3.5479999999999998E-2</v>
      </c>
      <c r="B33">
        <f>A33*1000</f>
        <v>35.479999999999997</v>
      </c>
    </row>
    <row r="34" spans="1:36" x14ac:dyDescent="0.3">
      <c r="A34">
        <v>1.0200000000000001E-3</v>
      </c>
      <c r="B34">
        <f>A34*1000</f>
        <v>1.02</v>
      </c>
      <c r="F34">
        <v>900000</v>
      </c>
      <c r="G34">
        <v>76</v>
      </c>
      <c r="H34">
        <f>F34</f>
        <v>900000</v>
      </c>
      <c r="I34">
        <f>1/G34</f>
        <v>1.3157894736842105E-2</v>
      </c>
      <c r="J34">
        <f>I34*0.1</f>
        <v>1.3157894736842105E-3</v>
      </c>
      <c r="M34">
        <f>H34/1000</f>
        <v>900</v>
      </c>
      <c r="N34" s="2">
        <f>I34*1000</f>
        <v>13.157894736842104</v>
      </c>
      <c r="O34" s="2">
        <f>J34*1000</f>
        <v>1.3157894736842104</v>
      </c>
      <c r="Q34">
        <v>900</v>
      </c>
      <c r="R34" s="2">
        <v>13.157894736842104</v>
      </c>
      <c r="S34" s="2">
        <v>1.3157894736842104</v>
      </c>
      <c r="U34">
        <v>900</v>
      </c>
      <c r="V34">
        <v>800</v>
      </c>
      <c r="W34">
        <v>700</v>
      </c>
      <c r="X34">
        <v>600</v>
      </c>
      <c r="Y34">
        <v>500</v>
      </c>
      <c r="Z34">
        <v>400</v>
      </c>
      <c r="AA34">
        <v>300</v>
      </c>
      <c r="AB34">
        <v>200</v>
      </c>
      <c r="AC34">
        <v>250</v>
      </c>
      <c r="AD34">
        <v>350</v>
      </c>
      <c r="AE34">
        <v>450</v>
      </c>
      <c r="AF34">
        <v>550</v>
      </c>
      <c r="AG34">
        <v>650</v>
      </c>
      <c r="AH34">
        <v>750</v>
      </c>
      <c r="AI34">
        <v>850</v>
      </c>
      <c r="AJ34">
        <v>150</v>
      </c>
    </row>
    <row r="35" spans="1:36" x14ac:dyDescent="0.3">
      <c r="F35">
        <v>800000</v>
      </c>
      <c r="G35">
        <v>94</v>
      </c>
      <c r="H35">
        <f>F35</f>
        <v>800000</v>
      </c>
      <c r="I35">
        <f>1/G35</f>
        <v>1.0638297872340425E-2</v>
      </c>
      <c r="J35">
        <f t="shared" ref="J35:J49" si="10">I35*0.1</f>
        <v>1.0638297872340426E-3</v>
      </c>
      <c r="M35">
        <f t="shared" ref="M35:M49" si="11">H35/1000</f>
        <v>800</v>
      </c>
      <c r="N35" s="2">
        <f t="shared" ref="N35:N49" si="12">I35*1000</f>
        <v>10.638297872340425</v>
      </c>
      <c r="O35" s="2">
        <f t="shared" ref="O35:O49" si="13">J35*1000</f>
        <v>1.0638297872340425</v>
      </c>
      <c r="Q35">
        <v>800</v>
      </c>
      <c r="R35" s="2">
        <v>10.638297872340425</v>
      </c>
      <c r="S35" s="2">
        <v>1.0638297872340425</v>
      </c>
      <c r="U35" s="2">
        <v>13.157894736842104</v>
      </c>
      <c r="V35" s="2">
        <v>10.638297872340425</v>
      </c>
      <c r="W35" s="2">
        <v>8.2644628099173563</v>
      </c>
      <c r="X35" s="2">
        <v>6.4935064935064943</v>
      </c>
      <c r="Y35" s="2">
        <v>4.6728971962616823</v>
      </c>
      <c r="Z35" s="2">
        <v>3.3898305084745761</v>
      </c>
      <c r="AA35" s="2">
        <v>2.2727272727272725</v>
      </c>
      <c r="AB35" s="2">
        <v>1.3755158184319121</v>
      </c>
      <c r="AC35" s="2">
        <v>1.7636684303350969</v>
      </c>
      <c r="AD35" s="2">
        <v>2.6525198938992043</v>
      </c>
      <c r="AE35" s="2">
        <v>3.7735849056603774</v>
      </c>
      <c r="AF35" s="2">
        <v>5.1282051282051286</v>
      </c>
      <c r="AG35" s="2">
        <v>6.4935064935064943</v>
      </c>
      <c r="AH35" s="2">
        <v>8.4745762711864412</v>
      </c>
      <c r="AI35" s="2">
        <v>10.869565217391305</v>
      </c>
      <c r="AJ35" s="2">
        <v>0.96899224806201545</v>
      </c>
    </row>
    <row r="36" spans="1:36" x14ac:dyDescent="0.3">
      <c r="F36">
        <v>700000</v>
      </c>
      <c r="G36">
        <v>121</v>
      </c>
      <c r="H36">
        <f>F36</f>
        <v>700000</v>
      </c>
      <c r="I36">
        <f>1/G36</f>
        <v>8.2644628099173556E-3</v>
      </c>
      <c r="J36">
        <f t="shared" si="10"/>
        <v>8.2644628099173563E-4</v>
      </c>
      <c r="M36">
        <f t="shared" si="11"/>
        <v>700</v>
      </c>
      <c r="N36" s="2">
        <f t="shared" si="12"/>
        <v>8.2644628099173563</v>
      </c>
      <c r="O36" s="2">
        <f t="shared" si="13"/>
        <v>0.82644628099173567</v>
      </c>
      <c r="Q36">
        <v>700</v>
      </c>
      <c r="R36" s="2">
        <v>8.2644628099173563</v>
      </c>
      <c r="S36" s="2">
        <v>0.82644628099173567</v>
      </c>
      <c r="U36" s="2">
        <v>1.3157894736842104</v>
      </c>
      <c r="V36" s="2">
        <v>1.0638297872340425</v>
      </c>
      <c r="W36" s="2">
        <v>0.82644628099173567</v>
      </c>
      <c r="X36" s="2">
        <v>0.64935064935064946</v>
      </c>
      <c r="Y36" s="2">
        <v>0.46728971962616817</v>
      </c>
      <c r="Z36" s="2">
        <v>0.33898305084745767</v>
      </c>
      <c r="AA36" s="2">
        <v>0.22727272727272727</v>
      </c>
      <c r="AB36" s="2">
        <v>0.13755158184319119</v>
      </c>
      <c r="AC36" s="2">
        <v>0.17636684303350972</v>
      </c>
      <c r="AD36" s="2">
        <v>0.2652519893899204</v>
      </c>
      <c r="AE36" s="2">
        <v>0.37735849056603776</v>
      </c>
      <c r="AF36" s="2">
        <v>0.51282051282051277</v>
      </c>
      <c r="AG36" s="2">
        <v>0.64935064935064946</v>
      </c>
      <c r="AH36" s="2">
        <v>0.84745762711864414</v>
      </c>
      <c r="AI36" s="2">
        <v>1.0869565217391304</v>
      </c>
      <c r="AJ36" s="2">
        <v>9.6899224806201556E-2</v>
      </c>
    </row>
    <row r="37" spans="1:36" x14ac:dyDescent="0.3">
      <c r="F37">
        <v>600000</v>
      </c>
      <c r="G37">
        <v>154</v>
      </c>
      <c r="H37">
        <f>F37</f>
        <v>600000</v>
      </c>
      <c r="I37">
        <f>1/G37</f>
        <v>6.4935064935064939E-3</v>
      </c>
      <c r="J37">
        <f t="shared" si="10"/>
        <v>6.4935064935064946E-4</v>
      </c>
      <c r="M37">
        <f t="shared" si="11"/>
        <v>600</v>
      </c>
      <c r="N37" s="2">
        <f t="shared" si="12"/>
        <v>6.4935064935064943</v>
      </c>
      <c r="O37" s="2">
        <f t="shared" si="13"/>
        <v>0.64935064935064946</v>
      </c>
      <c r="Q37">
        <v>600</v>
      </c>
      <c r="R37" s="2">
        <v>6.4935064935064943</v>
      </c>
      <c r="S37" s="2">
        <v>0.64935064935064946</v>
      </c>
    </row>
    <row r="38" spans="1:36" x14ac:dyDescent="0.3">
      <c r="F38">
        <v>500000</v>
      </c>
      <c r="G38">
        <v>214</v>
      </c>
      <c r="H38">
        <f>F38</f>
        <v>500000</v>
      </c>
      <c r="I38">
        <f>1/G38</f>
        <v>4.6728971962616819E-3</v>
      </c>
      <c r="J38">
        <f t="shared" si="10"/>
        <v>4.6728971962616819E-4</v>
      </c>
      <c r="M38">
        <f t="shared" si="11"/>
        <v>500</v>
      </c>
      <c r="N38" s="2">
        <f t="shared" si="12"/>
        <v>4.6728971962616823</v>
      </c>
      <c r="O38" s="2">
        <f t="shared" si="13"/>
        <v>0.46728971962616817</v>
      </c>
      <c r="Q38">
        <v>500</v>
      </c>
      <c r="R38" s="2">
        <v>4.6728971962616823</v>
      </c>
      <c r="S38" s="2">
        <v>0.46728971962616817</v>
      </c>
    </row>
    <row r="39" spans="1:36" x14ac:dyDescent="0.3">
      <c r="F39">
        <v>400000</v>
      </c>
      <c r="G39">
        <v>295</v>
      </c>
      <c r="H39">
        <f>F39</f>
        <v>400000</v>
      </c>
      <c r="I39">
        <f>1/G39</f>
        <v>3.3898305084745762E-3</v>
      </c>
      <c r="J39">
        <f t="shared" si="10"/>
        <v>3.3898305084745765E-4</v>
      </c>
      <c r="M39">
        <f t="shared" si="11"/>
        <v>400</v>
      </c>
      <c r="N39" s="2">
        <f t="shared" si="12"/>
        <v>3.3898305084745761</v>
      </c>
      <c r="O39" s="2">
        <f t="shared" si="13"/>
        <v>0.33898305084745767</v>
      </c>
      <c r="Q39">
        <v>400</v>
      </c>
      <c r="R39" s="2">
        <v>3.3898305084745761</v>
      </c>
      <c r="S39" s="2">
        <v>0.33898305084745767</v>
      </c>
    </row>
    <row r="40" spans="1:36" x14ac:dyDescent="0.3">
      <c r="F40">
        <v>300000</v>
      </c>
      <c r="G40">
        <v>440</v>
      </c>
      <c r="H40">
        <f>F40</f>
        <v>300000</v>
      </c>
      <c r="I40">
        <f>1/G40</f>
        <v>2.2727272727272726E-3</v>
      </c>
      <c r="J40">
        <f t="shared" si="10"/>
        <v>2.2727272727272727E-4</v>
      </c>
      <c r="M40">
        <f t="shared" si="11"/>
        <v>300</v>
      </c>
      <c r="N40" s="2">
        <f t="shared" si="12"/>
        <v>2.2727272727272725</v>
      </c>
      <c r="O40" s="2">
        <f t="shared" si="13"/>
        <v>0.22727272727272727</v>
      </c>
      <c r="Q40">
        <v>300</v>
      </c>
      <c r="R40" s="2">
        <v>2.2727272727272725</v>
      </c>
      <c r="S40" s="2">
        <v>0.22727272727272727</v>
      </c>
    </row>
    <row r="41" spans="1:36" x14ac:dyDescent="0.3">
      <c r="F41">
        <v>200000</v>
      </c>
      <c r="G41">
        <v>727</v>
      </c>
      <c r="H41">
        <f>F41</f>
        <v>200000</v>
      </c>
      <c r="I41">
        <f>1/G41</f>
        <v>1.375515818431912E-3</v>
      </c>
      <c r="J41">
        <f t="shared" si="10"/>
        <v>1.3755158184319119E-4</v>
      </c>
      <c r="M41">
        <f t="shared" si="11"/>
        <v>200</v>
      </c>
      <c r="N41" s="2">
        <f t="shared" si="12"/>
        <v>1.3755158184319121</v>
      </c>
      <c r="O41" s="2">
        <f t="shared" si="13"/>
        <v>0.13755158184319119</v>
      </c>
      <c r="Q41">
        <v>200</v>
      </c>
      <c r="R41" s="2">
        <v>1.3755158184319121</v>
      </c>
      <c r="S41" s="2">
        <v>0.13755158184319119</v>
      </c>
    </row>
    <row r="42" spans="1:36" x14ac:dyDescent="0.3">
      <c r="F42">
        <v>250000</v>
      </c>
      <c r="G42">
        <v>567</v>
      </c>
      <c r="H42">
        <f>F42</f>
        <v>250000</v>
      </c>
      <c r="I42">
        <f>1/G42</f>
        <v>1.7636684303350969E-3</v>
      </c>
      <c r="J42">
        <f t="shared" si="10"/>
        <v>1.7636684303350971E-4</v>
      </c>
      <c r="M42">
        <f t="shared" si="11"/>
        <v>250</v>
      </c>
      <c r="N42" s="2">
        <f t="shared" si="12"/>
        <v>1.7636684303350969</v>
      </c>
      <c r="O42" s="2">
        <f t="shared" si="13"/>
        <v>0.17636684303350972</v>
      </c>
      <c r="Q42">
        <v>250</v>
      </c>
      <c r="R42" s="2">
        <v>1.7636684303350969</v>
      </c>
      <c r="S42" s="2">
        <v>0.17636684303350972</v>
      </c>
    </row>
    <row r="43" spans="1:36" x14ac:dyDescent="0.3">
      <c r="F43">
        <v>350000</v>
      </c>
      <c r="G43">
        <v>377</v>
      </c>
      <c r="H43">
        <f>F43</f>
        <v>350000</v>
      </c>
      <c r="I43">
        <f>1/G43</f>
        <v>2.6525198938992041E-3</v>
      </c>
      <c r="J43">
        <f t="shared" si="10"/>
        <v>2.652519893899204E-4</v>
      </c>
      <c r="M43">
        <f t="shared" si="11"/>
        <v>350</v>
      </c>
      <c r="N43" s="2">
        <f t="shared" si="12"/>
        <v>2.6525198938992043</v>
      </c>
      <c r="O43" s="2">
        <f t="shared" si="13"/>
        <v>0.2652519893899204</v>
      </c>
      <c r="Q43">
        <v>350</v>
      </c>
      <c r="R43" s="2">
        <v>2.6525198938992043</v>
      </c>
      <c r="S43" s="2">
        <v>0.2652519893899204</v>
      </c>
    </row>
    <row r="44" spans="1:36" x14ac:dyDescent="0.3">
      <c r="F44">
        <v>450000</v>
      </c>
      <c r="G44">
        <v>265</v>
      </c>
      <c r="H44">
        <f>F44</f>
        <v>450000</v>
      </c>
      <c r="I44">
        <f>1/G44</f>
        <v>3.7735849056603774E-3</v>
      </c>
      <c r="J44">
        <f t="shared" si="10"/>
        <v>3.7735849056603777E-4</v>
      </c>
      <c r="M44">
        <f t="shared" si="11"/>
        <v>450</v>
      </c>
      <c r="N44" s="2">
        <f t="shared" si="12"/>
        <v>3.7735849056603774</v>
      </c>
      <c r="O44" s="2">
        <f t="shared" si="13"/>
        <v>0.37735849056603776</v>
      </c>
      <c r="Q44">
        <v>450</v>
      </c>
      <c r="R44" s="2">
        <v>3.7735849056603774</v>
      </c>
      <c r="S44" s="2">
        <v>0.37735849056603776</v>
      </c>
    </row>
    <row r="45" spans="1:36" x14ac:dyDescent="0.3">
      <c r="A45">
        <f>A23*50*10^-9</f>
        <v>1.1126624555288322E-8</v>
      </c>
      <c r="B45">
        <f>B23/A23*A45</f>
        <v>2.7816561388220806E-9</v>
      </c>
      <c r="F45">
        <v>550000</v>
      </c>
      <c r="G45">
        <v>195</v>
      </c>
      <c r="H45">
        <f>F45</f>
        <v>550000</v>
      </c>
      <c r="I45">
        <f>1/G45</f>
        <v>5.1282051282051282E-3</v>
      </c>
      <c r="J45">
        <f t="shared" si="10"/>
        <v>5.1282051282051282E-4</v>
      </c>
      <c r="M45">
        <f t="shared" si="11"/>
        <v>550</v>
      </c>
      <c r="N45" s="2">
        <f t="shared" si="12"/>
        <v>5.1282051282051286</v>
      </c>
      <c r="O45" s="2">
        <f t="shared" si="13"/>
        <v>0.51282051282051277</v>
      </c>
      <c r="Q45">
        <v>550</v>
      </c>
      <c r="R45" s="2">
        <v>5.1282051282051286</v>
      </c>
      <c r="S45" s="2">
        <v>0.51282051282051277</v>
      </c>
    </row>
    <row r="46" spans="1:36" x14ac:dyDescent="0.3">
      <c r="A46">
        <f>A45*10^6</f>
        <v>1.1126624555288322E-2</v>
      </c>
      <c r="B46">
        <f>B45*10^6</f>
        <v>2.7816561388220805E-3</v>
      </c>
      <c r="F46">
        <v>650000</v>
      </c>
      <c r="G46">
        <v>154</v>
      </c>
      <c r="H46">
        <f>F46</f>
        <v>650000</v>
      </c>
      <c r="I46">
        <f>1/G46</f>
        <v>6.4935064935064939E-3</v>
      </c>
      <c r="J46">
        <f t="shared" si="10"/>
        <v>6.4935064935064946E-4</v>
      </c>
      <c r="M46">
        <f t="shared" si="11"/>
        <v>650</v>
      </c>
      <c r="N46" s="2">
        <f t="shared" si="12"/>
        <v>6.4935064935064943</v>
      </c>
      <c r="O46" s="2">
        <f t="shared" si="13"/>
        <v>0.64935064935064946</v>
      </c>
      <c r="Q46">
        <v>650</v>
      </c>
      <c r="R46" s="2">
        <v>6.4935064935064943</v>
      </c>
      <c r="S46" s="2">
        <v>0.64935064935064946</v>
      </c>
    </row>
    <row r="47" spans="1:36" x14ac:dyDescent="0.3">
      <c r="A47">
        <f>A45*10^9</f>
        <v>11.126624555288322</v>
      </c>
      <c r="B47">
        <f>B45*10^9</f>
        <v>2.7816561388220804</v>
      </c>
      <c r="F47">
        <v>750000</v>
      </c>
      <c r="G47">
        <v>118</v>
      </c>
      <c r="H47">
        <f>F47</f>
        <v>750000</v>
      </c>
      <c r="I47">
        <f>1/G47</f>
        <v>8.4745762711864406E-3</v>
      </c>
      <c r="J47">
        <f t="shared" si="10"/>
        <v>8.4745762711864415E-4</v>
      </c>
      <c r="M47">
        <f t="shared" si="11"/>
        <v>750</v>
      </c>
      <c r="N47" s="2">
        <f t="shared" si="12"/>
        <v>8.4745762711864412</v>
      </c>
      <c r="O47" s="2">
        <f t="shared" si="13"/>
        <v>0.84745762711864414</v>
      </c>
      <c r="Q47">
        <v>750</v>
      </c>
      <c r="R47" s="2">
        <v>8.4745762711864412</v>
      </c>
      <c r="S47" s="2">
        <v>0.84745762711864414</v>
      </c>
    </row>
    <row r="48" spans="1:36" x14ac:dyDescent="0.3">
      <c r="F48">
        <v>850000</v>
      </c>
      <c r="G48">
        <v>92</v>
      </c>
      <c r="H48">
        <f>F48</f>
        <v>850000</v>
      </c>
      <c r="I48">
        <f>1/G48</f>
        <v>1.0869565217391304E-2</v>
      </c>
      <c r="J48">
        <f t="shared" si="10"/>
        <v>1.0869565217391304E-3</v>
      </c>
      <c r="M48">
        <f t="shared" si="11"/>
        <v>850</v>
      </c>
      <c r="N48" s="2">
        <f t="shared" si="12"/>
        <v>10.869565217391305</v>
      </c>
      <c r="O48" s="2">
        <f t="shared" si="13"/>
        <v>1.0869565217391304</v>
      </c>
      <c r="Q48">
        <v>850</v>
      </c>
      <c r="R48" s="2">
        <v>10.869565217391305</v>
      </c>
      <c r="S48" s="2">
        <v>1.0869565217391304</v>
      </c>
    </row>
    <row r="49" spans="1:19" x14ac:dyDescent="0.3">
      <c r="F49">
        <v>150000</v>
      </c>
      <c r="G49">
        <v>1032</v>
      </c>
      <c r="H49">
        <f>F49</f>
        <v>150000</v>
      </c>
      <c r="I49">
        <f>1/G49</f>
        <v>9.6899224806201549E-4</v>
      </c>
      <c r="J49">
        <f t="shared" si="10"/>
        <v>9.6899224806201549E-5</v>
      </c>
      <c r="M49">
        <f t="shared" si="11"/>
        <v>150</v>
      </c>
      <c r="N49" s="2">
        <f t="shared" si="12"/>
        <v>0.96899224806201545</v>
      </c>
      <c r="O49" s="2">
        <f t="shared" si="13"/>
        <v>9.6899224806201556E-2</v>
      </c>
      <c r="Q49">
        <v>150</v>
      </c>
      <c r="R49" s="2">
        <v>0.96899224806201545</v>
      </c>
      <c r="S49" s="2">
        <v>9.6899224806201556E-2</v>
      </c>
    </row>
    <row r="52" spans="1:19" x14ac:dyDescent="0.3">
      <c r="A52">
        <v>1.1730000000000001E-2</v>
      </c>
      <c r="B52" s="3">
        <v>6.8663000000000003E-4</v>
      </c>
    </row>
    <row r="53" spans="1:19" x14ac:dyDescent="0.3">
      <c r="A53">
        <f>A52*1000</f>
        <v>11.73</v>
      </c>
      <c r="B53">
        <f>B52*1000</f>
        <v>0.68663000000000007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LAPTOP-ARSENIY</dc:creator>
  <cp:lastModifiedBy>0</cp:lastModifiedBy>
  <dcterms:created xsi:type="dcterms:W3CDTF">2015-06-05T18:19:34Z</dcterms:created>
  <dcterms:modified xsi:type="dcterms:W3CDTF">2021-10-03T14:43:47Z</dcterms:modified>
</cp:coreProperties>
</file>