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c\Desktop\1.3\"/>
    </mc:Choice>
  </mc:AlternateContent>
  <xr:revisionPtr revIDLastSave="0" documentId="13_ncr:1_{C9EA1B3E-77B5-469A-9F0B-8B2F4FB252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2" i="1"/>
  <c r="F30" i="1"/>
  <c r="F31" i="1"/>
  <c r="F29" i="1"/>
  <c r="P15" i="1"/>
  <c r="P16" i="1"/>
  <c r="P14" i="1"/>
  <c r="L14" i="1"/>
  <c r="M14" i="1" s="1"/>
  <c r="L15" i="1"/>
  <c r="M15" i="1" s="1"/>
  <c r="L13" i="1"/>
  <c r="M13" i="1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9" i="1"/>
  <c r="L12" i="1"/>
  <c r="M12" i="1" s="1"/>
  <c r="L11" i="1"/>
  <c r="M11" i="1" s="1"/>
  <c r="L9" i="1"/>
  <c r="L8" i="1"/>
  <c r="L7" i="1"/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9" i="1"/>
</calcChain>
</file>

<file path=xl/sharedStrings.xml><?xml version="1.0" encoding="utf-8"?>
<sst xmlns="http://schemas.openxmlformats.org/spreadsheetml/2006/main" count="49" uniqueCount="32">
  <si>
    <t>V_1, В</t>
  </si>
  <si>
    <t>1max</t>
  </si>
  <si>
    <t>V, В</t>
  </si>
  <si>
    <t>\sigma</t>
  </si>
  <si>
    <t>1 min</t>
  </si>
  <si>
    <t>V_2, В</t>
  </si>
  <si>
    <t>т. Пробоя</t>
  </si>
  <si>
    <t>Динамика</t>
  </si>
  <si>
    <t>Статический</t>
  </si>
  <si>
    <t>V_накала</t>
  </si>
  <si>
    <t>V_катод сетка</t>
  </si>
  <si>
    <t>V_резистор</t>
  </si>
  <si>
    <t>7.923</t>
  </si>
  <si>
    <t>I_a, мА</t>
  </si>
  <si>
    <t>$U_{\text{накала}}$</t>
  </si>
  <si>
    <t>$V_{\max}$</t>
  </si>
  <si>
    <t>$V_{\min}$</t>
  </si>
  <si>
    <t>$V_{\text{пробоя}}$</t>
  </si>
  <si>
    <t>$\sigma_U = 0,01$ В</t>
  </si>
  <si>
    <t>m_e</t>
  </si>
  <si>
    <t>e</t>
  </si>
  <si>
    <t>h</t>
  </si>
  <si>
    <t>U_0</t>
  </si>
  <si>
    <t>2l</t>
  </si>
  <si>
    <t>l</t>
  </si>
  <si>
    <t>$l$, \AA</t>
  </si>
  <si>
    <t>$U_0, eV$</t>
  </si>
  <si>
    <t>$\sigma_V = 0,1$ В</t>
  </si>
  <si>
    <t>$3,1\pm0,2$</t>
  </si>
  <si>
    <t>$1,32\pm0,03$</t>
  </si>
  <si>
    <t>$3,1\pm0,3$</t>
  </si>
  <si>
    <t>$1,34\pm0,02$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</si>
</sst>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>
    <font>
      <sz val="11"/>
      <color theme="1"/>
      <name val="Calibri"/>
      <family val="2"/>
      <scheme val="minor"/>
    </font>
    <font>
      <sz val="10"/>
      <color rgb="FF008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V74"/>
  <sheetViews>
    <sheetView tabSelected="1" topLeftCell="A47" workbookViewId="0">
      <selection activeCell="F32" sqref="F32:F74"/>
    </sheetView>
  </sheetViews>
  <sheetFormatPr defaultRowHeight="14.4"/>
  <cols>
    <col min="12" max="13" width="12" bestFit="1" customWidth="1"/>
  </cols>
  <sheetData>
    <row r="2" spans="2:17">
      <c r="B2" t="s">
        <v>0</v>
      </c>
      <c r="E2" t="s">
        <v>2</v>
      </c>
      <c r="F2" t="s">
        <v>3</v>
      </c>
      <c r="H2" s="1" t="s">
        <v>7</v>
      </c>
      <c r="K2" t="s">
        <v>14</v>
      </c>
      <c r="L2" s="3" t="s">
        <v>15</v>
      </c>
      <c r="M2" s="3" t="s">
        <v>16</v>
      </c>
      <c r="N2" s="3" t="s">
        <v>17</v>
      </c>
    </row>
    <row r="3" spans="2:17">
      <c r="B3">
        <v>3.0350000000000001</v>
      </c>
      <c r="D3" t="s">
        <v>1</v>
      </c>
      <c r="E3">
        <v>2.8</v>
      </c>
      <c r="F3">
        <v>0.2</v>
      </c>
      <c r="H3" s="1"/>
      <c r="K3">
        <v>3.04</v>
      </c>
      <c r="L3">
        <v>2.6</v>
      </c>
      <c r="M3">
        <v>7.5</v>
      </c>
      <c r="N3" s="5">
        <v>10.4</v>
      </c>
    </row>
    <row r="4" spans="2:17">
      <c r="D4" t="s">
        <v>4</v>
      </c>
      <c r="E4">
        <v>6.8</v>
      </c>
      <c r="F4">
        <v>0.2</v>
      </c>
      <c r="H4" s="1"/>
      <c r="K4">
        <v>2.75</v>
      </c>
      <c r="L4">
        <v>2.5</v>
      </c>
      <c r="M4" s="5">
        <v>7.3</v>
      </c>
      <c r="N4" s="5">
        <v>10.199999999999999</v>
      </c>
    </row>
    <row r="5" spans="2:17">
      <c r="D5" t="s">
        <v>6</v>
      </c>
      <c r="E5">
        <v>12</v>
      </c>
      <c r="F5">
        <v>0.2</v>
      </c>
      <c r="H5" s="1"/>
      <c r="K5" t="s">
        <v>18</v>
      </c>
      <c r="L5" s="2" t="s">
        <v>27</v>
      </c>
      <c r="M5" s="2"/>
      <c r="N5" s="2"/>
    </row>
    <row r="6" spans="2:17">
      <c r="B6" t="s">
        <v>5</v>
      </c>
      <c r="E6" t="s">
        <v>2</v>
      </c>
      <c r="F6" t="s">
        <v>3</v>
      </c>
      <c r="H6" s="1"/>
    </row>
    <row r="7" spans="2:17">
      <c r="B7">
        <v>2.7450000000000001</v>
      </c>
      <c r="D7" t="s">
        <v>1</v>
      </c>
      <c r="E7">
        <v>2.8</v>
      </c>
      <c r="F7">
        <v>0.2</v>
      </c>
      <c r="H7" s="1"/>
      <c r="K7" t="s">
        <v>19</v>
      </c>
      <c r="L7">
        <f>9.1*10^(-31)</f>
        <v>9.1000000000000001E-31</v>
      </c>
    </row>
    <row r="8" spans="2:17">
      <c r="D8" t="s">
        <v>4</v>
      </c>
      <c r="E8">
        <v>6</v>
      </c>
      <c r="F8">
        <v>0.2</v>
      </c>
      <c r="H8" s="1"/>
      <c r="K8" t="s">
        <v>20</v>
      </c>
      <c r="L8">
        <f>1.6*10^(-19)</f>
        <v>1.6000000000000002E-19</v>
      </c>
    </row>
    <row r="9" spans="2:17">
      <c r="D9" t="s">
        <v>6</v>
      </c>
      <c r="E9">
        <v>12</v>
      </c>
      <c r="F9">
        <v>0.2</v>
      </c>
      <c r="H9" s="1"/>
      <c r="K9" t="s">
        <v>21</v>
      </c>
      <c r="L9">
        <f>6.626*10^(-34)</f>
        <v>6.6260000000000015E-34</v>
      </c>
    </row>
    <row r="10" spans="2:17">
      <c r="K10" t="s">
        <v>22</v>
      </c>
      <c r="L10">
        <v>2.5</v>
      </c>
      <c r="O10" t="s">
        <v>14</v>
      </c>
      <c r="P10" t="s">
        <v>25</v>
      </c>
      <c r="Q10" t="s">
        <v>26</v>
      </c>
    </row>
    <row r="11" spans="2:17">
      <c r="B11" s="2" t="s">
        <v>8</v>
      </c>
      <c r="C11" s="2"/>
      <c r="D11" s="2"/>
      <c r="E11" s="2"/>
      <c r="F11" s="2"/>
      <c r="G11" s="2"/>
      <c r="H11" s="2"/>
      <c r="K11" t="s">
        <v>23</v>
      </c>
      <c r="L11">
        <f>ROUND(L9/SQRT(2*L7*(L3*L8+L10*L8))*10^(10),1)</f>
        <v>5.4</v>
      </c>
      <c r="M11">
        <f>ROUND(L9*0.2/L3/SQRT(L7*L8)/(L3+L10)^(3/2)*L11*10^10,1)</f>
        <v>0.6</v>
      </c>
      <c r="O11">
        <v>3.04</v>
      </c>
      <c r="P11" t="s">
        <v>28</v>
      </c>
      <c r="Q11" t="s">
        <v>29</v>
      </c>
    </row>
    <row r="12" spans="2:17">
      <c r="K12" t="s">
        <v>23</v>
      </c>
      <c r="L12">
        <f>ROUND(3/2*L9/SQRT(2*L7*L8*(M3+L10))*10^(10),2)</f>
        <v>5.82</v>
      </c>
      <c r="M12">
        <f>ROUND(L9*0.2/M3/SQRT(L7*L8)/(M3+L10)^(3/2)*L12*10^10,2)</f>
        <v>0.09</v>
      </c>
      <c r="O12">
        <v>2.75</v>
      </c>
      <c r="P12" t="s">
        <v>30</v>
      </c>
      <c r="Q12" t="s">
        <v>31</v>
      </c>
    </row>
    <row r="13" spans="2:17">
      <c r="K13" t="s">
        <v>24</v>
      </c>
      <c r="L13">
        <f>ROUND($L$9*SQRT(5)/SQRT(32*$L$7*$L$8*(M3-L3))*10^10,1)</f>
        <v>3.1</v>
      </c>
      <c r="M13">
        <f>ROUND($L$9*SQRT(5)/SQRT(32*$L$7*$L$8)/(M3-L3)^(3/2)*SQRT((0.2/M3)^2+(0.2/L3)^2)*10^10*L13,1)</f>
        <v>0.2</v>
      </c>
    </row>
    <row r="14" spans="2:17">
      <c r="K14" t="s">
        <v>22</v>
      </c>
      <c r="L14">
        <f>ROUND($L$9*SQRT(5)/SQRT(32*$L$7*$L$8*(M4-L4))*10^10,1)</f>
        <v>3.1</v>
      </c>
      <c r="M14">
        <f>ROUND($L$9*SQRT(5)/SQRT(32*$L$7*$L$8)/(M4-L4)^(3/2)*SQRT((0.2/M4)^2+(0.2/L4)^2)*10^10*L14,1)</f>
        <v>0.2</v>
      </c>
      <c r="O14">
        <v>2</v>
      </c>
      <c r="P14">
        <f>O14*O14*($L$4+1.32) - 1.32</f>
        <v>13.96</v>
      </c>
    </row>
    <row r="15" spans="2:17">
      <c r="L15" s="4">
        <f>4/5*M4-9/5*L4</f>
        <v>1.3399999999999999</v>
      </c>
      <c r="M15">
        <f>ROUND(L15*SQRT(4/5*(0.2/L4)^2 +9/5*(0.2/M4)^2),2)</f>
        <v>0.11</v>
      </c>
      <c r="O15">
        <v>3</v>
      </c>
      <c r="P15">
        <f t="shared" ref="P15:P16" si="0">O15*O15*($L$4+1.32) - 1.32</f>
        <v>33.06</v>
      </c>
    </row>
    <row r="16" spans="2:17">
      <c r="O16">
        <v>4</v>
      </c>
      <c r="P16">
        <f t="shared" si="0"/>
        <v>59.800000000000004</v>
      </c>
    </row>
    <row r="20" spans="2:48">
      <c r="B20" t="s">
        <v>9</v>
      </c>
      <c r="C20">
        <v>3.0449999999999999</v>
      </c>
    </row>
    <row r="21" spans="2:48">
      <c r="B21" t="s">
        <v>10</v>
      </c>
      <c r="C21">
        <v>0.5</v>
      </c>
      <c r="D21">
        <v>0.14899999999999999</v>
      </c>
      <c r="E21">
        <v>0.76100000000000001</v>
      </c>
      <c r="F21">
        <v>1.2989999999999999</v>
      </c>
      <c r="G21">
        <v>1.379</v>
      </c>
      <c r="H21">
        <v>1.4630000000000001</v>
      </c>
      <c r="I21">
        <v>1.583</v>
      </c>
      <c r="J21">
        <v>1.62</v>
      </c>
      <c r="K21">
        <v>1.671</v>
      </c>
      <c r="L21">
        <v>1.7370000000000001</v>
      </c>
      <c r="M21">
        <v>1.8169999999999999</v>
      </c>
      <c r="N21">
        <v>1.929</v>
      </c>
      <c r="O21">
        <v>1.96</v>
      </c>
      <c r="P21">
        <v>2.0049999999999999</v>
      </c>
      <c r="Q21">
        <v>2.044</v>
      </c>
      <c r="R21">
        <v>2.1030000000000002</v>
      </c>
      <c r="S21">
        <v>2.1779999999999999</v>
      </c>
      <c r="T21">
        <v>2.2160000000000002</v>
      </c>
      <c r="U21">
        <v>2.2360000000000002</v>
      </c>
      <c r="V21">
        <v>2.3109999999999999</v>
      </c>
      <c r="W21">
        <v>2.36</v>
      </c>
      <c r="X21">
        <v>2.3769999999999998</v>
      </c>
      <c r="Y21">
        <v>2.4889999999999999</v>
      </c>
      <c r="Z21">
        <v>2.5539999999999998</v>
      </c>
      <c r="AA21">
        <v>2.6160000000000001</v>
      </c>
      <c r="AB21">
        <v>2.7909999999999999</v>
      </c>
      <c r="AC21">
        <v>2.8250000000000002</v>
      </c>
      <c r="AD21">
        <v>2.9910000000000001</v>
      </c>
      <c r="AE21">
        <v>3.05</v>
      </c>
      <c r="AF21">
        <v>3.2589999999999999</v>
      </c>
      <c r="AG21">
        <v>3.4889999999999999</v>
      </c>
      <c r="AH21">
        <v>3.8330000000000002</v>
      </c>
      <c r="AI21">
        <v>4.2839999999999998</v>
      </c>
      <c r="AJ21">
        <v>4.5090000000000003</v>
      </c>
      <c r="AK21">
        <v>4.9379999999999997</v>
      </c>
      <c r="AL21">
        <v>5.7380000000000004</v>
      </c>
      <c r="AM21">
        <v>5.8490000000000002</v>
      </c>
      <c r="AN21">
        <v>6.1639999999999997</v>
      </c>
      <c r="AO21">
        <v>6.7759999999999998</v>
      </c>
      <c r="AP21">
        <v>7.5359999999999996</v>
      </c>
      <c r="AQ21" t="s">
        <v>12</v>
      </c>
      <c r="AR21">
        <v>8.5559999999999992</v>
      </c>
      <c r="AS21">
        <v>9.3420000000000005</v>
      </c>
      <c r="AT21">
        <v>9.8480000000000008</v>
      </c>
      <c r="AU21">
        <v>10.423</v>
      </c>
      <c r="AV21">
        <v>11.016</v>
      </c>
    </row>
    <row r="22" spans="2:48">
      <c r="B22" t="s">
        <v>11</v>
      </c>
      <c r="C22">
        <v>-0.03</v>
      </c>
      <c r="D22">
        <v>-0.03</v>
      </c>
      <c r="E22">
        <v>-0.03</v>
      </c>
      <c r="F22">
        <v>0.09</v>
      </c>
      <c r="G22">
        <v>0.25</v>
      </c>
      <c r="H22">
        <v>0.6</v>
      </c>
      <c r="I22">
        <v>1.91</v>
      </c>
      <c r="J22">
        <v>2.7</v>
      </c>
      <c r="K22">
        <v>4.2699999999999996</v>
      </c>
      <c r="L22">
        <v>7.51</v>
      </c>
      <c r="M22">
        <v>13.98</v>
      </c>
      <c r="N22">
        <v>27.3</v>
      </c>
      <c r="O22">
        <v>31.66</v>
      </c>
      <c r="P22">
        <v>38.24</v>
      </c>
      <c r="Q22">
        <v>44.33</v>
      </c>
      <c r="R22">
        <v>52.94</v>
      </c>
      <c r="S22">
        <v>62.59</v>
      </c>
      <c r="T22">
        <v>66.760000000000005</v>
      </c>
      <c r="U22">
        <v>68.75</v>
      </c>
      <c r="V22">
        <v>74.83</v>
      </c>
      <c r="W22">
        <v>77.48</v>
      </c>
      <c r="X22">
        <v>78.290000000000006</v>
      </c>
      <c r="Y22">
        <v>80.92</v>
      </c>
      <c r="Z22">
        <v>80.739999999999995</v>
      </c>
      <c r="AA22">
        <v>80.040000000000006</v>
      </c>
      <c r="AB22">
        <v>76.349999999999994</v>
      </c>
      <c r="AC22">
        <v>75.52</v>
      </c>
      <c r="AD22">
        <v>71.94</v>
      </c>
      <c r="AE22">
        <v>71.05</v>
      </c>
      <c r="AF22">
        <v>67.3</v>
      </c>
      <c r="AG22">
        <v>64.03</v>
      </c>
      <c r="AH22">
        <v>59.38</v>
      </c>
      <c r="AI22">
        <v>55.17</v>
      </c>
      <c r="AJ22">
        <v>53.35</v>
      </c>
      <c r="AK22">
        <v>50.06</v>
      </c>
      <c r="AL22">
        <v>45.8</v>
      </c>
      <c r="AM22">
        <v>45.55</v>
      </c>
      <c r="AN22">
        <v>44.76</v>
      </c>
      <c r="AO22">
        <v>43.75</v>
      </c>
      <c r="AP22">
        <v>43.54</v>
      </c>
      <c r="AQ22">
        <v>43.94</v>
      </c>
      <c r="AR22">
        <v>46.14</v>
      </c>
      <c r="AS22">
        <v>48.78</v>
      </c>
      <c r="AT22">
        <v>50.45</v>
      </c>
      <c r="AU22">
        <v>57.2</v>
      </c>
      <c r="AV22">
        <v>65.78</v>
      </c>
    </row>
    <row r="24" spans="2:48">
      <c r="B24" t="s">
        <v>9</v>
      </c>
      <c r="C24">
        <v>2.746</v>
      </c>
    </row>
    <row r="25" spans="2:48">
      <c r="B25" t="s">
        <v>10</v>
      </c>
      <c r="C25">
        <v>0.06</v>
      </c>
      <c r="D25">
        <v>0.29099999999999998</v>
      </c>
      <c r="E25">
        <v>0.77600000000000002</v>
      </c>
      <c r="F25">
        <v>1.3720000000000001</v>
      </c>
      <c r="G25">
        <v>1.4830000000000001</v>
      </c>
      <c r="H25">
        <v>1.591</v>
      </c>
      <c r="I25">
        <v>1.671</v>
      </c>
      <c r="J25">
        <v>1.798</v>
      </c>
      <c r="K25">
        <v>1.8919999999999999</v>
      </c>
      <c r="L25">
        <v>1.9450000000000001</v>
      </c>
      <c r="M25">
        <v>2.1030000000000002</v>
      </c>
      <c r="N25">
        <v>2.2120000000000002</v>
      </c>
      <c r="O25">
        <v>2.403</v>
      </c>
      <c r="P25">
        <v>2.4900000000000002</v>
      </c>
      <c r="Q25">
        <v>2.5430000000000001</v>
      </c>
      <c r="R25">
        <v>2.766</v>
      </c>
      <c r="S25">
        <v>2.8460000000000001</v>
      </c>
      <c r="T25">
        <v>3.01</v>
      </c>
      <c r="U25">
        <v>3.28</v>
      </c>
      <c r="V25">
        <v>3.3740000000000001</v>
      </c>
      <c r="W25">
        <v>3.6150000000000002</v>
      </c>
      <c r="X25">
        <v>3.8959999999999999</v>
      </c>
      <c r="Y25">
        <v>3.9510000000000001</v>
      </c>
      <c r="Z25">
        <v>4.444</v>
      </c>
      <c r="AA25">
        <v>5.2080000000000002</v>
      </c>
      <c r="AB25">
        <v>5.64</v>
      </c>
      <c r="AC25">
        <v>5.7549999999999999</v>
      </c>
      <c r="AD25">
        <v>6.2759999999999998</v>
      </c>
      <c r="AE25">
        <v>6.4859999999999998</v>
      </c>
      <c r="AF25">
        <v>6.66</v>
      </c>
      <c r="AG25">
        <v>7.2610000000000001</v>
      </c>
      <c r="AH25">
        <v>8.6199999999999992</v>
      </c>
      <c r="AI25">
        <v>9.2119999999999997</v>
      </c>
      <c r="AJ25">
        <v>9.9700000000000006</v>
      </c>
      <c r="AK25">
        <v>10.192</v>
      </c>
      <c r="AL25">
        <v>10.943</v>
      </c>
    </row>
    <row r="26" spans="2:48">
      <c r="B26" t="s">
        <v>11</v>
      </c>
      <c r="C26">
        <v>0.01</v>
      </c>
      <c r="D26">
        <v>0.01</v>
      </c>
      <c r="E26">
        <v>0.01</v>
      </c>
      <c r="F26">
        <v>0.06</v>
      </c>
      <c r="G26">
        <v>0.21</v>
      </c>
      <c r="H26">
        <v>0.62</v>
      </c>
      <c r="I26">
        <v>1.44</v>
      </c>
      <c r="J26">
        <v>4.4800000000000004</v>
      </c>
      <c r="K26">
        <v>9.0500000000000007</v>
      </c>
      <c r="L26">
        <v>12.53</v>
      </c>
      <c r="M26">
        <v>24.05</v>
      </c>
      <c r="N26">
        <v>29.93</v>
      </c>
      <c r="O26">
        <v>33.82</v>
      </c>
      <c r="P26">
        <v>33.81</v>
      </c>
      <c r="Q26">
        <v>33.04</v>
      </c>
      <c r="R26">
        <v>30</v>
      </c>
      <c r="S26">
        <v>29.01</v>
      </c>
      <c r="T26">
        <v>27.01</v>
      </c>
      <c r="U26">
        <v>24.63</v>
      </c>
      <c r="V26">
        <v>23.91</v>
      </c>
      <c r="W26">
        <v>22.56</v>
      </c>
      <c r="X26">
        <v>21.42</v>
      </c>
      <c r="Y26">
        <v>21.25</v>
      </c>
      <c r="Z26">
        <v>19.760000000000002</v>
      </c>
      <c r="AA26">
        <v>17.95</v>
      </c>
      <c r="AB26">
        <v>17.2</v>
      </c>
      <c r="AC26">
        <v>17.079999999999998</v>
      </c>
      <c r="AD26">
        <v>16.600000000000001</v>
      </c>
      <c r="AE26">
        <v>16.46</v>
      </c>
      <c r="AF26">
        <v>16.260000000000002</v>
      </c>
      <c r="AG26">
        <v>16.170000000000002</v>
      </c>
      <c r="AH26">
        <v>17.3</v>
      </c>
      <c r="AI26">
        <v>17.96</v>
      </c>
      <c r="AJ26">
        <v>18.649999999999999</v>
      </c>
      <c r="AK26">
        <v>19.260000000000002</v>
      </c>
      <c r="AL26">
        <v>24.06</v>
      </c>
    </row>
    <row r="28" spans="2:48">
      <c r="B28" t="s">
        <v>9</v>
      </c>
      <c r="C28" t="s">
        <v>10</v>
      </c>
      <c r="D28" t="s">
        <v>11</v>
      </c>
      <c r="E28" t="s">
        <v>13</v>
      </c>
      <c r="G28" t="s">
        <v>9</v>
      </c>
      <c r="H28" t="s">
        <v>10</v>
      </c>
      <c r="I28" t="s">
        <v>11</v>
      </c>
    </row>
    <row r="29" spans="2:48">
      <c r="B29">
        <v>3.0449999999999999</v>
      </c>
      <c r="C29">
        <v>0.5</v>
      </c>
      <c r="D29">
        <v>-0.03</v>
      </c>
      <c r="E29">
        <f>D29/100</f>
        <v>-2.9999999999999997E-4</v>
      </c>
      <c r="F29" t="e">
        <f>-LN(E29)</f>
        <v>#NUM!</v>
      </c>
      <c r="G29">
        <v>2.746</v>
      </c>
      <c r="H29">
        <v>0.06</v>
      </c>
      <c r="I29">
        <v>0.01</v>
      </c>
      <c r="J29">
        <f>I29/100</f>
        <v>1E-4</v>
      </c>
    </row>
    <row r="30" spans="2:48">
      <c r="C30">
        <v>0.14899999999999999</v>
      </c>
      <c r="D30">
        <v>-0.03</v>
      </c>
      <c r="E30">
        <f t="shared" ref="E30:E74" si="1">D30/100</f>
        <v>-2.9999999999999997E-4</v>
      </c>
      <c r="F30" t="e">
        <f t="shared" ref="F30:F74" si="2">-LN(E30)</f>
        <v>#NUM!</v>
      </c>
      <c r="H30">
        <v>0.29099999999999998</v>
      </c>
      <c r="I30">
        <v>0.01</v>
      </c>
      <c r="J30">
        <f t="shared" ref="J30:J64" si="3">I30/100</f>
        <v>1E-4</v>
      </c>
    </row>
    <row r="31" spans="2:48">
      <c r="C31">
        <v>0.76100000000000001</v>
      </c>
      <c r="D31">
        <v>-0.03</v>
      </c>
      <c r="E31">
        <f t="shared" si="1"/>
        <v>-2.9999999999999997E-4</v>
      </c>
      <c r="F31" t="e">
        <f t="shared" si="2"/>
        <v>#NUM!</v>
      </c>
      <c r="H31">
        <v>0.77600000000000002</v>
      </c>
      <c r="I31">
        <v>0.01</v>
      </c>
      <c r="J31">
        <f t="shared" si="3"/>
        <v>1E-4</v>
      </c>
    </row>
    <row r="32" spans="2:48">
      <c r="C32">
        <v>1.2989999999999999</v>
      </c>
      <c r="D32">
        <v>0.09</v>
      </c>
      <c r="E32">
        <f t="shared" si="1"/>
        <v>8.9999999999999998E-4</v>
      </c>
      <c r="F32">
        <f>(-LN(E32)-0.2899)/12</f>
        <v>0.56026798288666357</v>
      </c>
      <c r="H32">
        <v>1.3720000000000001</v>
      </c>
      <c r="I32">
        <v>0.06</v>
      </c>
      <c r="J32">
        <f t="shared" si="3"/>
        <v>5.9999999999999995E-4</v>
      </c>
    </row>
    <row r="33" spans="3:10">
      <c r="C33">
        <v>1.379</v>
      </c>
      <c r="D33">
        <v>0.25</v>
      </c>
      <c r="E33">
        <f t="shared" si="1"/>
        <v>2.5000000000000001E-3</v>
      </c>
      <c r="F33">
        <f t="shared" ref="F33:F74" si="4">(-LN(E33)-0.2899)/12</f>
        <v>0.47513037892566512</v>
      </c>
      <c r="H33">
        <v>1.4830000000000001</v>
      </c>
      <c r="I33">
        <v>0.21</v>
      </c>
      <c r="J33">
        <f t="shared" si="3"/>
        <v>2.0999999999999999E-3</v>
      </c>
    </row>
    <row r="34" spans="3:10">
      <c r="C34">
        <v>1.4630000000000001</v>
      </c>
      <c r="D34">
        <v>0.6</v>
      </c>
      <c r="E34">
        <f t="shared" si="1"/>
        <v>6.0000000000000001E-3</v>
      </c>
      <c r="F34">
        <f t="shared" si="4"/>
        <v>0.40217465081284015</v>
      </c>
      <c r="H34">
        <v>1.591</v>
      </c>
      <c r="I34">
        <v>0.62</v>
      </c>
      <c r="J34">
        <f t="shared" si="3"/>
        <v>6.1999999999999998E-3</v>
      </c>
    </row>
    <row r="35" spans="3:10">
      <c r="C35">
        <v>1.583</v>
      </c>
      <c r="D35">
        <v>1.91</v>
      </c>
      <c r="E35">
        <f t="shared" si="1"/>
        <v>1.9099999999999999E-2</v>
      </c>
      <c r="F35">
        <f t="shared" si="4"/>
        <v>0.30568057866079607</v>
      </c>
      <c r="H35">
        <v>1.671</v>
      </c>
      <c r="I35">
        <v>1.44</v>
      </c>
      <c r="J35">
        <f t="shared" si="3"/>
        <v>1.44E-2</v>
      </c>
    </row>
    <row r="36" spans="3:10">
      <c r="C36">
        <v>1.62</v>
      </c>
      <c r="D36">
        <v>2.7</v>
      </c>
      <c r="E36">
        <f t="shared" si="1"/>
        <v>2.7000000000000003E-2</v>
      </c>
      <c r="F36">
        <f t="shared" si="4"/>
        <v>0.27683486774815064</v>
      </c>
      <c r="H36">
        <v>1.798</v>
      </c>
      <c r="I36">
        <v>4.4800000000000004</v>
      </c>
      <c r="J36">
        <f t="shared" si="3"/>
        <v>4.4800000000000006E-2</v>
      </c>
    </row>
    <row r="37" spans="3:10">
      <c r="C37">
        <v>1.671</v>
      </c>
      <c r="D37">
        <v>4.2699999999999996</v>
      </c>
      <c r="E37">
        <f t="shared" si="1"/>
        <v>4.2699999999999995E-2</v>
      </c>
      <c r="F37">
        <f t="shared" si="4"/>
        <v>0.23863802989562988</v>
      </c>
      <c r="H37">
        <v>1.8919999999999999</v>
      </c>
      <c r="I37">
        <v>9.0500000000000007</v>
      </c>
      <c r="J37">
        <f t="shared" si="3"/>
        <v>9.0500000000000011E-2</v>
      </c>
    </row>
    <row r="38" spans="3:10">
      <c r="C38">
        <v>1.7370000000000001</v>
      </c>
      <c r="D38">
        <v>7.51</v>
      </c>
      <c r="E38">
        <f t="shared" si="1"/>
        <v>7.51E-2</v>
      </c>
      <c r="F38">
        <f t="shared" si="4"/>
        <v>0.19158622668433734</v>
      </c>
      <c r="H38">
        <v>1.9450000000000001</v>
      </c>
      <c r="I38">
        <v>12.53</v>
      </c>
      <c r="J38">
        <f t="shared" si="3"/>
        <v>0.12529999999999999</v>
      </c>
    </row>
    <row r="39" spans="3:10">
      <c r="C39">
        <v>1.8169999999999999</v>
      </c>
      <c r="D39">
        <v>13.98</v>
      </c>
      <c r="E39">
        <f t="shared" si="1"/>
        <v>0.13980000000000001</v>
      </c>
      <c r="F39">
        <f t="shared" si="4"/>
        <v>0.13980353743186894</v>
      </c>
      <c r="H39">
        <v>2.1030000000000002</v>
      </c>
      <c r="I39">
        <v>24.05</v>
      </c>
      <c r="J39">
        <f t="shared" si="3"/>
        <v>0.24050000000000002</v>
      </c>
    </row>
    <row r="40" spans="3:10">
      <c r="C40">
        <v>1.929</v>
      </c>
      <c r="D40">
        <v>27.3</v>
      </c>
      <c r="E40">
        <f t="shared" si="1"/>
        <v>0.27300000000000002</v>
      </c>
      <c r="F40">
        <f t="shared" si="4"/>
        <v>8.4031956983098108E-2</v>
      </c>
      <c r="H40">
        <v>2.2120000000000002</v>
      </c>
      <c r="I40">
        <v>29.93</v>
      </c>
      <c r="J40">
        <f t="shared" si="3"/>
        <v>0.29930000000000001</v>
      </c>
    </row>
    <row r="41" spans="3:10">
      <c r="C41">
        <v>1.96</v>
      </c>
      <c r="D41">
        <v>31.66</v>
      </c>
      <c r="E41">
        <f t="shared" si="1"/>
        <v>0.31659999999999999</v>
      </c>
      <c r="F41">
        <f t="shared" si="4"/>
        <v>7.1684677627935442E-2</v>
      </c>
      <c r="H41">
        <v>2.403</v>
      </c>
      <c r="I41">
        <v>33.82</v>
      </c>
      <c r="J41">
        <f t="shared" si="3"/>
        <v>0.3382</v>
      </c>
    </row>
    <row r="42" spans="3:10">
      <c r="C42">
        <v>2.0049999999999999</v>
      </c>
      <c r="D42">
        <v>38.24</v>
      </c>
      <c r="E42">
        <f t="shared" si="1"/>
        <v>0.38240000000000002</v>
      </c>
      <c r="F42">
        <f t="shared" si="4"/>
        <v>5.5949008150407563E-2</v>
      </c>
      <c r="H42">
        <v>2.4900000000000002</v>
      </c>
      <c r="I42">
        <v>33.81</v>
      </c>
      <c r="J42">
        <f t="shared" si="3"/>
        <v>0.33810000000000001</v>
      </c>
    </row>
    <row r="43" spans="3:10">
      <c r="C43">
        <v>2.044</v>
      </c>
      <c r="D43">
        <v>44.33</v>
      </c>
      <c r="E43">
        <f t="shared" si="1"/>
        <v>0.44329999999999997</v>
      </c>
      <c r="F43">
        <f t="shared" si="4"/>
        <v>4.363404476926077E-2</v>
      </c>
      <c r="H43">
        <v>2.5430000000000001</v>
      </c>
      <c r="I43">
        <v>33.04</v>
      </c>
      <c r="J43">
        <f t="shared" si="3"/>
        <v>0.33039999999999997</v>
      </c>
    </row>
    <row r="44" spans="3:10">
      <c r="C44">
        <v>2.1030000000000002</v>
      </c>
      <c r="D44">
        <v>52.94</v>
      </c>
      <c r="E44">
        <f t="shared" si="1"/>
        <v>0.52939999999999998</v>
      </c>
      <c r="F44">
        <f t="shared" si="4"/>
        <v>2.8842582432428019E-2</v>
      </c>
      <c r="H44">
        <v>2.766</v>
      </c>
      <c r="I44">
        <v>30</v>
      </c>
      <c r="J44">
        <f t="shared" si="3"/>
        <v>0.3</v>
      </c>
    </row>
    <row r="45" spans="3:10">
      <c r="C45">
        <v>2.1779999999999999</v>
      </c>
      <c r="D45">
        <v>62.59</v>
      </c>
      <c r="E45">
        <f t="shared" si="1"/>
        <v>0.62590000000000001</v>
      </c>
      <c r="F45">
        <f t="shared" si="4"/>
        <v>1.4888722087623438E-2</v>
      </c>
      <c r="H45">
        <v>2.8460000000000001</v>
      </c>
      <c r="I45">
        <v>29.01</v>
      </c>
      <c r="J45">
        <f t="shared" si="3"/>
        <v>0.29010000000000002</v>
      </c>
    </row>
    <row r="46" spans="3:10">
      <c r="C46">
        <v>2.2160000000000002</v>
      </c>
      <c r="D46">
        <v>66.760000000000005</v>
      </c>
      <c r="E46">
        <f t="shared" si="1"/>
        <v>0.66760000000000008</v>
      </c>
      <c r="F46">
        <f t="shared" si="4"/>
        <v>9.5138405995380763E-3</v>
      </c>
      <c r="H46">
        <v>3.01</v>
      </c>
      <c r="I46">
        <v>27.01</v>
      </c>
      <c r="J46">
        <f t="shared" si="3"/>
        <v>0.27010000000000001</v>
      </c>
    </row>
    <row r="47" spans="3:10">
      <c r="C47">
        <v>2.2360000000000002</v>
      </c>
      <c r="D47">
        <v>68.75</v>
      </c>
      <c r="E47">
        <f t="shared" si="1"/>
        <v>0.6875</v>
      </c>
      <c r="F47">
        <f t="shared" si="4"/>
        <v>7.0661207867842258E-3</v>
      </c>
      <c r="H47">
        <v>3.28</v>
      </c>
      <c r="I47">
        <v>24.63</v>
      </c>
      <c r="J47">
        <f t="shared" si="3"/>
        <v>0.24629999999999999</v>
      </c>
    </row>
    <row r="48" spans="3:10">
      <c r="C48">
        <v>2.3109999999999999</v>
      </c>
      <c r="D48">
        <v>74.83</v>
      </c>
      <c r="E48">
        <f t="shared" si="1"/>
        <v>0.74829999999999997</v>
      </c>
      <c r="F48">
        <f t="shared" si="4"/>
        <v>4.275991318687204E-6</v>
      </c>
      <c r="H48">
        <v>3.3740000000000001</v>
      </c>
      <c r="I48">
        <v>23.91</v>
      </c>
      <c r="J48">
        <f t="shared" si="3"/>
        <v>0.23910000000000001</v>
      </c>
    </row>
    <row r="49" spans="3:10">
      <c r="C49">
        <v>2.36</v>
      </c>
      <c r="D49">
        <v>77.48</v>
      </c>
      <c r="E49">
        <f t="shared" si="1"/>
        <v>0.77480000000000004</v>
      </c>
      <c r="F49">
        <f t="shared" si="4"/>
        <v>-2.8958043792253196E-3</v>
      </c>
      <c r="H49">
        <v>3.6150000000000002</v>
      </c>
      <c r="I49">
        <v>22.56</v>
      </c>
      <c r="J49">
        <f t="shared" si="3"/>
        <v>0.22559999999999999</v>
      </c>
    </row>
    <row r="50" spans="3:10">
      <c r="C50">
        <v>2.3769999999999998</v>
      </c>
      <c r="D50">
        <v>78.290000000000006</v>
      </c>
      <c r="E50">
        <f t="shared" si="1"/>
        <v>0.78290000000000004</v>
      </c>
      <c r="F50">
        <f t="shared" si="4"/>
        <v>-3.7624745776442905E-3</v>
      </c>
      <c r="H50">
        <v>3.8959999999999999</v>
      </c>
      <c r="I50">
        <v>21.42</v>
      </c>
      <c r="J50">
        <f t="shared" si="3"/>
        <v>0.21420000000000003</v>
      </c>
    </row>
    <row r="51" spans="3:10">
      <c r="C51">
        <v>2.4889999999999999</v>
      </c>
      <c r="D51">
        <v>80.92</v>
      </c>
      <c r="E51">
        <f t="shared" si="1"/>
        <v>0.80920000000000003</v>
      </c>
      <c r="F51">
        <f t="shared" si="4"/>
        <v>-6.5159021926211149E-3</v>
      </c>
      <c r="H51">
        <v>3.9510000000000001</v>
      </c>
      <c r="I51">
        <v>21.25</v>
      </c>
      <c r="J51">
        <f t="shared" si="3"/>
        <v>0.21249999999999999</v>
      </c>
    </row>
    <row r="52" spans="3:10">
      <c r="C52">
        <v>2.5539999999999998</v>
      </c>
      <c r="D52">
        <v>80.739999999999995</v>
      </c>
      <c r="E52">
        <f t="shared" si="1"/>
        <v>0.8073999999999999</v>
      </c>
      <c r="F52">
        <f t="shared" si="4"/>
        <v>-6.3303274530586038E-3</v>
      </c>
      <c r="H52">
        <v>4.444</v>
      </c>
      <c r="I52">
        <v>19.760000000000002</v>
      </c>
      <c r="J52">
        <f t="shared" si="3"/>
        <v>0.19760000000000003</v>
      </c>
    </row>
    <row r="53" spans="3:10">
      <c r="C53">
        <v>2.6160000000000001</v>
      </c>
      <c r="D53">
        <v>80.040000000000006</v>
      </c>
      <c r="E53">
        <f t="shared" si="1"/>
        <v>0.80040000000000011</v>
      </c>
      <c r="F53">
        <f t="shared" si="4"/>
        <v>-5.6046936439534513E-3</v>
      </c>
      <c r="H53">
        <v>5.2080000000000002</v>
      </c>
      <c r="I53">
        <v>17.95</v>
      </c>
      <c r="J53">
        <f t="shared" si="3"/>
        <v>0.17949999999999999</v>
      </c>
    </row>
    <row r="54" spans="3:10">
      <c r="C54">
        <v>2.7909999999999999</v>
      </c>
      <c r="D54">
        <v>76.349999999999994</v>
      </c>
      <c r="E54">
        <f t="shared" si="1"/>
        <v>0.76349999999999996</v>
      </c>
      <c r="F54">
        <f t="shared" si="4"/>
        <v>-1.6714871397125002E-3</v>
      </c>
      <c r="H54">
        <v>5.64</v>
      </c>
      <c r="I54">
        <v>17.2</v>
      </c>
      <c r="J54">
        <f t="shared" si="3"/>
        <v>0.17199999999999999</v>
      </c>
    </row>
    <row r="55" spans="3:10">
      <c r="C55">
        <v>2.8250000000000002</v>
      </c>
      <c r="D55">
        <v>75.52</v>
      </c>
      <c r="E55">
        <f t="shared" si="1"/>
        <v>0.75519999999999998</v>
      </c>
      <c r="F55">
        <f t="shared" si="4"/>
        <v>-7.6061132076282267E-4</v>
      </c>
      <c r="H55">
        <v>5.7549999999999999</v>
      </c>
      <c r="I55">
        <v>17.079999999999998</v>
      </c>
      <c r="J55">
        <f t="shared" si="3"/>
        <v>0.17079999999999998</v>
      </c>
    </row>
    <row r="56" spans="3:10">
      <c r="C56">
        <v>2.9910000000000001</v>
      </c>
      <c r="D56">
        <v>71.94</v>
      </c>
      <c r="E56">
        <f t="shared" si="1"/>
        <v>0.71939999999999993</v>
      </c>
      <c r="F56">
        <f t="shared" si="4"/>
        <v>3.2864789767177993E-3</v>
      </c>
      <c r="H56">
        <v>6.2759999999999998</v>
      </c>
      <c r="I56">
        <v>16.600000000000001</v>
      </c>
      <c r="J56">
        <f t="shared" si="3"/>
        <v>0.16600000000000001</v>
      </c>
    </row>
    <row r="57" spans="3:10">
      <c r="C57">
        <v>3.05</v>
      </c>
      <c r="D57">
        <v>71.05</v>
      </c>
      <c r="E57">
        <f t="shared" si="1"/>
        <v>0.71050000000000002</v>
      </c>
      <c r="F57">
        <f t="shared" si="4"/>
        <v>4.3238609537484774E-3</v>
      </c>
      <c r="H57">
        <v>6.4859999999999998</v>
      </c>
      <c r="I57">
        <v>16.46</v>
      </c>
      <c r="J57">
        <f t="shared" si="3"/>
        <v>0.1646</v>
      </c>
    </row>
    <row r="58" spans="3:10">
      <c r="C58">
        <v>3.2589999999999999</v>
      </c>
      <c r="D58">
        <v>67.3</v>
      </c>
      <c r="E58">
        <f t="shared" si="1"/>
        <v>0.67299999999999993</v>
      </c>
      <c r="F58">
        <f t="shared" si="4"/>
        <v>8.842495778117446E-3</v>
      </c>
      <c r="H58">
        <v>6.66</v>
      </c>
      <c r="I58">
        <v>16.260000000000002</v>
      </c>
      <c r="J58">
        <f t="shared" si="3"/>
        <v>0.16260000000000002</v>
      </c>
    </row>
    <row r="59" spans="3:10">
      <c r="C59">
        <v>3.4889999999999999</v>
      </c>
      <c r="D59">
        <v>64.03</v>
      </c>
      <c r="E59">
        <f t="shared" si="1"/>
        <v>0.64029999999999998</v>
      </c>
      <c r="F59">
        <f t="shared" si="4"/>
        <v>1.2993205204781718E-2</v>
      </c>
      <c r="H59">
        <v>7.2610000000000001</v>
      </c>
      <c r="I59">
        <v>16.170000000000002</v>
      </c>
      <c r="J59">
        <f t="shared" si="3"/>
        <v>0.16170000000000001</v>
      </c>
    </row>
    <row r="60" spans="3:10">
      <c r="C60">
        <v>3.8330000000000002</v>
      </c>
      <c r="D60">
        <v>59.38</v>
      </c>
      <c r="E60">
        <f t="shared" si="1"/>
        <v>0.59379999999999999</v>
      </c>
      <c r="F60">
        <f t="shared" si="4"/>
        <v>1.9276059721039799E-2</v>
      </c>
      <c r="H60">
        <v>8.6199999999999992</v>
      </c>
      <c r="I60">
        <v>17.3</v>
      </c>
      <c r="J60">
        <f t="shared" si="3"/>
        <v>0.17300000000000001</v>
      </c>
    </row>
    <row r="61" spans="3:10">
      <c r="C61">
        <v>4.2839999999999998</v>
      </c>
      <c r="D61">
        <v>55.17</v>
      </c>
      <c r="E61">
        <f t="shared" si="1"/>
        <v>0.55169999999999997</v>
      </c>
      <c r="F61">
        <f t="shared" si="4"/>
        <v>2.5404238225312667E-2</v>
      </c>
      <c r="H61">
        <v>9.2119999999999997</v>
      </c>
      <c r="I61">
        <v>17.96</v>
      </c>
      <c r="J61">
        <f t="shared" si="3"/>
        <v>0.17960000000000001</v>
      </c>
    </row>
    <row r="62" spans="3:10">
      <c r="C62">
        <v>4.5090000000000003</v>
      </c>
      <c r="D62">
        <v>53.35</v>
      </c>
      <c r="E62">
        <f t="shared" si="1"/>
        <v>0.53349999999999997</v>
      </c>
      <c r="F62">
        <f t="shared" si="4"/>
        <v>2.8199684020027423E-2</v>
      </c>
      <c r="H62">
        <v>9.9700000000000006</v>
      </c>
      <c r="I62">
        <v>18.649999999999999</v>
      </c>
      <c r="J62">
        <f t="shared" si="3"/>
        <v>0.1865</v>
      </c>
    </row>
    <row r="63" spans="3:10">
      <c r="C63">
        <v>4.9379999999999997</v>
      </c>
      <c r="D63">
        <v>50.06</v>
      </c>
      <c r="E63">
        <f t="shared" si="1"/>
        <v>0.50060000000000004</v>
      </c>
      <c r="F63">
        <f t="shared" si="4"/>
        <v>3.3503991665371928E-2</v>
      </c>
      <c r="H63">
        <v>10.192</v>
      </c>
      <c r="I63">
        <v>19.260000000000002</v>
      </c>
      <c r="J63">
        <f t="shared" si="3"/>
        <v>0.19260000000000002</v>
      </c>
    </row>
    <row r="64" spans="3:10">
      <c r="C64">
        <v>5.7380000000000004</v>
      </c>
      <c r="D64">
        <v>45.8</v>
      </c>
      <c r="E64">
        <f t="shared" si="1"/>
        <v>0.45799999999999996</v>
      </c>
      <c r="F64">
        <f t="shared" si="4"/>
        <v>4.0915507905662681E-2</v>
      </c>
      <c r="H64">
        <v>10.943</v>
      </c>
      <c r="I64">
        <v>24.06</v>
      </c>
      <c r="J64">
        <f t="shared" si="3"/>
        <v>0.24059999999999998</v>
      </c>
    </row>
    <row r="65" spans="3:6">
      <c r="C65">
        <v>5.8490000000000002</v>
      </c>
      <c r="D65">
        <v>45.55</v>
      </c>
      <c r="E65">
        <f t="shared" si="1"/>
        <v>0.45549999999999996</v>
      </c>
      <c r="F65">
        <f t="shared" si="4"/>
        <v>4.1371630190177013E-2</v>
      </c>
    </row>
    <row r="66" spans="3:6">
      <c r="C66">
        <v>6.1639999999999997</v>
      </c>
      <c r="D66">
        <v>44.76</v>
      </c>
      <c r="E66">
        <f t="shared" si="1"/>
        <v>0.4476</v>
      </c>
      <c r="F66">
        <f t="shared" si="4"/>
        <v>4.2829608545363905E-2</v>
      </c>
    </row>
    <row r="67" spans="3:6">
      <c r="C67">
        <v>6.7759999999999998</v>
      </c>
      <c r="D67">
        <v>43.75</v>
      </c>
      <c r="E67">
        <f t="shared" si="1"/>
        <v>0.4375</v>
      </c>
      <c r="F67">
        <f t="shared" si="4"/>
        <v>4.4731547765372325E-2</v>
      </c>
    </row>
    <row r="68" spans="3:6">
      <c r="C68">
        <v>7.5359999999999996</v>
      </c>
      <c r="D68">
        <v>43.54</v>
      </c>
      <c r="E68">
        <f t="shared" si="1"/>
        <v>0.43540000000000001</v>
      </c>
      <c r="F68">
        <f t="shared" si="4"/>
        <v>4.513251084847416E-2</v>
      </c>
    </row>
    <row r="69" spans="3:6">
      <c r="C69">
        <v>7.923</v>
      </c>
      <c r="D69">
        <v>43.94</v>
      </c>
      <c r="E69">
        <f t="shared" si="1"/>
        <v>0.43939999999999996</v>
      </c>
      <c r="F69">
        <f t="shared" si="4"/>
        <v>4.4370426585968938E-2</v>
      </c>
    </row>
    <row r="70" spans="3:6">
      <c r="C70">
        <v>8.5559999999999992</v>
      </c>
      <c r="D70">
        <v>46.14</v>
      </c>
      <c r="E70">
        <f t="shared" si="1"/>
        <v>0.46140000000000003</v>
      </c>
      <c r="F70">
        <f t="shared" si="4"/>
        <v>4.0299161103540308E-2</v>
      </c>
    </row>
    <row r="71" spans="3:6">
      <c r="C71">
        <v>9.3420000000000005</v>
      </c>
      <c r="D71">
        <v>48.78</v>
      </c>
      <c r="E71">
        <f t="shared" si="1"/>
        <v>0.48780000000000001</v>
      </c>
      <c r="F71">
        <f t="shared" si="4"/>
        <v>3.56624827666931E-2</v>
      </c>
    </row>
    <row r="72" spans="3:6">
      <c r="C72">
        <v>9.8480000000000008</v>
      </c>
      <c r="D72">
        <v>50.45</v>
      </c>
      <c r="E72">
        <f t="shared" si="1"/>
        <v>0.50450000000000006</v>
      </c>
      <c r="F72">
        <f t="shared" si="4"/>
        <v>3.2857286599039436E-2</v>
      </c>
    </row>
    <row r="73" spans="3:6">
      <c r="C73">
        <v>10.423</v>
      </c>
      <c r="D73">
        <v>57.2</v>
      </c>
      <c r="E73">
        <f t="shared" si="1"/>
        <v>0.57200000000000006</v>
      </c>
      <c r="F73">
        <f t="shared" si="4"/>
        <v>2.2393023966861589E-2</v>
      </c>
    </row>
    <row r="74" spans="3:6">
      <c r="C74">
        <v>11.016</v>
      </c>
      <c r="D74">
        <v>65.78</v>
      </c>
      <c r="E74">
        <f t="shared" si="1"/>
        <v>0.65780000000000005</v>
      </c>
      <c r="F74">
        <f t="shared" si="4"/>
        <v>1.0746195435598368E-2</v>
      </c>
    </row>
  </sheetData>
  <mergeCells count="3">
    <mergeCell ref="H2:H9"/>
    <mergeCell ref="B11:H11"/>
    <mergeCell ref="L5:N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2020-10-03T13:27:40Z</dcterms:modified>
</cp:coreProperties>
</file>