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c\Desktop\5.2.2\"/>
    </mc:Choice>
  </mc:AlternateContent>
  <xr:revisionPtr revIDLastSave="0" documentId="13_ncr:1_{918CA079-0FEE-4E81-865D-490B7C26CB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3" i="1" l="1"/>
  <c r="L43" i="1"/>
  <c r="J43" i="1"/>
  <c r="K42" i="1" a="1"/>
  <c r="K42" i="1" s="1"/>
  <c r="L42" i="1" a="1"/>
  <c r="L42" i="1" s="1"/>
  <c r="J42" i="1" a="1"/>
  <c r="J42" i="1" s="1"/>
  <c r="J34" i="1"/>
  <c r="J33" i="1"/>
  <c r="L30" i="1"/>
  <c r="K30" i="1"/>
  <c r="J30" i="1"/>
  <c r="K29" i="1"/>
  <c r="L29" i="1"/>
  <c r="J29" i="1"/>
  <c r="G21" i="1"/>
  <c r="F21" i="1"/>
  <c r="E21" i="1"/>
  <c r="D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<sst xmlns="http://schemas.openxmlformats.org/spreadsheetml/2006/main" count="51" uniqueCount="43">
  <si>
    <t>замечен момент</t>
  </si>
  <si>
    <t>Ширина окуляра</t>
  </si>
  <si>
    <t>Градуировка</t>
  </si>
  <si>
    <t>Спектрометра</t>
  </si>
  <si>
    <t>x, дел</t>
  </si>
  <si>
    <t>\lambda, A</t>
  </si>
  <si>
    <t>ртутная лампа</t>
  </si>
  <si>
    <t>\lambda, нм</t>
  </si>
  <si>
    <t xml:space="preserve">спектр водорода </t>
  </si>
  <si>
    <t>x</t>
  </si>
  <si>
    <t>спектр йода</t>
  </si>
  <si>
    <t>пункт а</t>
  </si>
  <si>
    <t>пункт б</t>
  </si>
  <si>
    <t>пункт в</t>
  </si>
  <si>
    <t>H alpha</t>
  </si>
  <si>
    <t>H beta</t>
  </si>
  <si>
    <t>H gamma</t>
  </si>
  <si>
    <t>$\lambda$, нм</t>
  </si>
  <si>
    <t>$\Delta\lambda$, нм</t>
  </si>
  <si>
    <t>Барабан, $^0$</t>
  </si>
  <si>
    <t>$\Delta$ Барабан, $^0$</t>
  </si>
  <si>
    <t>$H_{\gamma}$</t>
  </si>
  <si>
    <t>$H_{\beta}$</t>
  </si>
  <si>
    <t>$H_{\alpha}$</t>
  </si>
  <si>
    <t>$\lambda_{th}$, нм</t>
  </si>
  <si>
    <t>$\varepsilon(\lambda)$, нм</t>
  </si>
  <si>
    <t>$\frac{1}{4}-\frac{1}{n^2}$</t>
  </si>
  <si>
    <t xml:space="preserve">$R_H$, $10^6$ м </t>
  </si>
  <si>
    <t>$\Delta R_H$, $10^6$ м</t>
  </si>
  <si>
    <t>$H_{av}$, $10^6$ м</t>
  </si>
  <si>
    <t>$\Delta H_{av}$, $10^6$ м</t>
  </si>
  <si>
    <t>1,0</t>
  </si>
  <si>
    <t>гр</t>
  </si>
  <si>
    <t>$h\nu$, $eV$</t>
  </si>
  <si>
    <t>$\Delta h\nu$, $eV$</t>
  </si>
  <si>
    <t>$h\nu_2$, $eV$</t>
  </si>
  <si>
    <t>$h\nu_{el}$, $eV$</t>
  </si>
  <si>
    <t>$D_1$, $eV$</t>
  </si>
  <si>
    <t>$0,0183 \pm 0,0001$</t>
  </si>
  <si>
    <t>$1,99\pm 0,01$</t>
  </si>
  <si>
    <t>$1,50 \pm 0,01$</t>
  </si>
  <si>
    <t>$D_2$, $eV$</t>
  </si>
  <si>
    <t>$0,45\pm0,01$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</si>
</sst>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47"/>
  <sheetViews>
    <sheetView tabSelected="1" topLeftCell="C21" workbookViewId="0">
      <selection activeCell="I38" sqref="I38:L47"/>
    </sheetView>
  </sheetViews>
  <sheetFormatPr defaultRowHeight="14.4" x14ac:dyDescent="0.3"/>
  <cols>
    <col min="3" max="3" width="17.6640625" customWidth="1"/>
    <col min="4" max="4" width="11.88671875" customWidth="1"/>
  </cols>
  <sheetData>
    <row r="2" spans="3:12" x14ac:dyDescent="0.3">
      <c r="C2" t="s">
        <v>0</v>
      </c>
    </row>
    <row r="3" spans="3:12" x14ac:dyDescent="0.3">
      <c r="C3">
        <v>24</v>
      </c>
      <c r="D3">
        <f>AVERAGE(C3:C5)</f>
        <v>22.333333333333332</v>
      </c>
    </row>
    <row r="4" spans="3:12" x14ac:dyDescent="0.3">
      <c r="C4">
        <v>22</v>
      </c>
    </row>
    <row r="5" spans="3:12" x14ac:dyDescent="0.3">
      <c r="C5">
        <v>21</v>
      </c>
    </row>
    <row r="7" spans="3:12" x14ac:dyDescent="0.3">
      <c r="C7" t="s">
        <v>1</v>
      </c>
      <c r="D7">
        <v>27</v>
      </c>
    </row>
    <row r="9" spans="3:12" x14ac:dyDescent="0.3">
      <c r="C9" t="s">
        <v>2</v>
      </c>
      <c r="D9" t="s">
        <v>5</v>
      </c>
      <c r="E9">
        <v>5945</v>
      </c>
      <c r="F9">
        <v>5976</v>
      </c>
      <c r="G9">
        <v>6030</v>
      </c>
      <c r="H9">
        <v>6074</v>
      </c>
      <c r="I9">
        <v>6096</v>
      </c>
      <c r="J9">
        <v>6143</v>
      </c>
      <c r="K9">
        <v>6164</v>
      </c>
      <c r="L9">
        <v>6217</v>
      </c>
    </row>
    <row r="10" spans="3:12" x14ac:dyDescent="0.3">
      <c r="C10" t="s">
        <v>3</v>
      </c>
      <c r="D10" t="s">
        <v>4</v>
      </c>
      <c r="E10">
        <v>2506</v>
      </c>
      <c r="F10">
        <v>2524</v>
      </c>
      <c r="G10">
        <v>2552</v>
      </c>
      <c r="H10">
        <v>2566</v>
      </c>
      <c r="I10">
        <v>2592</v>
      </c>
      <c r="J10">
        <v>2610</v>
      </c>
      <c r="K10">
        <v>2622</v>
      </c>
      <c r="L10">
        <v>2640</v>
      </c>
    </row>
    <row r="12" spans="3:12" x14ac:dyDescent="0.3">
      <c r="D12" t="s">
        <v>6</v>
      </c>
    </row>
    <row r="14" spans="3:12" x14ac:dyDescent="0.3">
      <c r="D14" t="s">
        <v>7</v>
      </c>
      <c r="E14">
        <v>404.7</v>
      </c>
      <c r="F14">
        <v>435.8</v>
      </c>
      <c r="G14">
        <v>491.6</v>
      </c>
      <c r="H14">
        <v>546.1</v>
      </c>
      <c r="I14">
        <v>577</v>
      </c>
      <c r="J14">
        <v>579.1</v>
      </c>
      <c r="K14">
        <v>623.4</v>
      </c>
      <c r="L14">
        <v>690.7</v>
      </c>
    </row>
    <row r="15" spans="3:12" x14ac:dyDescent="0.3">
      <c r="D15" t="s">
        <v>4</v>
      </c>
      <c r="E15">
        <v>636</v>
      </c>
      <c r="F15">
        <v>1192</v>
      </c>
      <c r="G15">
        <v>1857</v>
      </c>
      <c r="H15">
        <v>2282</v>
      </c>
      <c r="I15">
        <v>2461</v>
      </c>
      <c r="J15">
        <v>2472</v>
      </c>
      <c r="K15">
        <v>2674</v>
      </c>
      <c r="L15">
        <v>2915</v>
      </c>
    </row>
    <row r="17" spans="3:15" x14ac:dyDescent="0.3">
      <c r="E17" t="s">
        <v>16</v>
      </c>
      <c r="F17" t="s">
        <v>15</v>
      </c>
      <c r="G17" t="s">
        <v>14</v>
      </c>
    </row>
    <row r="18" spans="3:15" x14ac:dyDescent="0.3">
      <c r="C18" t="s">
        <v>8</v>
      </c>
      <c r="D18" t="s">
        <v>7</v>
      </c>
      <c r="E18">
        <v>434.05</v>
      </c>
      <c r="F18">
        <v>486.13</v>
      </c>
      <c r="G18">
        <v>656.28</v>
      </c>
      <c r="N18">
        <v>4047</v>
      </c>
      <c r="O18">
        <v>636</v>
      </c>
    </row>
    <row r="19" spans="3:15" x14ac:dyDescent="0.3">
      <c r="D19" t="s">
        <v>9</v>
      </c>
      <c r="E19">
        <v>1164</v>
      </c>
      <c r="F19">
        <v>1801</v>
      </c>
      <c r="G19">
        <v>2801</v>
      </c>
      <c r="N19">
        <v>4358</v>
      </c>
      <c r="O19">
        <v>1192</v>
      </c>
    </row>
    <row r="20" spans="3:15" x14ac:dyDescent="0.3">
      <c r="E20">
        <v>1170</v>
      </c>
      <c r="F20">
        <v>1810</v>
      </c>
      <c r="G20">
        <v>2770</v>
      </c>
      <c r="N20">
        <v>4916</v>
      </c>
      <c r="O20">
        <v>1857</v>
      </c>
    </row>
    <row r="21" spans="3:15" x14ac:dyDescent="0.3">
      <c r="E21" s="1">
        <f>(E20-E19)/E20*100</f>
        <v>0.51282051282051277</v>
      </c>
      <c r="F21" s="1">
        <f>(F20-F19)/F20*100</f>
        <v>0.49723756906077343</v>
      </c>
      <c r="G21" s="1">
        <f>ABS(G20-G19)/G20*100</f>
        <v>1.1191335740072201</v>
      </c>
      <c r="N21">
        <v>5461</v>
      </c>
      <c r="O21">
        <v>2282</v>
      </c>
    </row>
    <row r="22" spans="3:15" x14ac:dyDescent="0.3">
      <c r="N22">
        <v>5770</v>
      </c>
      <c r="O22">
        <v>2461</v>
      </c>
    </row>
    <row r="23" spans="3:15" x14ac:dyDescent="0.3">
      <c r="J23" t="s">
        <v>21</v>
      </c>
      <c r="K23" t="s">
        <v>22</v>
      </c>
      <c r="L23" t="s">
        <v>23</v>
      </c>
      <c r="N23">
        <v>5791</v>
      </c>
      <c r="O23">
        <v>2472</v>
      </c>
    </row>
    <row r="24" spans="3:15" x14ac:dyDescent="0.3">
      <c r="I24" t="s">
        <v>19</v>
      </c>
      <c r="J24">
        <v>1164</v>
      </c>
      <c r="K24">
        <v>1801</v>
      </c>
      <c r="L24">
        <v>2801</v>
      </c>
      <c r="N24">
        <v>5945</v>
      </c>
      <c r="O24">
        <v>2506</v>
      </c>
    </row>
    <row r="25" spans="3:15" x14ac:dyDescent="0.3">
      <c r="I25" t="s">
        <v>20</v>
      </c>
      <c r="J25">
        <v>1</v>
      </c>
      <c r="K25">
        <v>1</v>
      </c>
      <c r="L25">
        <v>1</v>
      </c>
      <c r="N25">
        <v>5976</v>
      </c>
      <c r="O25">
        <v>2524</v>
      </c>
    </row>
    <row r="26" spans="3:15" x14ac:dyDescent="0.3">
      <c r="I26" t="s">
        <v>24</v>
      </c>
      <c r="J26">
        <v>434.05</v>
      </c>
      <c r="K26">
        <v>486.13</v>
      </c>
      <c r="L26">
        <v>656.28</v>
      </c>
      <c r="N26">
        <v>6030</v>
      </c>
      <c r="O26">
        <v>2552</v>
      </c>
    </row>
    <row r="27" spans="3:15" x14ac:dyDescent="0.3">
      <c r="C27" t="s">
        <v>10</v>
      </c>
      <c r="D27" t="s">
        <v>11</v>
      </c>
      <c r="E27" t="s">
        <v>9</v>
      </c>
      <c r="F27">
        <v>2643</v>
      </c>
      <c r="I27" t="s">
        <v>17</v>
      </c>
      <c r="J27">
        <v>434</v>
      </c>
      <c r="K27">
        <v>484</v>
      </c>
      <c r="L27">
        <v>658</v>
      </c>
      <c r="N27">
        <v>6074</v>
      </c>
      <c r="O27">
        <v>2566</v>
      </c>
    </row>
    <row r="28" spans="3:15" x14ac:dyDescent="0.3">
      <c r="D28" t="s">
        <v>12</v>
      </c>
      <c r="E28" t="s">
        <v>9</v>
      </c>
      <c r="F28">
        <v>2557</v>
      </c>
      <c r="I28" t="s">
        <v>18</v>
      </c>
      <c r="J28">
        <v>0.5</v>
      </c>
      <c r="K28">
        <v>0.5</v>
      </c>
      <c r="L28">
        <v>0.5</v>
      </c>
      <c r="N28">
        <v>6096</v>
      </c>
      <c r="O28">
        <v>2592</v>
      </c>
    </row>
    <row r="29" spans="3:15" x14ac:dyDescent="0.3">
      <c r="D29" t="s">
        <v>13</v>
      </c>
      <c r="E29" t="s">
        <v>9</v>
      </c>
      <c r="F29">
        <v>2011</v>
      </c>
      <c r="I29" t="s">
        <v>25</v>
      </c>
      <c r="J29">
        <f>ABS(J26-J27)/J26</f>
        <v>1.1519410206200061E-4</v>
      </c>
      <c r="K29">
        <f t="shared" ref="K29:L29" si="0">ABS(K26-K27)/K26</f>
        <v>4.381544031431912E-3</v>
      </c>
      <c r="L29">
        <f t="shared" si="0"/>
        <v>2.6208325714634413E-3</v>
      </c>
      <c r="N29">
        <v>6143</v>
      </c>
      <c r="O29">
        <v>2610</v>
      </c>
    </row>
    <row r="30" spans="3:15" x14ac:dyDescent="0.3">
      <c r="I30" t="s">
        <v>26</v>
      </c>
      <c r="J30" s="2">
        <f>1/4-1/25</f>
        <v>0.21</v>
      </c>
      <c r="K30" s="2">
        <f>1/4-1/16</f>
        <v>0.1875</v>
      </c>
      <c r="L30" s="2">
        <f>1/4-1/9</f>
        <v>0.1388888888888889</v>
      </c>
      <c r="N30">
        <v>6164</v>
      </c>
      <c r="O30">
        <v>2622</v>
      </c>
    </row>
    <row r="31" spans="3:15" x14ac:dyDescent="0.3">
      <c r="I31" t="s">
        <v>27</v>
      </c>
      <c r="J31">
        <v>10.972</v>
      </c>
      <c r="K31">
        <v>11.02</v>
      </c>
      <c r="L31">
        <v>10.94</v>
      </c>
      <c r="N31">
        <v>6217</v>
      </c>
      <c r="O31">
        <v>2640</v>
      </c>
    </row>
    <row r="32" spans="3:15" x14ac:dyDescent="0.3">
      <c r="I32" t="s">
        <v>28</v>
      </c>
      <c r="J32">
        <v>1.2E-2</v>
      </c>
      <c r="K32">
        <v>0.05</v>
      </c>
      <c r="L32">
        <v>0.03</v>
      </c>
      <c r="N32">
        <v>6234</v>
      </c>
      <c r="O32">
        <v>2674</v>
      </c>
    </row>
    <row r="33" spans="9:15" x14ac:dyDescent="0.3">
      <c r="I33" t="s">
        <v>29</v>
      </c>
      <c r="J33" s="5">
        <f>AVERAGE(J31:L31)</f>
        <v>10.977333333333332</v>
      </c>
      <c r="K33" s="5"/>
      <c r="L33" s="5"/>
      <c r="N33">
        <v>6907</v>
      </c>
      <c r="O33">
        <v>2915</v>
      </c>
    </row>
    <row r="34" spans="9:15" x14ac:dyDescent="0.3">
      <c r="I34" t="s">
        <v>30</v>
      </c>
      <c r="J34" s="4">
        <f>J33*SQRT((SQRT((J33-J31)^2+(J33-K31)^2+(J33-L31)^2)/SQRT(3*2))^2+(J32/J31)^2+(K32/K31)^2+(L32/L31)^2)</f>
        <v>0.26202199460079539</v>
      </c>
      <c r="K34" s="4"/>
      <c r="L34" s="4"/>
    </row>
    <row r="38" spans="9:15" x14ac:dyDescent="0.3">
      <c r="J38" s="6" t="s">
        <v>31</v>
      </c>
      <c r="K38">
        <v>1.5</v>
      </c>
      <c r="L38" t="s">
        <v>32</v>
      </c>
    </row>
    <row r="39" spans="9:15" x14ac:dyDescent="0.3">
      <c r="I39" t="s">
        <v>19</v>
      </c>
      <c r="J39">
        <v>2643</v>
      </c>
      <c r="K39">
        <v>2557</v>
      </c>
      <c r="L39">
        <v>2011</v>
      </c>
    </row>
    <row r="40" spans="9:15" x14ac:dyDescent="0.3">
      <c r="I40" t="s">
        <v>17</v>
      </c>
      <c r="J40">
        <v>618</v>
      </c>
      <c r="K40">
        <v>591</v>
      </c>
      <c r="L40">
        <v>509</v>
      </c>
    </row>
    <row r="41" spans="9:15" x14ac:dyDescent="0.3">
      <c r="I41" t="s">
        <v>18</v>
      </c>
      <c r="J41">
        <v>1</v>
      </c>
      <c r="K41">
        <v>1</v>
      </c>
      <c r="L41">
        <v>1</v>
      </c>
    </row>
    <row r="42" spans="9:15" x14ac:dyDescent="0.3">
      <c r="I42" t="s">
        <v>33</v>
      </c>
      <c r="J42" s="2" cm="1">
        <f t="array" ref="J42">4.135*10^{-15}*10^9*3*10^(8)/J40</f>
        <v>2.0072815533980584</v>
      </c>
      <c r="K42" s="2" cm="1">
        <f t="array" ref="K42">4.135*10^{-15}*10^9*3*10^(8)/K40</f>
        <v>2.0989847715736039</v>
      </c>
      <c r="L42" s="2" cm="1">
        <f t="array" ref="L42">4.135*10^{-15}*10^9*3*10^(8)/L40</f>
        <v>2.4371316306483299</v>
      </c>
    </row>
    <row r="43" spans="9:15" x14ac:dyDescent="0.3">
      <c r="I43" t="s">
        <v>34</v>
      </c>
      <c r="J43" s="2">
        <f>J42*J41/J40</f>
        <v>3.2480284035567289E-3</v>
      </c>
      <c r="K43" s="2">
        <f t="shared" ref="K43:L43" si="1">K42*K41/K40</f>
        <v>3.5515816777895158E-3</v>
      </c>
      <c r="L43" s="2">
        <f t="shared" si="1"/>
        <v>4.7880778598199019E-3</v>
      </c>
    </row>
    <row r="44" spans="9:15" x14ac:dyDescent="0.3">
      <c r="I44" t="s">
        <v>35</v>
      </c>
      <c r="J44" s="3" t="s">
        <v>38</v>
      </c>
      <c r="K44" s="3"/>
      <c r="L44" s="3"/>
    </row>
    <row r="45" spans="9:15" x14ac:dyDescent="0.3">
      <c r="I45" t="s">
        <v>36</v>
      </c>
      <c r="J45" s="3" t="s">
        <v>39</v>
      </c>
      <c r="K45" s="3"/>
      <c r="L45" s="3"/>
    </row>
    <row r="46" spans="9:15" x14ac:dyDescent="0.3">
      <c r="I46" t="s">
        <v>37</v>
      </c>
      <c r="J46" s="7" t="s">
        <v>40</v>
      </c>
      <c r="K46" s="3"/>
      <c r="L46" s="3"/>
    </row>
    <row r="47" spans="9:15" x14ac:dyDescent="0.3">
      <c r="I47" t="s">
        <v>41</v>
      </c>
      <c r="J47" s="7" t="s">
        <v>42</v>
      </c>
      <c r="K47" s="3"/>
      <c r="L47" s="3"/>
    </row>
  </sheetData>
  <mergeCells count="6">
    <mergeCell ref="J33:L33"/>
    <mergeCell ref="J34:L34"/>
    <mergeCell ref="J44:L44"/>
    <mergeCell ref="J45:L45"/>
    <mergeCell ref="J46:L46"/>
    <mergeCell ref="J47:L4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 Valeev</dc:creator>
  <cp:lastModifiedBy>pc</cp:lastModifiedBy>
  <dcterms:created xsi:type="dcterms:W3CDTF">2015-06-05T18:19:34Z</dcterms:created>
  <dcterms:modified xsi:type="dcterms:W3CDTF">2020-09-10T16:56:08Z</dcterms:modified>
</cp:coreProperties>
</file>