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c\Desktop\5.1а\"/>
    </mc:Choice>
  </mc:AlternateContent>
  <xr:revisionPtr revIDLastSave="0" documentId="13_ncr:1_{C4B3D437-7F34-4F0B-9EFE-6309372D4B6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V71" i="1" l="1"/>
  <c r="N71" i="1"/>
  <c r="F71" i="1"/>
  <c r="V70" i="1"/>
  <c r="V69" i="1"/>
  <c r="W69" i="1" s="1"/>
  <c r="V67" i="1"/>
  <c r="V68" i="1"/>
  <c r="W68" i="1" s="1"/>
  <c r="V66" i="1"/>
  <c r="W66" i="1" s="1"/>
  <c r="N66" i="1"/>
  <c r="N67" i="1"/>
  <c r="N68" i="1"/>
  <c r="N69" i="1"/>
  <c r="N70" i="1"/>
  <c r="F67" i="1"/>
  <c r="F68" i="1"/>
  <c r="F69" i="1"/>
  <c r="F70" i="1"/>
  <c r="F66" i="1"/>
  <c r="T120" i="1"/>
  <c r="T119" i="1"/>
  <c r="T118" i="1"/>
  <c r="T117" i="1"/>
  <c r="T116" i="1"/>
  <c r="T115" i="1"/>
  <c r="T114" i="1"/>
  <c r="T113" i="1"/>
  <c r="T112" i="1"/>
  <c r="T111" i="1"/>
  <c r="Q120" i="1"/>
  <c r="Q119" i="1"/>
  <c r="Q118" i="1"/>
  <c r="Q117" i="1"/>
  <c r="Q116" i="1"/>
  <c r="Q115" i="1"/>
  <c r="Q114" i="1"/>
  <c r="Q113" i="1"/>
  <c r="Q112" i="1"/>
  <c r="Q111" i="1"/>
  <c r="N120" i="1"/>
  <c r="N119" i="1"/>
  <c r="N118" i="1"/>
  <c r="N117" i="1"/>
  <c r="N116" i="1"/>
  <c r="N115" i="1"/>
  <c r="N114" i="1"/>
  <c r="N113" i="1"/>
  <c r="N112" i="1"/>
  <c r="N111" i="1"/>
  <c r="K120" i="1"/>
  <c r="K119" i="1"/>
  <c r="K118" i="1"/>
  <c r="K117" i="1"/>
  <c r="K116" i="1"/>
  <c r="K115" i="1"/>
  <c r="K114" i="1"/>
  <c r="K113" i="1"/>
  <c r="K112" i="1"/>
  <c r="K111" i="1"/>
  <c r="H120" i="1"/>
  <c r="H119" i="1"/>
  <c r="H118" i="1"/>
  <c r="H117" i="1"/>
  <c r="H116" i="1"/>
  <c r="H115" i="1"/>
  <c r="H114" i="1"/>
  <c r="H113" i="1"/>
  <c r="H112" i="1"/>
  <c r="H111" i="1"/>
  <c r="T109" i="1"/>
  <c r="T108" i="1"/>
  <c r="T107" i="1"/>
  <c r="T106" i="1"/>
  <c r="T105" i="1"/>
  <c r="T104" i="1"/>
  <c r="T103" i="1"/>
  <c r="T102" i="1"/>
  <c r="T101" i="1"/>
  <c r="T100" i="1"/>
  <c r="Q109" i="1"/>
  <c r="Q108" i="1"/>
  <c r="Q107" i="1"/>
  <c r="Q106" i="1"/>
  <c r="Q105" i="1"/>
  <c r="Q104" i="1"/>
  <c r="Q103" i="1"/>
  <c r="Q102" i="1"/>
  <c r="Q101" i="1"/>
  <c r="Q100" i="1"/>
  <c r="N109" i="1"/>
  <c r="N108" i="1"/>
  <c r="N107" i="1"/>
  <c r="N106" i="1"/>
  <c r="N105" i="1"/>
  <c r="N104" i="1"/>
  <c r="N103" i="1"/>
  <c r="N102" i="1"/>
  <c r="N101" i="1"/>
  <c r="N100" i="1"/>
  <c r="K109" i="1"/>
  <c r="K108" i="1"/>
  <c r="K107" i="1"/>
  <c r="K106" i="1"/>
  <c r="K105" i="1"/>
  <c r="K104" i="1"/>
  <c r="K103" i="1"/>
  <c r="K102" i="1"/>
  <c r="K101" i="1"/>
  <c r="K100" i="1"/>
  <c r="H109" i="1"/>
  <c r="H108" i="1"/>
  <c r="H107" i="1"/>
  <c r="H106" i="1"/>
  <c r="H105" i="1"/>
  <c r="H104" i="1"/>
  <c r="H103" i="1"/>
  <c r="H102" i="1"/>
  <c r="H101" i="1"/>
  <c r="H100" i="1"/>
  <c r="T98" i="1"/>
  <c r="T97" i="1"/>
  <c r="T96" i="1"/>
  <c r="T95" i="1"/>
  <c r="T94" i="1"/>
  <c r="T93" i="1"/>
  <c r="T92" i="1"/>
  <c r="T91" i="1"/>
  <c r="T90" i="1"/>
  <c r="T89" i="1"/>
  <c r="Q98" i="1"/>
  <c r="Q97" i="1"/>
  <c r="Q96" i="1"/>
  <c r="Q95" i="1"/>
  <c r="Q94" i="1"/>
  <c r="Q93" i="1"/>
  <c r="Q92" i="1"/>
  <c r="Q91" i="1"/>
  <c r="Q90" i="1"/>
  <c r="Q89" i="1"/>
  <c r="N98" i="1"/>
  <c r="N97" i="1"/>
  <c r="N96" i="1"/>
  <c r="N95" i="1"/>
  <c r="N94" i="1"/>
  <c r="N93" i="1"/>
  <c r="N92" i="1"/>
  <c r="N91" i="1"/>
  <c r="N90" i="1"/>
  <c r="N89" i="1"/>
  <c r="K98" i="1"/>
  <c r="K97" i="1"/>
  <c r="K96" i="1"/>
  <c r="K95" i="1"/>
  <c r="K94" i="1"/>
  <c r="K93" i="1"/>
  <c r="K92" i="1"/>
  <c r="K91" i="1"/>
  <c r="K90" i="1"/>
  <c r="K89" i="1"/>
  <c r="H98" i="1"/>
  <c r="H97" i="1"/>
  <c r="H96" i="1"/>
  <c r="H95" i="1"/>
  <c r="H94" i="1"/>
  <c r="H93" i="1"/>
  <c r="H92" i="1"/>
  <c r="H91" i="1"/>
  <c r="H90" i="1"/>
  <c r="H89" i="1"/>
  <c r="H81" i="1" l="1"/>
  <c r="H80" i="1"/>
  <c r="I81" i="1"/>
  <c r="I80" i="1"/>
  <c r="I79" i="1"/>
  <c r="H79" i="1"/>
  <c r="V76" i="1"/>
  <c r="V75" i="1"/>
  <c r="V74" i="1"/>
  <c r="V73" i="1"/>
  <c r="V72" i="1"/>
  <c r="N76" i="1"/>
  <c r="N75" i="1"/>
  <c r="N74" i="1"/>
  <c r="N73" i="1"/>
  <c r="N72" i="1"/>
  <c r="F73" i="1"/>
  <c r="F74" i="1"/>
  <c r="F75" i="1"/>
  <c r="F76" i="1"/>
  <c r="F72" i="1"/>
  <c r="U76" i="1"/>
  <c r="U75" i="1"/>
  <c r="U74" i="1"/>
  <c r="U73" i="1"/>
  <c r="U72" i="1"/>
  <c r="M76" i="1"/>
  <c r="M75" i="1"/>
  <c r="M74" i="1"/>
  <c r="M73" i="1"/>
  <c r="M72" i="1"/>
  <c r="E73" i="1"/>
  <c r="E74" i="1"/>
  <c r="E75" i="1"/>
  <c r="E76" i="1"/>
  <c r="E72" i="1"/>
  <c r="T76" i="1"/>
  <c r="S76" i="1"/>
  <c r="R76" i="1"/>
  <c r="T75" i="1"/>
  <c r="S75" i="1"/>
  <c r="R75" i="1"/>
  <c r="T74" i="1"/>
  <c r="S74" i="1"/>
  <c r="R74" i="1"/>
  <c r="T73" i="1"/>
  <c r="S73" i="1"/>
  <c r="R73" i="1"/>
  <c r="T72" i="1"/>
  <c r="S72" i="1"/>
  <c r="R72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B72" i="1"/>
  <c r="C72" i="1"/>
  <c r="D72" i="1"/>
  <c r="A72" i="1"/>
  <c r="O66" i="1"/>
  <c r="O67" i="1"/>
  <c r="O68" i="1"/>
  <c r="O69" i="1"/>
  <c r="O70" i="1"/>
  <c r="G67" i="1"/>
  <c r="H67" i="1" s="1"/>
  <c r="G68" i="1"/>
  <c r="G69" i="1"/>
  <c r="G70" i="1"/>
  <c r="H70" i="1" s="1"/>
  <c r="G66" i="1"/>
  <c r="H66" i="1" s="1"/>
  <c r="H68" i="1"/>
  <c r="H69" i="1"/>
  <c r="Q66" i="1"/>
  <c r="Q72" i="1" s="1"/>
  <c r="T70" i="1"/>
  <c r="T69" i="1"/>
  <c r="U69" i="1" s="1"/>
  <c r="T68" i="1"/>
  <c r="T67" i="1"/>
  <c r="U67" i="1" s="1"/>
  <c r="T66" i="1"/>
  <c r="S70" i="1"/>
  <c r="U70" i="1" s="1"/>
  <c r="S69" i="1"/>
  <c r="S68" i="1"/>
  <c r="S67" i="1"/>
  <c r="S66" i="1"/>
  <c r="U68" i="1"/>
  <c r="L70" i="1"/>
  <c r="L69" i="1"/>
  <c r="L68" i="1"/>
  <c r="L67" i="1"/>
  <c r="L66" i="1"/>
  <c r="K70" i="1"/>
  <c r="K69" i="1"/>
  <c r="K68" i="1"/>
  <c r="K67" i="1"/>
  <c r="K66" i="1"/>
  <c r="I67" i="1"/>
  <c r="I68" i="1" s="1"/>
  <c r="I69" i="1" s="1"/>
  <c r="I70" i="1" s="1"/>
  <c r="I66" i="1"/>
  <c r="M69" i="1"/>
  <c r="D70" i="1"/>
  <c r="D69" i="1"/>
  <c r="E69" i="1" s="1"/>
  <c r="D68" i="1"/>
  <c r="D67" i="1"/>
  <c r="D66" i="1"/>
  <c r="C70" i="1"/>
  <c r="C69" i="1"/>
  <c r="C68" i="1"/>
  <c r="C67" i="1"/>
  <c r="C66" i="1"/>
  <c r="A70" i="1"/>
  <c r="A69" i="1"/>
  <c r="A68" i="1"/>
  <c r="A67" i="1"/>
  <c r="A66" i="1"/>
  <c r="E70" i="1"/>
  <c r="E68" i="1"/>
  <c r="F11" i="1"/>
  <c r="E60" i="1"/>
  <c r="I60" i="1"/>
  <c r="J60" i="1"/>
  <c r="G60" i="1"/>
  <c r="C60" i="1"/>
  <c r="E52" i="1" s="1"/>
  <c r="Z48" i="1"/>
  <c r="U48" i="1"/>
  <c r="P48" i="1"/>
  <c r="K48" i="1"/>
  <c r="F48" i="1"/>
  <c r="F36" i="1"/>
  <c r="K36" i="1"/>
  <c r="P36" i="1"/>
  <c r="U36" i="1"/>
  <c r="Z36" i="1"/>
  <c r="Z24" i="1"/>
  <c r="U24" i="1"/>
  <c r="P24" i="1"/>
  <c r="K24" i="1"/>
  <c r="F24" i="1"/>
  <c r="H59" i="1"/>
  <c r="H58" i="1"/>
  <c r="H57" i="1"/>
  <c r="H56" i="1"/>
  <c r="H55" i="1"/>
  <c r="H54" i="1"/>
  <c r="H53" i="1"/>
  <c r="H52" i="1"/>
  <c r="H51" i="1"/>
  <c r="H50" i="1"/>
  <c r="D52" i="1"/>
  <c r="D53" i="1"/>
  <c r="D54" i="1"/>
  <c r="D55" i="1"/>
  <c r="D56" i="1"/>
  <c r="D57" i="1"/>
  <c r="D58" i="1"/>
  <c r="D59" i="1"/>
  <c r="D50" i="1"/>
  <c r="D51" i="1"/>
  <c r="C11" i="1"/>
  <c r="E5" i="1" s="1"/>
  <c r="W48" i="1"/>
  <c r="Y42" i="1" s="1"/>
  <c r="R48" i="1"/>
  <c r="T46" i="1" s="1"/>
  <c r="M48" i="1"/>
  <c r="O45" i="1"/>
  <c r="H48" i="1"/>
  <c r="J44" i="1" s="1"/>
  <c r="C48" i="1"/>
  <c r="E44" i="1" s="1"/>
  <c r="X38" i="1"/>
  <c r="S39" i="1"/>
  <c r="S40" i="1"/>
  <c r="S41" i="1"/>
  <c r="S42" i="1"/>
  <c r="S43" i="1"/>
  <c r="S44" i="1"/>
  <c r="S45" i="1"/>
  <c r="S46" i="1"/>
  <c r="S47" i="1"/>
  <c r="S38" i="1"/>
  <c r="T41" i="1"/>
  <c r="T42" i="1"/>
  <c r="T43" i="1"/>
  <c r="T44" i="1"/>
  <c r="T45" i="1"/>
  <c r="N39" i="1"/>
  <c r="N40" i="1"/>
  <c r="N41" i="1"/>
  <c r="N42" i="1"/>
  <c r="N43" i="1"/>
  <c r="N44" i="1"/>
  <c r="N45" i="1"/>
  <c r="N46" i="1"/>
  <c r="N47" i="1"/>
  <c r="N38" i="1"/>
  <c r="J39" i="1"/>
  <c r="J40" i="1"/>
  <c r="J41" i="1"/>
  <c r="J42" i="1"/>
  <c r="J43" i="1"/>
  <c r="J45" i="1"/>
  <c r="J47" i="1"/>
  <c r="J38" i="1"/>
  <c r="R24" i="1"/>
  <c r="T20" i="1" s="1"/>
  <c r="W24" i="1"/>
  <c r="Y15" i="1" s="1"/>
  <c r="M24" i="1"/>
  <c r="H24" i="1"/>
  <c r="C24" i="1"/>
  <c r="W36" i="1"/>
  <c r="Y28" i="1" s="1"/>
  <c r="R36" i="1"/>
  <c r="T27" i="1" s="1"/>
  <c r="M36" i="1"/>
  <c r="O32" i="1" s="1"/>
  <c r="H36" i="1"/>
  <c r="J31" i="1" s="1"/>
  <c r="C36" i="1"/>
  <c r="X26" i="1"/>
  <c r="S27" i="1"/>
  <c r="S28" i="1"/>
  <c r="S29" i="1"/>
  <c r="S30" i="1"/>
  <c r="S31" i="1"/>
  <c r="S32" i="1"/>
  <c r="S33" i="1"/>
  <c r="S34" i="1"/>
  <c r="S35" i="1"/>
  <c r="S26" i="1"/>
  <c r="N27" i="1"/>
  <c r="N28" i="1"/>
  <c r="N29" i="1"/>
  <c r="N30" i="1"/>
  <c r="N31" i="1"/>
  <c r="N32" i="1"/>
  <c r="N33" i="1"/>
  <c r="N34" i="1"/>
  <c r="N35" i="1"/>
  <c r="N26" i="1"/>
  <c r="Y27" i="1"/>
  <c r="Y31" i="1"/>
  <c r="Y32" i="1"/>
  <c r="Y33" i="1"/>
  <c r="Y34" i="1"/>
  <c r="Y35" i="1"/>
  <c r="O27" i="1"/>
  <c r="O28" i="1"/>
  <c r="O29" i="1"/>
  <c r="O30" i="1"/>
  <c r="O31" i="1"/>
  <c r="O34" i="1"/>
  <c r="O35" i="1"/>
  <c r="O26" i="1"/>
  <c r="X14" i="1"/>
  <c r="X15" i="1"/>
  <c r="X16" i="1"/>
  <c r="X17" i="1"/>
  <c r="X18" i="1"/>
  <c r="X19" i="1"/>
  <c r="X20" i="1"/>
  <c r="X21" i="1"/>
  <c r="X22" i="1"/>
  <c r="X23" i="1"/>
  <c r="S15" i="1"/>
  <c r="S16" i="1"/>
  <c r="S17" i="1"/>
  <c r="S18" i="1"/>
  <c r="S19" i="1"/>
  <c r="S20" i="1"/>
  <c r="S21" i="1"/>
  <c r="S22" i="1"/>
  <c r="S23" i="1"/>
  <c r="S14" i="1"/>
  <c r="O15" i="1"/>
  <c r="O16" i="1"/>
  <c r="O17" i="1"/>
  <c r="O18" i="1"/>
  <c r="O19" i="1"/>
  <c r="O20" i="1"/>
  <c r="O21" i="1"/>
  <c r="O22" i="1"/>
  <c r="O23" i="1"/>
  <c r="O14" i="1"/>
  <c r="J15" i="1"/>
  <c r="J16" i="1"/>
  <c r="J17" i="1"/>
  <c r="J18" i="1"/>
  <c r="J19" i="1"/>
  <c r="J20" i="1"/>
  <c r="J21" i="1"/>
  <c r="J22" i="1"/>
  <c r="J23" i="1"/>
  <c r="J14" i="1"/>
  <c r="I24" i="1" s="1"/>
  <c r="J24" i="1" s="1"/>
  <c r="E14" i="1"/>
  <c r="D24" i="1" s="1"/>
  <c r="E24" i="1" s="1"/>
  <c r="E15" i="1"/>
  <c r="E16" i="1"/>
  <c r="E17" i="1"/>
  <c r="E18" i="1"/>
  <c r="E19" i="1"/>
  <c r="E20" i="1"/>
  <c r="E21" i="1"/>
  <c r="E22" i="1"/>
  <c r="E23" i="1"/>
  <c r="Q67" i="1" l="1"/>
  <c r="Q68" i="1" s="1"/>
  <c r="Q69" i="1" s="1"/>
  <c r="Q70" i="1" s="1"/>
  <c r="W70" i="1" s="1"/>
  <c r="U66" i="1"/>
  <c r="M70" i="1"/>
  <c r="M68" i="1"/>
  <c r="M67" i="1"/>
  <c r="M66" i="1"/>
  <c r="E67" i="1"/>
  <c r="E66" i="1"/>
  <c r="E59" i="1"/>
  <c r="I56" i="1"/>
  <c r="I57" i="1"/>
  <c r="E56" i="1"/>
  <c r="I52" i="1"/>
  <c r="I50" i="1"/>
  <c r="I54" i="1"/>
  <c r="I58" i="1"/>
  <c r="E58" i="1"/>
  <c r="E57" i="1"/>
  <c r="E55" i="1"/>
  <c r="E54" i="1"/>
  <c r="E53" i="1"/>
  <c r="I51" i="1"/>
  <c r="I55" i="1"/>
  <c r="I59" i="1"/>
  <c r="E51" i="1"/>
  <c r="I53" i="1"/>
  <c r="E50" i="1"/>
  <c r="E1" i="1"/>
  <c r="E8" i="1"/>
  <c r="E2" i="1"/>
  <c r="E9" i="1"/>
  <c r="E7" i="1"/>
  <c r="E4" i="1"/>
  <c r="E3" i="1"/>
  <c r="E10" i="1"/>
  <c r="E6" i="1"/>
  <c r="Y38" i="1"/>
  <c r="Y40" i="1"/>
  <c r="Y47" i="1"/>
  <c r="Y45" i="1"/>
  <c r="Y44" i="1"/>
  <c r="Y41" i="1"/>
  <c r="Y39" i="1"/>
  <c r="Y46" i="1"/>
  <c r="Y43" i="1"/>
  <c r="T38" i="1"/>
  <c r="T40" i="1"/>
  <c r="T47" i="1"/>
  <c r="T39" i="1"/>
  <c r="S48" i="1" s="1"/>
  <c r="T48" i="1" s="1"/>
  <c r="O40" i="1"/>
  <c r="O43" i="1"/>
  <c r="O42" i="1"/>
  <c r="O38" i="1"/>
  <c r="O47" i="1"/>
  <c r="O46" i="1"/>
  <c r="O44" i="1"/>
  <c r="O41" i="1"/>
  <c r="O39" i="1"/>
  <c r="J46" i="1"/>
  <c r="E41" i="1"/>
  <c r="E40" i="1"/>
  <c r="E47" i="1"/>
  <c r="E46" i="1"/>
  <c r="E43" i="1"/>
  <c r="E42" i="1"/>
  <c r="E38" i="1"/>
  <c r="E39" i="1"/>
  <c r="D48" i="1" s="1"/>
  <c r="E48" i="1" s="1"/>
  <c r="E45" i="1"/>
  <c r="X48" i="1"/>
  <c r="Y48" i="1" s="1"/>
  <c r="I48" i="1"/>
  <c r="J48" i="1" s="1"/>
  <c r="Y21" i="1"/>
  <c r="X24" i="1" s="1"/>
  <c r="Y24" i="1" s="1"/>
  <c r="Y20" i="1"/>
  <c r="Y19" i="1"/>
  <c r="Y22" i="1"/>
  <c r="Y18" i="1"/>
  <c r="Y17" i="1"/>
  <c r="Y14" i="1"/>
  <c r="Y16" i="1"/>
  <c r="Y23" i="1"/>
  <c r="T17" i="1"/>
  <c r="T15" i="1"/>
  <c r="T16" i="1"/>
  <c r="T22" i="1"/>
  <c r="T21" i="1"/>
  <c r="T19" i="1"/>
  <c r="T18" i="1"/>
  <c r="T14" i="1"/>
  <c r="T23" i="1"/>
  <c r="N24" i="1"/>
  <c r="O24" i="1" s="1"/>
  <c r="Y30" i="1"/>
  <c r="Y29" i="1"/>
  <c r="Y26" i="1"/>
  <c r="T34" i="1"/>
  <c r="T33" i="1"/>
  <c r="T31" i="1"/>
  <c r="T32" i="1"/>
  <c r="T29" i="1"/>
  <c r="T30" i="1"/>
  <c r="T26" i="1"/>
  <c r="S36" i="1" s="1"/>
  <c r="T36" i="1" s="1"/>
  <c r="T28" i="1"/>
  <c r="T35" i="1"/>
  <c r="O33" i="1"/>
  <c r="N36" i="1" s="1"/>
  <c r="O36" i="1" s="1"/>
  <c r="J30" i="1"/>
  <c r="J29" i="1"/>
  <c r="J26" i="1"/>
  <c r="I36" i="1" s="1"/>
  <c r="J36" i="1" s="1"/>
  <c r="J27" i="1"/>
  <c r="J28" i="1"/>
  <c r="J35" i="1"/>
  <c r="J33" i="1"/>
  <c r="J34" i="1"/>
  <c r="J32" i="1"/>
  <c r="E32" i="1"/>
  <c r="E31" i="1"/>
  <c r="E30" i="1"/>
  <c r="E29" i="1"/>
  <c r="D36" i="1" s="1"/>
  <c r="E36" i="1" s="1"/>
  <c r="E28" i="1"/>
  <c r="E26" i="1"/>
  <c r="E27" i="1"/>
  <c r="E34" i="1"/>
  <c r="E35" i="1"/>
  <c r="E33" i="1"/>
  <c r="I38" i="1"/>
  <c r="I39" i="1"/>
  <c r="I40" i="1"/>
  <c r="I41" i="1"/>
  <c r="X47" i="1"/>
  <c r="I47" i="1"/>
  <c r="D47" i="1"/>
  <c r="X46" i="1"/>
  <c r="I46" i="1"/>
  <c r="D46" i="1"/>
  <c r="X45" i="1"/>
  <c r="I45" i="1"/>
  <c r="D45" i="1"/>
  <c r="X44" i="1"/>
  <c r="I44" i="1"/>
  <c r="D44" i="1"/>
  <c r="X43" i="1"/>
  <c r="I43" i="1"/>
  <c r="D43" i="1"/>
  <c r="X42" i="1"/>
  <c r="I42" i="1"/>
  <c r="D42" i="1"/>
  <c r="X41" i="1"/>
  <c r="D41" i="1"/>
  <c r="X40" i="1"/>
  <c r="D40" i="1"/>
  <c r="X39" i="1"/>
  <c r="D39" i="1"/>
  <c r="D38" i="1"/>
  <c r="X35" i="1"/>
  <c r="I35" i="1"/>
  <c r="D35" i="1"/>
  <c r="X34" i="1"/>
  <c r="I34" i="1"/>
  <c r="D34" i="1"/>
  <c r="X33" i="1"/>
  <c r="I33" i="1"/>
  <c r="D33" i="1"/>
  <c r="X32" i="1"/>
  <c r="I32" i="1"/>
  <c r="D32" i="1"/>
  <c r="X31" i="1"/>
  <c r="I31" i="1"/>
  <c r="D31" i="1"/>
  <c r="X30" i="1"/>
  <c r="I30" i="1"/>
  <c r="D30" i="1"/>
  <c r="X29" i="1"/>
  <c r="I29" i="1"/>
  <c r="D29" i="1"/>
  <c r="X28" i="1"/>
  <c r="I28" i="1"/>
  <c r="D28" i="1"/>
  <c r="X27" i="1"/>
  <c r="I27" i="1"/>
  <c r="D27" i="1"/>
  <c r="I26" i="1"/>
  <c r="D26" i="1"/>
  <c r="N23" i="1"/>
  <c r="N22" i="1"/>
  <c r="N21" i="1"/>
  <c r="N20" i="1"/>
  <c r="N19" i="1"/>
  <c r="N18" i="1"/>
  <c r="N17" i="1"/>
  <c r="N16" i="1"/>
  <c r="N15" i="1"/>
  <c r="N14" i="1"/>
  <c r="I15" i="1"/>
  <c r="I16" i="1"/>
  <c r="I17" i="1"/>
  <c r="I18" i="1"/>
  <c r="I19" i="1"/>
  <c r="I20" i="1"/>
  <c r="I21" i="1"/>
  <c r="I22" i="1"/>
  <c r="I23" i="1"/>
  <c r="I14" i="1"/>
  <c r="D23" i="1"/>
  <c r="D22" i="1"/>
  <c r="D20" i="1"/>
  <c r="D21" i="1"/>
  <c r="D15" i="1"/>
  <c r="D16" i="1"/>
  <c r="D17" i="1"/>
  <c r="D18" i="1"/>
  <c r="D19" i="1"/>
  <c r="D14" i="1"/>
  <c r="D3" i="1"/>
  <c r="D4" i="1"/>
  <c r="D5" i="1"/>
  <c r="D6" i="1"/>
  <c r="D7" i="1"/>
  <c r="D8" i="1"/>
  <c r="D9" i="1"/>
  <c r="D10" i="1"/>
  <c r="D1" i="1"/>
  <c r="Q73" i="1" l="1"/>
  <c r="Q75" i="1"/>
  <c r="Q74" i="1"/>
  <c r="Q76" i="1"/>
  <c r="W67" i="1"/>
  <c r="H60" i="1"/>
  <c r="D60" i="1"/>
  <c r="F60" i="1" s="1"/>
  <c r="D11" i="1"/>
  <c r="E11" i="1" s="1"/>
  <c r="N48" i="1"/>
  <c r="O48" i="1" s="1"/>
  <c r="S24" i="1"/>
  <c r="T24" i="1" s="1"/>
  <c r="X36" i="1"/>
  <c r="Y36" i="1" s="1"/>
</calcChain>
</file>

<file path=xl/sharedStrings.xml><?xml version="1.0" encoding="utf-8"?>
<sst xmlns="http://schemas.openxmlformats.org/spreadsheetml/2006/main" count="151" uniqueCount="41">
  <si>
    <t>без всего</t>
  </si>
  <si>
    <t>10 сек</t>
  </si>
  <si>
    <t>погрешность корень из n</t>
  </si>
  <si>
    <t>Алюминий</t>
  </si>
  <si>
    <t>Толщина</t>
  </si>
  <si>
    <t>n</t>
  </si>
  <si>
    <t>Железо</t>
  </si>
  <si>
    <t>Свинец</t>
  </si>
  <si>
    <t>пробка</t>
  </si>
  <si>
    <t>диаметр</t>
  </si>
  <si>
    <t>член</t>
  </si>
  <si>
    <t>фон</t>
  </si>
  <si>
    <t>длина</t>
  </si>
  <si>
    <t>$n$</t>
  </si>
  <si>
    <t>$\sigma_n$</t>
  </si>
  <si>
    <t>$\varepsilon_n$</t>
  </si>
  <si>
    <t>$n_{plast}$</t>
  </si>
  <si>
    <t>$d_{plast}$</t>
  </si>
  <si>
    <t>$\mu$, см$^{-1}$</t>
  </si>
  <si>
    <t>$\sigma_{mu}$, см$^{-1}$</t>
  </si>
  <si>
    <t>Al</t>
  </si>
  <si>
    <t>Fe</t>
  </si>
  <si>
    <t>Pb</t>
  </si>
  <si>
    <t>$\rho$, г/см$^3$</t>
  </si>
  <si>
    <t>$\mu'$, см$^2$/г</t>
  </si>
  <si>
    <t>Из таблицы</t>
  </si>
  <si>
    <t>$E_{\gamma}$, МэВ</t>
  </si>
  <si>
    <t>$N_{\text{опыта}}$</t>
  </si>
  <si>
    <t>$N$</t>
  </si>
  <si>
    <t>$\sigma_N$</t>
  </si>
  <si>
    <t>$d_{plast}$, мм</t>
  </si>
  <si>
    <t>$d_{plast}$,мм</t>
  </si>
  <si>
    <t>$k$, 1/см</t>
  </si>
  <si>
    <t>$\sigma_k$, 1/см</t>
  </si>
  <si>
    <t>$\sigma_{\mu'}$, см$^2$/г</t>
  </si>
  <si>
    <t>$0,2073\pm0,0005$</t>
  </si>
  <si>
    <t>$0,572\pm0,003$</t>
  </si>
  <si>
    <t>$1,17\pm0,01$</t>
  </si>
  <si>
    <t>$\0,0706\pm0,0004$</t>
  </si>
  <si>
    <t>$\0,0744\pm0,0004$</t>
  </si>
  <si>
    <t>$\0,100\pm0,006$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</si>
</sst>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3"/>
  <sheetViews>
    <sheetView tabSelected="1" workbookViewId="0">
      <selection activeCell="D3" sqref="D3"/>
    </sheetView>
  </sheetViews>
  <sheetFormatPr defaultRowHeight="14.4" x14ac:dyDescent="0.3"/>
  <cols>
    <col min="6" max="7" width="12" bestFit="1" customWidth="1"/>
    <col min="10" max="10" width="11" bestFit="1" customWidth="1"/>
  </cols>
  <sheetData>
    <row r="1" spans="1:25" x14ac:dyDescent="0.3">
      <c r="A1" t="s">
        <v>0</v>
      </c>
      <c r="B1">
        <v>1</v>
      </c>
      <c r="C1">
        <v>84314</v>
      </c>
      <c r="D1">
        <f>ROUND(SQRT(C1),-2)</f>
        <v>300</v>
      </c>
      <c r="E1">
        <f>(C1-$C$11)^2</f>
        <v>12996</v>
      </c>
    </row>
    <row r="2" spans="1:25" x14ac:dyDescent="0.3">
      <c r="A2" t="s">
        <v>1</v>
      </c>
      <c r="B2">
        <v>2</v>
      </c>
      <c r="C2">
        <v>84038</v>
      </c>
      <c r="D2">
        <f>SQRT(C2)</f>
        <v>289.89308373950558</v>
      </c>
      <c r="E2">
        <f t="shared" ref="E2:E10" si="0">(C2-$C$11)^2</f>
        <v>26244</v>
      </c>
    </row>
    <row r="3" spans="1:25" x14ac:dyDescent="0.3">
      <c r="B3">
        <v>3</v>
      </c>
      <c r="C3">
        <v>84555</v>
      </c>
      <c r="D3">
        <f t="shared" ref="D2:D10" si="1">ROUND(SQRT(C3),-2)</f>
        <v>300</v>
      </c>
      <c r="E3">
        <f t="shared" si="0"/>
        <v>126025</v>
      </c>
    </row>
    <row r="4" spans="1:25" x14ac:dyDescent="0.3">
      <c r="A4" t="s">
        <v>2</v>
      </c>
      <c r="B4">
        <v>4</v>
      </c>
      <c r="C4">
        <v>83745</v>
      </c>
      <c r="D4">
        <f t="shared" si="1"/>
        <v>300</v>
      </c>
      <c r="E4">
        <f t="shared" si="0"/>
        <v>207025</v>
      </c>
    </row>
    <row r="5" spans="1:25" x14ac:dyDescent="0.3">
      <c r="B5">
        <v>5</v>
      </c>
      <c r="C5">
        <v>84351</v>
      </c>
      <c r="D5">
        <f t="shared" si="1"/>
        <v>300</v>
      </c>
      <c r="E5">
        <f t="shared" si="0"/>
        <v>22801</v>
      </c>
      <c r="F5" t="s">
        <v>8</v>
      </c>
      <c r="G5">
        <v>19.8</v>
      </c>
    </row>
    <row r="6" spans="1:25" x14ac:dyDescent="0.3">
      <c r="B6">
        <v>6</v>
      </c>
      <c r="C6">
        <v>84183</v>
      </c>
      <c r="D6">
        <f t="shared" si="1"/>
        <v>300</v>
      </c>
      <c r="E6">
        <f t="shared" si="0"/>
        <v>289</v>
      </c>
    </row>
    <row r="7" spans="1:25" x14ac:dyDescent="0.3">
      <c r="B7">
        <v>7</v>
      </c>
      <c r="C7">
        <v>84527</v>
      </c>
      <c r="D7">
        <f t="shared" si="1"/>
        <v>300</v>
      </c>
      <c r="E7">
        <f t="shared" si="0"/>
        <v>106929</v>
      </c>
    </row>
    <row r="8" spans="1:25" x14ac:dyDescent="0.3">
      <c r="B8">
        <v>8</v>
      </c>
      <c r="C8">
        <v>83773</v>
      </c>
      <c r="D8">
        <f t="shared" si="1"/>
        <v>300</v>
      </c>
      <c r="E8">
        <f t="shared" si="0"/>
        <v>182329</v>
      </c>
    </row>
    <row r="9" spans="1:25" x14ac:dyDescent="0.3">
      <c r="B9">
        <v>9</v>
      </c>
      <c r="C9">
        <v>83774</v>
      </c>
      <c r="D9">
        <f t="shared" si="1"/>
        <v>300</v>
      </c>
      <c r="E9">
        <f t="shared" si="0"/>
        <v>181476</v>
      </c>
    </row>
    <row r="10" spans="1:25" x14ac:dyDescent="0.3">
      <c r="B10">
        <v>10</v>
      </c>
      <c r="C10">
        <v>84295</v>
      </c>
      <c r="D10">
        <f t="shared" si="1"/>
        <v>300</v>
      </c>
      <c r="E10">
        <f t="shared" si="0"/>
        <v>9025</v>
      </c>
    </row>
    <row r="11" spans="1:25" x14ac:dyDescent="0.3">
      <c r="C11">
        <f>ROUND(AVERAGE(C1:C10),-2)</f>
        <v>84200</v>
      </c>
      <c r="D11">
        <f>ROUND(SQRT(SUM(E1:E10)/90),-1)</f>
        <v>100</v>
      </c>
      <c r="E11">
        <f>ROUND(SQRT(D1^2+D11^2),-2)</f>
        <v>300</v>
      </c>
      <c r="F11" s="1">
        <f>E11/C11</f>
        <v>3.5629453681710215E-3</v>
      </c>
    </row>
    <row r="13" spans="1:25" x14ac:dyDescent="0.3">
      <c r="A13" t="s">
        <v>3</v>
      </c>
      <c r="B13" t="s">
        <v>4</v>
      </c>
      <c r="C13" t="s">
        <v>5</v>
      </c>
      <c r="G13" t="s">
        <v>4</v>
      </c>
      <c r="H13" t="s">
        <v>5</v>
      </c>
      <c r="L13" t="s">
        <v>4</v>
      </c>
      <c r="M13" t="s">
        <v>5</v>
      </c>
      <c r="Q13" t="s">
        <v>4</v>
      </c>
      <c r="R13" t="s">
        <v>5</v>
      </c>
      <c r="V13" t="s">
        <v>4</v>
      </c>
      <c r="W13" t="s">
        <v>5</v>
      </c>
    </row>
    <row r="14" spans="1:25" x14ac:dyDescent="0.3">
      <c r="A14">
        <v>1</v>
      </c>
      <c r="B14">
        <v>20.2</v>
      </c>
      <c r="C14">
        <v>55119</v>
      </c>
      <c r="D14">
        <f t="shared" ref="D14:D23" si="2">ROUND(SQRT(C14),-2)</f>
        <v>200</v>
      </c>
      <c r="E14">
        <f>(C14-$C$24)^2</f>
        <v>361</v>
      </c>
      <c r="F14">
        <v>2</v>
      </c>
      <c r="G14">
        <v>20</v>
      </c>
      <c r="H14">
        <v>36363</v>
      </c>
      <c r="I14">
        <f t="shared" ref="I14:I23" si="3">ROUND(SQRT(H14),-2)</f>
        <v>200</v>
      </c>
      <c r="J14">
        <f>(H14-$H$24)^2</f>
        <v>56169</v>
      </c>
      <c r="K14">
        <v>3</v>
      </c>
      <c r="L14">
        <v>20.3</v>
      </c>
      <c r="M14">
        <v>24016</v>
      </c>
      <c r="N14">
        <f t="shared" ref="N14:N23" si="4">ROUND(SQRT(M14),-2)</f>
        <v>200</v>
      </c>
      <c r="O14">
        <f>(M14-$M$24)^2</f>
        <v>33856</v>
      </c>
      <c r="P14">
        <v>4</v>
      </c>
      <c r="Q14">
        <v>20</v>
      </c>
      <c r="R14">
        <v>16316</v>
      </c>
      <c r="S14">
        <f>ROUND(SQRT(R14),-1)</f>
        <v>130</v>
      </c>
      <c r="T14">
        <f>(R14-$R$24)^2</f>
        <v>1296</v>
      </c>
      <c r="U14">
        <v>5</v>
      </c>
      <c r="V14">
        <v>20</v>
      </c>
      <c r="W14">
        <v>10949</v>
      </c>
      <c r="X14">
        <f>ROUND(SQRT(W14),-1)</f>
        <v>100</v>
      </c>
      <c r="Y14">
        <f>(W14-$W$24)^2</f>
        <v>1521</v>
      </c>
    </row>
    <row r="15" spans="1:25" x14ac:dyDescent="0.3">
      <c r="B15" t="s">
        <v>9</v>
      </c>
      <c r="C15">
        <v>55017</v>
      </c>
      <c r="D15">
        <f t="shared" si="2"/>
        <v>200</v>
      </c>
      <c r="E15">
        <f>(C15-$C$24)^2</f>
        <v>6889</v>
      </c>
      <c r="G15" t="s">
        <v>9</v>
      </c>
      <c r="H15">
        <v>36477</v>
      </c>
      <c r="I15">
        <f t="shared" si="3"/>
        <v>200</v>
      </c>
      <c r="J15">
        <f t="shared" ref="J15:J23" si="5">(H15-$H$24)^2</f>
        <v>15129</v>
      </c>
      <c r="L15" t="s">
        <v>9</v>
      </c>
      <c r="M15">
        <v>24287</v>
      </c>
      <c r="N15">
        <f t="shared" si="4"/>
        <v>200</v>
      </c>
      <c r="O15">
        <f t="shared" ref="O15:O23" si="6">(M15-$M$24)^2</f>
        <v>7569</v>
      </c>
      <c r="Q15" t="s">
        <v>9</v>
      </c>
      <c r="R15">
        <v>16416</v>
      </c>
      <c r="S15">
        <f t="shared" ref="S15:S23" si="7">ROUND(SQRT(R15),-1)</f>
        <v>130</v>
      </c>
      <c r="T15">
        <f t="shared" ref="T15:T23" si="8">(R15-$R$24)^2</f>
        <v>18496</v>
      </c>
      <c r="V15" t="s">
        <v>9</v>
      </c>
      <c r="W15">
        <v>10965</v>
      </c>
      <c r="X15">
        <f t="shared" ref="X15:X23" si="9">ROUND(SQRT(W15),-1)</f>
        <v>100</v>
      </c>
      <c r="Y15">
        <f t="shared" ref="Y15:Y23" si="10">(W15-$W$24)^2</f>
        <v>3025</v>
      </c>
    </row>
    <row r="16" spans="1:25" x14ac:dyDescent="0.3">
      <c r="B16">
        <v>40.299999999999997</v>
      </c>
      <c r="C16">
        <v>55323</v>
      </c>
      <c r="D16">
        <f t="shared" si="2"/>
        <v>200</v>
      </c>
      <c r="E16">
        <f t="shared" ref="E16:E23" si="11">(C16-$C$24)^2</f>
        <v>49729</v>
      </c>
      <c r="H16">
        <v>36787</v>
      </c>
      <c r="I16">
        <f t="shared" si="3"/>
        <v>200</v>
      </c>
      <c r="J16">
        <f t="shared" si="5"/>
        <v>34969</v>
      </c>
      <c r="M16">
        <v>24139</v>
      </c>
      <c r="N16">
        <f t="shared" si="4"/>
        <v>200</v>
      </c>
      <c r="O16">
        <f t="shared" si="6"/>
        <v>3721</v>
      </c>
      <c r="R16">
        <v>16247</v>
      </c>
      <c r="S16">
        <f t="shared" si="7"/>
        <v>130</v>
      </c>
      <c r="T16">
        <f t="shared" si="8"/>
        <v>1089</v>
      </c>
      <c r="W16">
        <v>10922</v>
      </c>
      <c r="X16">
        <f t="shared" si="9"/>
        <v>100</v>
      </c>
      <c r="Y16">
        <f t="shared" si="10"/>
        <v>144</v>
      </c>
    </row>
    <row r="17" spans="1:26" x14ac:dyDescent="0.3">
      <c r="C17">
        <v>54975</v>
      </c>
      <c r="D17">
        <f t="shared" si="2"/>
        <v>200</v>
      </c>
      <c r="E17">
        <f t="shared" si="11"/>
        <v>15625</v>
      </c>
      <c r="H17">
        <v>36488</v>
      </c>
      <c r="I17">
        <f t="shared" si="3"/>
        <v>200</v>
      </c>
      <c r="J17">
        <f t="shared" si="5"/>
        <v>12544</v>
      </c>
      <c r="M17">
        <v>24208</v>
      </c>
      <c r="N17">
        <f t="shared" si="4"/>
        <v>200</v>
      </c>
      <c r="O17">
        <f t="shared" si="6"/>
        <v>64</v>
      </c>
      <c r="R17">
        <v>16043</v>
      </c>
      <c r="S17">
        <f t="shared" si="7"/>
        <v>130</v>
      </c>
      <c r="T17">
        <f t="shared" si="8"/>
        <v>56169</v>
      </c>
      <c r="W17">
        <v>10882</v>
      </c>
      <c r="X17">
        <f t="shared" si="9"/>
        <v>100</v>
      </c>
      <c r="Y17">
        <f t="shared" si="10"/>
        <v>784</v>
      </c>
    </row>
    <row r="18" spans="1:26" x14ac:dyDescent="0.3">
      <c r="C18">
        <v>55006</v>
      </c>
      <c r="D18">
        <f t="shared" si="2"/>
        <v>200</v>
      </c>
      <c r="E18">
        <f t="shared" si="11"/>
        <v>8836</v>
      </c>
      <c r="H18">
        <v>36524</v>
      </c>
      <c r="I18">
        <f t="shared" si="3"/>
        <v>200</v>
      </c>
      <c r="J18">
        <f t="shared" si="5"/>
        <v>5776</v>
      </c>
      <c r="M18">
        <v>24163</v>
      </c>
      <c r="N18">
        <f t="shared" si="4"/>
        <v>200</v>
      </c>
      <c r="O18">
        <f t="shared" si="6"/>
        <v>1369</v>
      </c>
      <c r="R18">
        <v>16427</v>
      </c>
      <c r="S18">
        <f t="shared" si="7"/>
        <v>130</v>
      </c>
      <c r="T18">
        <f t="shared" si="8"/>
        <v>21609</v>
      </c>
      <c r="W18">
        <v>11018</v>
      </c>
      <c r="X18">
        <f t="shared" si="9"/>
        <v>100</v>
      </c>
      <c r="Y18">
        <f t="shared" si="10"/>
        <v>11664</v>
      </c>
    </row>
    <row r="19" spans="1:26" x14ac:dyDescent="0.3">
      <c r="C19">
        <v>55325</v>
      </c>
      <c r="D19">
        <f t="shared" si="2"/>
        <v>200</v>
      </c>
      <c r="E19">
        <f t="shared" si="11"/>
        <v>50625</v>
      </c>
      <c r="H19">
        <v>36770</v>
      </c>
      <c r="I19">
        <f t="shared" si="3"/>
        <v>200</v>
      </c>
      <c r="J19">
        <f t="shared" si="5"/>
        <v>28900</v>
      </c>
      <c r="M19">
        <v>24141</v>
      </c>
      <c r="N19">
        <f t="shared" si="4"/>
        <v>200</v>
      </c>
      <c r="O19">
        <f t="shared" si="6"/>
        <v>3481</v>
      </c>
      <c r="R19">
        <v>16089</v>
      </c>
      <c r="S19">
        <f t="shared" si="7"/>
        <v>130</v>
      </c>
      <c r="T19">
        <f t="shared" si="8"/>
        <v>36481</v>
      </c>
      <c r="W19">
        <v>10888</v>
      </c>
      <c r="X19">
        <f t="shared" si="9"/>
        <v>100</v>
      </c>
      <c r="Y19">
        <f t="shared" si="10"/>
        <v>484</v>
      </c>
    </row>
    <row r="20" spans="1:26" x14ac:dyDescent="0.3">
      <c r="C20">
        <v>54906</v>
      </c>
      <c r="D20">
        <f t="shared" si="2"/>
        <v>200</v>
      </c>
      <c r="E20">
        <f t="shared" si="11"/>
        <v>37636</v>
      </c>
      <c r="H20">
        <v>36391</v>
      </c>
      <c r="I20">
        <f t="shared" si="3"/>
        <v>200</v>
      </c>
      <c r="J20">
        <f t="shared" si="5"/>
        <v>43681</v>
      </c>
      <c r="M20">
        <v>24230</v>
      </c>
      <c r="N20">
        <f t="shared" si="4"/>
        <v>200</v>
      </c>
      <c r="O20">
        <f t="shared" si="6"/>
        <v>900</v>
      </c>
      <c r="R20">
        <v>16504</v>
      </c>
      <c r="S20">
        <f t="shared" si="7"/>
        <v>130</v>
      </c>
      <c r="T20">
        <f t="shared" si="8"/>
        <v>50176</v>
      </c>
      <c r="W20">
        <v>10907</v>
      </c>
      <c r="X20">
        <f t="shared" si="9"/>
        <v>100</v>
      </c>
      <c r="Y20">
        <f t="shared" si="10"/>
        <v>9</v>
      </c>
    </row>
    <row r="21" spans="1:26" x14ac:dyDescent="0.3">
      <c r="C21">
        <v>55109</v>
      </c>
      <c r="D21">
        <f t="shared" si="2"/>
        <v>200</v>
      </c>
      <c r="E21">
        <f t="shared" si="11"/>
        <v>81</v>
      </c>
      <c r="H21">
        <v>36653</v>
      </c>
      <c r="I21">
        <f t="shared" si="3"/>
        <v>200</v>
      </c>
      <c r="J21">
        <f t="shared" si="5"/>
        <v>2809</v>
      </c>
      <c r="M21">
        <v>24073</v>
      </c>
      <c r="N21">
        <f t="shared" si="4"/>
        <v>200</v>
      </c>
      <c r="O21">
        <f t="shared" si="6"/>
        <v>16129</v>
      </c>
      <c r="R21">
        <v>16146</v>
      </c>
      <c r="S21">
        <f t="shared" si="7"/>
        <v>130</v>
      </c>
      <c r="T21">
        <f t="shared" si="8"/>
        <v>17956</v>
      </c>
      <c r="W21">
        <v>10790</v>
      </c>
      <c r="X21">
        <f t="shared" si="9"/>
        <v>100</v>
      </c>
      <c r="Y21">
        <f t="shared" si="10"/>
        <v>14400</v>
      </c>
    </row>
    <row r="22" spans="1:26" x14ac:dyDescent="0.3">
      <c r="C22">
        <v>55333</v>
      </c>
      <c r="D22">
        <f t="shared" si="2"/>
        <v>200</v>
      </c>
      <c r="E22">
        <f t="shared" si="11"/>
        <v>54289</v>
      </c>
      <c r="H22">
        <v>36915</v>
      </c>
      <c r="I22">
        <f t="shared" si="3"/>
        <v>200</v>
      </c>
      <c r="J22">
        <f t="shared" si="5"/>
        <v>99225</v>
      </c>
      <c r="M22">
        <v>23950</v>
      </c>
      <c r="N22">
        <f t="shared" si="4"/>
        <v>200</v>
      </c>
      <c r="O22">
        <f t="shared" si="6"/>
        <v>62500</v>
      </c>
      <c r="R22">
        <v>16132</v>
      </c>
      <c r="S22">
        <f t="shared" si="7"/>
        <v>130</v>
      </c>
      <c r="T22">
        <f t="shared" si="8"/>
        <v>21904</v>
      </c>
      <c r="W22">
        <v>10874</v>
      </c>
      <c r="X22">
        <f t="shared" si="9"/>
        <v>100</v>
      </c>
      <c r="Y22">
        <f t="shared" si="10"/>
        <v>1296</v>
      </c>
    </row>
    <row r="23" spans="1:26" x14ac:dyDescent="0.3">
      <c r="C23">
        <v>55255</v>
      </c>
      <c r="D23">
        <f t="shared" si="2"/>
        <v>200</v>
      </c>
      <c r="E23">
        <f t="shared" si="11"/>
        <v>24025</v>
      </c>
      <c r="H23">
        <v>36423</v>
      </c>
      <c r="I23">
        <f t="shared" si="3"/>
        <v>200</v>
      </c>
      <c r="J23">
        <f t="shared" si="5"/>
        <v>31329</v>
      </c>
      <c r="M23">
        <v>24361</v>
      </c>
      <c r="N23">
        <f t="shared" si="4"/>
        <v>200</v>
      </c>
      <c r="O23">
        <f t="shared" si="6"/>
        <v>25921</v>
      </c>
      <c r="R23">
        <v>16461</v>
      </c>
      <c r="S23">
        <f t="shared" si="7"/>
        <v>130</v>
      </c>
      <c r="T23">
        <f t="shared" si="8"/>
        <v>32761</v>
      </c>
      <c r="W23">
        <v>10895</v>
      </c>
      <c r="X23">
        <f t="shared" si="9"/>
        <v>100</v>
      </c>
      <c r="Y23">
        <f t="shared" si="10"/>
        <v>225</v>
      </c>
    </row>
    <row r="24" spans="1:26" x14ac:dyDescent="0.3">
      <c r="C24">
        <f>ROUND(AVERAGE(C14:C23),-2)</f>
        <v>55100</v>
      </c>
      <c r="D24">
        <f>ROUND(SQRT(SUM(E14:E23)/90),-1)</f>
        <v>50</v>
      </c>
      <c r="E24">
        <f>ROUND(SQRT(D14^2+D24^2),-2)</f>
        <v>200</v>
      </c>
      <c r="F24" s="1">
        <f>E24/C24</f>
        <v>3.629764065335753E-3</v>
      </c>
      <c r="H24">
        <f>ROUND(AVERAGE(H14:H23),-2)</f>
        <v>36600</v>
      </c>
      <c r="I24">
        <f>ROUND(SQRT(SUM(J14:J23)/90),-1)</f>
        <v>60</v>
      </c>
      <c r="J24">
        <f>ROUND(SQRT(I14^2+I24^2),-2)</f>
        <v>200</v>
      </c>
      <c r="K24" s="1">
        <f>J24/H24</f>
        <v>5.4644808743169399E-3</v>
      </c>
      <c r="M24">
        <f>ROUND(AVERAGE(M14:M23),-2)</f>
        <v>24200</v>
      </c>
      <c r="N24">
        <f>ROUND(SQRT(SUM(O14:O23)/90),-1)</f>
        <v>40</v>
      </c>
      <c r="O24">
        <f>ROUND(SQRT(N14^2+N24^2),-2)</f>
        <v>200</v>
      </c>
      <c r="P24" s="1">
        <f>O24/M24</f>
        <v>8.2644628099173556E-3</v>
      </c>
      <c r="R24">
        <f>ROUND(AVERAGE(R14:R23),-1)</f>
        <v>16280</v>
      </c>
      <c r="S24">
        <f>ROUND(SQRT(SUM(T14:T23)/90),-1)</f>
        <v>50</v>
      </c>
      <c r="T24">
        <f>ROUND(SQRT(S14^2+S24^2),-1)</f>
        <v>140</v>
      </c>
      <c r="U24" s="1">
        <f>T24/R24</f>
        <v>8.5995085995085995E-3</v>
      </c>
      <c r="W24">
        <f>ROUND(AVERAGE(W14:W23),-1)</f>
        <v>10910</v>
      </c>
      <c r="X24">
        <f>ROUND(SQRT(SUM(Y14:Y23)/90),-1)</f>
        <v>20</v>
      </c>
      <c r="Y24">
        <f>ROUND(SQRT(X14^2+X24^2),-1)</f>
        <v>100</v>
      </c>
      <c r="Z24" s="1">
        <f>Y24/W24</f>
        <v>9.1659028414298807E-3</v>
      </c>
    </row>
    <row r="25" spans="1:26" x14ac:dyDescent="0.3">
      <c r="A25" t="s">
        <v>6</v>
      </c>
      <c r="B25" t="s">
        <v>4</v>
      </c>
      <c r="C25" t="s">
        <v>5</v>
      </c>
      <c r="G25" t="s">
        <v>4</v>
      </c>
      <c r="H25" t="s">
        <v>5</v>
      </c>
      <c r="L25" t="s">
        <v>4</v>
      </c>
      <c r="M25" t="s">
        <v>5</v>
      </c>
      <c r="Q25" t="s">
        <v>4</v>
      </c>
      <c r="R25" t="s">
        <v>5</v>
      </c>
      <c r="V25" t="s">
        <v>4</v>
      </c>
      <c r="W25" t="s">
        <v>5</v>
      </c>
    </row>
    <row r="26" spans="1:26" x14ac:dyDescent="0.3">
      <c r="A26">
        <v>1</v>
      </c>
      <c r="B26">
        <v>10</v>
      </c>
      <c r="C26">
        <v>47381</v>
      </c>
      <c r="D26">
        <f t="shared" ref="D26:D35" si="12">ROUND(SQRT(C26),-2)</f>
        <v>200</v>
      </c>
      <c r="E26">
        <f>(C26-$C$36)^2</f>
        <v>361</v>
      </c>
      <c r="F26">
        <v>2</v>
      </c>
      <c r="G26">
        <v>10.1</v>
      </c>
      <c r="H26">
        <v>26668</v>
      </c>
      <c r="I26">
        <f t="shared" ref="I26:I35" si="13">ROUND(SQRT(H26),-2)</f>
        <v>200</v>
      </c>
      <c r="J26">
        <f>(H26-$H$36)^2</f>
        <v>4624</v>
      </c>
      <c r="K26">
        <v>3</v>
      </c>
      <c r="L26">
        <v>10.199999999999999</v>
      </c>
      <c r="M26">
        <v>14897</v>
      </c>
      <c r="N26">
        <f>ROUND(SQRT(M26),-1)</f>
        <v>120</v>
      </c>
      <c r="O26">
        <f>(M26-$M$36)^2</f>
        <v>10609</v>
      </c>
      <c r="P26">
        <v>4</v>
      </c>
      <c r="Q26">
        <v>10.1</v>
      </c>
      <c r="R26">
        <v>8560</v>
      </c>
      <c r="S26">
        <f>ROUND(SQRT(R26),-2)</f>
        <v>100</v>
      </c>
      <c r="T26">
        <f>(R26-$R$36)^2</f>
        <v>900</v>
      </c>
      <c r="U26">
        <v>5</v>
      </c>
      <c r="V26">
        <v>10</v>
      </c>
      <c r="W26">
        <v>4957</v>
      </c>
      <c r="X26">
        <f t="shared" ref="X26:X35" si="14">ROUND(SQRT(W26),-2)</f>
        <v>100</v>
      </c>
      <c r="Y26">
        <f>(W26-$W$36)^2</f>
        <v>1849</v>
      </c>
    </row>
    <row r="27" spans="1:26" x14ac:dyDescent="0.3">
      <c r="B27" t="s">
        <v>9</v>
      </c>
      <c r="C27">
        <v>47253</v>
      </c>
      <c r="D27">
        <f t="shared" si="12"/>
        <v>200</v>
      </c>
      <c r="E27">
        <f t="shared" ref="E27:E34" si="15">(C27-$C$36)^2</f>
        <v>21609</v>
      </c>
      <c r="G27" t="s">
        <v>9</v>
      </c>
      <c r="H27">
        <v>26832</v>
      </c>
      <c r="I27">
        <f t="shared" si="13"/>
        <v>200</v>
      </c>
      <c r="J27">
        <f t="shared" ref="J27:J35" si="16">(H27-$H$36)^2</f>
        <v>53824</v>
      </c>
      <c r="L27" t="s">
        <v>9</v>
      </c>
      <c r="M27">
        <v>14945</v>
      </c>
      <c r="N27">
        <f t="shared" ref="N27:N35" si="17">ROUND(SQRT(M27),-1)</f>
        <v>120</v>
      </c>
      <c r="O27">
        <f t="shared" ref="O27:O35" si="18">(M27-$M$36)^2</f>
        <v>3025</v>
      </c>
      <c r="Q27" t="s">
        <v>9</v>
      </c>
      <c r="R27">
        <v>8718</v>
      </c>
      <c r="S27">
        <f t="shared" ref="S27:S35" si="19">ROUND(SQRT(R27),-2)</f>
        <v>100</v>
      </c>
      <c r="T27">
        <f t="shared" ref="T27:T35" si="20">(R27-$R$36)^2</f>
        <v>16384</v>
      </c>
      <c r="V27" t="s">
        <v>9</v>
      </c>
      <c r="W27">
        <v>4946</v>
      </c>
      <c r="X27">
        <f t="shared" si="14"/>
        <v>100</v>
      </c>
      <c r="Y27">
        <f t="shared" ref="Y27:Y35" si="21">(W27-$W$36)^2</f>
        <v>2916</v>
      </c>
    </row>
    <row r="28" spans="1:26" x14ac:dyDescent="0.3">
      <c r="C28">
        <v>47132</v>
      </c>
      <c r="D28">
        <f t="shared" si="12"/>
        <v>200</v>
      </c>
      <c r="E28">
        <f t="shared" si="15"/>
        <v>71824</v>
      </c>
      <c r="H28">
        <v>26394</v>
      </c>
      <c r="I28">
        <f t="shared" si="13"/>
        <v>200</v>
      </c>
      <c r="J28">
        <f t="shared" si="16"/>
        <v>42436</v>
      </c>
      <c r="M28">
        <v>14852</v>
      </c>
      <c r="N28">
        <f t="shared" si="17"/>
        <v>120</v>
      </c>
      <c r="O28">
        <f t="shared" si="18"/>
        <v>21904</v>
      </c>
      <c r="R28">
        <v>8560</v>
      </c>
      <c r="S28">
        <f t="shared" si="19"/>
        <v>100</v>
      </c>
      <c r="T28">
        <f t="shared" si="20"/>
        <v>900</v>
      </c>
      <c r="W28">
        <v>5075</v>
      </c>
      <c r="X28">
        <f t="shared" si="14"/>
        <v>100</v>
      </c>
      <c r="Y28">
        <f t="shared" si="21"/>
        <v>5625</v>
      </c>
    </row>
    <row r="29" spans="1:26" x14ac:dyDescent="0.3">
      <c r="C29">
        <v>47523</v>
      </c>
      <c r="D29">
        <f t="shared" si="12"/>
        <v>200</v>
      </c>
      <c r="E29">
        <f t="shared" si="15"/>
        <v>15129</v>
      </c>
      <c r="H29">
        <v>26668</v>
      </c>
      <c r="I29">
        <f t="shared" si="13"/>
        <v>200</v>
      </c>
      <c r="J29">
        <f t="shared" si="16"/>
        <v>4624</v>
      </c>
      <c r="M29">
        <v>14823</v>
      </c>
      <c r="N29">
        <f t="shared" si="17"/>
        <v>120</v>
      </c>
      <c r="O29">
        <f t="shared" si="18"/>
        <v>31329</v>
      </c>
      <c r="R29">
        <v>8637</v>
      </c>
      <c r="S29">
        <f t="shared" si="19"/>
        <v>100</v>
      </c>
      <c r="T29">
        <f t="shared" si="20"/>
        <v>2209</v>
      </c>
      <c r="W29">
        <v>4948</v>
      </c>
      <c r="X29">
        <f t="shared" si="14"/>
        <v>100</v>
      </c>
      <c r="Y29">
        <f t="shared" si="21"/>
        <v>2704</v>
      </c>
    </row>
    <row r="30" spans="1:26" x14ac:dyDescent="0.3">
      <c r="C30">
        <v>47403</v>
      </c>
      <c r="D30">
        <f t="shared" si="12"/>
        <v>200</v>
      </c>
      <c r="E30">
        <f t="shared" si="15"/>
        <v>9</v>
      </c>
      <c r="H30">
        <v>26752</v>
      </c>
      <c r="I30">
        <f t="shared" si="13"/>
        <v>200</v>
      </c>
      <c r="J30">
        <f t="shared" si="16"/>
        <v>23104</v>
      </c>
      <c r="M30">
        <v>15013</v>
      </c>
      <c r="N30">
        <f t="shared" si="17"/>
        <v>120</v>
      </c>
      <c r="O30">
        <f t="shared" si="18"/>
        <v>169</v>
      </c>
      <c r="R30">
        <v>8744</v>
      </c>
      <c r="S30">
        <f t="shared" si="19"/>
        <v>100</v>
      </c>
      <c r="T30">
        <f t="shared" si="20"/>
        <v>23716</v>
      </c>
      <c r="W30">
        <v>5011</v>
      </c>
      <c r="X30">
        <f t="shared" si="14"/>
        <v>100</v>
      </c>
      <c r="Y30">
        <f t="shared" si="21"/>
        <v>121</v>
      </c>
    </row>
    <row r="31" spans="1:26" x14ac:dyDescent="0.3">
      <c r="C31">
        <v>47755</v>
      </c>
      <c r="D31">
        <f t="shared" si="12"/>
        <v>200</v>
      </c>
      <c r="E31">
        <f t="shared" si="15"/>
        <v>126025</v>
      </c>
      <c r="H31">
        <v>26402</v>
      </c>
      <c r="I31">
        <f t="shared" si="13"/>
        <v>200</v>
      </c>
      <c r="J31">
        <f t="shared" si="16"/>
        <v>39204</v>
      </c>
      <c r="M31">
        <v>15026</v>
      </c>
      <c r="N31">
        <f t="shared" si="17"/>
        <v>120</v>
      </c>
      <c r="O31">
        <f t="shared" si="18"/>
        <v>676</v>
      </c>
      <c r="R31">
        <v>8534</v>
      </c>
      <c r="S31">
        <f t="shared" si="19"/>
        <v>100</v>
      </c>
      <c r="T31">
        <f t="shared" si="20"/>
        <v>3136</v>
      </c>
      <c r="W31">
        <v>4974</v>
      </c>
      <c r="X31">
        <f t="shared" si="14"/>
        <v>100</v>
      </c>
      <c r="Y31">
        <f t="shared" si="21"/>
        <v>676</v>
      </c>
    </row>
    <row r="32" spans="1:26" x14ac:dyDescent="0.3">
      <c r="C32">
        <v>47719</v>
      </c>
      <c r="D32">
        <f t="shared" si="12"/>
        <v>200</v>
      </c>
      <c r="E32">
        <f t="shared" si="15"/>
        <v>101761</v>
      </c>
      <c r="H32">
        <v>26398</v>
      </c>
      <c r="I32">
        <f t="shared" si="13"/>
        <v>200</v>
      </c>
      <c r="J32">
        <f t="shared" si="16"/>
        <v>40804</v>
      </c>
      <c r="M32">
        <v>14964</v>
      </c>
      <c r="N32">
        <f t="shared" si="17"/>
        <v>120</v>
      </c>
      <c r="O32">
        <f t="shared" si="18"/>
        <v>1296</v>
      </c>
      <c r="R32">
        <v>8534</v>
      </c>
      <c r="S32">
        <f t="shared" si="19"/>
        <v>100</v>
      </c>
      <c r="T32">
        <f t="shared" si="20"/>
        <v>3136</v>
      </c>
      <c r="W32">
        <v>5128</v>
      </c>
      <c r="X32">
        <f t="shared" si="14"/>
        <v>100</v>
      </c>
      <c r="Y32">
        <f t="shared" si="21"/>
        <v>16384</v>
      </c>
    </row>
    <row r="33" spans="1:26" x14ac:dyDescent="0.3">
      <c r="C33">
        <v>47203</v>
      </c>
      <c r="D33">
        <f t="shared" si="12"/>
        <v>200</v>
      </c>
      <c r="E33">
        <f t="shared" si="15"/>
        <v>38809</v>
      </c>
      <c r="H33">
        <v>26632</v>
      </c>
      <c r="I33">
        <f t="shared" si="13"/>
        <v>200</v>
      </c>
      <c r="J33">
        <f t="shared" si="16"/>
        <v>1024</v>
      </c>
      <c r="M33">
        <v>15006</v>
      </c>
      <c r="N33">
        <f t="shared" si="17"/>
        <v>120</v>
      </c>
      <c r="O33">
        <f t="shared" si="18"/>
        <v>36</v>
      </c>
      <c r="R33">
        <v>8409</v>
      </c>
      <c r="S33">
        <f t="shared" si="19"/>
        <v>100</v>
      </c>
      <c r="T33">
        <f t="shared" si="20"/>
        <v>32761</v>
      </c>
      <c r="W33">
        <v>4912</v>
      </c>
      <c r="X33">
        <f t="shared" si="14"/>
        <v>100</v>
      </c>
      <c r="Y33">
        <f t="shared" si="21"/>
        <v>7744</v>
      </c>
    </row>
    <row r="34" spans="1:26" x14ac:dyDescent="0.3">
      <c r="C34">
        <v>47587</v>
      </c>
      <c r="D34">
        <f t="shared" si="12"/>
        <v>200</v>
      </c>
      <c r="E34">
        <f t="shared" si="15"/>
        <v>34969</v>
      </c>
      <c r="H34">
        <v>26275</v>
      </c>
      <c r="I34">
        <f t="shared" si="13"/>
        <v>200</v>
      </c>
      <c r="J34">
        <f t="shared" si="16"/>
        <v>105625</v>
      </c>
      <c r="M34">
        <v>15083</v>
      </c>
      <c r="N34">
        <f t="shared" si="17"/>
        <v>120</v>
      </c>
      <c r="O34">
        <f t="shared" si="18"/>
        <v>6889</v>
      </c>
      <c r="R34">
        <v>8615</v>
      </c>
      <c r="S34">
        <f t="shared" si="19"/>
        <v>100</v>
      </c>
      <c r="T34">
        <f t="shared" si="20"/>
        <v>625</v>
      </c>
      <c r="W34">
        <v>5105</v>
      </c>
      <c r="X34">
        <f t="shared" si="14"/>
        <v>100</v>
      </c>
      <c r="Y34">
        <f t="shared" si="21"/>
        <v>11025</v>
      </c>
    </row>
    <row r="35" spans="1:26" x14ac:dyDescent="0.3">
      <c r="C35">
        <v>47332</v>
      </c>
      <c r="D35">
        <f t="shared" si="12"/>
        <v>200</v>
      </c>
      <c r="E35">
        <f>(C35-$C$36)^2</f>
        <v>4624</v>
      </c>
      <c r="H35">
        <v>26632</v>
      </c>
      <c r="I35">
        <f t="shared" si="13"/>
        <v>200</v>
      </c>
      <c r="J35">
        <f t="shared" si="16"/>
        <v>1024</v>
      </c>
      <c r="M35">
        <v>14970</v>
      </c>
      <c r="N35">
        <f t="shared" si="17"/>
        <v>120</v>
      </c>
      <c r="O35">
        <f t="shared" si="18"/>
        <v>900</v>
      </c>
      <c r="R35">
        <v>8620</v>
      </c>
      <c r="S35">
        <f t="shared" si="19"/>
        <v>100</v>
      </c>
      <c r="T35">
        <f t="shared" si="20"/>
        <v>900</v>
      </c>
      <c r="W35">
        <v>4952</v>
      </c>
      <c r="X35">
        <f t="shared" si="14"/>
        <v>100</v>
      </c>
      <c r="Y35">
        <f t="shared" si="21"/>
        <v>2304</v>
      </c>
    </row>
    <row r="36" spans="1:26" x14ac:dyDescent="0.3">
      <c r="C36">
        <f>ROUND(AVERAGE(C26:C35),-2)</f>
        <v>47400</v>
      </c>
      <c r="D36">
        <f>ROUND(SQRT(SUM(E26:E35)/90),-1)</f>
        <v>70</v>
      </c>
      <c r="E36">
        <f>ROUND(SQRT(D26^2+D36^2),-2)</f>
        <v>200</v>
      </c>
      <c r="F36" s="1">
        <f>E36/C36</f>
        <v>4.2194092827004216E-3</v>
      </c>
      <c r="H36">
        <f>ROUND(AVERAGE(H26:H35),-2)</f>
        <v>26600</v>
      </c>
      <c r="I36">
        <f>ROUND(SQRT(SUM(J26:J35)/90),-1)</f>
        <v>60</v>
      </c>
      <c r="J36">
        <f>ROUND(SQRT(I26^2+I36^2),-2)</f>
        <v>200</v>
      </c>
      <c r="K36" s="1">
        <f>J36/H36</f>
        <v>7.5187969924812026E-3</v>
      </c>
      <c r="M36">
        <f>ROUND(AVERAGE(M26:M35),-2)</f>
        <v>15000</v>
      </c>
      <c r="N36">
        <f>ROUND(SQRT(SUM(O26:O35)/90),-1)</f>
        <v>30</v>
      </c>
      <c r="O36">
        <f>ROUND(SQRT(N26^2+N36^2),-1)</f>
        <v>120</v>
      </c>
      <c r="P36" s="1">
        <f>O36/M36</f>
        <v>8.0000000000000002E-3</v>
      </c>
      <c r="R36">
        <f>ROUND(AVERAGE(R26:R35),-1)</f>
        <v>8590</v>
      </c>
      <c r="S36">
        <f>ROUND(SQRT(SUM(T26:T35)/90),-1)</f>
        <v>30</v>
      </c>
      <c r="T36">
        <f>ROUND(SQRT(S26^2+S36^2),-1)</f>
        <v>100</v>
      </c>
      <c r="U36" s="1">
        <f>T36/R36</f>
        <v>1.1641443538998836E-2</v>
      </c>
      <c r="W36">
        <f>ROUND(AVERAGE(W26:W35),-1)</f>
        <v>5000</v>
      </c>
      <c r="X36">
        <f>ROUND(SQRT(SUM(Y26:Y35)/90),-1)</f>
        <v>20</v>
      </c>
      <c r="Y36">
        <f>ROUND(SQRT(X26^2+X36^2),-2)</f>
        <v>100</v>
      </c>
      <c r="Z36" s="1">
        <f>Y36/W36</f>
        <v>0.02</v>
      </c>
    </row>
    <row r="37" spans="1:26" x14ac:dyDescent="0.3">
      <c r="A37" t="s">
        <v>7</v>
      </c>
      <c r="B37" t="s">
        <v>4</v>
      </c>
      <c r="C37" t="s">
        <v>5</v>
      </c>
      <c r="G37" t="s">
        <v>4</v>
      </c>
      <c r="H37" t="s">
        <v>5</v>
      </c>
      <c r="L37" t="s">
        <v>4</v>
      </c>
      <c r="M37" t="s">
        <v>5</v>
      </c>
      <c r="Q37" t="s">
        <v>4</v>
      </c>
      <c r="R37" t="s">
        <v>5</v>
      </c>
      <c r="V37" t="s">
        <v>4</v>
      </c>
      <c r="W37" t="s">
        <v>5</v>
      </c>
    </row>
    <row r="38" spans="1:26" x14ac:dyDescent="0.3">
      <c r="A38">
        <v>1</v>
      </c>
      <c r="B38">
        <v>5</v>
      </c>
      <c r="C38">
        <v>46301</v>
      </c>
      <c r="D38">
        <f t="shared" ref="D38:D47" si="22">ROUND(SQRT(C38),-2)</f>
        <v>200</v>
      </c>
      <c r="E38">
        <f>(C38-$C$48)^2</f>
        <v>249001</v>
      </c>
      <c r="F38">
        <v>2</v>
      </c>
      <c r="G38">
        <v>4.7</v>
      </c>
      <c r="H38">
        <v>26878</v>
      </c>
      <c r="I38">
        <f t="shared" ref="I38:I47" si="23">ROUND(SQRT(H38),-2)</f>
        <v>200</v>
      </c>
      <c r="J38">
        <f>(H38-$H$48)^2</f>
        <v>31684</v>
      </c>
      <c r="K38">
        <v>3</v>
      </c>
      <c r="L38">
        <v>4.7</v>
      </c>
      <c r="M38">
        <v>16320</v>
      </c>
      <c r="N38">
        <f>ROUND(SQRT(M38),-1)</f>
        <v>130</v>
      </c>
      <c r="O38">
        <f>(M38-$M$48)^2</f>
        <v>12100</v>
      </c>
      <c r="P38">
        <v>4</v>
      </c>
      <c r="Q38">
        <v>4.5999999999999996</v>
      </c>
      <c r="R38">
        <v>9345</v>
      </c>
      <c r="S38">
        <f>ROUND(SQRT(R38),-1)</f>
        <v>100</v>
      </c>
      <c r="T38">
        <f>(R38-$R$48)^2</f>
        <v>11025</v>
      </c>
      <c r="U38">
        <v>5</v>
      </c>
      <c r="V38">
        <v>4.8</v>
      </c>
      <c r="W38">
        <v>5472</v>
      </c>
      <c r="X38">
        <f t="shared" ref="X38:X47" si="24">ROUND(SQRT(W38),-2)</f>
        <v>100</v>
      </c>
      <c r="Y38">
        <f>(W38-$W$48)^2</f>
        <v>144</v>
      </c>
    </row>
    <row r="39" spans="1:26" x14ac:dyDescent="0.3">
      <c r="B39" t="s">
        <v>9</v>
      </c>
      <c r="C39">
        <v>46869</v>
      </c>
      <c r="D39">
        <f t="shared" si="22"/>
        <v>200</v>
      </c>
      <c r="E39">
        <f t="shared" ref="E39:E47" si="25">(C39-$C$48)^2</f>
        <v>4761</v>
      </c>
      <c r="G39" t="s">
        <v>9</v>
      </c>
      <c r="H39">
        <v>27015</v>
      </c>
      <c r="I39">
        <f t="shared" si="23"/>
        <v>200</v>
      </c>
      <c r="J39">
        <f t="shared" ref="J39:J47" si="26">(H39-$H$48)^2</f>
        <v>99225</v>
      </c>
      <c r="L39" t="s">
        <v>9</v>
      </c>
      <c r="M39">
        <v>16155</v>
      </c>
      <c r="N39">
        <f t="shared" ref="N39:N47" si="27">ROUND(SQRT(M39),-1)</f>
        <v>130</v>
      </c>
      <c r="O39">
        <f t="shared" ref="O39:O47" si="28">(M39-$M$48)^2</f>
        <v>3025</v>
      </c>
      <c r="Q39" t="s">
        <v>9</v>
      </c>
      <c r="R39">
        <v>9447</v>
      </c>
      <c r="S39">
        <f t="shared" ref="S39:S47" si="29">ROUND(SQRT(R39),-1)</f>
        <v>100</v>
      </c>
      <c r="T39">
        <f t="shared" ref="T39:T47" si="30">(R39-$R$48)^2</f>
        <v>9</v>
      </c>
      <c r="V39" t="s">
        <v>9</v>
      </c>
      <c r="W39">
        <v>5432</v>
      </c>
      <c r="X39">
        <f t="shared" si="24"/>
        <v>100</v>
      </c>
      <c r="Y39">
        <f t="shared" ref="Y39:Y47" si="31">(W39-$W$48)^2</f>
        <v>784</v>
      </c>
    </row>
    <row r="40" spans="1:26" x14ac:dyDescent="0.3">
      <c r="C40">
        <v>46869</v>
      </c>
      <c r="D40">
        <f t="shared" si="22"/>
        <v>200</v>
      </c>
      <c r="E40">
        <f t="shared" si="25"/>
        <v>4761</v>
      </c>
      <c r="H40">
        <v>26927</v>
      </c>
      <c r="I40">
        <f t="shared" si="23"/>
        <v>200</v>
      </c>
      <c r="J40">
        <f t="shared" si="26"/>
        <v>51529</v>
      </c>
      <c r="M40">
        <v>16258</v>
      </c>
      <c r="N40">
        <f t="shared" si="27"/>
        <v>130</v>
      </c>
      <c r="O40">
        <f t="shared" si="28"/>
        <v>2304</v>
      </c>
      <c r="R40">
        <v>9342</v>
      </c>
      <c r="S40">
        <f t="shared" si="29"/>
        <v>100</v>
      </c>
      <c r="T40">
        <f t="shared" si="30"/>
        <v>11664</v>
      </c>
      <c r="W40">
        <v>5388</v>
      </c>
      <c r="X40">
        <f t="shared" si="24"/>
        <v>100</v>
      </c>
      <c r="Y40">
        <f t="shared" si="31"/>
        <v>5184</v>
      </c>
    </row>
    <row r="41" spans="1:26" x14ac:dyDescent="0.3">
      <c r="C41">
        <v>46984</v>
      </c>
      <c r="D41">
        <f t="shared" si="22"/>
        <v>200</v>
      </c>
      <c r="E41">
        <f t="shared" si="25"/>
        <v>33856</v>
      </c>
      <c r="H41">
        <v>26918</v>
      </c>
      <c r="I41">
        <f t="shared" si="23"/>
        <v>200</v>
      </c>
      <c r="J41">
        <f t="shared" si="26"/>
        <v>47524</v>
      </c>
      <c r="M41">
        <v>15999</v>
      </c>
      <c r="N41">
        <f t="shared" si="27"/>
        <v>130</v>
      </c>
      <c r="O41">
        <f t="shared" si="28"/>
        <v>44521</v>
      </c>
      <c r="R41">
        <v>9494</v>
      </c>
      <c r="S41">
        <f t="shared" si="29"/>
        <v>100</v>
      </c>
      <c r="T41">
        <f t="shared" si="30"/>
        <v>1936</v>
      </c>
      <c r="W41">
        <v>5605</v>
      </c>
      <c r="X41">
        <f t="shared" si="24"/>
        <v>100</v>
      </c>
      <c r="Y41">
        <f t="shared" si="31"/>
        <v>21025</v>
      </c>
    </row>
    <row r="42" spans="1:26" x14ac:dyDescent="0.3">
      <c r="C42">
        <v>46932</v>
      </c>
      <c r="D42">
        <f t="shared" si="22"/>
        <v>200</v>
      </c>
      <c r="E42">
        <f t="shared" si="25"/>
        <v>17424</v>
      </c>
      <c r="H42">
        <v>26575</v>
      </c>
      <c r="I42">
        <f t="shared" si="23"/>
        <v>200</v>
      </c>
      <c r="J42">
        <f t="shared" si="26"/>
        <v>15625</v>
      </c>
      <c r="M42">
        <v>16155</v>
      </c>
      <c r="N42">
        <f t="shared" si="27"/>
        <v>130</v>
      </c>
      <c r="O42">
        <f t="shared" si="28"/>
        <v>3025</v>
      </c>
      <c r="R42">
        <v>9581</v>
      </c>
      <c r="S42">
        <f t="shared" si="29"/>
        <v>100</v>
      </c>
      <c r="T42">
        <f t="shared" si="30"/>
        <v>17161</v>
      </c>
      <c r="W42">
        <v>5462</v>
      </c>
      <c r="X42">
        <f t="shared" si="24"/>
        <v>100</v>
      </c>
      <c r="Y42">
        <f t="shared" si="31"/>
        <v>4</v>
      </c>
    </row>
    <row r="43" spans="1:26" x14ac:dyDescent="0.3">
      <c r="C43">
        <v>46862</v>
      </c>
      <c r="D43">
        <f t="shared" si="22"/>
        <v>200</v>
      </c>
      <c r="E43">
        <f t="shared" si="25"/>
        <v>3844</v>
      </c>
      <c r="H43">
        <v>26722</v>
      </c>
      <c r="I43">
        <f t="shared" si="23"/>
        <v>200</v>
      </c>
      <c r="J43">
        <f t="shared" si="26"/>
        <v>484</v>
      </c>
      <c r="M43">
        <v>16053</v>
      </c>
      <c r="N43">
        <f t="shared" si="27"/>
        <v>130</v>
      </c>
      <c r="O43">
        <f t="shared" si="28"/>
        <v>24649</v>
      </c>
      <c r="R43">
        <v>9420</v>
      </c>
      <c r="S43">
        <f t="shared" si="29"/>
        <v>100</v>
      </c>
      <c r="T43">
        <f t="shared" si="30"/>
        <v>900</v>
      </c>
      <c r="W43">
        <v>5453</v>
      </c>
      <c r="X43">
        <f t="shared" si="24"/>
        <v>100</v>
      </c>
      <c r="Y43">
        <f t="shared" si="31"/>
        <v>49</v>
      </c>
    </row>
    <row r="44" spans="1:26" x14ac:dyDescent="0.3">
      <c r="C44">
        <v>46632</v>
      </c>
      <c r="D44">
        <f t="shared" si="22"/>
        <v>200</v>
      </c>
      <c r="E44">
        <f t="shared" si="25"/>
        <v>28224</v>
      </c>
      <c r="H44">
        <v>26470</v>
      </c>
      <c r="I44">
        <f t="shared" si="23"/>
        <v>200</v>
      </c>
      <c r="J44">
        <f t="shared" si="26"/>
        <v>52900</v>
      </c>
      <c r="M44">
        <v>16478</v>
      </c>
      <c r="N44">
        <f t="shared" si="27"/>
        <v>130</v>
      </c>
      <c r="O44">
        <f t="shared" si="28"/>
        <v>71824</v>
      </c>
      <c r="R44">
        <v>9462</v>
      </c>
      <c r="S44">
        <f t="shared" si="29"/>
        <v>100</v>
      </c>
      <c r="T44">
        <f t="shared" si="30"/>
        <v>144</v>
      </c>
      <c r="W44">
        <v>5418</v>
      </c>
      <c r="X44">
        <f t="shared" si="24"/>
        <v>100</v>
      </c>
      <c r="Y44">
        <f t="shared" si="31"/>
        <v>1764</v>
      </c>
    </row>
    <row r="45" spans="1:26" x14ac:dyDescent="0.3">
      <c r="C45">
        <v>46679</v>
      </c>
      <c r="D45">
        <f t="shared" si="22"/>
        <v>200</v>
      </c>
      <c r="E45">
        <f t="shared" si="25"/>
        <v>14641</v>
      </c>
      <c r="H45">
        <v>26708</v>
      </c>
      <c r="I45">
        <f t="shared" si="23"/>
        <v>200</v>
      </c>
      <c r="J45">
        <f t="shared" si="26"/>
        <v>64</v>
      </c>
      <c r="M45">
        <v>16068</v>
      </c>
      <c r="N45">
        <f t="shared" si="27"/>
        <v>130</v>
      </c>
      <c r="O45">
        <f t="shared" si="28"/>
        <v>20164</v>
      </c>
      <c r="R45">
        <v>9510</v>
      </c>
      <c r="S45">
        <f t="shared" si="29"/>
        <v>100</v>
      </c>
      <c r="T45">
        <f t="shared" si="30"/>
        <v>3600</v>
      </c>
      <c r="W45">
        <v>5437</v>
      </c>
      <c r="X45">
        <f t="shared" si="24"/>
        <v>100</v>
      </c>
      <c r="Y45">
        <f t="shared" si="31"/>
        <v>529</v>
      </c>
    </row>
    <row r="46" spans="1:26" x14ac:dyDescent="0.3">
      <c r="C46">
        <v>46573</v>
      </c>
      <c r="D46">
        <f t="shared" si="22"/>
        <v>200</v>
      </c>
      <c r="E46">
        <f t="shared" si="25"/>
        <v>51529</v>
      </c>
      <c r="H46">
        <v>26517</v>
      </c>
      <c r="I46">
        <f t="shared" si="23"/>
        <v>200</v>
      </c>
      <c r="J46">
        <f t="shared" si="26"/>
        <v>33489</v>
      </c>
      <c r="M46">
        <v>16408</v>
      </c>
      <c r="N46">
        <f t="shared" si="27"/>
        <v>130</v>
      </c>
      <c r="O46">
        <f t="shared" si="28"/>
        <v>39204</v>
      </c>
      <c r="R46">
        <v>9333</v>
      </c>
      <c r="S46">
        <f t="shared" si="29"/>
        <v>100</v>
      </c>
      <c r="T46">
        <f t="shared" si="30"/>
        <v>13689</v>
      </c>
      <c r="W46">
        <v>5450</v>
      </c>
      <c r="X46">
        <f t="shared" si="24"/>
        <v>100</v>
      </c>
      <c r="Y46">
        <f t="shared" si="31"/>
        <v>100</v>
      </c>
    </row>
    <row r="47" spans="1:26" x14ac:dyDescent="0.3">
      <c r="C47">
        <v>46827</v>
      </c>
      <c r="D47">
        <f t="shared" si="22"/>
        <v>200</v>
      </c>
      <c r="E47">
        <f t="shared" si="25"/>
        <v>729</v>
      </c>
      <c r="H47">
        <v>26700</v>
      </c>
      <c r="I47">
        <f t="shared" si="23"/>
        <v>200</v>
      </c>
      <c r="J47">
        <f t="shared" si="26"/>
        <v>0</v>
      </c>
      <c r="M47">
        <v>16240</v>
      </c>
      <c r="N47">
        <f t="shared" si="27"/>
        <v>130</v>
      </c>
      <c r="O47">
        <f t="shared" si="28"/>
        <v>900</v>
      </c>
      <c r="R47">
        <v>9559</v>
      </c>
      <c r="S47">
        <f t="shared" si="29"/>
        <v>100</v>
      </c>
      <c r="T47">
        <f t="shared" si="30"/>
        <v>11881</v>
      </c>
      <c r="W47">
        <v>5441</v>
      </c>
      <c r="X47">
        <f t="shared" si="24"/>
        <v>100</v>
      </c>
      <c r="Y47">
        <f t="shared" si="31"/>
        <v>361</v>
      </c>
    </row>
    <row r="48" spans="1:26" x14ac:dyDescent="0.3">
      <c r="C48">
        <f>ROUND(AVERAGE(C38:C47),-2)</f>
        <v>46800</v>
      </c>
      <c r="D48">
        <f>ROUND(SQRT(SUM(E38:E47)/90),-1)</f>
        <v>70</v>
      </c>
      <c r="E48">
        <f>ROUND(SQRT(D38^2+D48^2),-2)</f>
        <v>200</v>
      </c>
      <c r="F48" s="1">
        <f>E48/C48</f>
        <v>4.2735042735042739E-3</v>
      </c>
      <c r="H48">
        <f>ROUND(AVERAGE(H38:H47),-2)</f>
        <v>26700</v>
      </c>
      <c r="I48">
        <f>ROUND(SQRT(SUM(J38:J47)/90),-1)</f>
        <v>60</v>
      </c>
      <c r="J48">
        <f>ROUND(SQRT(I38^2+I48^2),-2)</f>
        <v>200</v>
      </c>
      <c r="K48" s="1">
        <f>J48/H48</f>
        <v>7.4906367041198503E-3</v>
      </c>
      <c r="M48">
        <f>ROUND(AVERAGE(M38:M47),-1)</f>
        <v>16210</v>
      </c>
      <c r="N48">
        <f>ROUND(SQRT(SUM(O38:O47)/90),-1)</f>
        <v>50</v>
      </c>
      <c r="O48">
        <f>ROUND(SQRT(N38^2+N48^2),-1)</f>
        <v>140</v>
      </c>
      <c r="P48" s="1">
        <f>O48/M48</f>
        <v>8.6366440468846391E-3</v>
      </c>
      <c r="R48">
        <f>ROUND(AVERAGE(R38:R47),-1)</f>
        <v>9450</v>
      </c>
      <c r="S48">
        <f>ROUND(SQRT(SUM(T38:T47)/90),-1)</f>
        <v>30</v>
      </c>
      <c r="T48">
        <f>ROUND(SQRT(S38^2+S48^2),-1)</f>
        <v>100</v>
      </c>
      <c r="U48" s="1">
        <f>T48/R48</f>
        <v>1.0582010582010581E-2</v>
      </c>
      <c r="W48">
        <f>ROUND(AVERAGE(W38:W47),-1)</f>
        <v>5460</v>
      </c>
      <c r="X48">
        <f>ROUND(SQRT(SUM(Y38:Y47)/90),-1)</f>
        <v>20</v>
      </c>
      <c r="Y48">
        <f>ROUND(SQRT(X38^2+X48^2),-1)</f>
        <v>100</v>
      </c>
      <c r="Z48" s="1">
        <f>Y48/W48</f>
        <v>1.8315018315018316E-2</v>
      </c>
    </row>
    <row r="49" spans="1:23" x14ac:dyDescent="0.3">
      <c r="B49" t="s">
        <v>10</v>
      </c>
      <c r="C49" t="s">
        <v>5</v>
      </c>
      <c r="F49" t="s">
        <v>11</v>
      </c>
      <c r="G49" t="s">
        <v>5</v>
      </c>
    </row>
    <row r="50" spans="1:23" x14ac:dyDescent="0.3">
      <c r="B50" t="s">
        <v>12</v>
      </c>
      <c r="C50">
        <v>134</v>
      </c>
      <c r="D50">
        <f>ROUND(SQRT(C50),0)</f>
        <v>12</v>
      </c>
      <c r="E50">
        <f>(C50-$C$60)^2</f>
        <v>36</v>
      </c>
      <c r="G50">
        <v>157</v>
      </c>
      <c r="H50">
        <f>ROUND(SQRT(G50),0)</f>
        <v>13</v>
      </c>
      <c r="I50">
        <f>(G50-$C$60)^2</f>
        <v>289</v>
      </c>
    </row>
    <row r="51" spans="1:23" x14ac:dyDescent="0.3">
      <c r="B51">
        <v>189</v>
      </c>
      <c r="C51">
        <v>137</v>
      </c>
      <c r="D51">
        <f>ROUND(SQRT(C51),0)</f>
        <v>12</v>
      </c>
      <c r="E51">
        <f t="shared" ref="E51:E59" si="32">(C51-$C$60)^2</f>
        <v>9</v>
      </c>
      <c r="G51">
        <v>150</v>
      </c>
      <c r="H51">
        <f>ROUND(SQRT(G51),0)</f>
        <v>12</v>
      </c>
      <c r="I51">
        <f t="shared" ref="I51:I59" si="33">(G51-$C$60)^2</f>
        <v>100</v>
      </c>
    </row>
    <row r="52" spans="1:23" x14ac:dyDescent="0.3">
      <c r="C52">
        <v>147</v>
      </c>
      <c r="D52">
        <f t="shared" ref="D52:D59" si="34">ROUND(SQRT(C52),0)</f>
        <v>12</v>
      </c>
      <c r="E52">
        <f t="shared" si="32"/>
        <v>49</v>
      </c>
      <c r="G52">
        <v>137</v>
      </c>
      <c r="H52">
        <f t="shared" ref="H52:H59" si="35">ROUND(SQRT(G52),0)</f>
        <v>12</v>
      </c>
      <c r="I52">
        <f t="shared" si="33"/>
        <v>9</v>
      </c>
    </row>
    <row r="53" spans="1:23" x14ac:dyDescent="0.3">
      <c r="C53">
        <v>129</v>
      </c>
      <c r="D53">
        <f t="shared" si="34"/>
        <v>11</v>
      </c>
      <c r="E53">
        <f t="shared" si="32"/>
        <v>121</v>
      </c>
      <c r="G53">
        <v>172</v>
      </c>
      <c r="H53">
        <f t="shared" si="35"/>
        <v>13</v>
      </c>
      <c r="I53">
        <f t="shared" si="33"/>
        <v>1024</v>
      </c>
    </row>
    <row r="54" spans="1:23" x14ac:dyDescent="0.3">
      <c r="C54">
        <v>144</v>
      </c>
      <c r="D54">
        <f t="shared" si="34"/>
        <v>12</v>
      </c>
      <c r="E54">
        <f t="shared" si="32"/>
        <v>16</v>
      </c>
      <c r="G54">
        <v>131</v>
      </c>
      <c r="H54">
        <f t="shared" si="35"/>
        <v>11</v>
      </c>
      <c r="I54">
        <f t="shared" si="33"/>
        <v>81</v>
      </c>
    </row>
    <row r="55" spans="1:23" x14ac:dyDescent="0.3">
      <c r="C55">
        <v>141</v>
      </c>
      <c r="D55">
        <f t="shared" si="34"/>
        <v>12</v>
      </c>
      <c r="E55">
        <f t="shared" si="32"/>
        <v>1</v>
      </c>
      <c r="G55">
        <v>127</v>
      </c>
      <c r="H55">
        <f t="shared" si="35"/>
        <v>11</v>
      </c>
      <c r="I55">
        <f t="shared" si="33"/>
        <v>169</v>
      </c>
    </row>
    <row r="56" spans="1:23" x14ac:dyDescent="0.3">
      <c r="C56">
        <v>144</v>
      </c>
      <c r="D56">
        <f t="shared" si="34"/>
        <v>12</v>
      </c>
      <c r="E56">
        <f t="shared" si="32"/>
        <v>16</v>
      </c>
      <c r="G56">
        <v>147</v>
      </c>
      <c r="H56">
        <f t="shared" si="35"/>
        <v>12</v>
      </c>
      <c r="I56">
        <f t="shared" si="33"/>
        <v>49</v>
      </c>
    </row>
    <row r="57" spans="1:23" x14ac:dyDescent="0.3">
      <c r="C57">
        <v>151</v>
      </c>
      <c r="D57">
        <f t="shared" si="34"/>
        <v>12</v>
      </c>
      <c r="E57">
        <f t="shared" si="32"/>
        <v>121</v>
      </c>
      <c r="G57">
        <v>148</v>
      </c>
      <c r="H57">
        <f t="shared" si="35"/>
        <v>12</v>
      </c>
      <c r="I57">
        <f t="shared" si="33"/>
        <v>64</v>
      </c>
    </row>
    <row r="58" spans="1:23" x14ac:dyDescent="0.3">
      <c r="C58">
        <v>137</v>
      </c>
      <c r="D58">
        <f t="shared" si="34"/>
        <v>12</v>
      </c>
      <c r="E58">
        <f t="shared" si="32"/>
        <v>9</v>
      </c>
      <c r="G58">
        <v>151</v>
      </c>
      <c r="H58">
        <f t="shared" si="35"/>
        <v>12</v>
      </c>
      <c r="I58">
        <f t="shared" si="33"/>
        <v>121</v>
      </c>
    </row>
    <row r="59" spans="1:23" x14ac:dyDescent="0.3">
      <c r="C59">
        <v>130</v>
      </c>
      <c r="D59">
        <f t="shared" si="34"/>
        <v>11</v>
      </c>
      <c r="E59">
        <f t="shared" si="32"/>
        <v>100</v>
      </c>
      <c r="G59">
        <v>163</v>
      </c>
      <c r="H59">
        <f t="shared" si="35"/>
        <v>13</v>
      </c>
      <c r="I59">
        <f t="shared" si="33"/>
        <v>529</v>
      </c>
    </row>
    <row r="60" spans="1:23" x14ac:dyDescent="0.3">
      <c r="C60">
        <f>ROUND(AVERAGE(C50:C59),-1)</f>
        <v>140</v>
      </c>
      <c r="D60">
        <f>ROUND(SQRT(SUM(E50:E59)/90),0)</f>
        <v>2</v>
      </c>
      <c r="E60">
        <f>ROUND(SQRT(D50^2+D60^2),0)</f>
        <v>12</v>
      </c>
      <c r="F60" s="1">
        <f>E60/C60</f>
        <v>8.5714285714285715E-2</v>
      </c>
      <c r="G60">
        <f>ROUND(AVERAGE(G50:G59),-1)</f>
        <v>150</v>
      </c>
      <c r="H60">
        <f>ROUND(SQRT(SUM(I50:I59)/90),0)</f>
        <v>5</v>
      </c>
      <c r="I60">
        <f>ROUND(SQRT(H50^2+H60^2),0)</f>
        <v>14</v>
      </c>
      <c r="J60" s="1">
        <f>I60/G60</f>
        <v>9.3333333333333338E-2</v>
      </c>
    </row>
    <row r="64" spans="1:23" x14ac:dyDescent="0.3">
      <c r="A64" s="5" t="s">
        <v>3</v>
      </c>
      <c r="B64" s="5"/>
      <c r="C64" s="5"/>
      <c r="D64" s="5"/>
      <c r="E64" s="5"/>
      <c r="F64" s="5"/>
      <c r="G64" s="5"/>
      <c r="I64" s="5" t="s">
        <v>6</v>
      </c>
      <c r="J64" s="5"/>
      <c r="K64" s="5"/>
      <c r="L64" s="5"/>
      <c r="M64" s="5"/>
      <c r="N64" s="5"/>
      <c r="O64" s="5"/>
      <c r="Q64" s="5" t="s">
        <v>7</v>
      </c>
      <c r="R64" s="5"/>
      <c r="S64" s="5"/>
      <c r="T64" s="5"/>
      <c r="U64" s="5"/>
      <c r="V64" s="5"/>
      <c r="W64" s="5"/>
    </row>
    <row r="65" spans="1:25" x14ac:dyDescent="0.3">
      <c r="A65" t="s">
        <v>30</v>
      </c>
      <c r="B65" t="s">
        <v>16</v>
      </c>
      <c r="C65" t="s">
        <v>13</v>
      </c>
      <c r="D65" t="s">
        <v>14</v>
      </c>
      <c r="E65" t="s">
        <v>15</v>
      </c>
      <c r="F65" t="s">
        <v>18</v>
      </c>
      <c r="G65" t="s">
        <v>19</v>
      </c>
      <c r="I65" t="s">
        <v>31</v>
      </c>
      <c r="J65" t="s">
        <v>16</v>
      </c>
      <c r="K65" t="s">
        <v>13</v>
      </c>
      <c r="L65" t="s">
        <v>14</v>
      </c>
      <c r="M65" t="s">
        <v>15</v>
      </c>
      <c r="N65" t="s">
        <v>18</v>
      </c>
      <c r="O65" t="s">
        <v>19</v>
      </c>
      <c r="Q65" t="s">
        <v>17</v>
      </c>
      <c r="R65" t="s">
        <v>16</v>
      </c>
      <c r="S65" t="s">
        <v>13</v>
      </c>
      <c r="T65" t="s">
        <v>14</v>
      </c>
      <c r="U65" t="s">
        <v>15</v>
      </c>
      <c r="V65" t="s">
        <v>18</v>
      </c>
      <c r="W65" t="s">
        <v>19</v>
      </c>
      <c r="Y65" t="s">
        <v>17</v>
      </c>
    </row>
    <row r="66" spans="1:25" x14ac:dyDescent="0.3">
      <c r="A66">
        <f>$B$14</f>
        <v>20.2</v>
      </c>
      <c r="B66">
        <v>1</v>
      </c>
      <c r="C66">
        <f>$C$24</f>
        <v>55100</v>
      </c>
      <c r="D66">
        <f>$E$24</f>
        <v>200</v>
      </c>
      <c r="E66" s="1">
        <f>D66/C66</f>
        <v>3.629764065335753E-3</v>
      </c>
      <c r="F66">
        <f>ROUND(1/A66*10*LN($C$11/(C66-$G$60)),6)</f>
        <v>0.21127299999999999</v>
      </c>
      <c r="G66">
        <f>ROUND(F66/A66*10*SQRT(((B66*0.1)/A66)^2/A66^2*(LN($C$11/(C66-$G$60)))^2+($E$11/($C$11)^2)^2+((D66/C66)^2+($I$60/$G$60)^2)/($C$11^2*(C66-$G$60)^2)),6)</f>
        <v>1.1E-5</v>
      </c>
      <c r="H66" s="2">
        <f>G66/F66</f>
        <v>5.2065337265055168E-5</v>
      </c>
      <c r="I66">
        <f>$B$26</f>
        <v>10</v>
      </c>
      <c r="J66">
        <v>1</v>
      </c>
      <c r="K66">
        <f>$C$36</f>
        <v>47400</v>
      </c>
      <c r="L66">
        <f>$E$36</f>
        <v>200</v>
      </c>
      <c r="M66" s="1">
        <f>L66/K66</f>
        <v>4.2194092827004216E-3</v>
      </c>
      <c r="N66">
        <f>ROUND(1/I66*10*LN($C$11/(K66-$G$60)),4)</f>
        <v>0.57769999999999999</v>
      </c>
      <c r="O66">
        <f>ROUND(N66/I66*10*SQRT(((J66*0.1)/I66)^2/I66^2*(LN($C$11/(K66-$G$60)))^2+($E$11/($C$11)^2)^2+((L66/K66)^2+($I$60/$G$60)^2)/($C$11^2*(K66-$G$60)^2)),4)</f>
        <v>2.9999999999999997E-4</v>
      </c>
      <c r="Q66">
        <f>$B$38</f>
        <v>5</v>
      </c>
      <c r="R66">
        <v>1</v>
      </c>
      <c r="S66">
        <f>$C$48</f>
        <v>46800</v>
      </c>
      <c r="T66">
        <f>$E$48</f>
        <v>200</v>
      </c>
      <c r="U66" s="1">
        <f>T66/S66</f>
        <v>4.2735042735042739E-3</v>
      </c>
      <c r="V66">
        <f>ROUND(1/Q66*10*LN($C$11/(S66-$G$60)),3)</f>
        <v>1.181</v>
      </c>
      <c r="W66">
        <f>ROUND(V66/Q66*10*SQRT(((R66*0.1)/Q66)^2/Q66^2*(LN($C$11/(S66-$G$60)))^2+($E$11/($C$11)^2)^2+((T66/S66)^2+($I$60/$G$60)^2)/($C$11^2*(S66-$G$60)^2)),3)</f>
        <v>6.0000000000000001E-3</v>
      </c>
    </row>
    <row r="67" spans="1:25" x14ac:dyDescent="0.3">
      <c r="A67">
        <f>A66+$G$14</f>
        <v>40.200000000000003</v>
      </c>
      <c r="B67">
        <v>2</v>
      </c>
      <c r="C67">
        <f>$H$24</f>
        <v>36600</v>
      </c>
      <c r="D67">
        <f>$J$24</f>
        <v>200</v>
      </c>
      <c r="E67" s="1">
        <f t="shared" ref="E67:E69" si="36">D67/C67</f>
        <v>5.4644808743169399E-3</v>
      </c>
      <c r="F67">
        <f t="shared" ref="F67:F70" si="37">ROUND(1/A67*10*LN($C$11/(C67-$G$60)),6)</f>
        <v>0.20827200000000001</v>
      </c>
      <c r="G67">
        <f t="shared" ref="G67:G70" si="38">ROUND(F67/A67*10*SQRT(((B67*0.1)/A67)^2/A67^2*(LN($C$11/(C67-$G$60)))^2+($E$11/($C$11)^2)^2+((D67/C67)^2+($I$60/$G$60)^2)/($C$11^2*(C67-$G$60)^2)),6)</f>
        <v>5.0000000000000004E-6</v>
      </c>
      <c r="H67" s="2">
        <f t="shared" ref="H67:H70" si="39">G67/F67</f>
        <v>2.4007067680725206E-5</v>
      </c>
      <c r="I67">
        <f>I66+$G$26</f>
        <v>20.100000000000001</v>
      </c>
      <c r="J67">
        <v>2</v>
      </c>
      <c r="K67">
        <f>$H$36</f>
        <v>26600</v>
      </c>
      <c r="L67">
        <f>$J$36</f>
        <v>200</v>
      </c>
      <c r="M67" s="1">
        <f t="shared" ref="M67:M69" si="40">L67/K67</f>
        <v>7.5187969924812026E-3</v>
      </c>
      <c r="N67">
        <f t="shared" ref="N67:N70" si="41">ROUND(1/I67*10*LN($C$11/(K67-$G$60)),5)</f>
        <v>0.57608999999999999</v>
      </c>
      <c r="O67">
        <f t="shared" ref="O67:O70" si="42">ROUND(N67/I67*10*SQRT(((J67*0.1)/I67)^2/I67^2*(LN($C$11/(K67-$G$60)))^2+($E$11/($C$11)^2)^2+((L67/K67)^2+($I$60/$G$60)^2)/($C$11^2*(K67-$G$60)^2)),5)</f>
        <v>1.6000000000000001E-4</v>
      </c>
      <c r="Q67">
        <f>Q66+$G$38</f>
        <v>9.6999999999999993</v>
      </c>
      <c r="R67">
        <v>2</v>
      </c>
      <c r="S67">
        <f>$H$48</f>
        <v>26700</v>
      </c>
      <c r="T67">
        <f>$J$48</f>
        <v>200</v>
      </c>
      <c r="U67" s="1">
        <f t="shared" ref="U67:U69" si="43">T67/S67</f>
        <v>7.4906367041198503E-3</v>
      </c>
      <c r="V67">
        <f t="shared" ref="V67:V68" si="44">ROUND(1/Q67*10*LN($C$11/(S67-$G$60)),3)</f>
        <v>1.19</v>
      </c>
      <c r="W67">
        <f>ROUND(V67/Q67*10*SQRT(((R67*0.1)/Q67)^2/Q67^2*(LN($C$11/(S67-$G$60)))^2+($E$11/($C$11)^2)^2+((T67/S67)^2+($I$60/$G$60)^2)/($C$11^2*(S67-$G$60)^2)),4)</f>
        <v>3.0000000000000001E-3</v>
      </c>
    </row>
    <row r="68" spans="1:25" x14ac:dyDescent="0.3">
      <c r="A68">
        <f>A67+$L$14</f>
        <v>60.5</v>
      </c>
      <c r="B68">
        <v>3</v>
      </c>
      <c r="C68">
        <f>$M$24</f>
        <v>24200</v>
      </c>
      <c r="D68">
        <f>$O$24</f>
        <v>200</v>
      </c>
      <c r="E68" s="1">
        <f t="shared" si="36"/>
        <v>8.2644628099173556E-3</v>
      </c>
      <c r="F68">
        <f t="shared" si="37"/>
        <v>0.207117</v>
      </c>
      <c r="G68">
        <f t="shared" si="38"/>
        <v>3.9999999999999998E-6</v>
      </c>
      <c r="H68" s="2">
        <f t="shared" si="39"/>
        <v>1.931275559224979E-5</v>
      </c>
      <c r="I68">
        <f>I67+$L$26</f>
        <v>30.3</v>
      </c>
      <c r="J68">
        <v>3</v>
      </c>
      <c r="K68">
        <f>$M$36</f>
        <v>15000</v>
      </c>
      <c r="L68">
        <f>$O$36</f>
        <v>120</v>
      </c>
      <c r="M68" s="1">
        <f t="shared" si="40"/>
        <v>8.0000000000000002E-3</v>
      </c>
      <c r="N68">
        <f t="shared" si="41"/>
        <v>0.57267000000000001</v>
      </c>
      <c r="O68">
        <f t="shared" si="42"/>
        <v>1.1E-4</v>
      </c>
      <c r="Q68">
        <f>Q67+$L$38</f>
        <v>14.399999999999999</v>
      </c>
      <c r="R68">
        <v>3</v>
      </c>
      <c r="S68">
        <f>$M$48</f>
        <v>16210</v>
      </c>
      <c r="T68">
        <f>$O$48</f>
        <v>140</v>
      </c>
      <c r="U68" s="1">
        <f t="shared" si="43"/>
        <v>8.6366440468846391E-3</v>
      </c>
      <c r="V68">
        <f t="shared" si="44"/>
        <v>1.151</v>
      </c>
      <c r="W68">
        <f>ROUND(V68/Q68*10*SQRT(((R68*0.1)/Q68)^2/Q68^2*(LN($C$11/(S68-$G$60)))^2+($E$11/($C$11)^2)^2+((T68/S68)^2+($I$60/$G$60)^2)/($C$11^2*(S68-$G$60)^2)),3)</f>
        <v>2E-3</v>
      </c>
    </row>
    <row r="69" spans="1:25" x14ac:dyDescent="0.3">
      <c r="A69">
        <f>A68+$Q$14</f>
        <v>80.5</v>
      </c>
      <c r="B69">
        <v>4</v>
      </c>
      <c r="C69">
        <f>$R$24</f>
        <v>16280</v>
      </c>
      <c r="D69">
        <f>$T$24</f>
        <v>140</v>
      </c>
      <c r="E69" s="1">
        <f t="shared" si="36"/>
        <v>8.5995085995085995E-3</v>
      </c>
      <c r="F69">
        <f t="shared" si="37"/>
        <v>0.20528099999999999</v>
      </c>
      <c r="G69">
        <f t="shared" si="38"/>
        <v>3.0000000000000001E-6</v>
      </c>
      <c r="H69" s="2">
        <f t="shared" si="39"/>
        <v>1.4614114311602147E-5</v>
      </c>
      <c r="I69">
        <f>I68+$Q$26</f>
        <v>40.4</v>
      </c>
      <c r="J69">
        <v>4</v>
      </c>
      <c r="K69">
        <f>$R$36</f>
        <v>8590</v>
      </c>
      <c r="L69">
        <f>$T$36</f>
        <v>100</v>
      </c>
      <c r="M69" s="1">
        <f t="shared" si="40"/>
        <v>1.1641443538998836E-2</v>
      </c>
      <c r="N69">
        <f t="shared" si="41"/>
        <v>0.56935999999999998</v>
      </c>
      <c r="O69">
        <f t="shared" si="42"/>
        <v>8.0000000000000007E-5</v>
      </c>
      <c r="Q69">
        <f>Q68+$Q$38</f>
        <v>19</v>
      </c>
      <c r="R69">
        <v>4</v>
      </c>
      <c r="S69">
        <f>$R$48</f>
        <v>9450</v>
      </c>
      <c r="T69">
        <f>$T$48</f>
        <v>100</v>
      </c>
      <c r="U69" s="1">
        <f t="shared" si="43"/>
        <v>1.0582010582010581E-2</v>
      </c>
      <c r="V69">
        <f>ROUND(1/Q69*10*LN($C$11/(S69-$G$60)),4)</f>
        <v>1.1596</v>
      </c>
      <c r="W69">
        <f>ROUND(V69/Q69*10*SQRT(((R69*0.1)/Q69)^2/Q69^2*(LN($C$11/(S69-$G$60)))^2+($E$11/($C$11)^2)^2+((T69/S69)^2+($I$60/$G$60)^2)/($C$11^2*(S69-$G$60)^2)),4)</f>
        <v>1.5E-3</v>
      </c>
    </row>
    <row r="70" spans="1:25" x14ac:dyDescent="0.3">
      <c r="A70">
        <f>A69+$V$14</f>
        <v>100.5</v>
      </c>
      <c r="B70">
        <v>5</v>
      </c>
      <c r="C70">
        <f>$W$24</f>
        <v>10910</v>
      </c>
      <c r="D70">
        <f>$Y$24</f>
        <v>100</v>
      </c>
      <c r="E70" s="1">
        <f>D70/C70</f>
        <v>9.1659028414298807E-3</v>
      </c>
      <c r="F70">
        <f t="shared" si="37"/>
        <v>0.20471200000000001</v>
      </c>
      <c r="G70">
        <f t="shared" si="38"/>
        <v>1.9999999999999999E-6</v>
      </c>
      <c r="H70" s="2">
        <f t="shared" si="39"/>
        <v>9.7698229708077689E-6</v>
      </c>
      <c r="I70">
        <f>I69+$V$26</f>
        <v>50.4</v>
      </c>
      <c r="J70">
        <v>5</v>
      </c>
      <c r="K70">
        <f>$W$36</f>
        <v>5000</v>
      </c>
      <c r="L70">
        <f>$Y$36</f>
        <v>100</v>
      </c>
      <c r="M70" s="1">
        <f>L70/K70</f>
        <v>0.02</v>
      </c>
      <c r="N70">
        <f t="shared" si="41"/>
        <v>0.56630999999999998</v>
      </c>
      <c r="O70">
        <f t="shared" si="42"/>
        <v>6.0000000000000002E-5</v>
      </c>
      <c r="Q70">
        <f>Q69+$V$38</f>
        <v>23.8</v>
      </c>
      <c r="R70">
        <v>5</v>
      </c>
      <c r="S70">
        <f>$W$48</f>
        <v>5460</v>
      </c>
      <c r="T70">
        <f>$Y$48</f>
        <v>100</v>
      </c>
      <c r="U70" s="1">
        <f>T70/S70</f>
        <v>1.8315018315018316E-2</v>
      </c>
      <c r="V70">
        <f>ROUND(1/Q70*10*LN($C$11/(S70-$G$60)),4)</f>
        <v>1.1612</v>
      </c>
      <c r="W70">
        <f>ROUND(V70/Q70*10*SQRT(((R70*0.1)/Q70)^2/Q70^2*(LN($C$11/(S70-$G$60)))^2+($E$11/($C$11)^2)^2+((T70/S70)^2+($I$60/$G$60)^2)/($C$11^2*(S70-$G$60)^2)),4)</f>
        <v>1.1999999999999999E-3</v>
      </c>
    </row>
    <row r="71" spans="1:25" x14ac:dyDescent="0.3">
      <c r="F71">
        <f>AVERAGE(F66:F70)</f>
        <v>0.20733100000000002</v>
      </c>
      <c r="N71">
        <f>AVERAGE(N66:N70)</f>
        <v>0.57242599999999999</v>
      </c>
      <c r="V71">
        <f>AVERAGE(V66:V70)</f>
        <v>1.16856</v>
      </c>
    </row>
    <row r="72" spans="1:25" x14ac:dyDescent="0.3">
      <c r="A72">
        <f t="shared" ref="A72:D76" si="45">A66</f>
        <v>20.2</v>
      </c>
      <c r="B72">
        <f t="shared" si="45"/>
        <v>1</v>
      </c>
      <c r="C72">
        <f t="shared" si="45"/>
        <v>55100</v>
      </c>
      <c r="D72">
        <f t="shared" si="45"/>
        <v>200</v>
      </c>
      <c r="E72" s="3">
        <f>LN(C72)</f>
        <v>10.916904995141007</v>
      </c>
      <c r="F72" s="3">
        <f>D72/C72^2*E72</f>
        <v>7.1916133314060276E-7</v>
      </c>
      <c r="I72">
        <f t="shared" ref="I72:L76" si="46">I66</f>
        <v>10</v>
      </c>
      <c r="J72">
        <f t="shared" si="46"/>
        <v>1</v>
      </c>
      <c r="K72">
        <f t="shared" si="46"/>
        <v>47400</v>
      </c>
      <c r="L72">
        <f t="shared" si="46"/>
        <v>200</v>
      </c>
      <c r="M72" s="3">
        <f>LN(K72)</f>
        <v>10.766377507683169</v>
      </c>
      <c r="N72" s="3">
        <f>L72/K72^2*M72</f>
        <v>9.583914176577087E-7</v>
      </c>
      <c r="Q72">
        <f t="shared" ref="Q72:T76" si="47">Q66</f>
        <v>5</v>
      </c>
      <c r="R72">
        <f t="shared" si="47"/>
        <v>1</v>
      </c>
      <c r="S72">
        <f t="shared" si="47"/>
        <v>46800</v>
      </c>
      <c r="T72">
        <f t="shared" si="47"/>
        <v>200</v>
      </c>
      <c r="U72" s="3">
        <f>LN(S72)</f>
        <v>10.753638481905739</v>
      </c>
      <c r="V72" s="3">
        <f>T72/S72^2*U72</f>
        <v>9.8195982923385008E-7</v>
      </c>
    </row>
    <row r="73" spans="1:25" x14ac:dyDescent="0.3">
      <c r="A73">
        <f t="shared" si="45"/>
        <v>40.200000000000003</v>
      </c>
      <c r="B73">
        <f t="shared" si="45"/>
        <v>2</v>
      </c>
      <c r="C73">
        <f t="shared" si="45"/>
        <v>36600</v>
      </c>
      <c r="D73">
        <f t="shared" si="45"/>
        <v>200</v>
      </c>
      <c r="E73" s="3">
        <f t="shared" ref="E73:E76" si="48">LN(C73)</f>
        <v>10.507803519389457</v>
      </c>
      <c r="F73" s="3">
        <f t="shared" ref="F73:F76" si="49">D73/C73^2*E73</f>
        <v>1.5688440263055715E-6</v>
      </c>
      <c r="I73">
        <f t="shared" si="46"/>
        <v>20.100000000000001</v>
      </c>
      <c r="J73">
        <f t="shared" si="46"/>
        <v>2</v>
      </c>
      <c r="K73">
        <f t="shared" si="46"/>
        <v>26600</v>
      </c>
      <c r="L73">
        <f t="shared" si="46"/>
        <v>200</v>
      </c>
      <c r="M73" s="3">
        <f t="shared" ref="M73:M76" si="50">LN(K73)</f>
        <v>10.188666494769791</v>
      </c>
      <c r="N73" s="3">
        <f t="shared" ref="N73:N76" si="51">L73/K73^2*M73</f>
        <v>2.8799441728672596E-6</v>
      </c>
      <c r="Q73">
        <f t="shared" si="47"/>
        <v>9.6999999999999993</v>
      </c>
      <c r="R73">
        <f t="shared" si="47"/>
        <v>2</v>
      </c>
      <c r="S73">
        <f t="shared" si="47"/>
        <v>26700</v>
      </c>
      <c r="T73">
        <f t="shared" si="47"/>
        <v>200</v>
      </c>
      <c r="U73" s="3">
        <f t="shared" ref="U73:U76" si="52">LN(S73)</f>
        <v>10.192418844388341</v>
      </c>
      <c r="V73" s="3">
        <f t="shared" ref="V73:V76" si="53">T73/S73^2*U73</f>
        <v>2.8594646703946867E-6</v>
      </c>
    </row>
    <row r="74" spans="1:25" x14ac:dyDescent="0.3">
      <c r="A74">
        <f t="shared" si="45"/>
        <v>60.5</v>
      </c>
      <c r="B74">
        <f t="shared" si="45"/>
        <v>3</v>
      </c>
      <c r="C74">
        <f t="shared" si="45"/>
        <v>24200</v>
      </c>
      <c r="D74">
        <f t="shared" si="45"/>
        <v>200</v>
      </c>
      <c r="E74" s="3">
        <f t="shared" si="48"/>
        <v>10.094107912144779</v>
      </c>
      <c r="F74" s="3">
        <f t="shared" si="49"/>
        <v>3.4472057619509527E-6</v>
      </c>
      <c r="I74">
        <f t="shared" si="46"/>
        <v>30.3</v>
      </c>
      <c r="J74">
        <f t="shared" si="46"/>
        <v>3</v>
      </c>
      <c r="K74">
        <f t="shared" si="46"/>
        <v>15000</v>
      </c>
      <c r="L74">
        <f t="shared" si="46"/>
        <v>120</v>
      </c>
      <c r="M74" s="3">
        <f t="shared" si="50"/>
        <v>9.6158054800843473</v>
      </c>
      <c r="N74" s="3">
        <f t="shared" si="51"/>
        <v>5.1284295893783183E-6</v>
      </c>
      <c r="Q74">
        <f t="shared" si="47"/>
        <v>14.399999999999999</v>
      </c>
      <c r="R74">
        <f t="shared" si="47"/>
        <v>3</v>
      </c>
      <c r="S74">
        <f t="shared" si="47"/>
        <v>16210</v>
      </c>
      <c r="T74">
        <f t="shared" si="47"/>
        <v>140</v>
      </c>
      <c r="U74" s="3">
        <f t="shared" si="52"/>
        <v>9.6933836147297221</v>
      </c>
      <c r="V74" s="3">
        <f t="shared" si="53"/>
        <v>5.1646085064975054E-6</v>
      </c>
    </row>
    <row r="75" spans="1:25" x14ac:dyDescent="0.3">
      <c r="A75">
        <f t="shared" si="45"/>
        <v>80.5</v>
      </c>
      <c r="B75">
        <f t="shared" si="45"/>
        <v>4</v>
      </c>
      <c r="C75">
        <f t="shared" si="45"/>
        <v>16280</v>
      </c>
      <c r="D75">
        <f t="shared" si="45"/>
        <v>140</v>
      </c>
      <c r="E75" s="3">
        <f t="shared" si="48"/>
        <v>9.6976926395565322</v>
      </c>
      <c r="F75" s="3">
        <f t="shared" si="49"/>
        <v>5.1225670300526803E-6</v>
      </c>
      <c r="I75">
        <f t="shared" si="46"/>
        <v>40.4</v>
      </c>
      <c r="J75">
        <f t="shared" si="46"/>
        <v>4</v>
      </c>
      <c r="K75">
        <f t="shared" si="46"/>
        <v>8590</v>
      </c>
      <c r="L75">
        <f t="shared" si="46"/>
        <v>100</v>
      </c>
      <c r="M75" s="3">
        <f t="shared" si="50"/>
        <v>9.0583540149783008</v>
      </c>
      <c r="N75" s="3">
        <f t="shared" si="51"/>
        <v>1.2276171923356613E-5</v>
      </c>
      <c r="Q75">
        <f t="shared" si="47"/>
        <v>19</v>
      </c>
      <c r="R75">
        <f t="shared" si="47"/>
        <v>4</v>
      </c>
      <c r="S75">
        <f t="shared" si="47"/>
        <v>9450</v>
      </c>
      <c r="T75">
        <f t="shared" si="47"/>
        <v>100</v>
      </c>
      <c r="U75" s="3">
        <f t="shared" si="52"/>
        <v>9.153770020487789</v>
      </c>
      <c r="V75" s="3">
        <f t="shared" si="53"/>
        <v>1.025029536741725E-5</v>
      </c>
    </row>
    <row r="76" spans="1:25" x14ac:dyDescent="0.3">
      <c r="A76">
        <f t="shared" si="45"/>
        <v>100.5</v>
      </c>
      <c r="B76">
        <f t="shared" si="45"/>
        <v>5</v>
      </c>
      <c r="C76">
        <f t="shared" si="45"/>
        <v>10910</v>
      </c>
      <c r="D76">
        <f t="shared" si="45"/>
        <v>100</v>
      </c>
      <c r="E76" s="3">
        <f t="shared" si="48"/>
        <v>9.2974350788271156</v>
      </c>
      <c r="F76" s="3">
        <f t="shared" si="49"/>
        <v>7.8111261784629979E-6</v>
      </c>
      <c r="I76">
        <f t="shared" si="46"/>
        <v>50.4</v>
      </c>
      <c r="J76">
        <f t="shared" si="46"/>
        <v>5</v>
      </c>
      <c r="K76">
        <f t="shared" si="46"/>
        <v>5000</v>
      </c>
      <c r="L76">
        <f t="shared" si="46"/>
        <v>100</v>
      </c>
      <c r="M76" s="3">
        <f t="shared" si="50"/>
        <v>8.5171931914162382</v>
      </c>
      <c r="N76" s="3">
        <f t="shared" si="51"/>
        <v>3.4068772765664948E-5</v>
      </c>
      <c r="Q76">
        <f t="shared" si="47"/>
        <v>23.8</v>
      </c>
      <c r="R76">
        <f t="shared" si="47"/>
        <v>5</v>
      </c>
      <c r="S76">
        <f t="shared" si="47"/>
        <v>5460</v>
      </c>
      <c r="T76">
        <f t="shared" si="47"/>
        <v>100</v>
      </c>
      <c r="U76" s="3">
        <f t="shared" si="52"/>
        <v>8.6052040687389511</v>
      </c>
      <c r="V76" s="3">
        <f t="shared" si="53"/>
        <v>2.8865287568392678E-5</v>
      </c>
    </row>
    <row r="78" spans="1:25" x14ac:dyDescent="0.3">
      <c r="E78" t="s">
        <v>32</v>
      </c>
      <c r="F78" t="s">
        <v>33</v>
      </c>
      <c r="G78" t="s">
        <v>23</v>
      </c>
      <c r="H78" t="s">
        <v>24</v>
      </c>
      <c r="I78" t="s">
        <v>34</v>
      </c>
    </row>
    <row r="79" spans="1:25" x14ac:dyDescent="0.3">
      <c r="D79" t="s">
        <v>20</v>
      </c>
      <c r="E79">
        <v>0.20100000000000001</v>
      </c>
      <c r="F79">
        <v>1E-3</v>
      </c>
      <c r="G79">
        <v>2.7</v>
      </c>
      <c r="H79">
        <f>ROUND(E79/G79,4)</f>
        <v>7.4399999999999994E-2</v>
      </c>
      <c r="I79">
        <f>ROUND(F79/G79,4)</f>
        <v>4.0000000000000002E-4</v>
      </c>
      <c r="K79" t="s">
        <v>25</v>
      </c>
    </row>
    <row r="80" spans="1:25" x14ac:dyDescent="0.3">
      <c r="D80" t="s">
        <v>21</v>
      </c>
      <c r="E80">
        <v>0.55600000000000005</v>
      </c>
      <c r="F80">
        <v>3.0000000000000001E-3</v>
      </c>
      <c r="G80">
        <v>7.8739999999999997</v>
      </c>
      <c r="H80">
        <f>ROUND(E80/G80,4)</f>
        <v>7.0599999999999996E-2</v>
      </c>
      <c r="I80">
        <f>ROUND(F80/G80,4)</f>
        <v>4.0000000000000002E-4</v>
      </c>
      <c r="K80" t="s">
        <v>26</v>
      </c>
      <c r="L80">
        <v>0.65</v>
      </c>
    </row>
    <row r="81" spans="4:20" x14ac:dyDescent="0.3">
      <c r="D81" t="s">
        <v>22</v>
      </c>
      <c r="E81">
        <v>1.1299999999999999</v>
      </c>
      <c r="F81">
        <v>7.0000000000000007E-2</v>
      </c>
      <c r="G81">
        <v>11.34</v>
      </c>
      <c r="H81">
        <f>ROUND(E81/G81,3)</f>
        <v>0.1</v>
      </c>
      <c r="I81">
        <f>ROUND(F81/G81,3)</f>
        <v>6.0000000000000001E-3</v>
      </c>
    </row>
    <row r="82" spans="4:20" x14ac:dyDescent="0.3">
      <c r="E82" t="s">
        <v>18</v>
      </c>
      <c r="F82" t="s">
        <v>24</v>
      </c>
    </row>
    <row r="83" spans="4:20" x14ac:dyDescent="0.3">
      <c r="D83" t="s">
        <v>20</v>
      </c>
      <c r="E83" t="s">
        <v>35</v>
      </c>
      <c r="F83" t="s">
        <v>39</v>
      </c>
    </row>
    <row r="84" spans="4:20" x14ac:dyDescent="0.3">
      <c r="D84" t="s">
        <v>21</v>
      </c>
      <c r="E84" t="s">
        <v>36</v>
      </c>
      <c r="F84" t="s">
        <v>38</v>
      </c>
    </row>
    <row r="85" spans="4:20" x14ac:dyDescent="0.3">
      <c r="D85" t="s">
        <v>22</v>
      </c>
      <c r="E85" t="s">
        <v>37</v>
      </c>
      <c r="F85" t="s">
        <v>40</v>
      </c>
    </row>
    <row r="88" spans="4:20" x14ac:dyDescent="0.3">
      <c r="E88" s="5" t="s">
        <v>20</v>
      </c>
      <c r="F88" t="s">
        <v>27</v>
      </c>
      <c r="G88" t="s">
        <v>28</v>
      </c>
      <c r="H88" t="s">
        <v>29</v>
      </c>
      <c r="I88" t="s">
        <v>27</v>
      </c>
      <c r="J88" t="s">
        <v>28</v>
      </c>
      <c r="K88" t="s">
        <v>29</v>
      </c>
      <c r="L88" t="s">
        <v>27</v>
      </c>
      <c r="M88" t="s">
        <v>28</v>
      </c>
      <c r="N88" t="s">
        <v>29</v>
      </c>
      <c r="O88" t="s">
        <v>27</v>
      </c>
      <c r="P88" t="s">
        <v>28</v>
      </c>
      <c r="Q88" t="s">
        <v>29</v>
      </c>
      <c r="R88" t="s">
        <v>27</v>
      </c>
      <c r="S88" t="s">
        <v>28</v>
      </c>
      <c r="T88" t="s">
        <v>29</v>
      </c>
    </row>
    <row r="89" spans="4:20" x14ac:dyDescent="0.3">
      <c r="E89" s="5"/>
      <c r="F89">
        <v>1</v>
      </c>
      <c r="G89">
        <v>55119</v>
      </c>
      <c r="H89">
        <f t="shared" ref="H89:H98" si="54">ROUND(SQRT(G89),-2)</f>
        <v>200</v>
      </c>
      <c r="I89">
        <v>1</v>
      </c>
      <c r="J89">
        <v>36363</v>
      </c>
      <c r="K89">
        <f t="shared" ref="K89:K98" si="55">ROUND(SQRT(J89),-2)</f>
        <v>200</v>
      </c>
      <c r="L89">
        <v>1</v>
      </c>
      <c r="M89">
        <v>24016</v>
      </c>
      <c r="N89">
        <f t="shared" ref="N89:N98" si="56">ROUND(SQRT(M89),-2)</f>
        <v>200</v>
      </c>
      <c r="O89">
        <v>1</v>
      </c>
      <c r="P89">
        <v>16316</v>
      </c>
      <c r="Q89">
        <f>ROUND(SQRT(P89),-1)</f>
        <v>130</v>
      </c>
      <c r="R89">
        <v>1</v>
      </c>
      <c r="S89">
        <v>10949</v>
      </c>
      <c r="T89">
        <f>ROUND(SQRT(S89),-1)</f>
        <v>100</v>
      </c>
    </row>
    <row r="90" spans="4:20" x14ac:dyDescent="0.3">
      <c r="E90" s="5"/>
      <c r="F90">
        <v>2</v>
      </c>
      <c r="G90">
        <v>55017</v>
      </c>
      <c r="H90">
        <f t="shared" si="54"/>
        <v>200</v>
      </c>
      <c r="I90">
        <v>2</v>
      </c>
      <c r="J90">
        <v>36477</v>
      </c>
      <c r="K90">
        <f t="shared" si="55"/>
        <v>200</v>
      </c>
      <c r="L90">
        <v>2</v>
      </c>
      <c r="M90">
        <v>24287</v>
      </c>
      <c r="N90">
        <f t="shared" si="56"/>
        <v>200</v>
      </c>
      <c r="O90">
        <v>2</v>
      </c>
      <c r="P90">
        <v>16416</v>
      </c>
      <c r="Q90">
        <f t="shared" ref="Q90:Q98" si="57">ROUND(SQRT(P90),-1)</f>
        <v>130</v>
      </c>
      <c r="R90">
        <v>2</v>
      </c>
      <c r="S90">
        <v>10965</v>
      </c>
      <c r="T90">
        <f t="shared" ref="T90:T98" si="58">ROUND(SQRT(S90),-1)</f>
        <v>100</v>
      </c>
    </row>
    <row r="91" spans="4:20" x14ac:dyDescent="0.3">
      <c r="E91" s="5"/>
      <c r="F91">
        <v>3</v>
      </c>
      <c r="G91">
        <v>55323</v>
      </c>
      <c r="H91">
        <f t="shared" si="54"/>
        <v>200</v>
      </c>
      <c r="I91">
        <v>3</v>
      </c>
      <c r="J91">
        <v>36787</v>
      </c>
      <c r="K91">
        <f t="shared" si="55"/>
        <v>200</v>
      </c>
      <c r="L91">
        <v>3</v>
      </c>
      <c r="M91">
        <v>24139</v>
      </c>
      <c r="N91">
        <f t="shared" si="56"/>
        <v>200</v>
      </c>
      <c r="O91">
        <v>3</v>
      </c>
      <c r="P91">
        <v>16247</v>
      </c>
      <c r="Q91">
        <f t="shared" si="57"/>
        <v>130</v>
      </c>
      <c r="R91">
        <v>3</v>
      </c>
      <c r="S91">
        <v>10922</v>
      </c>
      <c r="T91">
        <f t="shared" si="58"/>
        <v>100</v>
      </c>
    </row>
    <row r="92" spans="4:20" x14ac:dyDescent="0.3">
      <c r="E92" s="5"/>
      <c r="F92">
        <v>4</v>
      </c>
      <c r="G92">
        <v>54975</v>
      </c>
      <c r="H92">
        <f t="shared" si="54"/>
        <v>200</v>
      </c>
      <c r="I92">
        <v>4</v>
      </c>
      <c r="J92">
        <v>36488</v>
      </c>
      <c r="K92">
        <f t="shared" si="55"/>
        <v>200</v>
      </c>
      <c r="L92">
        <v>4</v>
      </c>
      <c r="M92">
        <v>24208</v>
      </c>
      <c r="N92">
        <f t="shared" si="56"/>
        <v>200</v>
      </c>
      <c r="O92">
        <v>4</v>
      </c>
      <c r="P92">
        <v>16043</v>
      </c>
      <c r="Q92">
        <f t="shared" si="57"/>
        <v>130</v>
      </c>
      <c r="R92">
        <v>4</v>
      </c>
      <c r="S92">
        <v>10882</v>
      </c>
      <c r="T92">
        <f t="shared" si="58"/>
        <v>100</v>
      </c>
    </row>
    <row r="93" spans="4:20" x14ac:dyDescent="0.3">
      <c r="E93" s="5"/>
      <c r="F93">
        <v>5</v>
      </c>
      <c r="G93">
        <v>55006</v>
      </c>
      <c r="H93">
        <f t="shared" si="54"/>
        <v>200</v>
      </c>
      <c r="I93">
        <v>5</v>
      </c>
      <c r="J93">
        <v>36524</v>
      </c>
      <c r="K93">
        <f t="shared" si="55"/>
        <v>200</v>
      </c>
      <c r="L93">
        <v>5</v>
      </c>
      <c r="M93">
        <v>24163</v>
      </c>
      <c r="N93">
        <f t="shared" si="56"/>
        <v>200</v>
      </c>
      <c r="O93">
        <v>5</v>
      </c>
      <c r="P93">
        <v>16427</v>
      </c>
      <c r="Q93">
        <f t="shared" si="57"/>
        <v>130</v>
      </c>
      <c r="R93">
        <v>5</v>
      </c>
      <c r="S93">
        <v>11018</v>
      </c>
      <c r="T93">
        <f t="shared" si="58"/>
        <v>100</v>
      </c>
    </row>
    <row r="94" spans="4:20" x14ac:dyDescent="0.3">
      <c r="E94" s="5"/>
      <c r="F94">
        <v>6</v>
      </c>
      <c r="G94">
        <v>55325</v>
      </c>
      <c r="H94">
        <f t="shared" si="54"/>
        <v>200</v>
      </c>
      <c r="I94">
        <v>6</v>
      </c>
      <c r="J94">
        <v>36770</v>
      </c>
      <c r="K94">
        <f t="shared" si="55"/>
        <v>200</v>
      </c>
      <c r="L94">
        <v>6</v>
      </c>
      <c r="M94">
        <v>24141</v>
      </c>
      <c r="N94">
        <f t="shared" si="56"/>
        <v>200</v>
      </c>
      <c r="O94">
        <v>6</v>
      </c>
      <c r="P94">
        <v>16089</v>
      </c>
      <c r="Q94">
        <f t="shared" si="57"/>
        <v>130</v>
      </c>
      <c r="R94">
        <v>6</v>
      </c>
      <c r="S94">
        <v>10888</v>
      </c>
      <c r="T94">
        <f t="shared" si="58"/>
        <v>100</v>
      </c>
    </row>
    <row r="95" spans="4:20" x14ac:dyDescent="0.3">
      <c r="E95" s="5"/>
      <c r="F95">
        <v>7</v>
      </c>
      <c r="G95">
        <v>54906</v>
      </c>
      <c r="H95">
        <f t="shared" si="54"/>
        <v>200</v>
      </c>
      <c r="I95">
        <v>7</v>
      </c>
      <c r="J95">
        <v>36391</v>
      </c>
      <c r="K95">
        <f t="shared" si="55"/>
        <v>200</v>
      </c>
      <c r="L95">
        <v>7</v>
      </c>
      <c r="M95">
        <v>24230</v>
      </c>
      <c r="N95">
        <f t="shared" si="56"/>
        <v>200</v>
      </c>
      <c r="O95">
        <v>7</v>
      </c>
      <c r="P95">
        <v>16504</v>
      </c>
      <c r="Q95">
        <f t="shared" si="57"/>
        <v>130</v>
      </c>
      <c r="R95">
        <v>7</v>
      </c>
      <c r="S95">
        <v>10907</v>
      </c>
      <c r="T95">
        <f t="shared" si="58"/>
        <v>100</v>
      </c>
    </row>
    <row r="96" spans="4:20" x14ac:dyDescent="0.3">
      <c r="E96" s="5"/>
      <c r="F96">
        <v>8</v>
      </c>
      <c r="G96">
        <v>55109</v>
      </c>
      <c r="H96">
        <f t="shared" si="54"/>
        <v>200</v>
      </c>
      <c r="I96">
        <v>8</v>
      </c>
      <c r="J96">
        <v>36653</v>
      </c>
      <c r="K96">
        <f t="shared" si="55"/>
        <v>200</v>
      </c>
      <c r="L96">
        <v>8</v>
      </c>
      <c r="M96">
        <v>24073</v>
      </c>
      <c r="N96">
        <f t="shared" si="56"/>
        <v>200</v>
      </c>
      <c r="O96">
        <v>8</v>
      </c>
      <c r="P96">
        <v>16146</v>
      </c>
      <c r="Q96">
        <f t="shared" si="57"/>
        <v>130</v>
      </c>
      <c r="R96">
        <v>8</v>
      </c>
      <c r="S96">
        <v>10790</v>
      </c>
      <c r="T96">
        <f t="shared" si="58"/>
        <v>100</v>
      </c>
    </row>
    <row r="97" spans="5:20" x14ac:dyDescent="0.3">
      <c r="E97" s="5"/>
      <c r="F97">
        <v>9</v>
      </c>
      <c r="G97">
        <v>55333</v>
      </c>
      <c r="H97">
        <f t="shared" si="54"/>
        <v>200</v>
      </c>
      <c r="I97">
        <v>9</v>
      </c>
      <c r="J97">
        <v>36915</v>
      </c>
      <c r="K97">
        <f t="shared" si="55"/>
        <v>200</v>
      </c>
      <c r="L97">
        <v>9</v>
      </c>
      <c r="M97">
        <v>23950</v>
      </c>
      <c r="N97">
        <f t="shared" si="56"/>
        <v>200</v>
      </c>
      <c r="O97">
        <v>9</v>
      </c>
      <c r="P97">
        <v>16132</v>
      </c>
      <c r="Q97">
        <f t="shared" si="57"/>
        <v>130</v>
      </c>
      <c r="R97">
        <v>9</v>
      </c>
      <c r="S97">
        <v>10874</v>
      </c>
      <c r="T97">
        <f t="shared" si="58"/>
        <v>100</v>
      </c>
    </row>
    <row r="98" spans="5:20" x14ac:dyDescent="0.3">
      <c r="E98" s="5"/>
      <c r="F98">
        <v>10</v>
      </c>
      <c r="G98">
        <v>55255</v>
      </c>
      <c r="H98">
        <f t="shared" si="54"/>
        <v>200</v>
      </c>
      <c r="I98">
        <v>10</v>
      </c>
      <c r="J98">
        <v>36423</v>
      </c>
      <c r="K98">
        <f t="shared" si="55"/>
        <v>200</v>
      </c>
      <c r="L98">
        <v>10</v>
      </c>
      <c r="M98">
        <v>24361</v>
      </c>
      <c r="N98">
        <f t="shared" si="56"/>
        <v>200</v>
      </c>
      <c r="O98">
        <v>10</v>
      </c>
      <c r="P98">
        <v>16461</v>
      </c>
      <c r="Q98">
        <f t="shared" si="57"/>
        <v>130</v>
      </c>
      <c r="R98">
        <v>10</v>
      </c>
      <c r="S98">
        <v>10895</v>
      </c>
      <c r="T98">
        <f t="shared" si="58"/>
        <v>100</v>
      </c>
    </row>
    <row r="99" spans="5:20" x14ac:dyDescent="0.3">
      <c r="E99" s="5" t="s">
        <v>21</v>
      </c>
      <c r="F99" t="s">
        <v>27</v>
      </c>
      <c r="G99" t="s">
        <v>28</v>
      </c>
      <c r="H99" t="s">
        <v>29</v>
      </c>
      <c r="I99" t="s">
        <v>27</v>
      </c>
      <c r="J99" t="s">
        <v>28</v>
      </c>
      <c r="K99" t="s">
        <v>29</v>
      </c>
      <c r="L99" t="s">
        <v>27</v>
      </c>
      <c r="M99" t="s">
        <v>28</v>
      </c>
      <c r="N99" t="s">
        <v>29</v>
      </c>
      <c r="O99" t="s">
        <v>27</v>
      </c>
      <c r="P99" t="s">
        <v>28</v>
      </c>
      <c r="Q99" t="s">
        <v>29</v>
      </c>
      <c r="R99" t="s">
        <v>27</v>
      </c>
      <c r="S99" t="s">
        <v>28</v>
      </c>
      <c r="T99" t="s">
        <v>29</v>
      </c>
    </row>
    <row r="100" spans="5:20" x14ac:dyDescent="0.3">
      <c r="E100" s="5"/>
      <c r="F100">
        <v>1</v>
      </c>
      <c r="G100">
        <v>47381</v>
      </c>
      <c r="H100">
        <f t="shared" ref="H100:H109" si="59">ROUND(SQRT(G100),-2)</f>
        <v>200</v>
      </c>
      <c r="I100">
        <v>1</v>
      </c>
      <c r="J100">
        <v>26668</v>
      </c>
      <c r="K100">
        <f t="shared" ref="K100:K109" si="60">ROUND(SQRT(J100),-2)</f>
        <v>200</v>
      </c>
      <c r="L100">
        <v>1</v>
      </c>
      <c r="M100">
        <v>14897</v>
      </c>
      <c r="N100">
        <f>ROUND(SQRT(M100),-1)</f>
        <v>120</v>
      </c>
      <c r="O100">
        <v>1</v>
      </c>
      <c r="P100">
        <v>8560</v>
      </c>
      <c r="Q100">
        <f>ROUND(SQRT(P100),-2)</f>
        <v>100</v>
      </c>
      <c r="R100">
        <v>1</v>
      </c>
      <c r="S100">
        <v>4957</v>
      </c>
      <c r="T100">
        <f t="shared" ref="T100:T109" si="61">ROUND(SQRT(S100),-2)</f>
        <v>100</v>
      </c>
    </row>
    <row r="101" spans="5:20" x14ac:dyDescent="0.3">
      <c r="E101" s="5"/>
      <c r="F101">
        <v>2</v>
      </c>
      <c r="G101">
        <v>47253</v>
      </c>
      <c r="H101">
        <f t="shared" si="59"/>
        <v>200</v>
      </c>
      <c r="I101">
        <v>2</v>
      </c>
      <c r="J101">
        <v>26832</v>
      </c>
      <c r="K101">
        <f t="shared" si="60"/>
        <v>200</v>
      </c>
      <c r="L101">
        <v>2</v>
      </c>
      <c r="M101">
        <v>14945</v>
      </c>
      <c r="N101">
        <f t="shared" ref="N101:N109" si="62">ROUND(SQRT(M101),-1)</f>
        <v>120</v>
      </c>
      <c r="O101">
        <v>2</v>
      </c>
      <c r="P101">
        <v>8718</v>
      </c>
      <c r="Q101">
        <f t="shared" ref="Q101:Q109" si="63">ROUND(SQRT(P101),-2)</f>
        <v>100</v>
      </c>
      <c r="R101">
        <v>2</v>
      </c>
      <c r="S101">
        <v>4946</v>
      </c>
      <c r="T101">
        <f t="shared" si="61"/>
        <v>100</v>
      </c>
    </row>
    <row r="102" spans="5:20" x14ac:dyDescent="0.3">
      <c r="E102" s="5"/>
      <c r="F102">
        <v>3</v>
      </c>
      <c r="G102">
        <v>47132</v>
      </c>
      <c r="H102">
        <f t="shared" si="59"/>
        <v>200</v>
      </c>
      <c r="I102">
        <v>3</v>
      </c>
      <c r="J102">
        <v>26394</v>
      </c>
      <c r="K102">
        <f t="shared" si="60"/>
        <v>200</v>
      </c>
      <c r="L102">
        <v>3</v>
      </c>
      <c r="M102">
        <v>14852</v>
      </c>
      <c r="N102">
        <f t="shared" si="62"/>
        <v>120</v>
      </c>
      <c r="O102">
        <v>3</v>
      </c>
      <c r="P102">
        <v>8560</v>
      </c>
      <c r="Q102">
        <f t="shared" si="63"/>
        <v>100</v>
      </c>
      <c r="R102">
        <v>3</v>
      </c>
      <c r="S102">
        <v>5075</v>
      </c>
      <c r="T102">
        <f t="shared" si="61"/>
        <v>100</v>
      </c>
    </row>
    <row r="103" spans="5:20" x14ac:dyDescent="0.3">
      <c r="E103" s="5"/>
      <c r="F103">
        <v>4</v>
      </c>
      <c r="G103">
        <v>47523</v>
      </c>
      <c r="H103">
        <f t="shared" si="59"/>
        <v>200</v>
      </c>
      <c r="I103">
        <v>4</v>
      </c>
      <c r="J103">
        <v>26668</v>
      </c>
      <c r="K103">
        <f t="shared" si="60"/>
        <v>200</v>
      </c>
      <c r="L103">
        <v>4</v>
      </c>
      <c r="M103">
        <v>14823</v>
      </c>
      <c r="N103">
        <f t="shared" si="62"/>
        <v>120</v>
      </c>
      <c r="O103">
        <v>4</v>
      </c>
      <c r="P103">
        <v>8637</v>
      </c>
      <c r="Q103">
        <f t="shared" si="63"/>
        <v>100</v>
      </c>
      <c r="R103">
        <v>4</v>
      </c>
      <c r="S103">
        <v>4948</v>
      </c>
      <c r="T103">
        <f t="shared" si="61"/>
        <v>100</v>
      </c>
    </row>
    <row r="104" spans="5:20" x14ac:dyDescent="0.3">
      <c r="E104" s="5"/>
      <c r="F104">
        <v>5</v>
      </c>
      <c r="G104">
        <v>47403</v>
      </c>
      <c r="H104">
        <f t="shared" si="59"/>
        <v>200</v>
      </c>
      <c r="I104">
        <v>5</v>
      </c>
      <c r="J104">
        <v>26752</v>
      </c>
      <c r="K104">
        <f t="shared" si="60"/>
        <v>200</v>
      </c>
      <c r="L104">
        <v>5</v>
      </c>
      <c r="M104">
        <v>15013</v>
      </c>
      <c r="N104">
        <f t="shared" si="62"/>
        <v>120</v>
      </c>
      <c r="O104">
        <v>5</v>
      </c>
      <c r="P104">
        <v>8744</v>
      </c>
      <c r="Q104">
        <f t="shared" si="63"/>
        <v>100</v>
      </c>
      <c r="R104">
        <v>5</v>
      </c>
      <c r="S104">
        <v>5011</v>
      </c>
      <c r="T104">
        <f t="shared" si="61"/>
        <v>100</v>
      </c>
    </row>
    <row r="105" spans="5:20" x14ac:dyDescent="0.3">
      <c r="E105" s="5"/>
      <c r="F105">
        <v>6</v>
      </c>
      <c r="G105">
        <v>47755</v>
      </c>
      <c r="H105">
        <f t="shared" si="59"/>
        <v>200</v>
      </c>
      <c r="I105">
        <v>6</v>
      </c>
      <c r="J105">
        <v>26402</v>
      </c>
      <c r="K105">
        <f t="shared" si="60"/>
        <v>200</v>
      </c>
      <c r="L105">
        <v>6</v>
      </c>
      <c r="M105">
        <v>15026</v>
      </c>
      <c r="N105">
        <f t="shared" si="62"/>
        <v>120</v>
      </c>
      <c r="O105">
        <v>6</v>
      </c>
      <c r="P105">
        <v>8534</v>
      </c>
      <c r="Q105">
        <f t="shared" si="63"/>
        <v>100</v>
      </c>
      <c r="R105">
        <v>6</v>
      </c>
      <c r="S105">
        <v>4974</v>
      </c>
      <c r="T105">
        <f t="shared" si="61"/>
        <v>100</v>
      </c>
    </row>
    <row r="106" spans="5:20" x14ac:dyDescent="0.3">
      <c r="E106" s="5"/>
      <c r="F106">
        <v>7</v>
      </c>
      <c r="G106">
        <v>47719</v>
      </c>
      <c r="H106">
        <f t="shared" si="59"/>
        <v>200</v>
      </c>
      <c r="I106">
        <v>7</v>
      </c>
      <c r="J106">
        <v>26398</v>
      </c>
      <c r="K106">
        <f t="shared" si="60"/>
        <v>200</v>
      </c>
      <c r="L106">
        <v>7</v>
      </c>
      <c r="M106">
        <v>14964</v>
      </c>
      <c r="N106">
        <f t="shared" si="62"/>
        <v>120</v>
      </c>
      <c r="O106">
        <v>7</v>
      </c>
      <c r="P106">
        <v>8534</v>
      </c>
      <c r="Q106">
        <f t="shared" si="63"/>
        <v>100</v>
      </c>
      <c r="R106">
        <v>7</v>
      </c>
      <c r="S106">
        <v>5128</v>
      </c>
      <c r="T106">
        <f t="shared" si="61"/>
        <v>100</v>
      </c>
    </row>
    <row r="107" spans="5:20" x14ac:dyDescent="0.3">
      <c r="E107" s="5"/>
      <c r="F107">
        <v>8</v>
      </c>
      <c r="G107">
        <v>47203</v>
      </c>
      <c r="H107">
        <f t="shared" si="59"/>
        <v>200</v>
      </c>
      <c r="I107">
        <v>8</v>
      </c>
      <c r="J107">
        <v>26632</v>
      </c>
      <c r="K107">
        <f t="shared" si="60"/>
        <v>200</v>
      </c>
      <c r="L107">
        <v>8</v>
      </c>
      <c r="M107">
        <v>15006</v>
      </c>
      <c r="N107">
        <f t="shared" si="62"/>
        <v>120</v>
      </c>
      <c r="O107">
        <v>8</v>
      </c>
      <c r="P107">
        <v>8409</v>
      </c>
      <c r="Q107">
        <f t="shared" si="63"/>
        <v>100</v>
      </c>
      <c r="R107">
        <v>8</v>
      </c>
      <c r="S107">
        <v>4912</v>
      </c>
      <c r="T107">
        <f t="shared" si="61"/>
        <v>100</v>
      </c>
    </row>
    <row r="108" spans="5:20" x14ac:dyDescent="0.3">
      <c r="E108" s="5"/>
      <c r="F108">
        <v>9</v>
      </c>
      <c r="G108">
        <v>47587</v>
      </c>
      <c r="H108">
        <f t="shared" si="59"/>
        <v>200</v>
      </c>
      <c r="I108">
        <v>9</v>
      </c>
      <c r="J108">
        <v>26275</v>
      </c>
      <c r="K108">
        <f t="shared" si="60"/>
        <v>200</v>
      </c>
      <c r="L108">
        <v>9</v>
      </c>
      <c r="M108">
        <v>15083</v>
      </c>
      <c r="N108">
        <f t="shared" si="62"/>
        <v>120</v>
      </c>
      <c r="O108">
        <v>9</v>
      </c>
      <c r="P108">
        <v>8615</v>
      </c>
      <c r="Q108">
        <f t="shared" si="63"/>
        <v>100</v>
      </c>
      <c r="R108">
        <v>9</v>
      </c>
      <c r="S108">
        <v>5105</v>
      </c>
      <c r="T108">
        <f t="shared" si="61"/>
        <v>100</v>
      </c>
    </row>
    <row r="109" spans="5:20" x14ac:dyDescent="0.3">
      <c r="E109" s="5"/>
      <c r="F109">
        <v>10</v>
      </c>
      <c r="G109">
        <v>47332</v>
      </c>
      <c r="H109">
        <f t="shared" si="59"/>
        <v>200</v>
      </c>
      <c r="I109">
        <v>10</v>
      </c>
      <c r="J109">
        <v>26632</v>
      </c>
      <c r="K109">
        <f t="shared" si="60"/>
        <v>200</v>
      </c>
      <c r="L109">
        <v>10</v>
      </c>
      <c r="M109">
        <v>14970</v>
      </c>
      <c r="N109">
        <f t="shared" si="62"/>
        <v>120</v>
      </c>
      <c r="O109">
        <v>10</v>
      </c>
      <c r="P109">
        <v>8620</v>
      </c>
      <c r="Q109">
        <f t="shared" si="63"/>
        <v>100</v>
      </c>
      <c r="R109">
        <v>10</v>
      </c>
      <c r="S109">
        <v>4952</v>
      </c>
      <c r="T109">
        <f t="shared" si="61"/>
        <v>100</v>
      </c>
    </row>
    <row r="110" spans="5:20" x14ac:dyDescent="0.3">
      <c r="E110" s="5" t="s">
        <v>22</v>
      </c>
      <c r="F110" t="s">
        <v>27</v>
      </c>
      <c r="G110" t="s">
        <v>28</v>
      </c>
      <c r="H110" t="s">
        <v>29</v>
      </c>
      <c r="I110" t="s">
        <v>27</v>
      </c>
      <c r="J110" t="s">
        <v>28</v>
      </c>
      <c r="K110" t="s">
        <v>29</v>
      </c>
      <c r="L110" t="s">
        <v>27</v>
      </c>
      <c r="M110" t="s">
        <v>28</v>
      </c>
      <c r="N110" t="s">
        <v>29</v>
      </c>
      <c r="O110" t="s">
        <v>27</v>
      </c>
      <c r="P110" t="s">
        <v>28</v>
      </c>
      <c r="Q110" t="s">
        <v>29</v>
      </c>
      <c r="R110" t="s">
        <v>27</v>
      </c>
      <c r="S110" t="s">
        <v>28</v>
      </c>
      <c r="T110" t="s">
        <v>29</v>
      </c>
    </row>
    <row r="111" spans="5:20" x14ac:dyDescent="0.3">
      <c r="E111" s="5"/>
      <c r="F111">
        <v>1</v>
      </c>
      <c r="G111">
        <v>46301</v>
      </c>
      <c r="H111">
        <f t="shared" ref="H111:H120" si="64">ROUND(SQRT(G111),-2)</f>
        <v>200</v>
      </c>
      <c r="I111">
        <v>1</v>
      </c>
      <c r="J111">
        <v>26878</v>
      </c>
      <c r="K111">
        <f t="shared" ref="K111:K120" si="65">ROUND(SQRT(J111),-2)</f>
        <v>200</v>
      </c>
      <c r="L111">
        <v>1</v>
      </c>
      <c r="M111">
        <v>16320</v>
      </c>
      <c r="N111">
        <f>ROUND(SQRT(M111),-1)</f>
        <v>130</v>
      </c>
      <c r="O111">
        <v>1</v>
      </c>
      <c r="P111">
        <v>9345</v>
      </c>
      <c r="Q111">
        <f>ROUND(SQRT(P111),-1)</f>
        <v>100</v>
      </c>
      <c r="R111">
        <v>1</v>
      </c>
      <c r="S111">
        <v>5472</v>
      </c>
      <c r="T111">
        <f t="shared" ref="T111:T120" si="66">ROUND(SQRT(S111),-2)</f>
        <v>100</v>
      </c>
    </row>
    <row r="112" spans="5:20" x14ac:dyDescent="0.3">
      <c r="E112" s="5"/>
      <c r="F112">
        <v>2</v>
      </c>
      <c r="G112">
        <v>46869</v>
      </c>
      <c r="H112">
        <f t="shared" si="64"/>
        <v>200</v>
      </c>
      <c r="I112">
        <v>2</v>
      </c>
      <c r="J112">
        <v>27015</v>
      </c>
      <c r="K112">
        <f t="shared" si="65"/>
        <v>200</v>
      </c>
      <c r="L112">
        <v>2</v>
      </c>
      <c r="M112">
        <v>16155</v>
      </c>
      <c r="N112">
        <f t="shared" ref="N112:N120" si="67">ROUND(SQRT(M112),-1)</f>
        <v>130</v>
      </c>
      <c r="O112">
        <v>2</v>
      </c>
      <c r="P112">
        <v>9447</v>
      </c>
      <c r="Q112">
        <f t="shared" ref="Q112:Q120" si="68">ROUND(SQRT(P112),-1)</f>
        <v>100</v>
      </c>
      <c r="R112">
        <v>2</v>
      </c>
      <c r="S112">
        <v>5432</v>
      </c>
      <c r="T112">
        <f t="shared" si="66"/>
        <v>100</v>
      </c>
    </row>
    <row r="113" spans="5:20" x14ac:dyDescent="0.3">
      <c r="E113" s="5"/>
      <c r="F113">
        <v>3</v>
      </c>
      <c r="G113">
        <v>46869</v>
      </c>
      <c r="H113">
        <f t="shared" si="64"/>
        <v>200</v>
      </c>
      <c r="I113">
        <v>3</v>
      </c>
      <c r="J113">
        <v>26927</v>
      </c>
      <c r="K113">
        <f t="shared" si="65"/>
        <v>200</v>
      </c>
      <c r="L113">
        <v>3</v>
      </c>
      <c r="M113">
        <v>16258</v>
      </c>
      <c r="N113">
        <f t="shared" si="67"/>
        <v>130</v>
      </c>
      <c r="O113">
        <v>3</v>
      </c>
      <c r="P113">
        <v>9342</v>
      </c>
      <c r="Q113">
        <f t="shared" si="68"/>
        <v>100</v>
      </c>
      <c r="R113">
        <v>3</v>
      </c>
      <c r="S113">
        <v>5388</v>
      </c>
      <c r="T113">
        <f t="shared" si="66"/>
        <v>100</v>
      </c>
    </row>
    <row r="114" spans="5:20" x14ac:dyDescent="0.3">
      <c r="E114" s="5"/>
      <c r="F114">
        <v>4</v>
      </c>
      <c r="G114">
        <v>46984</v>
      </c>
      <c r="H114">
        <f t="shared" si="64"/>
        <v>200</v>
      </c>
      <c r="I114">
        <v>4</v>
      </c>
      <c r="J114">
        <v>26918</v>
      </c>
      <c r="K114">
        <f t="shared" si="65"/>
        <v>200</v>
      </c>
      <c r="L114">
        <v>4</v>
      </c>
      <c r="M114">
        <v>15999</v>
      </c>
      <c r="N114">
        <f t="shared" si="67"/>
        <v>130</v>
      </c>
      <c r="O114">
        <v>4</v>
      </c>
      <c r="P114">
        <v>9494</v>
      </c>
      <c r="Q114">
        <f t="shared" si="68"/>
        <v>100</v>
      </c>
      <c r="R114">
        <v>4</v>
      </c>
      <c r="S114">
        <v>5605</v>
      </c>
      <c r="T114">
        <f t="shared" si="66"/>
        <v>100</v>
      </c>
    </row>
    <row r="115" spans="5:20" x14ac:dyDescent="0.3">
      <c r="E115" s="5"/>
      <c r="F115">
        <v>5</v>
      </c>
      <c r="G115">
        <v>46932</v>
      </c>
      <c r="H115">
        <f t="shared" si="64"/>
        <v>200</v>
      </c>
      <c r="I115">
        <v>5</v>
      </c>
      <c r="J115">
        <v>26575</v>
      </c>
      <c r="K115">
        <f t="shared" si="65"/>
        <v>200</v>
      </c>
      <c r="L115">
        <v>5</v>
      </c>
      <c r="M115">
        <v>16155</v>
      </c>
      <c r="N115">
        <f t="shared" si="67"/>
        <v>130</v>
      </c>
      <c r="O115">
        <v>5</v>
      </c>
      <c r="P115">
        <v>9581</v>
      </c>
      <c r="Q115">
        <f t="shared" si="68"/>
        <v>100</v>
      </c>
      <c r="R115">
        <v>5</v>
      </c>
      <c r="S115">
        <v>5462</v>
      </c>
      <c r="T115">
        <f t="shared" si="66"/>
        <v>100</v>
      </c>
    </row>
    <row r="116" spans="5:20" x14ac:dyDescent="0.3">
      <c r="E116" s="5"/>
      <c r="F116">
        <v>6</v>
      </c>
      <c r="G116">
        <v>46862</v>
      </c>
      <c r="H116">
        <f t="shared" si="64"/>
        <v>200</v>
      </c>
      <c r="I116">
        <v>6</v>
      </c>
      <c r="J116">
        <v>26722</v>
      </c>
      <c r="K116">
        <f t="shared" si="65"/>
        <v>200</v>
      </c>
      <c r="L116">
        <v>6</v>
      </c>
      <c r="M116">
        <v>16053</v>
      </c>
      <c r="N116">
        <f t="shared" si="67"/>
        <v>130</v>
      </c>
      <c r="O116">
        <v>6</v>
      </c>
      <c r="P116">
        <v>9420</v>
      </c>
      <c r="Q116">
        <f t="shared" si="68"/>
        <v>100</v>
      </c>
      <c r="R116">
        <v>6</v>
      </c>
      <c r="S116">
        <v>5453</v>
      </c>
      <c r="T116">
        <f t="shared" si="66"/>
        <v>100</v>
      </c>
    </row>
    <row r="117" spans="5:20" x14ac:dyDescent="0.3">
      <c r="E117" s="5"/>
      <c r="F117">
        <v>7</v>
      </c>
      <c r="G117">
        <v>46632</v>
      </c>
      <c r="H117">
        <f t="shared" si="64"/>
        <v>200</v>
      </c>
      <c r="I117">
        <v>7</v>
      </c>
      <c r="J117">
        <v>26470</v>
      </c>
      <c r="K117">
        <f t="shared" si="65"/>
        <v>200</v>
      </c>
      <c r="L117">
        <v>7</v>
      </c>
      <c r="M117">
        <v>16478</v>
      </c>
      <c r="N117">
        <f t="shared" si="67"/>
        <v>130</v>
      </c>
      <c r="O117">
        <v>7</v>
      </c>
      <c r="P117">
        <v>9462</v>
      </c>
      <c r="Q117">
        <f t="shared" si="68"/>
        <v>100</v>
      </c>
      <c r="R117">
        <v>7</v>
      </c>
      <c r="S117">
        <v>5418</v>
      </c>
      <c r="T117">
        <f t="shared" si="66"/>
        <v>100</v>
      </c>
    </row>
    <row r="118" spans="5:20" x14ac:dyDescent="0.3">
      <c r="E118" s="5"/>
      <c r="F118">
        <v>8</v>
      </c>
      <c r="G118">
        <v>46679</v>
      </c>
      <c r="H118">
        <f t="shared" si="64"/>
        <v>200</v>
      </c>
      <c r="I118">
        <v>8</v>
      </c>
      <c r="J118">
        <v>26708</v>
      </c>
      <c r="K118">
        <f t="shared" si="65"/>
        <v>200</v>
      </c>
      <c r="L118">
        <v>8</v>
      </c>
      <c r="M118">
        <v>16068</v>
      </c>
      <c r="N118">
        <f t="shared" si="67"/>
        <v>130</v>
      </c>
      <c r="O118">
        <v>8</v>
      </c>
      <c r="P118">
        <v>9510</v>
      </c>
      <c r="Q118">
        <f t="shared" si="68"/>
        <v>100</v>
      </c>
      <c r="R118">
        <v>8</v>
      </c>
      <c r="S118">
        <v>5437</v>
      </c>
      <c r="T118">
        <f t="shared" si="66"/>
        <v>100</v>
      </c>
    </row>
    <row r="119" spans="5:20" x14ac:dyDescent="0.3">
      <c r="E119" s="5"/>
      <c r="F119">
        <v>9</v>
      </c>
      <c r="G119">
        <v>46573</v>
      </c>
      <c r="H119">
        <f t="shared" si="64"/>
        <v>200</v>
      </c>
      <c r="I119">
        <v>9</v>
      </c>
      <c r="J119">
        <v>26517</v>
      </c>
      <c r="K119">
        <f t="shared" si="65"/>
        <v>200</v>
      </c>
      <c r="L119">
        <v>9</v>
      </c>
      <c r="M119">
        <v>16408</v>
      </c>
      <c r="N119">
        <f t="shared" si="67"/>
        <v>130</v>
      </c>
      <c r="O119">
        <v>9</v>
      </c>
      <c r="P119">
        <v>9333</v>
      </c>
      <c r="Q119">
        <f t="shared" si="68"/>
        <v>100</v>
      </c>
      <c r="R119">
        <v>9</v>
      </c>
      <c r="S119">
        <v>5450</v>
      </c>
      <c r="T119">
        <f t="shared" si="66"/>
        <v>100</v>
      </c>
    </row>
    <row r="120" spans="5:20" x14ac:dyDescent="0.3">
      <c r="E120" s="5"/>
      <c r="F120">
        <v>10</v>
      </c>
      <c r="G120">
        <v>46827</v>
      </c>
      <c r="H120">
        <f t="shared" si="64"/>
        <v>200</v>
      </c>
      <c r="I120">
        <v>10</v>
      </c>
      <c r="J120">
        <v>26700</v>
      </c>
      <c r="K120">
        <f t="shared" si="65"/>
        <v>200</v>
      </c>
      <c r="L120">
        <v>10</v>
      </c>
      <c r="M120">
        <v>16240</v>
      </c>
      <c r="N120">
        <f t="shared" si="67"/>
        <v>130</v>
      </c>
      <c r="O120">
        <v>10</v>
      </c>
      <c r="P120">
        <v>9559</v>
      </c>
      <c r="Q120">
        <f t="shared" si="68"/>
        <v>100</v>
      </c>
      <c r="R120">
        <v>10</v>
      </c>
      <c r="S120">
        <v>5441</v>
      </c>
      <c r="T120">
        <f t="shared" si="66"/>
        <v>100</v>
      </c>
    </row>
    <row r="121" spans="5:20" x14ac:dyDescent="0.3">
      <c r="E121" s="4"/>
    </row>
    <row r="122" spans="5:20" x14ac:dyDescent="0.3">
      <c r="E122" s="4"/>
    </row>
    <row r="123" spans="5:20" x14ac:dyDescent="0.3">
      <c r="E123" s="4"/>
      <c r="G123" s="5"/>
      <c r="H123" s="5"/>
      <c r="J123" s="5"/>
      <c r="K123" s="5"/>
      <c r="M123" s="5"/>
      <c r="N123" s="5"/>
      <c r="P123" s="5"/>
      <c r="Q123" s="5"/>
      <c r="S123" s="5"/>
      <c r="T123" s="5"/>
    </row>
  </sheetData>
  <mergeCells count="11">
    <mergeCell ref="M123:N123"/>
    <mergeCell ref="P123:Q123"/>
    <mergeCell ref="S123:T123"/>
    <mergeCell ref="A64:G64"/>
    <mergeCell ref="I64:O64"/>
    <mergeCell ref="Q64:W64"/>
    <mergeCell ref="E88:E98"/>
    <mergeCell ref="E99:E109"/>
    <mergeCell ref="E110:E120"/>
    <mergeCell ref="G123:H123"/>
    <mergeCell ref="J123:K12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Rauf Valeev</dc:creator>
  <cp:lastModifiedBy>pc</cp:lastModifiedBy>
  <dcterms:created xsi:type="dcterms:W3CDTF">2015-06-05T18:19:34Z</dcterms:created>
  <dcterms:modified xsi:type="dcterms:W3CDTF">2020-10-03T16:54:53Z</dcterms:modified>
</cp:coreProperties>
</file>