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Лист2" sheetId="2" r:id="rId1"/>
    <sheet name="Лист3" sheetId="3" r:id="rId2"/>
  </sheets>
  <calcPr calcId="144525"/>
</workbook>
</file>

<file path=xl/calcChain.xml><?xml version="1.0" encoding="utf-8"?>
<calcChain xmlns="http://schemas.openxmlformats.org/spreadsheetml/2006/main">
  <c r="U14" i="2" l="1"/>
  <c r="T14" i="2"/>
  <c r="S14" i="2"/>
  <c r="J22" i="2"/>
  <c r="AY15" i="2" l="1"/>
  <c r="AF14" i="2"/>
  <c r="Q14" i="2"/>
  <c r="N29" i="2"/>
  <c r="O29" i="2"/>
  <c r="O32" i="2" s="1"/>
  <c r="O48" i="2" s="1"/>
  <c r="P29" i="2"/>
  <c r="Q29" i="2"/>
  <c r="Q32" i="2" s="1"/>
  <c r="Q48" i="2" s="1"/>
  <c r="R29" i="2"/>
  <c r="R32" i="2" s="1"/>
  <c r="R48" i="2" s="1"/>
  <c r="S29" i="2"/>
  <c r="T29" i="2"/>
  <c r="T32" i="2" s="1"/>
  <c r="T48" i="2" s="1"/>
  <c r="U29" i="2"/>
  <c r="U32" i="2" s="1"/>
  <c r="U48" i="2" s="1"/>
  <c r="V29" i="2"/>
  <c r="V32" i="2" s="1"/>
  <c r="V48" i="2" s="1"/>
  <c r="W29" i="2"/>
  <c r="W32" i="2" s="1"/>
  <c r="W48" i="2" s="1"/>
  <c r="X29" i="2"/>
  <c r="X32" i="2" s="1"/>
  <c r="X48" i="2" s="1"/>
  <c r="Y29" i="2"/>
  <c r="Z29" i="2"/>
  <c r="Z32" i="2" s="1"/>
  <c r="Z48" i="2" s="1"/>
  <c r="Z30" i="2"/>
  <c r="Z33" i="2" s="1"/>
  <c r="Z54" i="2" s="1"/>
  <c r="Y30" i="2"/>
  <c r="Y33" i="2" s="1"/>
  <c r="Y54" i="2" s="1"/>
  <c r="X30" i="2"/>
  <c r="X33" i="2" s="1"/>
  <c r="X54" i="2" s="1"/>
  <c r="W30" i="2"/>
  <c r="W33" i="2" s="1"/>
  <c r="W54" i="2" s="1"/>
  <c r="V30" i="2"/>
  <c r="V33" i="2" s="1"/>
  <c r="V54" i="2" s="1"/>
  <c r="U30" i="2"/>
  <c r="U33" i="2" s="1"/>
  <c r="U54" i="2" s="1"/>
  <c r="T30" i="2"/>
  <c r="T33" i="2" s="1"/>
  <c r="T54" i="2" s="1"/>
  <c r="S30" i="2"/>
  <c r="S33" i="2" s="1"/>
  <c r="S54" i="2" s="1"/>
  <c r="R30" i="2"/>
  <c r="R33" i="2" s="1"/>
  <c r="R54" i="2" s="1"/>
  <c r="Q30" i="2"/>
  <c r="Q33" i="2" s="1"/>
  <c r="Q54" i="2" s="1"/>
  <c r="P30" i="2"/>
  <c r="P33" i="2" s="1"/>
  <c r="P54" i="2" s="1"/>
  <c r="O30" i="2"/>
  <c r="O33" i="2" s="1"/>
  <c r="O54" i="2" s="1"/>
  <c r="N30" i="2"/>
  <c r="N33" i="2" s="1"/>
  <c r="N54" i="2" s="1"/>
  <c r="P32" i="2"/>
  <c r="P48" i="2" s="1"/>
  <c r="Y32" i="2"/>
  <c r="Y48" i="2" s="1"/>
  <c r="S32" i="2"/>
  <c r="S48" i="2" s="1"/>
  <c r="N32" i="2"/>
  <c r="N48" i="2" s="1"/>
  <c r="Z31" i="2"/>
  <c r="Z34" i="2" s="1"/>
  <c r="Z42" i="2" s="1"/>
  <c r="Y31" i="2"/>
  <c r="Y34" i="2" s="1"/>
  <c r="Y42" i="2" s="1"/>
  <c r="X31" i="2"/>
  <c r="X34" i="2" s="1"/>
  <c r="X42" i="2" s="1"/>
  <c r="W31" i="2"/>
  <c r="W34" i="2" s="1"/>
  <c r="W42" i="2" s="1"/>
  <c r="V31" i="2"/>
  <c r="V34" i="2" s="1"/>
  <c r="V42" i="2" s="1"/>
  <c r="U31" i="2"/>
  <c r="U34" i="2" s="1"/>
  <c r="U42" i="2" s="1"/>
  <c r="T31" i="2"/>
  <c r="T34" i="2" s="1"/>
  <c r="T42" i="2" s="1"/>
  <c r="S31" i="2"/>
  <c r="S34" i="2" s="1"/>
  <c r="S42" i="2" s="1"/>
  <c r="R31" i="2"/>
  <c r="R34" i="2" s="1"/>
  <c r="R42" i="2" s="1"/>
  <c r="Q31" i="2"/>
  <c r="Q34" i="2" s="1"/>
  <c r="Q42" i="2" s="1"/>
  <c r="P31" i="2"/>
  <c r="P34" i="2" s="1"/>
  <c r="P42" i="2" s="1"/>
  <c r="O31" i="2"/>
  <c r="O34" i="2" s="1"/>
  <c r="O42" i="2" s="1"/>
  <c r="N31" i="2"/>
  <c r="N34" i="2" s="1"/>
  <c r="N42" i="2" s="1"/>
  <c r="N22" i="2"/>
  <c r="N24" i="2"/>
  <c r="N27" i="2" s="1"/>
  <c r="O27" i="2" s="1"/>
  <c r="AV20" i="2"/>
  <c r="AC20" i="2"/>
  <c r="N20" i="2"/>
  <c r="B20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C19" i="2"/>
  <c r="D19" i="2"/>
  <c r="E19" i="2"/>
  <c r="F19" i="2"/>
  <c r="G19" i="2"/>
  <c r="H19" i="2"/>
  <c r="I19" i="2"/>
  <c r="J19" i="2"/>
  <c r="K19" i="2"/>
  <c r="B19" i="2"/>
  <c r="N28" i="2"/>
  <c r="N26" i="2"/>
  <c r="N25" i="2"/>
  <c r="BJ10" i="2" l="1"/>
  <c r="BJ11" i="2" s="1"/>
  <c r="BI10" i="2"/>
  <c r="BI11" i="2" s="1"/>
  <c r="BF10" i="2"/>
  <c r="BE10" i="2"/>
  <c r="BB10" i="2"/>
  <c r="BA10" i="2"/>
  <c r="AX10" i="2"/>
  <c r="AW10" i="2"/>
  <c r="BL8" i="2"/>
  <c r="BL9" i="2" s="1"/>
  <c r="BK8" i="2"/>
  <c r="BK9" i="2" s="1"/>
  <c r="BJ8" i="2"/>
  <c r="BJ9" i="2" s="1"/>
  <c r="BI8" i="2"/>
  <c r="BI9" i="2" s="1"/>
  <c r="BH8" i="2"/>
  <c r="BH9" i="2" s="1"/>
  <c r="BG8" i="2"/>
  <c r="BG9" i="2" s="1"/>
  <c r="BF8" i="2"/>
  <c r="BF9" i="2" s="1"/>
  <c r="BE8" i="2"/>
  <c r="BE9" i="2" s="1"/>
  <c r="BD8" i="2"/>
  <c r="BD9" i="2" s="1"/>
  <c r="BC8" i="2"/>
  <c r="BC9" i="2" s="1"/>
  <c r="BB8" i="2"/>
  <c r="BB9" i="2" s="1"/>
  <c r="BA8" i="2"/>
  <c r="BA9" i="2" s="1"/>
  <c r="AZ8" i="2"/>
  <c r="AZ9" i="2" s="1"/>
  <c r="AY8" i="2"/>
  <c r="AY9" i="2" s="1"/>
  <c r="AX8" i="2"/>
  <c r="AX9" i="2" s="1"/>
  <c r="AW8" i="2"/>
  <c r="AW9" i="2" s="1"/>
  <c r="AV8" i="2"/>
  <c r="AV9" i="2" s="1"/>
  <c r="BL7" i="2"/>
  <c r="BL10" i="2" s="1"/>
  <c r="BL11" i="2" s="1"/>
  <c r="BK7" i="2"/>
  <c r="BK10" i="2" s="1"/>
  <c r="BK11" i="2" s="1"/>
  <c r="BJ7" i="2"/>
  <c r="BI7" i="2"/>
  <c r="BH10" i="2"/>
  <c r="BG10" i="2"/>
  <c r="BD10" i="2"/>
  <c r="BC10" i="2"/>
  <c r="AZ10" i="2"/>
  <c r="AY10" i="2"/>
  <c r="AV10" i="2"/>
  <c r="N10" i="2"/>
  <c r="N49" i="2" s="1"/>
  <c r="AC10" i="2"/>
  <c r="AP8" i="2"/>
  <c r="AP9" i="2" s="1"/>
  <c r="AQ8" i="2"/>
  <c r="AQ9" i="2" s="1"/>
  <c r="AR8" i="2"/>
  <c r="AS8" i="2"/>
  <c r="AS9" i="2" s="1"/>
  <c r="AR9" i="2"/>
  <c r="AP10" i="2"/>
  <c r="AP11" i="2" s="1"/>
  <c r="AQ10" i="2"/>
  <c r="AQ11" i="2" s="1"/>
  <c r="AR10" i="2"/>
  <c r="AR11" i="2" s="1"/>
  <c r="AS10" i="2"/>
  <c r="AS11" i="2" s="1"/>
  <c r="AO8" i="2"/>
  <c r="AO9" i="2" s="1"/>
  <c r="AN8" i="2"/>
  <c r="AN9" i="2" s="1"/>
  <c r="AM8" i="2"/>
  <c r="AM9" i="2" s="1"/>
  <c r="AL8" i="2"/>
  <c r="AL9" i="2" s="1"/>
  <c r="AK8" i="2"/>
  <c r="AK9" i="2" s="1"/>
  <c r="AJ8" i="2"/>
  <c r="AJ9" i="2" s="1"/>
  <c r="AI8" i="2"/>
  <c r="AI9" i="2" s="1"/>
  <c r="AH8" i="2"/>
  <c r="AH9" i="2" s="1"/>
  <c r="AG8" i="2"/>
  <c r="AG9" i="2" s="1"/>
  <c r="AF8" i="2"/>
  <c r="AF9" i="2" s="1"/>
  <c r="AE8" i="2"/>
  <c r="AE9" i="2" s="1"/>
  <c r="AD8" i="2"/>
  <c r="AD9" i="2" s="1"/>
  <c r="AC8" i="2"/>
  <c r="AC9" i="2" s="1"/>
  <c r="AC14" i="2" s="1"/>
  <c r="AO10" i="2"/>
  <c r="AN10" i="2"/>
  <c r="AM10" i="2"/>
  <c r="AL10" i="2"/>
  <c r="AK10" i="2"/>
  <c r="AJ10" i="2"/>
  <c r="AI10" i="2"/>
  <c r="AH10" i="2"/>
  <c r="AG10" i="2"/>
  <c r="AF10" i="2"/>
  <c r="AE10" i="2"/>
  <c r="AD10" i="2"/>
  <c r="AI12" i="2" l="1"/>
  <c r="AN12" i="2"/>
  <c r="AG12" i="2"/>
  <c r="AH12" i="2"/>
  <c r="AE12" i="2"/>
  <c r="AM12" i="2"/>
  <c r="BB12" i="2"/>
  <c r="BF12" i="2"/>
  <c r="AC12" i="2"/>
  <c r="AW12" i="2"/>
  <c r="BA12" i="2"/>
  <c r="BE12" i="2"/>
  <c r="BI12" i="2"/>
  <c r="AX12" i="2"/>
  <c r="BJ12" i="2"/>
  <c r="AY12" i="2"/>
  <c r="BC12" i="2"/>
  <c r="BG12" i="2"/>
  <c r="BK12" i="2"/>
  <c r="AV14" i="2"/>
  <c r="AZ12" i="2"/>
  <c r="BD12" i="2"/>
  <c r="BH12" i="2"/>
  <c r="BL12" i="2"/>
  <c r="BG11" i="2"/>
  <c r="Y43" i="2"/>
  <c r="AZ11" i="2"/>
  <c r="R43" i="2"/>
  <c r="BD11" i="2"/>
  <c r="V43" i="2"/>
  <c r="BH11" i="2"/>
  <c r="Z43" i="2"/>
  <c r="BA11" i="2"/>
  <c r="S43" i="2"/>
  <c r="BB11" i="2"/>
  <c r="T43" i="2"/>
  <c r="AW11" i="2"/>
  <c r="O43" i="2"/>
  <c r="BE11" i="2"/>
  <c r="W43" i="2"/>
  <c r="AX11" i="2"/>
  <c r="P43" i="2"/>
  <c r="BF11" i="2"/>
  <c r="X43" i="2"/>
  <c r="BC11" i="2"/>
  <c r="U43" i="2"/>
  <c r="AY11" i="2"/>
  <c r="Q43" i="2"/>
  <c r="N55" i="2"/>
  <c r="AC11" i="2"/>
  <c r="AV11" i="2"/>
  <c r="AV16" i="2" s="1"/>
  <c r="N43" i="2"/>
  <c r="AG11" i="2"/>
  <c r="R55" i="2"/>
  <c r="AO11" i="2"/>
  <c r="Z55" i="2"/>
  <c r="AD11" i="2"/>
  <c r="O55" i="2"/>
  <c r="AH11" i="2"/>
  <c r="S55" i="2"/>
  <c r="AL11" i="2"/>
  <c r="W55" i="2"/>
  <c r="AF11" i="2"/>
  <c r="Q55" i="2"/>
  <c r="AN11" i="2"/>
  <c r="Y55" i="2"/>
  <c r="AK11" i="2"/>
  <c r="V55" i="2"/>
  <c r="AE11" i="2"/>
  <c r="P55" i="2"/>
  <c r="AI11" i="2"/>
  <c r="T55" i="2"/>
  <c r="AM11" i="2"/>
  <c r="X55" i="2"/>
  <c r="AJ11" i="2"/>
  <c r="U55" i="2"/>
  <c r="AV12" i="2"/>
  <c r="AR12" i="2"/>
  <c r="AJ12" i="2"/>
  <c r="AD12" i="2"/>
  <c r="AF12" i="2"/>
  <c r="AP12" i="2"/>
  <c r="AQ12" i="2"/>
  <c r="AL12" i="2"/>
  <c r="AS12" i="2"/>
  <c r="AO12" i="2"/>
  <c r="AK12" i="2"/>
  <c r="X8" i="2"/>
  <c r="X9" i="2" s="1"/>
  <c r="Y8" i="2"/>
  <c r="Y9" i="2" s="1"/>
  <c r="Z8" i="2"/>
  <c r="Z9" i="2" s="1"/>
  <c r="X10" i="2"/>
  <c r="Y10" i="2"/>
  <c r="Y49" i="2" s="1"/>
  <c r="Z10" i="2"/>
  <c r="N9" i="2"/>
  <c r="W8" i="2"/>
  <c r="W9" i="2" s="1"/>
  <c r="V8" i="2"/>
  <c r="V9" i="2" s="1"/>
  <c r="U8" i="2"/>
  <c r="U9" i="2" s="1"/>
  <c r="T8" i="2"/>
  <c r="T9" i="2" s="1"/>
  <c r="S8" i="2"/>
  <c r="S9" i="2" s="1"/>
  <c r="R8" i="2"/>
  <c r="R9" i="2" s="1"/>
  <c r="Q8" i="2"/>
  <c r="Q9" i="2" s="1"/>
  <c r="P8" i="2"/>
  <c r="P9" i="2" s="1"/>
  <c r="O8" i="2"/>
  <c r="O9" i="2" s="1"/>
  <c r="N8" i="2"/>
  <c r="W10" i="2"/>
  <c r="V10" i="2"/>
  <c r="U10" i="2"/>
  <c r="T10" i="2"/>
  <c r="S10" i="2"/>
  <c r="R10" i="2"/>
  <c r="Q10" i="2"/>
  <c r="P10" i="2"/>
  <c r="O10" i="2"/>
  <c r="N11" i="2"/>
  <c r="T12" i="2" l="1"/>
  <c r="N12" i="2"/>
  <c r="Z12" i="2"/>
  <c r="W12" i="2"/>
  <c r="O12" i="2"/>
  <c r="S12" i="2"/>
  <c r="N14" i="2"/>
  <c r="P12" i="2" s="1"/>
  <c r="N15" i="2" s="1"/>
  <c r="Q12" i="2"/>
  <c r="U12" i="2"/>
  <c r="Y12" i="2"/>
  <c r="R12" i="2"/>
  <c r="V12" i="2"/>
  <c r="X12" i="2"/>
  <c r="AV15" i="2"/>
  <c r="AV17" i="2" s="1"/>
  <c r="AW14" i="2" s="1"/>
  <c r="AC15" i="2"/>
  <c r="Y11" i="2"/>
  <c r="AC16" i="2"/>
  <c r="AC17" i="2" s="1"/>
  <c r="AD14" i="2" s="1"/>
  <c r="R11" i="2"/>
  <c r="R49" i="2"/>
  <c r="O11" i="2"/>
  <c r="O49" i="2"/>
  <c r="S11" i="2"/>
  <c r="S49" i="2"/>
  <c r="W11" i="2"/>
  <c r="W49" i="2"/>
  <c r="V11" i="2"/>
  <c r="V49" i="2"/>
  <c r="Z11" i="2"/>
  <c r="Z49" i="2"/>
  <c r="X11" i="2"/>
  <c r="X49" i="2"/>
  <c r="P11" i="2"/>
  <c r="P49" i="2"/>
  <c r="T11" i="2"/>
  <c r="T49" i="2"/>
  <c r="Q11" i="2"/>
  <c r="Q49" i="2"/>
  <c r="U11" i="2"/>
  <c r="U49" i="2"/>
  <c r="E7" i="2"/>
  <c r="F7" i="2"/>
  <c r="G7" i="2"/>
  <c r="H7" i="2"/>
  <c r="I7" i="2"/>
  <c r="J7" i="2"/>
  <c r="K7" i="2"/>
  <c r="C7" i="2"/>
  <c r="B7" i="2"/>
  <c r="D7" i="2"/>
  <c r="K8" i="2"/>
  <c r="C8" i="2"/>
  <c r="B8" i="2"/>
  <c r="F8" i="2"/>
  <c r="G8" i="2"/>
  <c r="H8" i="2"/>
  <c r="I8" i="2"/>
  <c r="J8" i="2"/>
  <c r="E8" i="2"/>
  <c r="G10" i="2"/>
  <c r="G11" i="2" s="1"/>
  <c r="D8" i="2"/>
  <c r="N16" i="2" l="1"/>
  <c r="N17" i="2" s="1"/>
  <c r="O14" i="2" s="1"/>
  <c r="D10" i="2"/>
  <c r="D11" i="2" s="1"/>
  <c r="J10" i="2"/>
  <c r="J11" i="2" s="1"/>
  <c r="F10" i="2"/>
  <c r="F11" i="2" s="1"/>
  <c r="B10" i="2"/>
  <c r="B11" i="2" s="1"/>
  <c r="I10" i="2"/>
  <c r="I11" i="2" s="1"/>
  <c r="E10" i="2"/>
  <c r="E11" i="2" s="1"/>
  <c r="C10" i="2"/>
  <c r="C11" i="2" s="1"/>
  <c r="H10" i="2"/>
  <c r="H11" i="2" s="1"/>
  <c r="K10" i="2"/>
  <c r="K11" i="2" s="1"/>
  <c r="D9" i="2"/>
  <c r="J9" i="2"/>
  <c r="F9" i="2"/>
  <c r="I9" i="2"/>
  <c r="H9" i="2"/>
  <c r="C9" i="2"/>
  <c r="B9" i="2"/>
  <c r="E9" i="2"/>
  <c r="G9" i="2"/>
  <c r="K9" i="2"/>
  <c r="B14" i="2" l="1"/>
  <c r="I12" i="2" s="1"/>
  <c r="B16" i="2"/>
  <c r="E12" i="2" l="1"/>
  <c r="J12" i="2"/>
  <c r="C12" i="2"/>
  <c r="H12" i="2"/>
  <c r="D12" i="2"/>
  <c r="K12" i="2"/>
  <c r="F12" i="2"/>
  <c r="G12" i="2"/>
  <c r="B12" i="2"/>
  <c r="B15" i="2" l="1"/>
  <c r="B17" i="2" s="1"/>
</calcChain>
</file>

<file path=xl/sharedStrings.xml><?xml version="1.0" encoding="utf-8"?>
<sst xmlns="http://schemas.openxmlformats.org/spreadsheetml/2006/main" count="88" uniqueCount="24">
  <si>
    <t>мужской</t>
  </si>
  <si>
    <t>L, см</t>
  </si>
  <si>
    <t>n</t>
  </si>
  <si>
    <t>X, см</t>
  </si>
  <si>
    <t>lambda</t>
  </si>
  <si>
    <t>delta x, см</t>
  </si>
  <si>
    <t>d, м*10^-5</t>
  </si>
  <si>
    <t>sigma_L</t>
  </si>
  <si>
    <t>sigma_n</t>
  </si>
  <si>
    <t>sigma_X</t>
  </si>
  <si>
    <t>sigma</t>
  </si>
  <si>
    <t>sigma_d</t>
  </si>
  <si>
    <t>dсред</t>
  </si>
  <si>
    <t>d-dсред</t>
  </si>
  <si>
    <t>sigma_disp</t>
  </si>
  <si>
    <t>sigma_сред</t>
  </si>
  <si>
    <t>женский</t>
  </si>
  <si>
    <t>кошачий</t>
  </si>
  <si>
    <t>L</t>
  </si>
  <si>
    <t>d</t>
  </si>
  <si>
    <t>$d$, мкм</t>
  </si>
  <si>
    <t>$L$, см</t>
  </si>
  <si>
    <t>$X$, см</t>
  </si>
  <si>
    <t>$\sigma_d$, мкм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</si>
</sst>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17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5"/>
  <sheetViews>
    <sheetView tabSelected="1" zoomScale="85" zoomScaleNormal="85" workbookViewId="0">
      <selection activeCell="J24" sqref="J24"/>
    </sheetView>
  </sheetViews>
  <sheetFormatPr defaultRowHeight="14.4" x14ac:dyDescent="0.3"/>
  <cols>
    <col min="1" max="1" width="10.44140625" customWidth="1"/>
    <col min="2" max="2" width="12" bestFit="1" customWidth="1"/>
    <col min="12" max="12" width="12" bestFit="1" customWidth="1"/>
    <col min="13" max="13" width="15.77734375" customWidth="1"/>
    <col min="14" max="14" width="12" bestFit="1" customWidth="1"/>
  </cols>
  <sheetData>
    <row r="1" spans="1:64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M1" t="s">
        <v>16</v>
      </c>
      <c r="N1">
        <v>1</v>
      </c>
      <c r="O1">
        <v>2</v>
      </c>
      <c r="P1">
        <v>3</v>
      </c>
      <c r="Q1">
        <v>4</v>
      </c>
      <c r="R1">
        <v>5</v>
      </c>
      <c r="S1">
        <v>6</v>
      </c>
      <c r="T1">
        <v>7</v>
      </c>
      <c r="U1">
        <v>8</v>
      </c>
      <c r="V1">
        <v>9</v>
      </c>
      <c r="W1">
        <v>10</v>
      </c>
      <c r="X1">
        <v>11</v>
      </c>
      <c r="Y1">
        <v>12</v>
      </c>
      <c r="Z1">
        <v>13</v>
      </c>
      <c r="AB1" t="s">
        <v>17</v>
      </c>
      <c r="AC1">
        <v>1</v>
      </c>
      <c r="AD1">
        <v>2</v>
      </c>
      <c r="AE1">
        <v>3</v>
      </c>
      <c r="AF1">
        <v>4</v>
      </c>
      <c r="AG1">
        <v>5</v>
      </c>
      <c r="AH1">
        <v>6</v>
      </c>
      <c r="AI1">
        <v>7</v>
      </c>
      <c r="AJ1">
        <v>8</v>
      </c>
      <c r="AK1">
        <v>9</v>
      </c>
      <c r="AL1">
        <v>10</v>
      </c>
      <c r="AM1">
        <v>11</v>
      </c>
      <c r="AN1">
        <v>12</v>
      </c>
      <c r="AO1">
        <v>13</v>
      </c>
      <c r="AP1">
        <v>14</v>
      </c>
      <c r="AQ1">
        <v>15</v>
      </c>
      <c r="AR1">
        <v>16</v>
      </c>
      <c r="AS1">
        <v>17</v>
      </c>
      <c r="AU1" t="s">
        <v>0</v>
      </c>
      <c r="AV1">
        <v>1</v>
      </c>
      <c r="AW1">
        <v>2</v>
      </c>
      <c r="AX1">
        <v>3</v>
      </c>
      <c r="AY1">
        <v>4</v>
      </c>
      <c r="AZ1">
        <v>5</v>
      </c>
      <c r="BA1">
        <v>6</v>
      </c>
      <c r="BB1">
        <v>7</v>
      </c>
      <c r="BC1">
        <v>8</v>
      </c>
      <c r="BD1">
        <v>9</v>
      </c>
      <c r="BE1">
        <v>10</v>
      </c>
      <c r="BF1">
        <v>11</v>
      </c>
      <c r="BG1">
        <v>12</v>
      </c>
      <c r="BH1">
        <v>13</v>
      </c>
      <c r="BI1">
        <v>14</v>
      </c>
      <c r="BJ1">
        <v>15</v>
      </c>
      <c r="BK1">
        <v>16</v>
      </c>
      <c r="BL1">
        <v>17</v>
      </c>
    </row>
    <row r="2" spans="1:64" x14ac:dyDescent="0.3">
      <c r="A2" t="s">
        <v>1</v>
      </c>
      <c r="B2">
        <v>56</v>
      </c>
      <c r="C2">
        <v>53</v>
      </c>
      <c r="D2">
        <v>50</v>
      </c>
      <c r="E2">
        <v>47</v>
      </c>
      <c r="F2">
        <v>44</v>
      </c>
      <c r="G2">
        <v>41</v>
      </c>
      <c r="H2">
        <v>38</v>
      </c>
      <c r="I2">
        <v>35</v>
      </c>
      <c r="J2">
        <v>32</v>
      </c>
      <c r="K2">
        <v>29</v>
      </c>
      <c r="M2" t="s">
        <v>1</v>
      </c>
      <c r="N2">
        <v>30</v>
      </c>
      <c r="O2">
        <v>40</v>
      </c>
      <c r="P2">
        <v>50</v>
      </c>
      <c r="Q2">
        <v>60</v>
      </c>
      <c r="R2">
        <v>70</v>
      </c>
      <c r="S2">
        <v>80</v>
      </c>
      <c r="T2">
        <v>90</v>
      </c>
      <c r="U2">
        <v>100</v>
      </c>
      <c r="V2">
        <v>110</v>
      </c>
      <c r="W2">
        <v>120</v>
      </c>
      <c r="X2">
        <v>130</v>
      </c>
      <c r="Y2">
        <v>140</v>
      </c>
      <c r="Z2">
        <v>150</v>
      </c>
      <c r="AB2" t="s">
        <v>1</v>
      </c>
      <c r="AC2">
        <v>30</v>
      </c>
      <c r="AD2">
        <v>40</v>
      </c>
      <c r="AE2">
        <v>50</v>
      </c>
      <c r="AF2">
        <v>60</v>
      </c>
      <c r="AG2">
        <v>70</v>
      </c>
      <c r="AH2">
        <v>80</v>
      </c>
      <c r="AI2">
        <v>90</v>
      </c>
      <c r="AJ2">
        <v>100</v>
      </c>
      <c r="AK2">
        <v>110</v>
      </c>
      <c r="AL2">
        <v>120</v>
      </c>
      <c r="AM2">
        <v>130</v>
      </c>
      <c r="AN2">
        <v>140</v>
      </c>
      <c r="AO2">
        <v>150</v>
      </c>
      <c r="AP2">
        <v>160</v>
      </c>
      <c r="AQ2">
        <v>170</v>
      </c>
      <c r="AR2">
        <v>180</v>
      </c>
      <c r="AS2">
        <v>190</v>
      </c>
      <c r="AU2" t="s">
        <v>1</v>
      </c>
      <c r="AV2">
        <v>30</v>
      </c>
      <c r="AW2">
        <v>40</v>
      </c>
      <c r="AX2">
        <v>50</v>
      </c>
      <c r="AY2">
        <v>60</v>
      </c>
      <c r="AZ2">
        <v>70</v>
      </c>
      <c r="BA2">
        <v>80</v>
      </c>
      <c r="BB2">
        <v>90</v>
      </c>
      <c r="BC2">
        <v>100</v>
      </c>
      <c r="BD2">
        <v>110</v>
      </c>
      <c r="BE2">
        <v>120</v>
      </c>
      <c r="BF2">
        <v>130</v>
      </c>
      <c r="BG2">
        <v>140</v>
      </c>
      <c r="BH2">
        <v>150</v>
      </c>
      <c r="BI2">
        <v>160</v>
      </c>
      <c r="BJ2">
        <v>170</v>
      </c>
      <c r="BK2">
        <v>180</v>
      </c>
      <c r="BL2">
        <v>190</v>
      </c>
    </row>
    <row r="3" spans="1:64" x14ac:dyDescent="0.3">
      <c r="A3" t="s">
        <v>7</v>
      </c>
      <c r="B3">
        <v>0.5</v>
      </c>
      <c r="C3">
        <v>0.1</v>
      </c>
      <c r="D3">
        <v>0.1</v>
      </c>
      <c r="E3">
        <v>0.1</v>
      </c>
      <c r="F3">
        <v>0.1</v>
      </c>
      <c r="G3">
        <v>0.1</v>
      </c>
      <c r="H3">
        <v>0.1</v>
      </c>
      <c r="I3">
        <v>0.1</v>
      </c>
      <c r="J3">
        <v>0.1</v>
      </c>
      <c r="K3">
        <v>0.1</v>
      </c>
      <c r="M3" t="s">
        <v>7</v>
      </c>
      <c r="N3">
        <v>0.5</v>
      </c>
      <c r="O3">
        <v>0.5</v>
      </c>
      <c r="P3">
        <v>0.5</v>
      </c>
      <c r="Q3">
        <v>0.5</v>
      </c>
      <c r="R3">
        <v>0.5</v>
      </c>
      <c r="S3">
        <v>0.5</v>
      </c>
      <c r="T3">
        <v>0.5</v>
      </c>
      <c r="U3">
        <v>0.5</v>
      </c>
      <c r="V3">
        <v>0.5</v>
      </c>
      <c r="W3">
        <v>0.5</v>
      </c>
      <c r="X3">
        <v>0.5</v>
      </c>
      <c r="Y3">
        <v>0.5</v>
      </c>
      <c r="Z3">
        <v>0.5</v>
      </c>
      <c r="AB3" t="s">
        <v>7</v>
      </c>
      <c r="AC3">
        <v>0.5</v>
      </c>
      <c r="AD3">
        <v>0.5</v>
      </c>
      <c r="AE3">
        <v>0.5</v>
      </c>
      <c r="AF3">
        <v>0.5</v>
      </c>
      <c r="AG3">
        <v>0.5</v>
      </c>
      <c r="AH3">
        <v>0.5</v>
      </c>
      <c r="AI3">
        <v>0.5</v>
      </c>
      <c r="AJ3">
        <v>0.5</v>
      </c>
      <c r="AK3">
        <v>0.5</v>
      </c>
      <c r="AL3">
        <v>0.5</v>
      </c>
      <c r="AM3">
        <v>0.5</v>
      </c>
      <c r="AN3">
        <v>0.5</v>
      </c>
      <c r="AO3">
        <v>0.5</v>
      </c>
      <c r="AP3">
        <v>0.5</v>
      </c>
      <c r="AQ3">
        <v>0.5</v>
      </c>
      <c r="AR3">
        <v>0.5</v>
      </c>
      <c r="AS3">
        <v>0.5</v>
      </c>
      <c r="AU3" t="s">
        <v>7</v>
      </c>
      <c r="AV3">
        <v>0.5</v>
      </c>
      <c r="AW3">
        <v>0.5</v>
      </c>
      <c r="AX3">
        <v>0.5</v>
      </c>
      <c r="AY3">
        <v>0.5</v>
      </c>
      <c r="AZ3">
        <v>0.5</v>
      </c>
      <c r="BA3">
        <v>0.5</v>
      </c>
      <c r="BB3">
        <v>0.5</v>
      </c>
      <c r="BC3">
        <v>0.5</v>
      </c>
      <c r="BD3">
        <v>0.5</v>
      </c>
      <c r="BE3">
        <v>0.5</v>
      </c>
      <c r="BF3">
        <v>0.5</v>
      </c>
      <c r="BG3">
        <v>0.5</v>
      </c>
      <c r="BH3">
        <v>0.5</v>
      </c>
      <c r="BI3">
        <v>0.5</v>
      </c>
      <c r="BJ3">
        <v>0.5</v>
      </c>
      <c r="BK3">
        <v>0.5</v>
      </c>
      <c r="BL3">
        <v>0.5</v>
      </c>
    </row>
    <row r="4" spans="1:64" x14ac:dyDescent="0.3">
      <c r="A4" t="s">
        <v>2</v>
      </c>
      <c r="B4">
        <v>13</v>
      </c>
      <c r="C4">
        <v>14</v>
      </c>
      <c r="D4">
        <v>22</v>
      </c>
      <c r="E4">
        <v>17</v>
      </c>
      <c r="F4">
        <v>16</v>
      </c>
      <c r="G4">
        <v>17</v>
      </c>
      <c r="H4">
        <v>16</v>
      </c>
      <c r="I4">
        <v>20</v>
      </c>
      <c r="J4">
        <v>20</v>
      </c>
      <c r="K4">
        <v>17</v>
      </c>
      <c r="M4" t="s">
        <v>2</v>
      </c>
      <c r="N4">
        <v>12</v>
      </c>
      <c r="O4">
        <v>14</v>
      </c>
      <c r="P4">
        <v>14</v>
      </c>
      <c r="Q4">
        <v>12</v>
      </c>
      <c r="R4">
        <v>12</v>
      </c>
      <c r="S4">
        <v>13</v>
      </c>
      <c r="T4">
        <v>10</v>
      </c>
      <c r="U4">
        <v>10</v>
      </c>
      <c r="V4">
        <v>12</v>
      </c>
      <c r="W4">
        <v>10</v>
      </c>
      <c r="X4">
        <v>12</v>
      </c>
      <c r="Y4">
        <v>11</v>
      </c>
      <c r="Z4">
        <v>10</v>
      </c>
      <c r="AB4" t="s">
        <v>2</v>
      </c>
      <c r="AC4">
        <v>21</v>
      </c>
      <c r="AD4">
        <v>18</v>
      </c>
      <c r="AE4">
        <v>13</v>
      </c>
      <c r="AF4">
        <v>17</v>
      </c>
      <c r="AG4">
        <v>15</v>
      </c>
      <c r="AH4">
        <v>12</v>
      </c>
      <c r="AI4">
        <v>13</v>
      </c>
      <c r="AJ4">
        <v>11</v>
      </c>
      <c r="AK4">
        <v>12</v>
      </c>
      <c r="AL4">
        <v>12</v>
      </c>
      <c r="AM4">
        <v>12</v>
      </c>
      <c r="AN4">
        <v>11</v>
      </c>
      <c r="AO4">
        <v>8</v>
      </c>
      <c r="AP4">
        <v>8</v>
      </c>
      <c r="AQ4">
        <v>8</v>
      </c>
      <c r="AR4">
        <v>8</v>
      </c>
      <c r="AS4">
        <v>6</v>
      </c>
      <c r="AU4" t="s">
        <v>2</v>
      </c>
      <c r="AV4">
        <v>21</v>
      </c>
      <c r="AW4">
        <v>13</v>
      </c>
      <c r="AX4">
        <v>15</v>
      </c>
      <c r="AY4">
        <v>17</v>
      </c>
      <c r="AZ4">
        <v>15</v>
      </c>
      <c r="BA4">
        <v>13</v>
      </c>
      <c r="BB4">
        <v>10</v>
      </c>
      <c r="BC4">
        <v>12</v>
      </c>
      <c r="BD4">
        <v>14</v>
      </c>
      <c r="BE4">
        <v>13</v>
      </c>
      <c r="BF4">
        <v>13</v>
      </c>
      <c r="BG4">
        <v>12</v>
      </c>
      <c r="BH4">
        <v>13</v>
      </c>
    </row>
    <row r="5" spans="1:64" x14ac:dyDescent="0.3">
      <c r="A5" t="s">
        <v>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M5" t="s">
        <v>8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B5" t="s">
        <v>8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0</v>
      </c>
      <c r="AU5" t="s">
        <v>8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</row>
    <row r="6" spans="1:64" x14ac:dyDescent="0.3">
      <c r="A6" t="s">
        <v>3</v>
      </c>
      <c r="B6">
        <v>6.2</v>
      </c>
      <c r="C6">
        <v>6.2</v>
      </c>
      <c r="D6">
        <v>9.1999999999999993</v>
      </c>
      <c r="E6">
        <v>6.7</v>
      </c>
      <c r="F6">
        <v>6</v>
      </c>
      <c r="G6">
        <v>6.1</v>
      </c>
      <c r="H6">
        <v>5.2</v>
      </c>
      <c r="I6">
        <v>5.9</v>
      </c>
      <c r="J6">
        <v>5.6</v>
      </c>
      <c r="K6">
        <v>4.2</v>
      </c>
      <c r="M6" t="s">
        <v>3</v>
      </c>
      <c r="N6">
        <v>3.8</v>
      </c>
      <c r="O6">
        <v>5.5</v>
      </c>
      <c r="P6">
        <v>6.7</v>
      </c>
      <c r="Q6">
        <v>7.2</v>
      </c>
      <c r="R6">
        <v>8.4</v>
      </c>
      <c r="S6">
        <v>9.9</v>
      </c>
      <c r="T6">
        <v>8.9</v>
      </c>
      <c r="U6">
        <v>9.4</v>
      </c>
      <c r="V6">
        <v>12.2</v>
      </c>
      <c r="W6">
        <v>11.6</v>
      </c>
      <c r="X6">
        <v>14.8</v>
      </c>
      <c r="Y6">
        <v>14.4</v>
      </c>
      <c r="Z6">
        <v>14.1</v>
      </c>
      <c r="AB6" t="s">
        <v>3</v>
      </c>
      <c r="AC6">
        <v>5.0999999999999996</v>
      </c>
      <c r="AD6">
        <v>5.6</v>
      </c>
      <c r="AE6">
        <v>5.4</v>
      </c>
      <c r="AF6">
        <v>8</v>
      </c>
      <c r="AG6">
        <v>8.4</v>
      </c>
      <c r="AH6">
        <v>7.8</v>
      </c>
      <c r="AI6">
        <v>9.4</v>
      </c>
      <c r="AJ6">
        <v>8.8000000000000007</v>
      </c>
      <c r="AK6">
        <v>11.2</v>
      </c>
      <c r="AL6">
        <v>11.5</v>
      </c>
      <c r="AM6">
        <v>12.1</v>
      </c>
      <c r="AN6">
        <v>11.8</v>
      </c>
      <c r="AO6">
        <v>9.9</v>
      </c>
      <c r="AP6">
        <v>10.5</v>
      </c>
      <c r="AQ6">
        <v>11.4</v>
      </c>
      <c r="AR6">
        <v>12.2</v>
      </c>
      <c r="AS6">
        <v>9.1</v>
      </c>
      <c r="AU6" t="s">
        <v>3</v>
      </c>
      <c r="AV6">
        <v>4.9000000000000004</v>
      </c>
      <c r="AW6">
        <v>4</v>
      </c>
      <c r="AX6">
        <v>5.8</v>
      </c>
      <c r="AY6">
        <v>7.8</v>
      </c>
      <c r="AZ6">
        <v>7.7</v>
      </c>
      <c r="BA6">
        <v>7.6</v>
      </c>
      <c r="BB6">
        <v>6.6</v>
      </c>
      <c r="BC6">
        <v>8.6999999999999993</v>
      </c>
      <c r="BD6">
        <v>11.1</v>
      </c>
      <c r="BE6">
        <v>11.1</v>
      </c>
      <c r="BF6">
        <v>12.2</v>
      </c>
      <c r="BG6">
        <v>12.6</v>
      </c>
      <c r="BH6">
        <v>13.7</v>
      </c>
    </row>
    <row r="7" spans="1:64" x14ac:dyDescent="0.3">
      <c r="A7" t="s">
        <v>9</v>
      </c>
      <c r="B7">
        <f t="shared" ref="B7:K7" si="0">SQRT(2)*0.1</f>
        <v>0.14142135623730953</v>
      </c>
      <c r="C7">
        <f t="shared" si="0"/>
        <v>0.14142135623730953</v>
      </c>
      <c r="D7">
        <f>SQRT(2)*0.1</f>
        <v>0.14142135623730953</v>
      </c>
      <c r="E7">
        <f t="shared" si="0"/>
        <v>0.14142135623730953</v>
      </c>
      <c r="F7">
        <f t="shared" si="0"/>
        <v>0.14142135623730953</v>
      </c>
      <c r="G7">
        <f t="shared" si="0"/>
        <v>0.14142135623730953</v>
      </c>
      <c r="H7">
        <f t="shared" si="0"/>
        <v>0.14142135623730953</v>
      </c>
      <c r="I7">
        <f t="shared" si="0"/>
        <v>0.14142135623730953</v>
      </c>
      <c r="J7">
        <f t="shared" si="0"/>
        <v>0.14142135623730953</v>
      </c>
      <c r="K7">
        <f t="shared" si="0"/>
        <v>0.14142135623730953</v>
      </c>
      <c r="M7" t="s">
        <v>9</v>
      </c>
      <c r="N7">
        <v>0.2</v>
      </c>
      <c r="O7">
        <v>0.2</v>
      </c>
      <c r="P7">
        <v>0.2</v>
      </c>
      <c r="Q7">
        <v>0.2</v>
      </c>
      <c r="R7">
        <v>0.2</v>
      </c>
      <c r="S7">
        <v>0.2</v>
      </c>
      <c r="T7">
        <v>0.2</v>
      </c>
      <c r="U7">
        <v>0.2</v>
      </c>
      <c r="V7">
        <v>0.2</v>
      </c>
      <c r="W7">
        <v>0.2</v>
      </c>
      <c r="X7">
        <v>0.2</v>
      </c>
      <c r="Y7">
        <v>0.2</v>
      </c>
      <c r="Z7">
        <v>0.2</v>
      </c>
      <c r="AB7" t="s">
        <v>9</v>
      </c>
      <c r="AC7">
        <v>0.2</v>
      </c>
      <c r="AD7">
        <v>0.2</v>
      </c>
      <c r="AE7">
        <v>0.2</v>
      </c>
      <c r="AF7">
        <v>0.2</v>
      </c>
      <c r="AG7">
        <v>0.2</v>
      </c>
      <c r="AH7">
        <v>0.2</v>
      </c>
      <c r="AI7">
        <v>0.2</v>
      </c>
      <c r="AJ7">
        <v>0.2</v>
      </c>
      <c r="AK7">
        <v>0.2</v>
      </c>
      <c r="AL7">
        <v>0.2</v>
      </c>
      <c r="AM7">
        <v>0.2</v>
      </c>
      <c r="AN7">
        <v>0.2</v>
      </c>
      <c r="AO7">
        <v>0.2</v>
      </c>
      <c r="AP7">
        <v>0.2</v>
      </c>
      <c r="AQ7">
        <v>0.2</v>
      </c>
      <c r="AR7">
        <v>0.2</v>
      </c>
      <c r="AS7">
        <v>0.2</v>
      </c>
      <c r="AU7" t="s">
        <v>9</v>
      </c>
      <c r="AV7">
        <v>0.2</v>
      </c>
      <c r="AW7">
        <v>0.2</v>
      </c>
      <c r="AX7">
        <v>0.2</v>
      </c>
      <c r="AY7">
        <v>0.2</v>
      </c>
      <c r="AZ7">
        <v>0.2</v>
      </c>
      <c r="BA7">
        <v>0.2</v>
      </c>
      <c r="BB7">
        <v>0.2</v>
      </c>
      <c r="BC7">
        <v>0.2</v>
      </c>
      <c r="BD7">
        <v>0.2</v>
      </c>
      <c r="BE7">
        <v>0.2</v>
      </c>
      <c r="BF7">
        <v>0.2</v>
      </c>
      <c r="BG7">
        <v>0.2</v>
      </c>
      <c r="BH7">
        <v>0.2</v>
      </c>
      <c r="BI7">
        <f t="shared" ref="BI7:BL7" si="1">SQRT(2)*0.1</f>
        <v>0.14142135623730953</v>
      </c>
      <c r="BJ7">
        <f t="shared" si="1"/>
        <v>0.14142135623730953</v>
      </c>
      <c r="BK7">
        <f t="shared" si="1"/>
        <v>0.14142135623730953</v>
      </c>
      <c r="BL7">
        <f t="shared" si="1"/>
        <v>0.14142135623730953</v>
      </c>
    </row>
    <row r="8" spans="1:64" x14ac:dyDescent="0.3">
      <c r="A8" t="s">
        <v>5</v>
      </c>
      <c r="B8">
        <f t="shared" ref="B8:K8" si="2">B6/B4</f>
        <v>0.47692307692307695</v>
      </c>
      <c r="C8">
        <f t="shared" si="2"/>
        <v>0.44285714285714289</v>
      </c>
      <c r="D8">
        <f t="shared" si="2"/>
        <v>0.41818181818181815</v>
      </c>
      <c r="E8">
        <f t="shared" si="2"/>
        <v>0.39411764705882352</v>
      </c>
      <c r="F8">
        <f t="shared" si="2"/>
        <v>0.375</v>
      </c>
      <c r="G8">
        <f t="shared" si="2"/>
        <v>0.35882352941176471</v>
      </c>
      <c r="H8">
        <f t="shared" si="2"/>
        <v>0.32500000000000001</v>
      </c>
      <c r="I8">
        <f t="shared" si="2"/>
        <v>0.29500000000000004</v>
      </c>
      <c r="J8">
        <f t="shared" si="2"/>
        <v>0.27999999999999997</v>
      </c>
      <c r="K8">
        <f t="shared" si="2"/>
        <v>0.24705882352941178</v>
      </c>
      <c r="M8" t="s">
        <v>5</v>
      </c>
      <c r="N8">
        <f t="shared" ref="N8:W8" si="3">N6/N4</f>
        <v>0.31666666666666665</v>
      </c>
      <c r="O8">
        <f t="shared" si="3"/>
        <v>0.39285714285714285</v>
      </c>
      <c r="P8">
        <f t="shared" si="3"/>
        <v>0.47857142857142859</v>
      </c>
      <c r="Q8">
        <f t="shared" si="3"/>
        <v>0.6</v>
      </c>
      <c r="R8">
        <f t="shared" si="3"/>
        <v>0.70000000000000007</v>
      </c>
      <c r="S8">
        <f t="shared" si="3"/>
        <v>0.76153846153846161</v>
      </c>
      <c r="T8">
        <f t="shared" si="3"/>
        <v>0.89</v>
      </c>
      <c r="U8">
        <f t="shared" si="3"/>
        <v>0.94000000000000006</v>
      </c>
      <c r="V8">
        <f t="shared" si="3"/>
        <v>1.0166666666666666</v>
      </c>
      <c r="W8">
        <f t="shared" si="3"/>
        <v>1.1599999999999999</v>
      </c>
      <c r="X8">
        <f t="shared" ref="X8:Z8" si="4">X6/X4</f>
        <v>1.2333333333333334</v>
      </c>
      <c r="Y8">
        <f t="shared" si="4"/>
        <v>1.3090909090909091</v>
      </c>
      <c r="Z8">
        <f t="shared" si="4"/>
        <v>1.41</v>
      </c>
      <c r="AB8" t="s">
        <v>5</v>
      </c>
      <c r="AC8">
        <f t="shared" ref="AC8:AO8" si="5">AC6/AC4</f>
        <v>0.24285714285714283</v>
      </c>
      <c r="AD8">
        <f t="shared" si="5"/>
        <v>0.31111111111111112</v>
      </c>
      <c r="AE8">
        <f t="shared" si="5"/>
        <v>0.41538461538461541</v>
      </c>
      <c r="AF8">
        <f t="shared" si="5"/>
        <v>0.47058823529411764</v>
      </c>
      <c r="AG8">
        <f t="shared" si="5"/>
        <v>0.56000000000000005</v>
      </c>
      <c r="AH8">
        <f t="shared" si="5"/>
        <v>0.65</v>
      </c>
      <c r="AI8">
        <f t="shared" si="5"/>
        <v>0.72307692307692306</v>
      </c>
      <c r="AJ8">
        <f t="shared" si="5"/>
        <v>0.8</v>
      </c>
      <c r="AK8">
        <f t="shared" si="5"/>
        <v>0.93333333333333324</v>
      </c>
      <c r="AL8">
        <f t="shared" si="5"/>
        <v>0.95833333333333337</v>
      </c>
      <c r="AM8">
        <f t="shared" si="5"/>
        <v>1.0083333333333333</v>
      </c>
      <c r="AN8">
        <f t="shared" si="5"/>
        <v>1.0727272727272728</v>
      </c>
      <c r="AO8">
        <f t="shared" si="5"/>
        <v>1.2375</v>
      </c>
      <c r="AP8">
        <f t="shared" ref="AP8:AS8" si="6">AP6/AP4</f>
        <v>1.3125</v>
      </c>
      <c r="AQ8">
        <f t="shared" si="6"/>
        <v>1.425</v>
      </c>
      <c r="AR8">
        <f t="shared" si="6"/>
        <v>1.5249999999999999</v>
      </c>
      <c r="AS8">
        <f t="shared" si="6"/>
        <v>1.5166666666666666</v>
      </c>
      <c r="AU8" t="s">
        <v>5</v>
      </c>
      <c r="AV8">
        <f t="shared" ref="AV8:BL8" si="7">AV6/AV4</f>
        <v>0.23333333333333334</v>
      </c>
      <c r="AW8">
        <f t="shared" si="7"/>
        <v>0.30769230769230771</v>
      </c>
      <c r="AX8">
        <f t="shared" si="7"/>
        <v>0.38666666666666666</v>
      </c>
      <c r="AY8">
        <f t="shared" si="7"/>
        <v>0.45882352941176469</v>
      </c>
      <c r="AZ8">
        <f t="shared" si="7"/>
        <v>0.51333333333333331</v>
      </c>
      <c r="BA8">
        <f t="shared" si="7"/>
        <v>0.58461538461538454</v>
      </c>
      <c r="BB8">
        <f t="shared" si="7"/>
        <v>0.65999999999999992</v>
      </c>
      <c r="BC8">
        <f t="shared" si="7"/>
        <v>0.72499999999999998</v>
      </c>
      <c r="BD8">
        <f t="shared" si="7"/>
        <v>0.79285714285714282</v>
      </c>
      <c r="BE8">
        <f t="shared" si="7"/>
        <v>0.85384615384615381</v>
      </c>
      <c r="BF8">
        <f t="shared" si="7"/>
        <v>0.93846153846153846</v>
      </c>
      <c r="BG8">
        <f t="shared" si="7"/>
        <v>1.05</v>
      </c>
      <c r="BH8">
        <f t="shared" si="7"/>
        <v>1.0538461538461539</v>
      </c>
      <c r="BI8" t="e">
        <f t="shared" si="7"/>
        <v>#DIV/0!</v>
      </c>
      <c r="BJ8" t="e">
        <f t="shared" si="7"/>
        <v>#DIV/0!</v>
      </c>
      <c r="BK8" t="e">
        <f t="shared" si="7"/>
        <v>#DIV/0!</v>
      </c>
      <c r="BL8" t="e">
        <f t="shared" si="7"/>
        <v>#DIV/0!</v>
      </c>
    </row>
    <row r="9" spans="1:64" x14ac:dyDescent="0.3">
      <c r="A9" t="s">
        <v>6</v>
      </c>
      <c r="B9">
        <f t="shared" ref="B9:K9" si="8">$J$22*B2/B8</f>
        <v>7.6322580645161286</v>
      </c>
      <c r="C9">
        <f t="shared" si="8"/>
        <v>7.7790322580645164</v>
      </c>
      <c r="D9">
        <f t="shared" si="8"/>
        <v>7.7717391304347831</v>
      </c>
      <c r="E9">
        <f t="shared" si="8"/>
        <v>7.7514925373134336</v>
      </c>
      <c r="F9">
        <f t="shared" si="8"/>
        <v>7.6266666666666678</v>
      </c>
      <c r="G9">
        <f t="shared" si="8"/>
        <v>7.4270491803278693</v>
      </c>
      <c r="H9">
        <f t="shared" si="8"/>
        <v>7.6000000000000005</v>
      </c>
      <c r="I9">
        <f t="shared" si="8"/>
        <v>7.71186440677966</v>
      </c>
      <c r="J9">
        <f t="shared" si="8"/>
        <v>7.4285714285714297</v>
      </c>
      <c r="K9">
        <f t="shared" si="8"/>
        <v>7.6297619047619047</v>
      </c>
      <c r="M9" t="s">
        <v>6</v>
      </c>
      <c r="N9">
        <f t="shared" ref="N9:W9" si="9">$J$22*N2/N8</f>
        <v>6.1578947368421062</v>
      </c>
      <c r="O9">
        <f t="shared" si="9"/>
        <v>6.6181818181818182</v>
      </c>
      <c r="P9">
        <f t="shared" si="9"/>
        <v>6.7910447761194028</v>
      </c>
      <c r="Q9">
        <f t="shared" si="9"/>
        <v>6.5000000000000009</v>
      </c>
      <c r="R9">
        <f t="shared" si="9"/>
        <v>6.4999999999999991</v>
      </c>
      <c r="S9">
        <f t="shared" si="9"/>
        <v>6.8282828282828278</v>
      </c>
      <c r="T9">
        <f t="shared" si="9"/>
        <v>6.5730337078651688</v>
      </c>
      <c r="U9">
        <f t="shared" si="9"/>
        <v>6.914893617021276</v>
      </c>
      <c r="V9">
        <f t="shared" si="9"/>
        <v>7.0327868852459021</v>
      </c>
      <c r="W9">
        <f t="shared" si="9"/>
        <v>6.724137931034484</v>
      </c>
      <c r="X9">
        <f t="shared" ref="X9:Z9" si="10">$J$22*X2/X8</f>
        <v>6.8513513513513518</v>
      </c>
      <c r="Y9">
        <f t="shared" si="10"/>
        <v>6.9513888888888884</v>
      </c>
      <c r="Z9">
        <f t="shared" si="10"/>
        <v>6.9148936170212769</v>
      </c>
      <c r="AB9" t="s">
        <v>6</v>
      </c>
      <c r="AC9">
        <f t="shared" ref="AC9" si="11">$J$22*AC2/AC8</f>
        <v>8.029411764705884</v>
      </c>
      <c r="AD9">
        <f t="shared" ref="AD9" si="12">$J$22*AD2/AD8</f>
        <v>8.3571428571428577</v>
      </c>
      <c r="AE9">
        <f t="shared" ref="AE9" si="13">$J$22*AE2/AE8</f>
        <v>7.8240740740740735</v>
      </c>
      <c r="AF9">
        <f t="shared" ref="AF9" si="14">$J$22*AF2/AF8</f>
        <v>8.2875000000000014</v>
      </c>
      <c r="AG9">
        <f t="shared" ref="AG9" si="15">$J$22*AG2/AG8</f>
        <v>8.1249999999999982</v>
      </c>
      <c r="AH9">
        <f t="shared" ref="AH9" si="16">$J$22*AH2/AH8</f>
        <v>8</v>
      </c>
      <c r="AI9">
        <f t="shared" ref="AI9" si="17">$J$22*AI2/AI8</f>
        <v>8.0904255319148941</v>
      </c>
      <c r="AJ9">
        <f t="shared" ref="AJ9" si="18">$J$22*AJ2/AJ8</f>
        <v>8.125</v>
      </c>
      <c r="AK9">
        <f t="shared" ref="AK9" si="19">$J$22*AK2/AK8</f>
        <v>7.6607142857142865</v>
      </c>
      <c r="AL9">
        <f t="shared" ref="AL9:AO9" si="20">$J$22*AL2/AL8</f>
        <v>8.1391304347826097</v>
      </c>
      <c r="AM9">
        <f t="shared" si="20"/>
        <v>8.3801652892561993</v>
      </c>
      <c r="AN9">
        <f t="shared" si="20"/>
        <v>8.4830508474576263</v>
      </c>
      <c r="AO9">
        <f t="shared" si="20"/>
        <v>7.8787878787878789</v>
      </c>
      <c r="AP9">
        <f t="shared" ref="AP9" si="21">$J$22*AP2/AP8</f>
        <v>7.9238095238095241</v>
      </c>
      <c r="AQ9">
        <f t="shared" ref="AQ9" si="22">$J$22*AQ2/AQ8</f>
        <v>7.7543859649122808</v>
      </c>
      <c r="AR9">
        <f t="shared" ref="AR9" si="23">$J$22*AR2/AR8</f>
        <v>7.672131147540985</v>
      </c>
      <c r="AS9">
        <f t="shared" ref="AS9" si="24">$J$22*AS2/AS8</f>
        <v>8.1428571428571423</v>
      </c>
      <c r="AU9" t="s">
        <v>6</v>
      </c>
      <c r="AV9" s="1">
        <f t="shared" ref="AV9" si="25">$J$22*AV2/AV8</f>
        <v>8.3571428571428577</v>
      </c>
      <c r="AW9" s="1">
        <f t="shared" ref="AW9" si="26">$J$22*AW2/AW8</f>
        <v>8.4499999999999993</v>
      </c>
      <c r="AX9" s="1">
        <f t="shared" ref="AX9" si="27">$J$22*AX2/AX8</f>
        <v>8.4051724137931032</v>
      </c>
      <c r="AY9" s="1">
        <f t="shared" ref="AY9" si="28">$J$22*AY2/AY8</f>
        <v>8.5000000000000018</v>
      </c>
      <c r="AZ9" s="1">
        <f t="shared" ref="AZ9" si="29">$J$22*AZ2/AZ8</f>
        <v>8.8636363636363633</v>
      </c>
      <c r="BA9" s="1">
        <f t="shared" ref="BA9" si="30">$J$22*BA2/BA8</f>
        <v>8.8947368421052655</v>
      </c>
      <c r="BB9" s="1">
        <f t="shared" ref="BB9" si="31">$J$22*BB2/BB8</f>
        <v>8.8636363636363651</v>
      </c>
      <c r="BC9" s="1">
        <f t="shared" ref="BC9" si="32">$J$22*BC2/BC8</f>
        <v>8.9655172413793114</v>
      </c>
      <c r="BD9" s="1">
        <f t="shared" ref="BD9" si="33">$J$22*BD2/BD8</f>
        <v>9.0180180180180187</v>
      </c>
      <c r="BE9" s="1">
        <f t="shared" ref="BE9" si="34">$J$22*BE2/BE8</f>
        <v>9.1351351351351369</v>
      </c>
      <c r="BF9" s="1">
        <f t="shared" ref="BF9" si="35">$J$22*BF2/BF8</f>
        <v>9.004098360655739</v>
      </c>
      <c r="BG9" s="1">
        <f t="shared" ref="BG9" si="36">$J$22*BG2/BG8</f>
        <v>8.6666666666666661</v>
      </c>
      <c r="BH9" s="1">
        <f t="shared" ref="BH9" si="37">$J$22*BH2/BH8</f>
        <v>9.2518248175182478</v>
      </c>
      <c r="BI9" t="e">
        <f t="shared" ref="BI9" si="38">$J$22*BI2/BI8</f>
        <v>#DIV/0!</v>
      </c>
      <c r="BJ9" t="e">
        <f t="shared" ref="BJ9" si="39">$J$22*BJ2/BJ8</f>
        <v>#DIV/0!</v>
      </c>
      <c r="BK9" t="e">
        <f t="shared" ref="BK9" si="40">$J$22*BK2/BK8</f>
        <v>#DIV/0!</v>
      </c>
      <c r="BL9" t="e">
        <f t="shared" ref="BL9" si="41">$J$22*BL2/BL8</f>
        <v>#DIV/0!</v>
      </c>
    </row>
    <row r="10" spans="1:64" x14ac:dyDescent="0.3">
      <c r="A10" t="s">
        <v>11</v>
      </c>
      <c r="B10">
        <f t="shared" ref="B10:K10" si="42">$J$22*SQRT( B4*B4*B3*B3/(B6*B6) + B2*B2*B5*B5/(B6*B6) + B2*B2*B4*B4*B7*B7/(B6*B6*B6*B6)  )</f>
        <v>0.61614451748120713</v>
      </c>
      <c r="C10">
        <f t="shared" si="42"/>
        <v>0.58347368540210631</v>
      </c>
      <c r="D10">
        <f t="shared" si="42"/>
        <v>0.37323857872956157</v>
      </c>
      <c r="E10">
        <f t="shared" si="42"/>
        <v>0.48471738811205384</v>
      </c>
      <c r="F10">
        <f t="shared" si="42"/>
        <v>0.50973132598591386</v>
      </c>
      <c r="G10">
        <f t="shared" si="42"/>
        <v>0.46994188575686413</v>
      </c>
      <c r="H10">
        <f t="shared" si="42"/>
        <v>0.51840803764131993</v>
      </c>
      <c r="I10">
        <f t="shared" si="42"/>
        <v>0.42817940824725814</v>
      </c>
      <c r="J10">
        <f t="shared" si="42"/>
        <v>0.41676342934469479</v>
      </c>
      <c r="K10">
        <f t="shared" si="42"/>
        <v>0.51780654292843442</v>
      </c>
      <c r="M10" t="s">
        <v>11</v>
      </c>
      <c r="N10">
        <f>$J$22*SQRT( N4*N4*N3*N3/(N6*N6) + N2*N2*N5*N5/(N6*N6) + N2*N2*N4*N4*N7*N7/(N6*N6*N6*N6)  )</f>
        <v>0.6155525130898809</v>
      </c>
      <c r="O10">
        <f t="shared" ref="O10:W10" si="43">$J$22*SQRT( O4*O4*O3*O3/(O6*O6) + O2*O2*O5*O5/(O6*O6) + O2*O2*O4*O4*O7*O7/(O6*O6*O6*O6)  )</f>
        <v>0.53687304694272941</v>
      </c>
      <c r="P10">
        <f t="shared" si="43"/>
        <v>0.53009783110100483</v>
      </c>
      <c r="Q10">
        <f t="shared" si="43"/>
        <v>0.57353039518192139</v>
      </c>
      <c r="R10">
        <f t="shared" si="43"/>
        <v>0.56525183519225186</v>
      </c>
      <c r="S10">
        <f t="shared" si="43"/>
        <v>0.54473881310759908</v>
      </c>
      <c r="T10">
        <f t="shared" si="43"/>
        <v>0.67468439960711546</v>
      </c>
      <c r="U10">
        <f t="shared" si="43"/>
        <v>0.70781269653078216</v>
      </c>
      <c r="V10">
        <f t="shared" si="43"/>
        <v>0.59815291506604895</v>
      </c>
      <c r="W10">
        <f t="shared" si="43"/>
        <v>0.68290982649855958</v>
      </c>
      <c r="X10">
        <f t="shared" ref="X10:Z10" si="44">$J$22*SQRT( X4*X4*X3*X3/(X6*X6) + X2*X2*X5*X5/(X6*X6) + X2*X2*X4*X4*X7*X7/(X6*X6*X6*X6)  )</f>
        <v>0.57900414735575201</v>
      </c>
      <c r="Y10">
        <f t="shared" si="44"/>
        <v>0.63975891300534871</v>
      </c>
      <c r="Z10">
        <f t="shared" si="44"/>
        <v>0.69879125322205005</v>
      </c>
      <c r="AB10" t="s">
        <v>11</v>
      </c>
      <c r="AC10">
        <f>$J$22*SQRT( AC4*AC4*AC3*AC3/(AC6*AC6) + AC2*AC2*AC5*AC5/(AC6*AC6) + AC2*AC2*AC4*AC4*AC7*AC7/(AC6*AC6*AC6*AC6)  )</f>
        <v>0.51308013578741707</v>
      </c>
      <c r="AD10">
        <f t="shared" ref="AD10:AO10" si="45">$J$22*SQRT( AD4*AD4*AD3*AD3/(AD6*AD6) + AD2*AD2*AD5*AD5/(AD6*AD6) + AD2*AD2*AD4*AD4*AD7*AD7/(AD6*AD6*AD6*AD6)  )</f>
        <v>0.56174548231961541</v>
      </c>
      <c r="AE10">
        <f t="shared" si="45"/>
        <v>0.67254740769111676</v>
      </c>
      <c r="AF10">
        <f t="shared" si="45"/>
        <v>0.53418399364123592</v>
      </c>
      <c r="AG10">
        <f t="shared" si="45"/>
        <v>0.57809579275979517</v>
      </c>
      <c r="AH10">
        <f t="shared" si="45"/>
        <v>0.69930109751348413</v>
      </c>
      <c r="AI10">
        <f t="shared" si="45"/>
        <v>0.64727032139762297</v>
      </c>
      <c r="AJ10">
        <f t="shared" si="45"/>
        <v>0.76245199728659785</v>
      </c>
      <c r="AK10">
        <f t="shared" si="45"/>
        <v>0.65381327086990837</v>
      </c>
      <c r="AL10">
        <f t="shared" si="45"/>
        <v>0.69370334506860087</v>
      </c>
      <c r="AM10">
        <f t="shared" si="45"/>
        <v>0.71268084499636997</v>
      </c>
      <c r="AN10">
        <f t="shared" si="45"/>
        <v>0.7850600293104707</v>
      </c>
      <c r="AO10">
        <f t="shared" si="45"/>
        <v>0.99797321357966429</v>
      </c>
      <c r="AP10">
        <f t="shared" ref="AP10:AS10" si="46">$J$22*SQRT( AP4*AP4*AP3*AP3/(AP6*AP6) + AP2*AP2*AP5*AP5/(AP6*AP6) + AP2*AP2*AP4*AP4*AP7*AP7/(AP6*AP6*AP6*AP6)  )</f>
        <v>1.0022155515377307</v>
      </c>
      <c r="AQ10">
        <f t="shared" si="46"/>
        <v>0.97906416358122117</v>
      </c>
      <c r="AR10">
        <f t="shared" si="46"/>
        <v>0.96746337361776946</v>
      </c>
      <c r="AS10">
        <f t="shared" si="46"/>
        <v>0.1802422224688941</v>
      </c>
      <c r="AU10" t="s">
        <v>11</v>
      </c>
      <c r="AV10" s="1">
        <f>$J$22*SQRT( AV4*AV4*AV3*AV3/(AV6*AV6) + AV2*AV2*AV5*AV5/(AV6*AV6) + AV2*AV2*AV4*AV4*AV7*AV7/(AV6*AV6*AV6*AV6)  )</f>
        <v>0.54233440073773964</v>
      </c>
      <c r="AW10" s="1">
        <f t="shared" ref="AW10:BL10" si="47">$J$22*SQRT( AW4*AW4*AW3*AW3/(AW6*AW6) + AW2*AW2*AW5*AW5/(AW6*AW6) + AW2*AW2*AW4*AW4*AW7*AW7/(AW6*AW6*AW6*AW6)  )</f>
        <v>0.78240839120308525</v>
      </c>
      <c r="AX10" s="1">
        <f t="shared" si="47"/>
        <v>0.63643891625260873</v>
      </c>
      <c r="AY10" s="1">
        <f t="shared" si="47"/>
        <v>0.5500172767891941</v>
      </c>
      <c r="AZ10" s="1">
        <f t="shared" si="47"/>
        <v>0.63732657377299518</v>
      </c>
      <c r="BA10" s="1">
        <f t="shared" si="47"/>
        <v>0.72527528432127242</v>
      </c>
      <c r="BB10" s="1">
        <f t="shared" si="47"/>
        <v>0.92747431686056692</v>
      </c>
      <c r="BC10" s="1">
        <f t="shared" si="47"/>
        <v>0.77632868025994284</v>
      </c>
      <c r="BD10" s="1">
        <f t="shared" si="47"/>
        <v>0.66558538413233359</v>
      </c>
      <c r="BE10" s="1">
        <f t="shared" si="47"/>
        <v>0.72272544390183568</v>
      </c>
      <c r="BF10" s="1">
        <f t="shared" si="47"/>
        <v>0.70902330017262605</v>
      </c>
      <c r="BG10" s="1">
        <f t="shared" si="47"/>
        <v>0.7358582950290713</v>
      </c>
      <c r="BH10" s="1">
        <f t="shared" si="47"/>
        <v>0.72503784754871958</v>
      </c>
      <c r="BI10" t="e">
        <f t="shared" si="47"/>
        <v>#DIV/0!</v>
      </c>
      <c r="BJ10" t="e">
        <f t="shared" si="47"/>
        <v>#DIV/0!</v>
      </c>
      <c r="BK10" t="e">
        <f t="shared" si="47"/>
        <v>#DIV/0!</v>
      </c>
      <c r="BL10" t="e">
        <f t="shared" si="47"/>
        <v>#DIV/0!</v>
      </c>
    </row>
    <row r="11" spans="1:64" x14ac:dyDescent="0.3">
      <c r="B11">
        <f t="shared" ref="B11:K11" si="48">B10*B10</f>
        <v>0.37963406642214959</v>
      </c>
      <c r="C11">
        <f t="shared" si="48"/>
        <v>0.34044154155671613</v>
      </c>
      <c r="D11">
        <f t="shared" si="48"/>
        <v>0.13930703665206312</v>
      </c>
      <c r="E11">
        <f t="shared" si="48"/>
        <v>0.23495094633817143</v>
      </c>
      <c r="F11">
        <f t="shared" si="48"/>
        <v>0.25982602469135796</v>
      </c>
      <c r="G11">
        <f t="shared" si="48"/>
        <v>0.22084537598871753</v>
      </c>
      <c r="H11">
        <f t="shared" si="48"/>
        <v>0.26874689349112418</v>
      </c>
      <c r="I11">
        <f t="shared" si="48"/>
        <v>0.18333760564697216</v>
      </c>
      <c r="J11">
        <f t="shared" si="48"/>
        <v>0.17369175603915041</v>
      </c>
      <c r="K11">
        <f t="shared" si="48"/>
        <v>0.26812361589949663</v>
      </c>
      <c r="N11">
        <f t="shared" ref="N11:W11" si="49">N10*N10</f>
        <v>0.37890489637126801</v>
      </c>
      <c r="O11">
        <f t="shared" si="49"/>
        <v>0.28823266853357016</v>
      </c>
      <c r="P11">
        <f t="shared" si="49"/>
        <v>0.28100371053798945</v>
      </c>
      <c r="Q11">
        <f t="shared" si="49"/>
        <v>0.32893711419753091</v>
      </c>
      <c r="R11">
        <f t="shared" si="49"/>
        <v>0.31950963718820868</v>
      </c>
      <c r="S11">
        <f t="shared" si="49"/>
        <v>0.29674037450587576</v>
      </c>
      <c r="T11">
        <f t="shared" si="49"/>
        <v>0.45519903907321385</v>
      </c>
      <c r="U11">
        <f t="shared" si="49"/>
        <v>0.50099881337017715</v>
      </c>
      <c r="V11">
        <f t="shared" si="49"/>
        <v>0.35778690980201194</v>
      </c>
      <c r="W11">
        <f t="shared" si="49"/>
        <v>0.46636583112829277</v>
      </c>
      <c r="X11">
        <f t="shared" ref="X11:Z11" si="50">X10*X10</f>
        <v>0.33524580265516141</v>
      </c>
      <c r="Y11">
        <f t="shared" si="50"/>
        <v>0.40929146676978534</v>
      </c>
      <c r="Z11">
        <f t="shared" si="50"/>
        <v>0.4883092155796433</v>
      </c>
      <c r="AC11">
        <f>AC10*AC10</f>
        <v>0.26325122573963433</v>
      </c>
      <c r="AD11">
        <f t="shared" ref="AD11" si="51">AD10*AD10</f>
        <v>0.31555798690649733</v>
      </c>
      <c r="AE11">
        <f t="shared" ref="AE11" si="52">AE10*AE10</f>
        <v>0.45232001559204121</v>
      </c>
      <c r="AF11">
        <f t="shared" ref="AF11" si="53">AF10*AF10</f>
        <v>0.28535253906249997</v>
      </c>
      <c r="AG11">
        <f t="shared" ref="AG11" si="54">AG10*AG10</f>
        <v>0.33419474560657603</v>
      </c>
      <c r="AH11">
        <f t="shared" ref="AH11" si="55">AH10*AH10</f>
        <v>0.48902202498356345</v>
      </c>
      <c r="AI11">
        <f t="shared" ref="AI11" si="56">AI10*AI10</f>
        <v>0.41895886896218215</v>
      </c>
      <c r="AJ11">
        <f t="shared" ref="AJ11" si="57">AJ10*AJ10</f>
        <v>0.58133304816632225</v>
      </c>
      <c r="AK11">
        <f t="shared" ref="AK11" si="58">AK10*AK10</f>
        <v>0.42747179316560818</v>
      </c>
      <c r="AL11">
        <f t="shared" ref="AL11:AO11" si="59">AL10*AL10</f>
        <v>0.48122433095936634</v>
      </c>
      <c r="AM11">
        <f t="shared" si="59"/>
        <v>0.50791398682473987</v>
      </c>
      <c r="AN11">
        <f t="shared" si="59"/>
        <v>0.61631924962095708</v>
      </c>
      <c r="AO11">
        <f t="shared" si="59"/>
        <v>0.99595053502252218</v>
      </c>
      <c r="AP11">
        <f t="shared" ref="AP11" si="60">AP10*AP10</f>
        <v>1.0044360117440776</v>
      </c>
      <c r="AQ11">
        <f t="shared" ref="AQ11" si="61">AQ10*AQ10</f>
        <v>0.9585666364089962</v>
      </c>
      <c r="AR11">
        <f t="shared" ref="AR11" si="62">AR10*AR10</f>
        <v>0.93598537929187575</v>
      </c>
      <c r="AS11">
        <f t="shared" ref="AS11" si="63">AS10*AS10</f>
        <v>3.2487258760526314E-2</v>
      </c>
      <c r="AV11">
        <f t="shared" ref="AV11" si="64">AV10*AV10</f>
        <v>0.29412660222356318</v>
      </c>
      <c r="AW11">
        <f t="shared" ref="AW11" si="65">AW10*AW10</f>
        <v>0.61216289062500007</v>
      </c>
      <c r="AX11">
        <f t="shared" ref="AX11" si="66">AX10*AX10</f>
        <v>0.40505449412079514</v>
      </c>
      <c r="AY11">
        <f t="shared" ref="AY11" si="67">AY10*AY10</f>
        <v>0.30251900476660093</v>
      </c>
      <c r="AZ11">
        <f t="shared" ref="AZ11" si="68">AZ10*AZ10</f>
        <v>0.40618516163722507</v>
      </c>
      <c r="BA11">
        <f t="shared" ref="BA11" si="69">BA10*BA10</f>
        <v>0.52602423804730258</v>
      </c>
      <c r="BB11">
        <f t="shared" ref="BB11" si="70">BB10*BB10</f>
        <v>0.86020860843597524</v>
      </c>
      <c r="BC11">
        <f t="shared" ref="BC11" si="71">BC10*BC10</f>
        <v>0.60268621979414461</v>
      </c>
      <c r="BD11">
        <f t="shared" ref="BD11" si="72">BD10*BD10</f>
        <v>0.44300390357058606</v>
      </c>
      <c r="BE11">
        <f t="shared" ref="BE11" si="73">BE10*BE10</f>
        <v>0.52233206726310544</v>
      </c>
      <c r="BF11">
        <f t="shared" ref="BF11" si="74">BF10*BF10</f>
        <v>0.50271404018768173</v>
      </c>
      <c r="BG11">
        <f t="shared" ref="BG11" si="75">BG10*BG10</f>
        <v>0.54148743036309177</v>
      </c>
      <c r="BH11">
        <f t="shared" ref="BH11" si="76">BH10*BH10</f>
        <v>0.52567988037808033</v>
      </c>
      <c r="BI11" t="e">
        <f t="shared" ref="BI11" si="77">BI10*BI10</f>
        <v>#DIV/0!</v>
      </c>
      <c r="BJ11" t="e">
        <f t="shared" ref="BJ11" si="78">BJ10*BJ10</f>
        <v>#DIV/0!</v>
      </c>
      <c r="BK11" t="e">
        <f t="shared" ref="BK11" si="79">BK10*BK10</f>
        <v>#DIV/0!</v>
      </c>
      <c r="BL11" t="e">
        <f t="shared" ref="BL11" si="80">BL10*BL10</f>
        <v>#DIV/0!</v>
      </c>
    </row>
    <row r="12" spans="1:64" x14ac:dyDescent="0.3">
      <c r="A12" t="s">
        <v>13</v>
      </c>
      <c r="B12">
        <f t="shared" ref="B12:K12" si="81">(B9-$B$14)^2</f>
        <v>1.2855761684524101E-5</v>
      </c>
      <c r="C12">
        <f t="shared" si="81"/>
        <v>2.0503003899581967E-2</v>
      </c>
      <c r="D12">
        <f t="shared" si="81"/>
        <v>1.8467606677053987E-2</v>
      </c>
      <c r="E12">
        <f t="shared" si="81"/>
        <v>1.3374686475534714E-2</v>
      </c>
      <c r="F12">
        <f t="shared" si="81"/>
        <v>8.4215329838597196E-5</v>
      </c>
      <c r="G12">
        <f t="shared" si="81"/>
        <v>4.359509204043896E-2</v>
      </c>
      <c r="H12">
        <f t="shared" si="81"/>
        <v>1.2847606317215601E-3</v>
      </c>
      <c r="I12">
        <f t="shared" si="81"/>
        <v>5.7791694881574648E-3</v>
      </c>
      <c r="J12">
        <f t="shared" si="81"/>
        <v>4.2961735531581099E-2</v>
      </c>
      <c r="K12">
        <f t="shared" si="81"/>
        <v>3.6986502990239704E-5</v>
      </c>
      <c r="M12" t="s">
        <v>13</v>
      </c>
      <c r="N12">
        <f>(N9-$N$14)^2</f>
        <v>0.31577989884435637</v>
      </c>
      <c r="O12">
        <f t="shared" ref="O12:Z12" si="82">(O9-$N$14)^2</f>
        <v>1.033391921304007E-2</v>
      </c>
      <c r="P12">
        <f t="shared" si="82"/>
        <v>5.0704470556820523E-3</v>
      </c>
      <c r="Q12">
        <f t="shared" si="82"/>
        <v>4.8328616297997729E-2</v>
      </c>
      <c r="R12">
        <f t="shared" si="82"/>
        <v>4.8328616297998513E-2</v>
      </c>
      <c r="S12">
        <f t="shared" si="82"/>
        <v>1.1760344883042104E-2</v>
      </c>
      <c r="T12">
        <f t="shared" si="82"/>
        <v>2.1551413413381005E-2</v>
      </c>
      <c r="U12">
        <f t="shared" si="82"/>
        <v>3.8046809028877908E-2</v>
      </c>
      <c r="V12">
        <f t="shared" si="82"/>
        <v>9.7937189760609042E-2</v>
      </c>
      <c r="W12">
        <f t="shared" si="82"/>
        <v>1.8491948674918393E-5</v>
      </c>
      <c r="X12">
        <f t="shared" si="82"/>
        <v>1.7295839321202159E-2</v>
      </c>
      <c r="Y12">
        <f t="shared" si="82"/>
        <v>5.361595101489141E-2</v>
      </c>
      <c r="Z12">
        <f t="shared" si="82"/>
        <v>3.8046809028878255E-2</v>
      </c>
      <c r="AB12" t="s">
        <v>13</v>
      </c>
      <c r="AC12">
        <f>(AC9-$AC$14)^2</f>
        <v>5.8941056078772565E-3</v>
      </c>
      <c r="AD12">
        <f t="shared" ref="AD12:AS12" si="83">(AD9-$AC$14)^2</f>
        <v>6.2979924675802129E-2</v>
      </c>
      <c r="AE12">
        <f t="shared" si="83"/>
        <v>7.9586486153881225E-2</v>
      </c>
      <c r="AF12">
        <f t="shared" si="83"/>
        <v>3.2875186023028129E-2</v>
      </c>
      <c r="AG12">
        <f t="shared" si="83"/>
        <v>3.5401011893521712E-4</v>
      </c>
      <c r="AH12">
        <f t="shared" si="83"/>
        <v>1.1275220961941185E-2</v>
      </c>
      <c r="AI12">
        <f t="shared" si="83"/>
        <v>2.4835589760281311E-4</v>
      </c>
      <c r="AJ12">
        <f t="shared" si="83"/>
        <v>3.5401011893528396E-4</v>
      </c>
      <c r="AK12">
        <f t="shared" si="83"/>
        <v>0.19844401773989531</v>
      </c>
      <c r="AL12">
        <f t="shared" si="83"/>
        <v>1.085411993393282E-3</v>
      </c>
      <c r="AM12">
        <f t="shared" si="83"/>
        <v>7.5065284726891723E-2</v>
      </c>
      <c r="AN12">
        <f t="shared" si="83"/>
        <v>0.1420279850354495</v>
      </c>
      <c r="AO12">
        <f t="shared" si="83"/>
        <v>5.1709379502082764E-2</v>
      </c>
      <c r="AP12">
        <f t="shared" si="83"/>
        <v>3.326075718552382E-2</v>
      </c>
      <c r="AQ12">
        <f t="shared" si="83"/>
        <v>0.12376245088553288</v>
      </c>
      <c r="AR12">
        <f t="shared" si="83"/>
        <v>0.18840261086458376</v>
      </c>
      <c r="AS12">
        <f t="shared" si="83"/>
        <v>1.3448575495262404E-3</v>
      </c>
      <c r="AU12" t="s">
        <v>13</v>
      </c>
      <c r="AV12">
        <f>(AV9-$AC$14)^2</f>
        <v>6.2979924675802129E-2</v>
      </c>
      <c r="AW12">
        <f t="shared" ref="AW12:BL12" si="84">(AW9-$AC$14)^2</f>
        <v>0.11820886192711945</v>
      </c>
      <c r="AX12">
        <f t="shared" si="84"/>
        <v>8.9393567266300031E-2</v>
      </c>
      <c r="AY12">
        <f t="shared" si="84"/>
        <v>0.15509037758991898</v>
      </c>
      <c r="AZ12">
        <f t="shared" si="84"/>
        <v>0.57373280555075945</v>
      </c>
      <c r="BA12">
        <f t="shared" si="84"/>
        <v>0.62181425470619067</v>
      </c>
      <c r="BB12">
        <f t="shared" si="84"/>
        <v>0.57373280555076211</v>
      </c>
      <c r="BC12">
        <f t="shared" si="84"/>
        <v>0.73845217026495569</v>
      </c>
      <c r="BD12">
        <f t="shared" si="84"/>
        <v>0.83143973838499385</v>
      </c>
      <c r="BE12">
        <f t="shared" si="84"/>
        <v>1.058738702919396</v>
      </c>
      <c r="BF12">
        <f t="shared" si="84"/>
        <v>0.806248684520813</v>
      </c>
      <c r="BG12">
        <f t="shared" si="84"/>
        <v>0.31413987424368683</v>
      </c>
      <c r="BH12">
        <f t="shared" si="84"/>
        <v>1.3124909503617612</v>
      </c>
      <c r="BI12" t="e">
        <f t="shared" si="84"/>
        <v>#DIV/0!</v>
      </c>
      <c r="BJ12" t="e">
        <f t="shared" si="84"/>
        <v>#DIV/0!</v>
      </c>
      <c r="BK12" t="e">
        <f t="shared" si="84"/>
        <v>#DIV/0!</v>
      </c>
      <c r="BL12" t="e">
        <f t="shared" si="84"/>
        <v>#DIV/0!</v>
      </c>
    </row>
    <row r="14" spans="1:64" x14ac:dyDescent="0.3">
      <c r="A14" t="s">
        <v>12</v>
      </c>
      <c r="B14">
        <f>SUM(B9:K9)/10</f>
        <v>7.6358435577436392</v>
      </c>
      <c r="M14" t="s">
        <v>12</v>
      </c>
      <c r="N14">
        <f>SUM(N9:Z9)/13</f>
        <v>6.719837704450347</v>
      </c>
      <c r="O14">
        <f>N17/N14</f>
        <v>2.7261275318341854E-2</v>
      </c>
      <c r="Q14">
        <f>2/66</f>
        <v>3.0303030303030304E-2</v>
      </c>
      <c r="S14">
        <f>3/88</f>
        <v>3.4090909090909088E-2</v>
      </c>
      <c r="T14">
        <f>2/67</f>
        <v>2.9850746268656716E-2</v>
      </c>
      <c r="U14">
        <f>2/81</f>
        <v>2.4691358024691357E-2</v>
      </c>
      <c r="AB14" t="s">
        <v>12</v>
      </c>
      <c r="AC14">
        <f>SUM(AC9:AO9)/13</f>
        <v>8.1061848433720236</v>
      </c>
      <c r="AD14">
        <f>AC17/AC14</f>
        <v>2.4901263508746205E-2</v>
      </c>
      <c r="AF14">
        <f>2/79</f>
        <v>2.5316455696202531E-2</v>
      </c>
      <c r="AU14" t="s">
        <v>12</v>
      </c>
      <c r="AV14">
        <f>SUM(AV9:BH9)/13</f>
        <v>8.7981219292066992</v>
      </c>
      <c r="AW14">
        <f>AV17/AV14</f>
        <v>3.318399093628091E-2</v>
      </c>
      <c r="AY14" s="3"/>
    </row>
    <row r="15" spans="1:64" x14ac:dyDescent="0.3">
      <c r="A15" t="s">
        <v>14</v>
      </c>
      <c r="B15">
        <f>SQRT(SUM(B12:K12)/(10*9))</f>
        <v>4.0290626472416789E-2</v>
      </c>
      <c r="M15" t="s">
        <v>14</v>
      </c>
      <c r="N15">
        <f>SQRT(SUM(N12:Z12)/(13*12))</f>
        <v>6.7278332422235826E-2</v>
      </c>
      <c r="AB15" t="s">
        <v>14</v>
      </c>
      <c r="AC15">
        <f>SQRT(SUM(AC12:AO12)/(13*12))</f>
        <v>6.5137890158735653E-2</v>
      </c>
      <c r="AU15" t="s">
        <v>14</v>
      </c>
      <c r="AV15">
        <f>SQRT(SUM(AV12:BH12)/(13*12))</f>
        <v>0.21567518784877762</v>
      </c>
      <c r="AY15">
        <f>3/86</f>
        <v>3.4883720930232558E-2</v>
      </c>
    </row>
    <row r="16" spans="1:64" x14ac:dyDescent="0.3">
      <c r="A16" t="s">
        <v>15</v>
      </c>
      <c r="B16">
        <f>SQRT(SUM(B11:K11))/10</f>
        <v>0.15712749163421141</v>
      </c>
      <c r="M16" t="s">
        <v>15</v>
      </c>
      <c r="N16">
        <f>SQRT(SUM(N11:Z11))/13</f>
        <v>0.17038983287223791</v>
      </c>
      <c r="AB16" t="s">
        <v>15</v>
      </c>
      <c r="AC16">
        <f>SQRT(SUM(AC11:AO11))/13</f>
        <v>0.19105546687740363</v>
      </c>
      <c r="AU16" t="s">
        <v>15</v>
      </c>
      <c r="AV16">
        <f>SQRT(SUM(AV11:BH11))/13</f>
        <v>0.19678156786688339</v>
      </c>
    </row>
    <row r="17" spans="1:60" x14ac:dyDescent="0.3">
      <c r="A17" t="s">
        <v>10</v>
      </c>
      <c r="B17">
        <f>SQRT(B16*B16+B15*B15)</f>
        <v>0.16221092197752587</v>
      </c>
      <c r="M17" t="s">
        <v>10</v>
      </c>
      <c r="N17">
        <f>SQRT(N16*N16+N15*N15)</f>
        <v>0.18319134575559523</v>
      </c>
      <c r="AB17" t="s">
        <v>10</v>
      </c>
      <c r="AC17">
        <f>SQRT(AC16*AC16+AC15*AC15)</f>
        <v>0.20185424483541134</v>
      </c>
      <c r="AU17" t="s">
        <v>10</v>
      </c>
      <c r="AV17">
        <f>SQRT(AV16*AV16+AV15*AV15)</f>
        <v>0.29195679835508942</v>
      </c>
    </row>
    <row r="19" spans="1:60" x14ac:dyDescent="0.3">
      <c r="B19">
        <f>ATAN(B4*B8/(2*B2))</f>
        <v>5.5300700876820034E-2</v>
      </c>
      <c r="C19">
        <f t="shared" ref="C19:BH19" si="85">ATAN(C4*C8/(2*C2))</f>
        <v>5.8424001026761922E-2</v>
      </c>
      <c r="D19">
        <f t="shared" si="85"/>
        <v>9.1741747579244221E-2</v>
      </c>
      <c r="E19">
        <f t="shared" si="85"/>
        <v>7.1156258919655047E-2</v>
      </c>
      <c r="F19">
        <f t="shared" si="85"/>
        <v>6.8076458257999475E-2</v>
      </c>
      <c r="G19">
        <f t="shared" si="85"/>
        <v>7.4253474805065556E-2</v>
      </c>
      <c r="H19">
        <f t="shared" si="85"/>
        <v>6.8314581839639926E-2</v>
      </c>
      <c r="I19">
        <f t="shared" si="85"/>
        <v>8.4086969873413339E-2</v>
      </c>
      <c r="J19">
        <f t="shared" si="85"/>
        <v>8.7277712949461447E-2</v>
      </c>
      <c r="K19">
        <f t="shared" si="85"/>
        <v>7.2287616394962062E-2</v>
      </c>
      <c r="N19">
        <f t="shared" si="85"/>
        <v>6.3248857533073216E-2</v>
      </c>
      <c r="O19">
        <f t="shared" si="85"/>
        <v>6.8641989089834127E-2</v>
      </c>
      <c r="P19">
        <f t="shared" si="85"/>
        <v>6.6900014828884011E-2</v>
      </c>
      <c r="Q19">
        <f t="shared" si="85"/>
        <v>5.9928155121207874E-2</v>
      </c>
      <c r="R19">
        <f t="shared" si="85"/>
        <v>5.9928155121207888E-2</v>
      </c>
      <c r="S19">
        <f t="shared" si="85"/>
        <v>6.1796217757633387E-2</v>
      </c>
      <c r="T19">
        <f t="shared" si="85"/>
        <v>4.940421029279473E-2</v>
      </c>
      <c r="U19">
        <f t="shared" si="85"/>
        <v>4.6965438130084122E-2</v>
      </c>
      <c r="V19">
        <f t="shared" si="85"/>
        <v>5.5397805382002029E-2</v>
      </c>
      <c r="W19">
        <f t="shared" si="85"/>
        <v>4.8295748654797126E-2</v>
      </c>
      <c r="X19">
        <f t="shared" si="85"/>
        <v>5.6861714761679276E-2</v>
      </c>
      <c r="Y19">
        <f t="shared" si="85"/>
        <v>5.1383302138605355E-2</v>
      </c>
      <c r="Z19">
        <f t="shared" si="85"/>
        <v>4.6965438130084122E-2</v>
      </c>
      <c r="AC19">
        <f t="shared" si="85"/>
        <v>8.4796174523202983E-2</v>
      </c>
      <c r="AD19">
        <f t="shared" si="85"/>
        <v>6.9886001634642494E-2</v>
      </c>
      <c r="AE19">
        <f t="shared" si="85"/>
        <v>5.3947603642162556E-2</v>
      </c>
      <c r="AF19">
        <f t="shared" si="85"/>
        <v>6.6568163775823808E-2</v>
      </c>
      <c r="AG19">
        <f t="shared" si="85"/>
        <v>5.9928155121207888E-2</v>
      </c>
      <c r="AH19">
        <f t="shared" si="85"/>
        <v>4.8711435834547089E-2</v>
      </c>
      <c r="AI19">
        <f t="shared" si="85"/>
        <v>5.2174826957000091E-2</v>
      </c>
      <c r="AJ19">
        <f t="shared" si="85"/>
        <v>4.397163827103559E-2</v>
      </c>
      <c r="AK19">
        <f t="shared" si="85"/>
        <v>5.0865178208264084E-2</v>
      </c>
      <c r="AL19">
        <f t="shared" si="85"/>
        <v>4.7880044770779867E-2</v>
      </c>
      <c r="AM19">
        <f t="shared" si="85"/>
        <v>4.6504907024404719E-2</v>
      </c>
      <c r="AN19">
        <f t="shared" si="85"/>
        <v>4.2117934836871311E-2</v>
      </c>
      <c r="AO19">
        <f t="shared" si="85"/>
        <v>3.2988028820995406E-2</v>
      </c>
      <c r="AP19">
        <f t="shared" si="85"/>
        <v>3.280073163092654E-2</v>
      </c>
      <c r="AQ19">
        <f t="shared" si="85"/>
        <v>3.3516855405288155E-2</v>
      </c>
      <c r="AR19">
        <f t="shared" si="85"/>
        <v>3.3875924512947665E-2</v>
      </c>
      <c r="AS19">
        <f t="shared" si="85"/>
        <v>2.3942792244903102E-2</v>
      </c>
      <c r="AV19">
        <f t="shared" si="85"/>
        <v>8.1485832655635124E-2</v>
      </c>
      <c r="AW19">
        <f t="shared" si="85"/>
        <v>4.9958395721942765E-2</v>
      </c>
      <c r="AX19">
        <f t="shared" si="85"/>
        <v>5.7935093623416985E-2</v>
      </c>
      <c r="AY19">
        <f t="shared" si="85"/>
        <v>6.4908689693433469E-2</v>
      </c>
      <c r="AZ19">
        <f t="shared" si="85"/>
        <v>5.4944642106561359E-2</v>
      </c>
      <c r="BA19">
        <f t="shared" si="85"/>
        <v>4.7464324325172343E-2</v>
      </c>
      <c r="BB19">
        <f t="shared" si="85"/>
        <v>3.6650247810411644E-2</v>
      </c>
      <c r="BC19">
        <f t="shared" si="85"/>
        <v>4.3472593484265083E-2</v>
      </c>
      <c r="BD19">
        <f t="shared" si="85"/>
        <v>5.0411797336721687E-2</v>
      </c>
      <c r="BE19">
        <f t="shared" si="85"/>
        <v>4.6217065046091028E-2</v>
      </c>
      <c r="BF19">
        <f t="shared" si="85"/>
        <v>4.6888684324973069E-2</v>
      </c>
      <c r="BG19">
        <f t="shared" si="85"/>
        <v>4.4969661852327592E-2</v>
      </c>
      <c r="BH19">
        <f t="shared" si="85"/>
        <v>4.5634961230411566E-2</v>
      </c>
    </row>
    <row r="20" spans="1:60" x14ac:dyDescent="0.3">
      <c r="B20">
        <f>MAX(B19:K19)</f>
        <v>9.1741747579244221E-2</v>
      </c>
      <c r="N20">
        <f>MAX(N19:Z19)</f>
        <v>6.8641989089834127E-2</v>
      </c>
      <c r="AC20">
        <f>MAX(AC19:AO19)</f>
        <v>8.4796174523202983E-2</v>
      </c>
      <c r="AV20">
        <f>MAX(AV19:BH19)</f>
        <v>8.1485832655635124E-2</v>
      </c>
    </row>
    <row r="22" spans="1:60" x14ac:dyDescent="0.3">
      <c r="I22" t="s">
        <v>4</v>
      </c>
      <c r="J22">
        <f>650/(10^4)</f>
        <v>6.5000000000000002E-2</v>
      </c>
      <c r="N22">
        <f>MAX(AV20,AC20,N20)</f>
        <v>8.4796174523202983E-2</v>
      </c>
    </row>
    <row r="23" spans="1:60" x14ac:dyDescent="0.3">
      <c r="M23" t="s">
        <v>18</v>
      </c>
      <c r="N23">
        <v>0.3</v>
      </c>
    </row>
    <row r="24" spans="1:60" x14ac:dyDescent="0.3">
      <c r="M24" t="s">
        <v>19</v>
      </c>
      <c r="N24">
        <f>7/100000</f>
        <v>6.9999999999999994E-5</v>
      </c>
    </row>
    <row r="25" spans="1:60" x14ac:dyDescent="0.3">
      <c r="M25" t="s">
        <v>4</v>
      </c>
      <c r="N25">
        <f>635/10^9</f>
        <v>6.3499999999999996E-7</v>
      </c>
    </row>
    <row r="26" spans="1:60" x14ac:dyDescent="0.3">
      <c r="N26">
        <f>SQRT(N25/N23)</f>
        <v>1.4548768561863463E-3</v>
      </c>
    </row>
    <row r="27" spans="1:60" x14ac:dyDescent="0.3">
      <c r="N27">
        <f>N26/N24</f>
        <v>20.783955088376377</v>
      </c>
      <c r="O27">
        <f>1/N27</f>
        <v>4.8114037763642946E-2</v>
      </c>
    </row>
    <row r="28" spans="1:60" x14ac:dyDescent="0.3">
      <c r="N28">
        <f>N26-N25</f>
        <v>1.4542418561863464E-3</v>
      </c>
    </row>
    <row r="29" spans="1:60" x14ac:dyDescent="0.3">
      <c r="M29" t="s">
        <v>5</v>
      </c>
      <c r="N29">
        <f t="shared" ref="N29:Z29" si="86">N47/N46</f>
        <v>0.31666666666666665</v>
      </c>
      <c r="O29">
        <f t="shared" si="86"/>
        <v>0.39285714285714285</v>
      </c>
      <c r="P29">
        <f t="shared" si="86"/>
        <v>0.47857142857142859</v>
      </c>
      <c r="Q29">
        <f t="shared" si="86"/>
        <v>0.6</v>
      </c>
      <c r="R29">
        <f t="shared" si="86"/>
        <v>0.70000000000000007</v>
      </c>
      <c r="S29">
        <f t="shared" si="86"/>
        <v>0.76153846153846161</v>
      </c>
      <c r="T29">
        <f t="shared" si="86"/>
        <v>0.89</v>
      </c>
      <c r="U29">
        <f t="shared" si="86"/>
        <v>0.94000000000000006</v>
      </c>
      <c r="V29">
        <f t="shared" si="86"/>
        <v>1.0166666666666666</v>
      </c>
      <c r="W29">
        <f t="shared" si="86"/>
        <v>1.1599999999999999</v>
      </c>
      <c r="X29">
        <f t="shared" si="86"/>
        <v>1.2333333333333334</v>
      </c>
      <c r="Y29">
        <f t="shared" si="86"/>
        <v>1.3090909090909091</v>
      </c>
      <c r="Z29">
        <f t="shared" si="86"/>
        <v>1.41</v>
      </c>
    </row>
    <row r="30" spans="1:60" x14ac:dyDescent="0.3">
      <c r="M30" t="s">
        <v>5</v>
      </c>
      <c r="N30">
        <f t="shared" ref="N30:Z30" si="87">N53/N52</f>
        <v>0.24285714285714283</v>
      </c>
      <c r="O30">
        <f t="shared" si="87"/>
        <v>0.31111111111111112</v>
      </c>
      <c r="P30">
        <f t="shared" si="87"/>
        <v>0.41538461538461541</v>
      </c>
      <c r="Q30">
        <f t="shared" si="87"/>
        <v>0.47058823529411764</v>
      </c>
      <c r="R30">
        <f t="shared" si="87"/>
        <v>0.56000000000000005</v>
      </c>
      <c r="S30">
        <f t="shared" si="87"/>
        <v>0.65</v>
      </c>
      <c r="T30">
        <f t="shared" si="87"/>
        <v>0.72307692307692306</v>
      </c>
      <c r="U30">
        <f t="shared" si="87"/>
        <v>0.8</v>
      </c>
      <c r="V30">
        <f t="shared" si="87"/>
        <v>0.93333333333333324</v>
      </c>
      <c r="W30">
        <f t="shared" si="87"/>
        <v>0.95833333333333337</v>
      </c>
      <c r="X30">
        <f t="shared" si="87"/>
        <v>1.0083333333333333</v>
      </c>
      <c r="Y30">
        <f t="shared" si="87"/>
        <v>1.0727272727272728</v>
      </c>
      <c r="Z30">
        <f t="shared" si="87"/>
        <v>1.2375</v>
      </c>
    </row>
    <row r="31" spans="1:60" x14ac:dyDescent="0.3">
      <c r="M31" t="s">
        <v>5</v>
      </c>
      <c r="N31">
        <f t="shared" ref="N31:Z31" si="88">N41/N40</f>
        <v>0.23333333333333334</v>
      </c>
      <c r="O31">
        <f t="shared" si="88"/>
        <v>0.30769230769230771</v>
      </c>
      <c r="P31">
        <f t="shared" si="88"/>
        <v>0.38666666666666666</v>
      </c>
      <c r="Q31">
        <f t="shared" si="88"/>
        <v>0.45882352941176469</v>
      </c>
      <c r="R31">
        <f t="shared" si="88"/>
        <v>0.51333333333333331</v>
      </c>
      <c r="S31">
        <f t="shared" si="88"/>
        <v>0.58461538461538454</v>
      </c>
      <c r="T31">
        <f t="shared" si="88"/>
        <v>0.65999999999999992</v>
      </c>
      <c r="U31">
        <f t="shared" si="88"/>
        <v>0.72499999999999998</v>
      </c>
      <c r="V31">
        <f t="shared" si="88"/>
        <v>0.79285714285714282</v>
      </c>
      <c r="W31">
        <f t="shared" si="88"/>
        <v>0.85384615384615381</v>
      </c>
      <c r="X31">
        <f t="shared" si="88"/>
        <v>0.93846153846153846</v>
      </c>
      <c r="Y31">
        <f t="shared" si="88"/>
        <v>1.05</v>
      </c>
      <c r="Z31">
        <f t="shared" si="88"/>
        <v>1.0538461538461539</v>
      </c>
    </row>
    <row r="32" spans="1:60" x14ac:dyDescent="0.3">
      <c r="M32" t="s">
        <v>6</v>
      </c>
      <c r="N32" s="1">
        <f t="shared" ref="N32:Z32" si="89">$J$22*N45/N29</f>
        <v>6.1578947368421062</v>
      </c>
      <c r="O32" s="1">
        <f t="shared" si="89"/>
        <v>6.6181818181818182</v>
      </c>
      <c r="P32" s="1">
        <f t="shared" si="89"/>
        <v>6.7910447761194028</v>
      </c>
      <c r="Q32" s="1">
        <f t="shared" si="89"/>
        <v>6.5000000000000009</v>
      </c>
      <c r="R32" s="1">
        <f t="shared" si="89"/>
        <v>6.4999999999999991</v>
      </c>
      <c r="S32" s="1">
        <f t="shared" si="89"/>
        <v>6.8282828282828278</v>
      </c>
      <c r="T32" s="1">
        <f t="shared" si="89"/>
        <v>6.5730337078651688</v>
      </c>
      <c r="U32" s="1">
        <f t="shared" si="89"/>
        <v>6.914893617021276</v>
      </c>
      <c r="V32" s="1">
        <f t="shared" si="89"/>
        <v>7.0327868852459021</v>
      </c>
      <c r="W32" s="1">
        <f t="shared" si="89"/>
        <v>6.724137931034484</v>
      </c>
      <c r="X32" s="1">
        <f t="shared" si="89"/>
        <v>6.8513513513513518</v>
      </c>
      <c r="Y32" s="1">
        <f t="shared" si="89"/>
        <v>6.9513888888888884</v>
      </c>
      <c r="Z32" s="1">
        <f t="shared" si="89"/>
        <v>6.9148936170212769</v>
      </c>
    </row>
    <row r="33" spans="13:26" x14ac:dyDescent="0.3">
      <c r="M33" t="s">
        <v>6</v>
      </c>
      <c r="N33" s="1">
        <f t="shared" ref="N33:Z33" si="90">$J$22*N51/N30</f>
        <v>8.029411764705884</v>
      </c>
      <c r="O33" s="1">
        <f t="shared" si="90"/>
        <v>8.3571428571428577</v>
      </c>
      <c r="P33" s="1">
        <f t="shared" si="90"/>
        <v>7.8240740740740735</v>
      </c>
      <c r="Q33" s="1">
        <f t="shared" si="90"/>
        <v>8.2875000000000014</v>
      </c>
      <c r="R33" s="1">
        <f t="shared" si="90"/>
        <v>8.1249999999999982</v>
      </c>
      <c r="S33" s="1">
        <f t="shared" si="90"/>
        <v>8</v>
      </c>
      <c r="T33" s="1">
        <f t="shared" si="90"/>
        <v>8.0904255319148941</v>
      </c>
      <c r="U33" s="1">
        <f t="shared" si="90"/>
        <v>8.125</v>
      </c>
      <c r="V33" s="1">
        <f t="shared" si="90"/>
        <v>7.6607142857142865</v>
      </c>
      <c r="W33" s="1">
        <f t="shared" si="90"/>
        <v>8.1391304347826097</v>
      </c>
      <c r="X33" s="1">
        <f t="shared" si="90"/>
        <v>8.3801652892561993</v>
      </c>
      <c r="Y33" s="1">
        <f t="shared" si="90"/>
        <v>8.4830508474576263</v>
      </c>
      <c r="Z33" s="1">
        <f t="shared" si="90"/>
        <v>7.8787878787878789</v>
      </c>
    </row>
    <row r="34" spans="13:26" x14ac:dyDescent="0.3">
      <c r="M34" t="s">
        <v>6</v>
      </c>
      <c r="N34" s="1">
        <f t="shared" ref="N34:Z34" si="91">$J$22*N39/N31</f>
        <v>8.3571428571428577</v>
      </c>
      <c r="O34" s="1">
        <f t="shared" si="91"/>
        <v>8.4499999999999993</v>
      </c>
      <c r="P34" s="1">
        <f t="shared" si="91"/>
        <v>8.4051724137931032</v>
      </c>
      <c r="Q34" s="1">
        <f t="shared" si="91"/>
        <v>8.5000000000000018</v>
      </c>
      <c r="R34" s="1">
        <f t="shared" si="91"/>
        <v>8.8636363636363633</v>
      </c>
      <c r="S34" s="1">
        <f t="shared" si="91"/>
        <v>8.8947368421052655</v>
      </c>
      <c r="T34" s="1">
        <f t="shared" si="91"/>
        <v>8.8636363636363651</v>
      </c>
      <c r="U34" s="1">
        <f t="shared" si="91"/>
        <v>8.9655172413793114</v>
      </c>
      <c r="V34" s="1">
        <f t="shared" si="91"/>
        <v>9.0180180180180187</v>
      </c>
      <c r="W34" s="1">
        <f t="shared" si="91"/>
        <v>9.1351351351351369</v>
      </c>
      <c r="X34" s="1">
        <f t="shared" si="91"/>
        <v>9.004098360655739</v>
      </c>
      <c r="Y34" s="1">
        <f t="shared" si="91"/>
        <v>8.6666666666666661</v>
      </c>
      <c r="Z34" s="1">
        <f t="shared" si="91"/>
        <v>9.2518248175182478</v>
      </c>
    </row>
    <row r="38" spans="13:26" x14ac:dyDescent="0.3">
      <c r="M38" t="s">
        <v>0</v>
      </c>
    </row>
    <row r="39" spans="13:26" x14ac:dyDescent="0.3">
      <c r="M39" t="s">
        <v>21</v>
      </c>
      <c r="N39" s="1">
        <v>30</v>
      </c>
      <c r="O39" s="1">
        <v>40</v>
      </c>
      <c r="P39" s="1">
        <v>50</v>
      </c>
      <c r="Q39" s="1">
        <v>60</v>
      </c>
      <c r="R39" s="1">
        <v>70</v>
      </c>
      <c r="S39" s="1">
        <v>80</v>
      </c>
      <c r="T39" s="1">
        <v>90</v>
      </c>
      <c r="U39" s="1">
        <v>100</v>
      </c>
      <c r="V39" s="1">
        <v>110</v>
      </c>
      <c r="W39" s="1">
        <v>120</v>
      </c>
      <c r="X39" s="1">
        <v>130</v>
      </c>
      <c r="Y39" s="1">
        <v>140</v>
      </c>
      <c r="Z39" s="1">
        <v>150</v>
      </c>
    </row>
    <row r="40" spans="13:26" x14ac:dyDescent="0.3">
      <c r="M40" t="s">
        <v>2</v>
      </c>
      <c r="N40">
        <v>21</v>
      </c>
      <c r="O40">
        <v>13</v>
      </c>
      <c r="P40">
        <v>15</v>
      </c>
      <c r="Q40">
        <v>17</v>
      </c>
      <c r="R40">
        <v>15</v>
      </c>
      <c r="S40">
        <v>13</v>
      </c>
      <c r="T40">
        <v>10</v>
      </c>
      <c r="U40">
        <v>12</v>
      </c>
      <c r="V40">
        <v>14</v>
      </c>
      <c r="W40">
        <v>13</v>
      </c>
      <c r="X40">
        <v>13</v>
      </c>
      <c r="Y40">
        <v>12</v>
      </c>
      <c r="Z40">
        <v>13</v>
      </c>
    </row>
    <row r="41" spans="13:26" x14ac:dyDescent="0.3">
      <c r="M41" t="s">
        <v>22</v>
      </c>
      <c r="N41">
        <v>4.9000000000000004</v>
      </c>
      <c r="O41">
        <v>4</v>
      </c>
      <c r="P41">
        <v>5.8</v>
      </c>
      <c r="Q41">
        <v>7.8</v>
      </c>
      <c r="R41">
        <v>7.7</v>
      </c>
      <c r="S41">
        <v>7.6</v>
      </c>
      <c r="T41">
        <v>6.6</v>
      </c>
      <c r="U41">
        <v>8.6999999999999993</v>
      </c>
      <c r="V41">
        <v>11.1</v>
      </c>
      <c r="W41">
        <v>11.1</v>
      </c>
      <c r="X41">
        <v>12.2</v>
      </c>
      <c r="Y41">
        <v>12.6</v>
      </c>
      <c r="Z41">
        <v>13.7</v>
      </c>
    </row>
    <row r="42" spans="13:26" x14ac:dyDescent="0.3">
      <c r="M42" t="s">
        <v>20</v>
      </c>
      <c r="N42" s="2">
        <f t="shared" ref="N42:Z42" si="92">N34*10</f>
        <v>83.571428571428584</v>
      </c>
      <c r="O42" s="2">
        <f t="shared" si="92"/>
        <v>84.5</v>
      </c>
      <c r="P42" s="2">
        <f t="shared" si="92"/>
        <v>84.051724137931032</v>
      </c>
      <c r="Q42" s="2">
        <f t="shared" si="92"/>
        <v>85.000000000000014</v>
      </c>
      <c r="R42" s="2">
        <f t="shared" si="92"/>
        <v>88.636363636363626</v>
      </c>
      <c r="S42" s="2">
        <f t="shared" si="92"/>
        <v>88.947368421052659</v>
      </c>
      <c r="T42" s="2">
        <f t="shared" si="92"/>
        <v>88.636363636363654</v>
      </c>
      <c r="U42" s="2">
        <f t="shared" si="92"/>
        <v>89.65517241379311</v>
      </c>
      <c r="V42" s="2">
        <f t="shared" si="92"/>
        <v>90.180180180180187</v>
      </c>
      <c r="W42" s="2">
        <f t="shared" si="92"/>
        <v>91.351351351351369</v>
      </c>
      <c r="X42" s="2">
        <f t="shared" si="92"/>
        <v>90.04098360655739</v>
      </c>
      <c r="Y42" s="2">
        <f t="shared" si="92"/>
        <v>86.666666666666657</v>
      </c>
      <c r="Z42" s="2">
        <f t="shared" si="92"/>
        <v>92.518248175182478</v>
      </c>
    </row>
    <row r="43" spans="13:26" x14ac:dyDescent="0.3">
      <c r="M43" t="s">
        <v>23</v>
      </c>
      <c r="N43" s="2">
        <f>AV10*10</f>
        <v>5.4233440073773966</v>
      </c>
      <c r="O43" s="2">
        <f t="shared" ref="O43:Z43" si="93">AW10*10</f>
        <v>7.8240839120308525</v>
      </c>
      <c r="P43" s="2">
        <f t="shared" si="93"/>
        <v>6.3643891625260878</v>
      </c>
      <c r="Q43" s="2">
        <f t="shared" si="93"/>
        <v>5.5001727678919412</v>
      </c>
      <c r="R43" s="2">
        <f t="shared" si="93"/>
        <v>6.3732657377299518</v>
      </c>
      <c r="S43" s="2">
        <f t="shared" si="93"/>
        <v>7.2527528432127237</v>
      </c>
      <c r="T43" s="2">
        <f t="shared" si="93"/>
        <v>9.2747431686056689</v>
      </c>
      <c r="U43" s="2">
        <f t="shared" si="93"/>
        <v>7.7632868025994286</v>
      </c>
      <c r="V43" s="2">
        <f t="shared" si="93"/>
        <v>6.6558538413233359</v>
      </c>
      <c r="W43" s="2">
        <f t="shared" si="93"/>
        <v>7.2272544390183571</v>
      </c>
      <c r="X43" s="2">
        <f t="shared" si="93"/>
        <v>7.0902330017262605</v>
      </c>
      <c r="Y43" s="2">
        <f t="shared" si="93"/>
        <v>7.358582950290713</v>
      </c>
      <c r="Z43" s="2">
        <f t="shared" si="93"/>
        <v>7.2503784754871958</v>
      </c>
    </row>
    <row r="44" spans="13:26" x14ac:dyDescent="0.3">
      <c r="M44" t="s">
        <v>16</v>
      </c>
    </row>
    <row r="45" spans="13:26" x14ac:dyDescent="0.3">
      <c r="M45" t="s">
        <v>21</v>
      </c>
      <c r="N45" s="1">
        <v>30</v>
      </c>
      <c r="O45" s="1">
        <v>40</v>
      </c>
      <c r="P45" s="1">
        <v>50</v>
      </c>
      <c r="Q45" s="1">
        <v>60</v>
      </c>
      <c r="R45" s="1">
        <v>70</v>
      </c>
      <c r="S45" s="1">
        <v>80</v>
      </c>
      <c r="T45" s="1">
        <v>90</v>
      </c>
      <c r="U45" s="1">
        <v>100</v>
      </c>
      <c r="V45" s="1">
        <v>110</v>
      </c>
      <c r="W45" s="1">
        <v>120</v>
      </c>
      <c r="X45" s="1">
        <v>130</v>
      </c>
      <c r="Y45" s="1">
        <v>140</v>
      </c>
      <c r="Z45" s="1">
        <v>150</v>
      </c>
    </row>
    <row r="46" spans="13:26" x14ac:dyDescent="0.3">
      <c r="M46" t="s">
        <v>2</v>
      </c>
      <c r="N46">
        <v>12</v>
      </c>
      <c r="O46">
        <v>14</v>
      </c>
      <c r="P46">
        <v>14</v>
      </c>
      <c r="Q46">
        <v>12</v>
      </c>
      <c r="R46">
        <v>12</v>
      </c>
      <c r="S46">
        <v>13</v>
      </c>
      <c r="T46">
        <v>10</v>
      </c>
      <c r="U46">
        <v>10</v>
      </c>
      <c r="V46">
        <v>12</v>
      </c>
      <c r="W46">
        <v>10</v>
      </c>
      <c r="X46">
        <v>12</v>
      </c>
      <c r="Y46">
        <v>11</v>
      </c>
      <c r="Z46">
        <v>10</v>
      </c>
    </row>
    <row r="47" spans="13:26" x14ac:dyDescent="0.3">
      <c r="M47" t="s">
        <v>22</v>
      </c>
      <c r="N47">
        <v>3.8</v>
      </c>
      <c r="O47">
        <v>5.5</v>
      </c>
      <c r="P47">
        <v>6.7</v>
      </c>
      <c r="Q47">
        <v>7.2</v>
      </c>
      <c r="R47">
        <v>8.4</v>
      </c>
      <c r="S47">
        <v>9.9</v>
      </c>
      <c r="T47">
        <v>8.9</v>
      </c>
      <c r="U47">
        <v>9.4</v>
      </c>
      <c r="V47">
        <v>12.2</v>
      </c>
      <c r="W47">
        <v>11.6</v>
      </c>
      <c r="X47">
        <v>14.8</v>
      </c>
      <c r="Y47">
        <v>14.4</v>
      </c>
      <c r="Z47">
        <v>14.1</v>
      </c>
    </row>
    <row r="48" spans="13:26" x14ac:dyDescent="0.3">
      <c r="M48" t="s">
        <v>20</v>
      </c>
      <c r="N48" s="2">
        <f t="shared" ref="N48:Z48" si="94">N32*10</f>
        <v>61.578947368421062</v>
      </c>
      <c r="O48" s="2">
        <f t="shared" si="94"/>
        <v>66.181818181818187</v>
      </c>
      <c r="P48" s="2">
        <f t="shared" si="94"/>
        <v>67.910447761194035</v>
      </c>
      <c r="Q48" s="2">
        <f t="shared" si="94"/>
        <v>65.000000000000014</v>
      </c>
      <c r="R48" s="2">
        <f t="shared" si="94"/>
        <v>64.999999999999986</v>
      </c>
      <c r="S48" s="2">
        <f t="shared" si="94"/>
        <v>68.282828282828277</v>
      </c>
      <c r="T48" s="2">
        <f t="shared" si="94"/>
        <v>65.730337078651687</v>
      </c>
      <c r="U48" s="2">
        <f t="shared" si="94"/>
        <v>69.148936170212764</v>
      </c>
      <c r="V48" s="2">
        <f t="shared" si="94"/>
        <v>70.327868852459019</v>
      </c>
      <c r="W48" s="2">
        <f t="shared" si="94"/>
        <v>67.24137931034484</v>
      </c>
      <c r="X48" s="2">
        <f t="shared" si="94"/>
        <v>68.513513513513516</v>
      </c>
      <c r="Y48" s="2">
        <f t="shared" si="94"/>
        <v>69.513888888888886</v>
      </c>
      <c r="Z48" s="2">
        <f t="shared" si="94"/>
        <v>69.148936170212764</v>
      </c>
    </row>
    <row r="49" spans="13:26" x14ac:dyDescent="0.3">
      <c r="M49" t="s">
        <v>23</v>
      </c>
      <c r="N49" s="2">
        <f>N10*10</f>
        <v>6.155525130898809</v>
      </c>
      <c r="O49" s="2">
        <f t="shared" ref="O49:Z49" si="95">O10*10</f>
        <v>5.3687304694272946</v>
      </c>
      <c r="P49" s="2">
        <f t="shared" si="95"/>
        <v>5.3009783110100486</v>
      </c>
      <c r="Q49" s="2">
        <f t="shared" si="95"/>
        <v>5.7353039518192137</v>
      </c>
      <c r="R49" s="2">
        <f t="shared" si="95"/>
        <v>5.6525183519225184</v>
      </c>
      <c r="S49" s="2">
        <f t="shared" si="95"/>
        <v>5.4473881310759911</v>
      </c>
      <c r="T49" s="2">
        <f t="shared" si="95"/>
        <v>6.7468439960711546</v>
      </c>
      <c r="U49" s="2">
        <f t="shared" si="95"/>
        <v>7.0781269653078214</v>
      </c>
      <c r="V49" s="2">
        <f t="shared" si="95"/>
        <v>5.9815291506604895</v>
      </c>
      <c r="W49" s="2">
        <f t="shared" si="95"/>
        <v>6.8290982649855962</v>
      </c>
      <c r="X49" s="2">
        <f t="shared" si="95"/>
        <v>5.7900414735575199</v>
      </c>
      <c r="Y49" s="2">
        <f t="shared" si="95"/>
        <v>6.3975891300534871</v>
      </c>
      <c r="Z49" s="2">
        <f t="shared" si="95"/>
        <v>6.9879125322205002</v>
      </c>
    </row>
    <row r="50" spans="13:26" x14ac:dyDescent="0.3">
      <c r="M50" t="s">
        <v>17</v>
      </c>
    </row>
    <row r="51" spans="13:26" x14ac:dyDescent="0.3">
      <c r="M51" t="s">
        <v>21</v>
      </c>
      <c r="N51" s="1">
        <v>30</v>
      </c>
      <c r="O51" s="1">
        <v>40</v>
      </c>
      <c r="P51" s="1">
        <v>50</v>
      </c>
      <c r="Q51" s="1">
        <v>60</v>
      </c>
      <c r="R51" s="1">
        <v>70</v>
      </c>
      <c r="S51" s="1">
        <v>80</v>
      </c>
      <c r="T51" s="1">
        <v>90</v>
      </c>
      <c r="U51" s="1">
        <v>100</v>
      </c>
      <c r="V51" s="1">
        <v>110</v>
      </c>
      <c r="W51" s="1">
        <v>120</v>
      </c>
      <c r="X51" s="1">
        <v>130</v>
      </c>
      <c r="Y51" s="1">
        <v>140</v>
      </c>
      <c r="Z51" s="1">
        <v>150</v>
      </c>
    </row>
    <row r="52" spans="13:26" x14ac:dyDescent="0.3">
      <c r="M52" t="s">
        <v>2</v>
      </c>
      <c r="N52">
        <v>21</v>
      </c>
      <c r="O52">
        <v>18</v>
      </c>
      <c r="P52">
        <v>13</v>
      </c>
      <c r="Q52">
        <v>17</v>
      </c>
      <c r="R52">
        <v>15</v>
      </c>
      <c r="S52">
        <v>12</v>
      </c>
      <c r="T52">
        <v>13</v>
      </c>
      <c r="U52">
        <v>11</v>
      </c>
      <c r="V52">
        <v>12</v>
      </c>
      <c r="W52">
        <v>12</v>
      </c>
      <c r="X52">
        <v>12</v>
      </c>
      <c r="Y52">
        <v>11</v>
      </c>
      <c r="Z52">
        <v>8</v>
      </c>
    </row>
    <row r="53" spans="13:26" x14ac:dyDescent="0.3">
      <c r="M53" t="s">
        <v>22</v>
      </c>
      <c r="N53">
        <v>5.0999999999999996</v>
      </c>
      <c r="O53">
        <v>5.6</v>
      </c>
      <c r="P53">
        <v>5.4</v>
      </c>
      <c r="Q53">
        <v>8</v>
      </c>
      <c r="R53">
        <v>8.4</v>
      </c>
      <c r="S53">
        <v>7.8</v>
      </c>
      <c r="T53">
        <v>9.4</v>
      </c>
      <c r="U53">
        <v>8.8000000000000007</v>
      </c>
      <c r="V53">
        <v>11.2</v>
      </c>
      <c r="W53">
        <v>11.5</v>
      </c>
      <c r="X53">
        <v>12.1</v>
      </c>
      <c r="Y53">
        <v>11.8</v>
      </c>
      <c r="Z53">
        <v>9.9</v>
      </c>
    </row>
    <row r="54" spans="13:26" x14ac:dyDescent="0.3">
      <c r="M54" t="s">
        <v>20</v>
      </c>
      <c r="N54" s="2">
        <f t="shared" ref="N54:Z54" si="96">N33*10</f>
        <v>80.29411764705884</v>
      </c>
      <c r="O54" s="2">
        <f t="shared" si="96"/>
        <v>83.571428571428584</v>
      </c>
      <c r="P54" s="2">
        <f t="shared" si="96"/>
        <v>78.240740740740733</v>
      </c>
      <c r="Q54" s="2">
        <f t="shared" si="96"/>
        <v>82.875000000000014</v>
      </c>
      <c r="R54" s="2">
        <f t="shared" si="96"/>
        <v>81.249999999999986</v>
      </c>
      <c r="S54" s="2">
        <f t="shared" si="96"/>
        <v>80</v>
      </c>
      <c r="T54" s="2">
        <f t="shared" si="96"/>
        <v>80.904255319148945</v>
      </c>
      <c r="U54" s="2">
        <f t="shared" si="96"/>
        <v>81.25</v>
      </c>
      <c r="V54" s="2">
        <f t="shared" si="96"/>
        <v>76.607142857142861</v>
      </c>
      <c r="W54" s="2">
        <f t="shared" si="96"/>
        <v>81.391304347826093</v>
      </c>
      <c r="X54" s="2">
        <f t="shared" si="96"/>
        <v>83.801652892561989</v>
      </c>
      <c r="Y54" s="2">
        <f t="shared" si="96"/>
        <v>84.830508474576263</v>
      </c>
      <c r="Z54" s="2">
        <f t="shared" si="96"/>
        <v>78.787878787878782</v>
      </c>
    </row>
    <row r="55" spans="13:26" x14ac:dyDescent="0.3">
      <c r="M55" t="s">
        <v>23</v>
      </c>
      <c r="N55" s="2">
        <f>AC10*10</f>
        <v>5.1308013578741711</v>
      </c>
      <c r="O55" s="2">
        <f t="shared" ref="O55:Z55" si="97">AD10*10</f>
        <v>5.6174548231961543</v>
      </c>
      <c r="P55" s="2">
        <f t="shared" si="97"/>
        <v>6.7254740769111674</v>
      </c>
      <c r="Q55" s="2">
        <f t="shared" si="97"/>
        <v>5.3418399364123594</v>
      </c>
      <c r="R55" s="2">
        <f t="shared" si="97"/>
        <v>5.7809579275979512</v>
      </c>
      <c r="S55" s="2">
        <f t="shared" si="97"/>
        <v>6.9930109751348413</v>
      </c>
      <c r="T55" s="2">
        <f t="shared" si="97"/>
        <v>6.4727032139762297</v>
      </c>
      <c r="U55" s="2">
        <f t="shared" si="97"/>
        <v>7.6245199728659783</v>
      </c>
      <c r="V55" s="2">
        <f t="shared" si="97"/>
        <v>6.5381327086990835</v>
      </c>
      <c r="W55" s="2">
        <f t="shared" si="97"/>
        <v>6.937033450686009</v>
      </c>
      <c r="X55" s="2">
        <f t="shared" si="97"/>
        <v>7.1268084499636997</v>
      </c>
      <c r="Y55" s="2">
        <f t="shared" si="97"/>
        <v>7.8506002931047068</v>
      </c>
      <c r="Z55" s="2">
        <f t="shared" si="97"/>
        <v>9.9797321357966435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2020-05-03T18:35:46Z</dcterms:modified>
</cp:coreProperties>
</file>