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295" windowHeight="12435"/>
  </bookViews>
  <sheets>
    <sheet name="Лист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/>
  <c r="S8"/>
  <c r="S5"/>
  <c r="S6"/>
  <c r="M8" l="1"/>
  <c r="O8" s="1"/>
  <c r="O7"/>
  <c r="M7"/>
  <c r="M5"/>
  <c r="O5" s="1"/>
  <c r="O6"/>
  <c r="M6"/>
  <c r="F7"/>
  <c r="F10"/>
  <c r="H5"/>
  <c r="F6"/>
  <c r="H6" s="1"/>
  <c r="F5"/>
  <c r="C10" l="1"/>
  <c r="H10" s="1"/>
  <c r="C9"/>
  <c r="H9" s="1"/>
  <c r="C8"/>
  <c r="H8" s="1"/>
  <c r="C7"/>
  <c r="H7" s="1"/>
  <c r="K6"/>
  <c r="K5"/>
  <c r="L5" l="1"/>
  <c r="P5"/>
  <c r="T5" s="1"/>
  <c r="L6"/>
  <c r="P6"/>
  <c r="T6" s="1"/>
  <c r="K7"/>
  <c r="K8"/>
  <c r="K9"/>
  <c r="L9" s="1"/>
  <c r="K10"/>
  <c r="L10" s="1"/>
  <c r="L8" l="1"/>
  <c r="P8"/>
  <c r="T8" s="1"/>
  <c r="L7"/>
  <c r="P7"/>
  <c r="T7" s="1"/>
</calcChain>
</file>

<file path=xl/sharedStrings.xml><?xml version="1.0" encoding="utf-8"?>
<sst xmlns="http://schemas.openxmlformats.org/spreadsheetml/2006/main" count="66" uniqueCount="45">
  <si>
    <t>Ось</t>
  </si>
  <si>
    <t>Общее от двигателя</t>
  </si>
  <si>
    <t>Передаточное отношение</t>
  </si>
  <si>
    <t>U1</t>
  </si>
  <si>
    <t>U2</t>
  </si>
  <si>
    <t>-</t>
  </si>
  <si>
    <t>3099/83</t>
  </si>
  <si>
    <t>точное</t>
  </si>
  <si>
    <t>обозначение</t>
  </si>
  <si>
    <t>2778/78</t>
  </si>
  <si>
    <t>1390/38</t>
  </si>
  <si>
    <t>отношение</t>
  </si>
  <si>
    <t>85/60</t>
  </si>
  <si>
    <t>146/24</t>
  </si>
  <si>
    <t>161/16</t>
  </si>
  <si>
    <t>Редуктор ПЦР</t>
  </si>
  <si>
    <t>градусы</t>
  </si>
  <si>
    <t>обороты</t>
  </si>
  <si>
    <t>Передаточное отношение резольвера  к оси РТУ</t>
  </si>
  <si>
    <t>150/170</t>
  </si>
  <si>
    <t>150/65</t>
  </si>
  <si>
    <t>Угол поворота резольвера, общий</t>
  </si>
  <si>
    <t>Угол поворота двигателя, общий</t>
  </si>
  <si>
    <t>220/22</t>
  </si>
  <si>
    <t>Угол поворота оси РТУ</t>
  </si>
  <si>
    <t>120/70</t>
  </si>
  <si>
    <t>70/75</t>
  </si>
  <si>
    <t>Отношение угла поворота ротора двигателя к резольверу</t>
  </si>
  <si>
    <t>Макет РТУ тип 2 - ЭИТЦЯ.441433.020</t>
  </si>
  <si>
    <t>Для расчета</t>
  </si>
  <si>
    <t>Люфт резольвера</t>
  </si>
  <si>
    <t>Угол поворота двигателя</t>
  </si>
  <si>
    <t>градус</t>
  </si>
  <si>
    <t>inc</t>
  </si>
  <si>
    <t>30990/83</t>
  </si>
  <si>
    <t>447258/1248</t>
  </si>
  <si>
    <t>53655/240</t>
  </si>
  <si>
    <t>354450/2280</t>
  </si>
  <si>
    <t>от основания до 2 оси</t>
  </si>
  <si>
    <t>Расстояние, мм</t>
  </si>
  <si>
    <t>между 2 и 3</t>
  </si>
  <si>
    <t>между 3 и 4</t>
  </si>
  <si>
    <t>между 4 и 5</t>
  </si>
  <si>
    <t>между 5 и 6</t>
  </si>
  <si>
    <t>между 6 и торцем фланца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</si>
</sst>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3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5" fontId="1" fillId="0" borderId="0" xfId="0" applyNumberFormat="1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1" fillId="0" borderId="7" xfId="0" applyFont="1" applyBorder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64" fontId="1" fillId="3" borderId="2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0"/>
  <sheetViews>
    <sheetView tabSelected="1" workbookViewId="0">
      <selection activeCell="H14" sqref="H14"/>
    </sheetView>
  </sheetViews>
  <sheetFormatPr defaultRowHeight="21"/>
  <cols>
    <col min="1" max="1" width="9.140625" style="2"/>
    <col min="2" max="2" width="4.85546875" style="2" customWidth="1"/>
    <col min="3" max="3" width="11.42578125" style="2" customWidth="1"/>
    <col min="4" max="4" width="15.28515625" style="2" customWidth="1"/>
    <col min="5" max="5" width="17.140625" style="2" customWidth="1"/>
    <col min="6" max="6" width="12.140625" style="2" customWidth="1"/>
    <col min="7" max="7" width="15.7109375" style="2" customWidth="1"/>
    <col min="8" max="9" width="15.85546875" style="2" customWidth="1"/>
    <col min="10" max="10" width="13.7109375" style="2" customWidth="1"/>
    <col min="11" max="11" width="14.7109375" style="2" customWidth="1"/>
    <col min="12" max="14" width="14.85546875" style="2" customWidth="1"/>
    <col min="15" max="15" width="17.5703125" style="2" customWidth="1"/>
    <col min="16" max="16" width="21.42578125" style="2" customWidth="1"/>
    <col min="17" max="17" width="3.42578125" style="2" customWidth="1"/>
    <col min="18" max="18" width="5" style="2" customWidth="1"/>
    <col min="19" max="19" width="11.85546875" style="2" customWidth="1"/>
    <col min="20" max="20" width="14.5703125" style="2" customWidth="1"/>
    <col min="21" max="16384" width="9.140625" style="2"/>
  </cols>
  <sheetData>
    <row r="1" spans="1:20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0"/>
    </row>
    <row r="2" spans="1:20" ht="30" customHeight="1">
      <c r="A2" s="1"/>
      <c r="B2" s="29" t="s">
        <v>2</v>
      </c>
      <c r="C2" s="29"/>
      <c r="D2" s="29"/>
      <c r="E2" s="29"/>
      <c r="F2" s="29"/>
      <c r="G2" s="29"/>
      <c r="H2" s="29"/>
      <c r="I2" s="19"/>
      <c r="J2" s="30" t="s">
        <v>24</v>
      </c>
      <c r="K2" s="30" t="s">
        <v>22</v>
      </c>
      <c r="L2" s="30"/>
      <c r="M2" s="30" t="s">
        <v>18</v>
      </c>
      <c r="N2" s="30"/>
      <c r="O2" s="30" t="s">
        <v>21</v>
      </c>
      <c r="P2" s="30" t="s">
        <v>27</v>
      </c>
      <c r="Q2" s="21"/>
      <c r="R2" s="29" t="s">
        <v>29</v>
      </c>
      <c r="S2" s="29"/>
      <c r="T2" s="29"/>
    </row>
    <row r="3" spans="1:20" ht="90.75" customHeight="1" thickBot="1">
      <c r="A3" s="1" t="s">
        <v>0</v>
      </c>
      <c r="B3" s="1" t="s">
        <v>3</v>
      </c>
      <c r="C3" s="31" t="s">
        <v>4</v>
      </c>
      <c r="D3" s="33"/>
      <c r="E3" s="31" t="s">
        <v>15</v>
      </c>
      <c r="F3" s="32"/>
      <c r="G3" s="33"/>
      <c r="H3" s="34" t="s">
        <v>1</v>
      </c>
      <c r="I3" s="35"/>
      <c r="J3" s="30"/>
      <c r="K3" s="30"/>
      <c r="L3" s="30"/>
      <c r="M3" s="30"/>
      <c r="N3" s="30"/>
      <c r="O3" s="30"/>
      <c r="P3" s="30"/>
      <c r="Q3" s="21"/>
      <c r="R3" s="30" t="s">
        <v>30</v>
      </c>
      <c r="S3" s="30"/>
      <c r="T3" s="17" t="s">
        <v>31</v>
      </c>
    </row>
    <row r="4" spans="1:20" ht="26.25" customHeight="1" thickBot="1">
      <c r="A4" s="1"/>
      <c r="B4" s="1"/>
      <c r="C4" s="11" t="s">
        <v>7</v>
      </c>
      <c r="D4" s="10" t="s">
        <v>11</v>
      </c>
      <c r="E4" s="6" t="s">
        <v>8</v>
      </c>
      <c r="F4" s="8" t="s">
        <v>7</v>
      </c>
      <c r="G4" s="12" t="s">
        <v>11</v>
      </c>
      <c r="H4" s="24" t="s">
        <v>5</v>
      </c>
      <c r="I4" s="27" t="s">
        <v>11</v>
      </c>
      <c r="J4" s="25" t="s">
        <v>16</v>
      </c>
      <c r="K4" s="13" t="s">
        <v>16</v>
      </c>
      <c r="L4" s="13" t="s">
        <v>17</v>
      </c>
      <c r="M4" s="6" t="s">
        <v>7</v>
      </c>
      <c r="N4" s="12" t="s">
        <v>11</v>
      </c>
      <c r="O4" s="7" t="s">
        <v>16</v>
      </c>
      <c r="P4" s="5" t="s">
        <v>5</v>
      </c>
      <c r="Q4" s="20"/>
      <c r="R4" s="16" t="s">
        <v>33</v>
      </c>
      <c r="S4" s="16" t="s">
        <v>32</v>
      </c>
      <c r="T4" s="16" t="s">
        <v>32</v>
      </c>
    </row>
    <row r="5" spans="1:20" ht="30" customHeight="1" thickBot="1">
      <c r="A5" s="1">
        <v>1</v>
      </c>
      <c r="B5" s="4" t="s">
        <v>5</v>
      </c>
      <c r="C5" s="4">
        <v>10</v>
      </c>
      <c r="D5" s="9" t="s">
        <v>23</v>
      </c>
      <c r="E5" s="9">
        <v>37.340000000000003</v>
      </c>
      <c r="F5" s="4">
        <f>3099/83</f>
        <v>37.337349397590359</v>
      </c>
      <c r="G5" s="9" t="s">
        <v>6</v>
      </c>
      <c r="H5" s="36">
        <f>F5*C5</f>
        <v>373.37349397590356</v>
      </c>
      <c r="I5" s="37" t="s">
        <v>34</v>
      </c>
      <c r="J5" s="26">
        <v>360</v>
      </c>
      <c r="K5" s="1">
        <f t="shared" ref="K5:K10" si="0">J5*H5</f>
        <v>134414.45783132527</v>
      </c>
      <c r="L5" s="14">
        <f t="shared" ref="L5:L8" si="1">K5/360</f>
        <v>373.37349397590356</v>
      </c>
      <c r="M5" s="14">
        <f>150/170</f>
        <v>0.88235294117647056</v>
      </c>
      <c r="N5" s="5" t="s">
        <v>19</v>
      </c>
      <c r="O5" s="1">
        <f>J5*M5</f>
        <v>317.64705882352939</v>
      </c>
      <c r="P5" s="18">
        <f>K5/O5</f>
        <v>423.15662650602405</v>
      </c>
      <c r="Q5" s="22"/>
      <c r="R5" s="23">
        <v>3</v>
      </c>
      <c r="S5" s="1">
        <f>R5/(4096/360)</f>
        <v>0.263671875</v>
      </c>
      <c r="T5" s="1">
        <f>S5*P5</f>
        <v>111.57450112951805</v>
      </c>
    </row>
    <row r="6" spans="1:20" ht="30" customHeight="1" thickBot="1">
      <c r="A6" s="1">
        <v>2</v>
      </c>
      <c r="B6" s="4" t="s">
        <v>5</v>
      </c>
      <c r="C6" s="4">
        <v>10</v>
      </c>
      <c r="D6" s="9" t="s">
        <v>23</v>
      </c>
      <c r="E6" s="9">
        <v>37.340000000000003</v>
      </c>
      <c r="F6" s="4">
        <f>3099/83</f>
        <v>37.337349397590359</v>
      </c>
      <c r="G6" s="9" t="s">
        <v>6</v>
      </c>
      <c r="H6" s="36">
        <f>F6*C6</f>
        <v>373.37349397590356</v>
      </c>
      <c r="I6" s="37" t="s">
        <v>34</v>
      </c>
      <c r="J6" s="26">
        <v>140</v>
      </c>
      <c r="K6" s="1">
        <f t="shared" si="0"/>
        <v>52272.289156626495</v>
      </c>
      <c r="L6" s="14">
        <f t="shared" si="1"/>
        <v>145.20080321285138</v>
      </c>
      <c r="M6" s="14">
        <f>150/65</f>
        <v>2.3076923076923075</v>
      </c>
      <c r="N6" s="5" t="s">
        <v>20</v>
      </c>
      <c r="O6" s="1">
        <f>J6*M6</f>
        <v>323.07692307692304</v>
      </c>
      <c r="P6" s="18">
        <f t="shared" ref="P6:P8" si="2">K6/O6</f>
        <v>161.79518072289156</v>
      </c>
      <c r="Q6" s="22"/>
      <c r="R6" s="23">
        <v>7</v>
      </c>
      <c r="S6" s="1">
        <f>R6/(4096/360)</f>
        <v>0.615234375</v>
      </c>
      <c r="T6" s="1">
        <f>S6*P6</f>
        <v>99.541956890060234</v>
      </c>
    </row>
    <row r="7" spans="1:20" ht="30" customHeight="1" thickBot="1">
      <c r="A7" s="1">
        <v>3</v>
      </c>
      <c r="B7" s="4" t="s">
        <v>5</v>
      </c>
      <c r="C7" s="4">
        <f>161/16</f>
        <v>10.0625</v>
      </c>
      <c r="D7" s="9" t="s">
        <v>14</v>
      </c>
      <c r="E7" s="9">
        <v>35.61</v>
      </c>
      <c r="F7" s="4">
        <f>2778/78</f>
        <v>35.615384615384613</v>
      </c>
      <c r="G7" s="9" t="s">
        <v>9</v>
      </c>
      <c r="H7" s="36">
        <f>F7*C7</f>
        <v>358.37980769230768</v>
      </c>
      <c r="I7" s="38" t="s">
        <v>35</v>
      </c>
      <c r="J7" s="26">
        <v>180</v>
      </c>
      <c r="K7" s="14">
        <f t="shared" si="0"/>
        <v>64508.365384615383</v>
      </c>
      <c r="L7" s="14">
        <f t="shared" si="1"/>
        <v>179.18990384615384</v>
      </c>
      <c r="M7" s="14">
        <f>120/70</f>
        <v>1.7142857142857142</v>
      </c>
      <c r="N7" s="5" t="s">
        <v>25</v>
      </c>
      <c r="O7" s="1">
        <f>J7*M7</f>
        <v>308.57142857142856</v>
      </c>
      <c r="P7" s="18">
        <f t="shared" si="2"/>
        <v>209.05488782051282</v>
      </c>
      <c r="Q7" s="22"/>
      <c r="R7" s="23">
        <v>1</v>
      </c>
      <c r="S7" s="1">
        <f t="shared" ref="S7:S8" si="3">R7/(4096/360)</f>
        <v>8.7890625E-2</v>
      </c>
      <c r="T7" s="1">
        <f t="shared" ref="T7:T8" si="4">S7*P7</f>
        <v>18.373964749849758</v>
      </c>
    </row>
    <row r="8" spans="1:20" ht="30" customHeight="1" thickBot="1">
      <c r="A8" s="1">
        <v>4</v>
      </c>
      <c r="B8" s="4" t="s">
        <v>5</v>
      </c>
      <c r="C8" s="4">
        <f>146/24</f>
        <v>6.083333333333333</v>
      </c>
      <c r="D8" s="9" t="s">
        <v>13</v>
      </c>
      <c r="E8" s="9">
        <v>36.75</v>
      </c>
      <c r="F8" s="4">
        <v>36.75</v>
      </c>
      <c r="G8" s="9" t="s">
        <v>5</v>
      </c>
      <c r="H8" s="36">
        <f>F8*C8</f>
        <v>223.5625</v>
      </c>
      <c r="I8" s="37" t="s">
        <v>36</v>
      </c>
      <c r="J8" s="26">
        <v>370</v>
      </c>
      <c r="K8" s="1">
        <f t="shared" si="0"/>
        <v>82718.125</v>
      </c>
      <c r="L8" s="14">
        <f t="shared" si="1"/>
        <v>229.77256944444446</v>
      </c>
      <c r="M8" s="14">
        <f>70/75</f>
        <v>0.93333333333333335</v>
      </c>
      <c r="N8" s="5" t="s">
        <v>26</v>
      </c>
      <c r="O8" s="1">
        <f>J8*M8</f>
        <v>345.33333333333331</v>
      </c>
      <c r="P8" s="18">
        <f t="shared" si="2"/>
        <v>239.53125</v>
      </c>
      <c r="Q8" s="22"/>
      <c r="R8" s="23">
        <v>1</v>
      </c>
      <c r="S8" s="1">
        <f t="shared" si="3"/>
        <v>8.7890625E-2</v>
      </c>
      <c r="T8" s="1">
        <f t="shared" si="4"/>
        <v>21.05255126953125</v>
      </c>
    </row>
    <row r="9" spans="1:20" ht="30" customHeight="1" thickBot="1">
      <c r="A9" s="1">
        <v>5</v>
      </c>
      <c r="B9" s="4">
        <v>3</v>
      </c>
      <c r="C9" s="4">
        <f>85/60</f>
        <v>1.4166666666666667</v>
      </c>
      <c r="D9" s="9" t="s">
        <v>12</v>
      </c>
      <c r="E9" s="9">
        <v>57</v>
      </c>
      <c r="F9" s="4">
        <v>57</v>
      </c>
      <c r="G9" s="9" t="s">
        <v>5</v>
      </c>
      <c r="H9" s="36">
        <f>F9*C9*B9</f>
        <v>242.25</v>
      </c>
      <c r="I9" s="38" t="s">
        <v>5</v>
      </c>
      <c r="J9" s="26">
        <v>210</v>
      </c>
      <c r="K9" s="1">
        <f t="shared" si="0"/>
        <v>50872.5</v>
      </c>
      <c r="L9" s="14">
        <f>K9/360</f>
        <v>141.3125</v>
      </c>
      <c r="M9" s="14"/>
      <c r="N9" s="15"/>
      <c r="O9" s="1"/>
      <c r="P9" s="1"/>
      <c r="Q9" s="3"/>
      <c r="R9" s="1"/>
      <c r="S9" s="1"/>
      <c r="T9" s="1"/>
    </row>
    <row r="10" spans="1:20" ht="30" customHeight="1" thickBot="1">
      <c r="A10" s="1">
        <v>6</v>
      </c>
      <c r="B10" s="4">
        <v>3</v>
      </c>
      <c r="C10" s="4">
        <f>85/60</f>
        <v>1.4166666666666667</v>
      </c>
      <c r="D10" s="9" t="s">
        <v>12</v>
      </c>
      <c r="E10" s="9">
        <v>36.57</v>
      </c>
      <c r="F10" s="4">
        <f>1390/38</f>
        <v>36.578947368421055</v>
      </c>
      <c r="G10" s="9" t="s">
        <v>10</v>
      </c>
      <c r="H10" s="36">
        <f>F10*C10*B10</f>
        <v>155.46052631578951</v>
      </c>
      <c r="I10" s="37" t="s">
        <v>37</v>
      </c>
      <c r="J10" s="26">
        <v>800</v>
      </c>
      <c r="K10" s="1">
        <f t="shared" si="0"/>
        <v>124368.4210526316</v>
      </c>
      <c r="L10" s="14">
        <f>K10/360</f>
        <v>345.46783625731001</v>
      </c>
      <c r="M10" s="14"/>
      <c r="N10" s="15"/>
      <c r="O10" s="1"/>
      <c r="P10" s="1"/>
      <c r="Q10" s="3"/>
      <c r="R10" s="1"/>
      <c r="S10" s="1"/>
      <c r="T10" s="1"/>
    </row>
    <row r="13" spans="1:20">
      <c r="A13" s="1" t="s">
        <v>0</v>
      </c>
      <c r="F13" s="28" t="s">
        <v>39</v>
      </c>
    </row>
    <row r="14" spans="1:20">
      <c r="A14" s="1"/>
    </row>
    <row r="15" spans="1:20">
      <c r="A15" s="1">
        <v>1</v>
      </c>
      <c r="C15" s="29" t="s">
        <v>38</v>
      </c>
      <c r="D15" s="29"/>
      <c r="E15" s="29"/>
      <c r="F15" s="39">
        <v>1027.5</v>
      </c>
    </row>
    <row r="16" spans="1:20">
      <c r="A16" s="1">
        <v>2</v>
      </c>
      <c r="C16" s="29" t="s">
        <v>40</v>
      </c>
      <c r="D16" s="29"/>
      <c r="E16" s="29"/>
      <c r="F16" s="39">
        <v>1310.9</v>
      </c>
    </row>
    <row r="17" spans="1:6">
      <c r="A17" s="1">
        <v>3</v>
      </c>
      <c r="C17" s="29" t="s">
        <v>41</v>
      </c>
      <c r="D17" s="29"/>
      <c r="E17" s="29"/>
      <c r="F17" s="39">
        <v>0</v>
      </c>
    </row>
    <row r="18" spans="1:6">
      <c r="A18" s="1">
        <v>4</v>
      </c>
      <c r="C18" s="29" t="s">
        <v>42</v>
      </c>
      <c r="D18" s="29"/>
      <c r="E18" s="29"/>
      <c r="F18" s="39">
        <v>1249.7</v>
      </c>
    </row>
    <row r="19" spans="1:6">
      <c r="A19" s="1">
        <v>5</v>
      </c>
      <c r="C19" s="29" t="s">
        <v>43</v>
      </c>
      <c r="D19" s="29"/>
      <c r="E19" s="29"/>
      <c r="F19" s="39">
        <v>0</v>
      </c>
    </row>
    <row r="20" spans="1:6">
      <c r="A20" s="1">
        <v>6</v>
      </c>
      <c r="C20" s="29" t="s">
        <v>44</v>
      </c>
      <c r="D20" s="29"/>
      <c r="E20" s="29"/>
      <c r="F20" s="39">
        <v>239.5</v>
      </c>
    </row>
  </sheetData>
  <mergeCells count="18">
    <mergeCell ref="A1:P1"/>
    <mergeCell ref="J2:J3"/>
    <mergeCell ref="K2:L3"/>
    <mergeCell ref="M2:N3"/>
    <mergeCell ref="O2:O3"/>
    <mergeCell ref="P2:P3"/>
    <mergeCell ref="H3:I3"/>
    <mergeCell ref="R3:S3"/>
    <mergeCell ref="R2:T2"/>
    <mergeCell ref="B2:H2"/>
    <mergeCell ref="E3:G3"/>
    <mergeCell ref="C3:D3"/>
    <mergeCell ref="C20:E20"/>
    <mergeCell ref="C15:E15"/>
    <mergeCell ref="C16:E16"/>
    <mergeCell ref="C17:E17"/>
    <mergeCell ref="C18:E18"/>
    <mergeCell ref="C19:E19"/>
  </mergeCells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Богомолов Алексей Анатольевич</dc:creator>
  <cp:lastModifiedBy>luka</cp:lastModifiedBy>
  <cp:lastPrinted>2024-07-08T14:12:05Z</cp:lastPrinted>
  <dcterms:created xsi:type="dcterms:W3CDTF">2022-02-09T13:17:39Z</dcterms:created>
  <dcterms:modified xsi:type="dcterms:W3CDTF">2024-10-21T09:34:59Z</dcterms:modified>
</cp:coreProperties>
</file>