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codeName="ЭтаКнига"/>
  <xr:revisionPtr revIDLastSave="0" documentId="13_ncr:1_{5087F915-B1D5-4BAD-8CC9-2B583237869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6" i="1" l="1"/>
  <c r="D62" i="1"/>
  <c r="D58" i="1"/>
  <c r="D59" i="1"/>
  <c r="D60" i="1"/>
  <c r="D61" i="1"/>
  <c r="D63" i="1"/>
  <c r="D64" i="1"/>
  <c r="D65" i="1"/>
  <c r="H57" i="1"/>
  <c r="K30" i="1"/>
  <c r="K29" i="1"/>
  <c r="K28" i="1"/>
  <c r="K27" i="1"/>
  <c r="Q15" i="1"/>
  <c r="P11" i="1" l="1"/>
  <c r="C11" i="1" l="1"/>
  <c r="C12" i="1"/>
  <c r="D12" i="1"/>
  <c r="C13" i="1"/>
  <c r="D13" i="1"/>
  <c r="C14" i="1"/>
  <c r="D14" i="1"/>
  <c r="C15" i="1"/>
  <c r="D15" i="1" s="1"/>
  <c r="C16" i="1"/>
  <c r="D16" i="1" s="1"/>
  <c r="C17" i="1"/>
  <c r="D17" i="1" s="1"/>
  <c r="E17" i="1" s="1"/>
  <c r="C18" i="1"/>
  <c r="D18" i="1" s="1"/>
  <c r="C19" i="1"/>
  <c r="D19" i="1" s="1"/>
  <c r="C20" i="1"/>
  <c r="Q16" i="1" s="1"/>
  <c r="D20" i="1"/>
  <c r="L27" i="1" s="1"/>
  <c r="C21" i="1"/>
  <c r="D21" i="1"/>
  <c r="E21" i="1" s="1"/>
  <c r="C44" i="1"/>
  <c r="D44" i="1"/>
  <c r="H44" i="1"/>
  <c r="I44" i="1"/>
  <c r="J44" i="1"/>
  <c r="C45" i="1"/>
  <c r="D45" i="1" s="1"/>
  <c r="C46" i="1"/>
  <c r="D46" i="1" s="1"/>
  <c r="C47" i="1"/>
  <c r="D47" i="1"/>
  <c r="C48" i="1"/>
  <c r="D48" i="1" s="1"/>
  <c r="C49" i="1"/>
  <c r="D49" i="1" s="1"/>
  <c r="C50" i="1"/>
  <c r="D50" i="1" s="1"/>
  <c r="C51" i="1"/>
  <c r="D51" i="1"/>
  <c r="C52" i="1"/>
  <c r="D52" i="1" s="1"/>
  <c r="C53" i="1"/>
  <c r="D53" i="1" s="1"/>
  <c r="G93" i="1"/>
  <c r="I50" i="1" l="1"/>
  <c r="E18" i="1"/>
  <c r="F18" i="1" s="1"/>
  <c r="Q17" i="1"/>
  <c r="M28" i="1" s="1"/>
  <c r="E13" i="1"/>
  <c r="L89" i="1"/>
  <c r="D11" i="1"/>
  <c r="E15" i="1"/>
  <c r="L28" i="1"/>
  <c r="E19" i="1"/>
  <c r="F19" i="1" s="1"/>
  <c r="G19" i="1" s="1"/>
  <c r="E20" i="1"/>
  <c r="F20" i="1" s="1"/>
  <c r="G20" i="1" s="1"/>
  <c r="H20" i="1" s="1"/>
  <c r="E16" i="1"/>
  <c r="F16" i="1" s="1"/>
  <c r="E90" i="1"/>
  <c r="E89" i="1"/>
  <c r="E12" i="1"/>
  <c r="E14" i="1"/>
  <c r="F14" i="1" s="1"/>
  <c r="M27" i="1"/>
  <c r="L78" i="1"/>
  <c r="E78" i="1" s="1"/>
  <c r="F13" i="1" l="1"/>
  <c r="N92" i="1"/>
  <c r="D57" i="1"/>
  <c r="E79" i="1"/>
  <c r="I49" i="1"/>
  <c r="M29" i="1"/>
  <c r="F21" i="1"/>
  <c r="L29" i="1" s="1"/>
  <c r="G14" i="1"/>
  <c r="F15" i="1"/>
  <c r="G15" i="1" s="1"/>
  <c r="F17" i="1"/>
  <c r="G16" i="1"/>
  <c r="H16" i="1" s="1"/>
  <c r="M30" i="1" l="1"/>
  <c r="G17" i="1"/>
  <c r="H17" i="1" s="1"/>
  <c r="I17" i="1" s="1"/>
  <c r="G18" i="1"/>
  <c r="G21" i="1"/>
  <c r="L30" i="1" s="1"/>
  <c r="H15" i="1"/>
  <c r="K31" i="1" l="1"/>
  <c r="M31" i="1"/>
  <c r="H18" i="1"/>
  <c r="I18" i="1" s="1"/>
  <c r="J18" i="1" s="1"/>
  <c r="H19" i="1"/>
  <c r="H21" i="1"/>
  <c r="L31" i="1" s="1"/>
  <c r="I16" i="1"/>
  <c r="M32" i="1" l="1"/>
  <c r="K32" i="1"/>
  <c r="J17" i="1"/>
  <c r="K18" i="1" s="1"/>
  <c r="I21" i="1"/>
  <c r="L32" i="1" s="1"/>
  <c r="I19" i="1"/>
  <c r="J19" i="1" s="1"/>
  <c r="K19" i="1" s="1"/>
  <c r="I20" i="1"/>
  <c r="K34" i="1" l="1"/>
  <c r="M34" i="1"/>
  <c r="L19" i="1"/>
  <c r="K33" i="1"/>
  <c r="M33" i="1"/>
  <c r="J21" i="1"/>
  <c r="L33" i="1" s="1"/>
  <c r="J20" i="1"/>
  <c r="K20" i="1" s="1"/>
  <c r="L20" i="1" s="1"/>
  <c r="M20" i="1" s="1"/>
  <c r="K36" i="1" l="1"/>
  <c r="M36" i="1"/>
  <c r="M35" i="1"/>
  <c r="K35" i="1"/>
  <c r="K21" i="1"/>
  <c r="L34" i="1" s="1"/>
  <c r="L21" i="1" l="1"/>
  <c r="L35" i="1" s="1"/>
  <c r="M21" i="1" l="1"/>
  <c r="L36" i="1" s="1"/>
  <c r="N21" i="1" l="1"/>
  <c r="L37" i="1" l="1"/>
  <c r="E28" i="1" s="1"/>
  <c r="G82" i="1" s="1"/>
  <c r="N81" i="1" s="1"/>
  <c r="M37" i="1"/>
  <c r="E32" i="1" s="1"/>
  <c r="K37" i="1"/>
  <c r="E27" i="1" s="1"/>
  <c r="C69" i="1" s="1"/>
  <c r="J68" i="1" s="1"/>
</calcChain>
</file>

<file path=xl/sharedStrings.xml><?xml version="1.0" encoding="utf-8"?>
<sst xmlns="http://schemas.openxmlformats.org/spreadsheetml/2006/main" count="83" uniqueCount="70">
  <si>
    <t>№</t>
  </si>
  <si>
    <t>y = f(x)</t>
  </si>
  <si>
    <t>x*</t>
  </si>
  <si>
    <t>[a, b]</t>
  </si>
  <si>
    <t>i</t>
  </si>
  <si>
    <t>a</t>
  </si>
  <si>
    <t>b</t>
  </si>
  <si>
    <t>h = (b - a) / 10</t>
  </si>
  <si>
    <t>Шаг интервала</t>
  </si>
  <si>
    <t>Дано</t>
  </si>
  <si>
    <t>x**</t>
  </si>
  <si>
    <t>x***</t>
  </si>
  <si>
    <t>x****</t>
  </si>
  <si>
    <t>Таблица конечных разностей</t>
  </si>
  <si>
    <t>f(x1…xn)</t>
  </si>
  <si>
    <t>f(x2…xn)</t>
  </si>
  <si>
    <t>f(x3…xn)</t>
  </si>
  <si>
    <t>f(x4…xn)</t>
  </si>
  <si>
    <t>f(x5…xn)</t>
  </si>
  <si>
    <t>f(x6…xn)</t>
  </si>
  <si>
    <t>f(x7…xn)</t>
  </si>
  <si>
    <t>f(x8…xn)</t>
  </si>
  <si>
    <t>f(x9…xn)</t>
  </si>
  <si>
    <t>f(x10…xn)</t>
  </si>
  <si>
    <t>Тема 2. Интерполирование функции с помощью интерполяционных формул c конечными разностями</t>
  </si>
  <si>
    <t>t(x**)</t>
  </si>
  <si>
    <t>t(x***)</t>
  </si>
  <si>
    <r>
      <t>y = x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 xml:space="preserve"> + sin(x)</t>
    </r>
  </si>
  <si>
    <r>
      <t>x</t>
    </r>
    <r>
      <rPr>
        <vertAlign val="subscript"/>
        <sz val="14"/>
        <color theme="1"/>
        <rFont val="Calibri"/>
        <family val="2"/>
        <scheme val="minor"/>
      </rPr>
      <t>i</t>
    </r>
    <r>
      <rPr>
        <sz val="14"/>
        <color theme="1"/>
        <rFont val="Calibri"/>
        <family val="2"/>
        <scheme val="minor"/>
      </rPr>
      <t xml:space="preserve"> = a + ih</t>
    </r>
  </si>
  <si>
    <r>
      <t>f(x</t>
    </r>
    <r>
      <rPr>
        <vertAlign val="subscript"/>
        <sz val="14"/>
        <color theme="1"/>
        <rFont val="Calibri"/>
        <family val="2"/>
        <scheme val="minor"/>
      </rPr>
      <t>i</t>
    </r>
    <r>
      <rPr>
        <sz val="14"/>
        <color theme="1"/>
        <rFont val="Calibri"/>
        <family val="2"/>
        <scheme val="minor"/>
      </rPr>
      <t>) = x</t>
    </r>
    <r>
      <rPr>
        <vertAlign val="subscript"/>
        <sz val="14"/>
        <color theme="1"/>
        <rFont val="Calibri"/>
        <family val="2"/>
        <scheme val="minor"/>
      </rPr>
      <t>i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 xml:space="preserve"> + sin(x</t>
    </r>
    <r>
      <rPr>
        <vertAlign val="subscript"/>
        <sz val="14"/>
        <color theme="1"/>
        <rFont val="Calibri"/>
        <family val="2"/>
        <scheme val="minor"/>
      </rPr>
      <t>i</t>
    </r>
    <r>
      <rPr>
        <sz val="14"/>
        <color theme="1"/>
        <rFont val="Calibri"/>
        <family val="2"/>
        <scheme val="minor"/>
      </rPr>
      <t>)</t>
    </r>
  </si>
  <si>
    <t>Ln(x** + t(x**)h)</t>
  </si>
  <si>
    <t>Ln(x*** + t(x***)h)</t>
  </si>
  <si>
    <t>t(x)</t>
  </si>
  <si>
    <r>
      <t>t(x) =  (x - x</t>
    </r>
    <r>
      <rPr>
        <vertAlign val="subscript"/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)/h</t>
    </r>
  </si>
  <si>
    <t>t(x****)</t>
  </si>
  <si>
    <t>Номер слагаемого</t>
  </si>
  <si>
    <r>
      <t>L</t>
    </r>
    <r>
      <rPr>
        <vertAlign val="subscript"/>
        <sz val="14"/>
        <color theme="1"/>
        <rFont val="Calibri"/>
        <family val="2"/>
        <scheme val="minor"/>
      </rPr>
      <t>n</t>
    </r>
    <r>
      <rPr>
        <sz val="14"/>
        <color theme="1"/>
        <rFont val="Calibri"/>
        <family val="2"/>
        <scheme val="minor"/>
      </rPr>
      <t>(x</t>
    </r>
    <r>
      <rPr>
        <vertAlign val="subscript"/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 xml:space="preserve"> + th) = f</t>
    </r>
    <r>
      <rPr>
        <vertAlign val="subscript"/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 xml:space="preserve"> + t*f</t>
    </r>
    <r>
      <rPr>
        <vertAlign val="superscript"/>
        <sz val="14"/>
        <color theme="1"/>
        <rFont val="Calibri"/>
        <family val="2"/>
        <scheme val="minor"/>
      </rPr>
      <t>1</t>
    </r>
    <r>
      <rPr>
        <vertAlign val="subscript"/>
        <sz val="14"/>
        <color theme="1"/>
        <rFont val="Calibri"/>
        <family val="2"/>
        <scheme val="minor"/>
      </rPr>
      <t>1/2</t>
    </r>
    <r>
      <rPr>
        <sz val="14"/>
        <color theme="1"/>
        <rFont val="Calibri"/>
        <family val="2"/>
        <scheme val="minor"/>
      </rPr>
      <t xml:space="preserve"> + t(t-1)/2 * f</t>
    </r>
    <r>
      <rPr>
        <vertAlign val="superscript"/>
        <sz val="14"/>
        <color theme="1"/>
        <rFont val="Calibri"/>
        <family val="2"/>
        <scheme val="minor"/>
      </rPr>
      <t>2</t>
    </r>
    <r>
      <rPr>
        <vertAlign val="subscript"/>
        <sz val="14"/>
        <color theme="1"/>
        <rFont val="Calibri"/>
        <family val="2"/>
        <scheme val="minor"/>
      </rPr>
      <t xml:space="preserve">1 </t>
    </r>
    <r>
      <rPr>
        <sz val="14"/>
        <color theme="1"/>
        <rFont val="Calibri"/>
        <family val="2"/>
        <scheme val="minor"/>
      </rPr>
      <t>+ … + (t(t-1)…(t-(n-1))/n!*f</t>
    </r>
    <r>
      <rPr>
        <vertAlign val="superscript"/>
        <sz val="14"/>
        <color theme="1"/>
        <rFont val="Calibri"/>
        <family val="2"/>
        <scheme val="minor"/>
      </rPr>
      <t>n</t>
    </r>
    <r>
      <rPr>
        <vertAlign val="subscript"/>
        <sz val="14"/>
        <color theme="1"/>
        <rFont val="Calibri"/>
        <family val="2"/>
        <scheme val="minor"/>
      </rPr>
      <t>n/2</t>
    </r>
  </si>
  <si>
    <t>Ln(x**** + t(x****)h)</t>
  </si>
  <si>
    <r>
      <t>L</t>
    </r>
    <r>
      <rPr>
        <vertAlign val="subscript"/>
        <sz val="14"/>
        <color theme="1"/>
        <rFont val="Calibri"/>
        <family val="2"/>
        <scheme val="minor"/>
      </rPr>
      <t>n</t>
    </r>
    <r>
      <rPr>
        <sz val="14"/>
        <color theme="1"/>
        <rFont val="Calibri"/>
        <family val="2"/>
        <scheme val="minor"/>
      </rPr>
      <t>(x</t>
    </r>
    <r>
      <rPr>
        <vertAlign val="subscript"/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 xml:space="preserve"> + th) = f</t>
    </r>
    <r>
      <rPr>
        <vertAlign val="subscript"/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 xml:space="preserve"> + t*f</t>
    </r>
    <r>
      <rPr>
        <vertAlign val="superscript"/>
        <sz val="14"/>
        <color theme="1"/>
        <rFont val="Calibri"/>
        <family val="2"/>
        <scheme val="minor"/>
      </rPr>
      <t>1</t>
    </r>
    <r>
      <rPr>
        <vertAlign val="subscript"/>
        <sz val="14"/>
        <color theme="1"/>
        <rFont val="Calibri"/>
        <family val="2"/>
        <scheme val="minor"/>
      </rPr>
      <t>-1/2</t>
    </r>
    <r>
      <rPr>
        <sz val="14"/>
        <color theme="1"/>
        <rFont val="Calibri"/>
        <family val="2"/>
        <scheme val="minor"/>
      </rPr>
      <t xml:space="preserve"> + t(t-1)/2 * f</t>
    </r>
    <r>
      <rPr>
        <vertAlign val="superscript"/>
        <sz val="14"/>
        <color theme="1"/>
        <rFont val="Calibri"/>
        <family val="2"/>
        <scheme val="minor"/>
      </rPr>
      <t>2</t>
    </r>
    <r>
      <rPr>
        <vertAlign val="subscript"/>
        <sz val="14"/>
        <color theme="1"/>
        <rFont val="Calibri"/>
        <family val="2"/>
        <scheme val="minor"/>
      </rPr>
      <t xml:space="preserve">-1 </t>
    </r>
    <r>
      <rPr>
        <sz val="14"/>
        <color theme="1"/>
        <rFont val="Calibri"/>
        <family val="2"/>
        <scheme val="minor"/>
      </rPr>
      <t>+ … + (t(t-1)…(t-(n-1))/n!*f</t>
    </r>
    <r>
      <rPr>
        <vertAlign val="superscript"/>
        <sz val="14"/>
        <color theme="1"/>
        <rFont val="Calibri"/>
        <family val="2"/>
        <scheme val="minor"/>
      </rPr>
      <t>n</t>
    </r>
    <r>
      <rPr>
        <vertAlign val="subscript"/>
        <sz val="14"/>
        <color theme="1"/>
        <rFont val="Calibri"/>
        <family val="2"/>
        <scheme val="minor"/>
      </rPr>
      <t>-n/2</t>
    </r>
  </si>
  <si>
    <t>Слагаемые формулы Ньютона в точках:</t>
  </si>
  <si>
    <r>
      <t>2-ая формула Ньютона по x</t>
    </r>
    <r>
      <rPr>
        <vertAlign val="subscript"/>
        <sz val="14"/>
        <color theme="1"/>
        <rFont val="Calibri"/>
        <family val="2"/>
        <charset val="204"/>
        <scheme val="minor"/>
      </rPr>
      <t>0</t>
    </r>
    <r>
      <rPr>
        <sz val="14"/>
        <color theme="1"/>
        <rFont val="Calibri"/>
        <family val="2"/>
        <scheme val="minor"/>
      </rPr>
      <t>, x</t>
    </r>
    <r>
      <rPr>
        <vertAlign val="subscript"/>
        <sz val="14"/>
        <color theme="1"/>
        <rFont val="Calibri"/>
        <family val="2"/>
        <charset val="204"/>
        <scheme val="minor"/>
      </rPr>
      <t>-1</t>
    </r>
    <r>
      <rPr>
        <sz val="14"/>
        <color theme="1"/>
        <rFont val="Calibri"/>
        <family val="2"/>
        <scheme val="minor"/>
      </rPr>
      <t>, x</t>
    </r>
    <r>
      <rPr>
        <vertAlign val="subscript"/>
        <sz val="14"/>
        <color theme="1"/>
        <rFont val="Calibri"/>
        <family val="2"/>
        <charset val="204"/>
        <scheme val="minor"/>
      </rPr>
      <t>-2</t>
    </r>
    <r>
      <rPr>
        <sz val="14"/>
        <color theme="1"/>
        <rFont val="Calibri"/>
        <family val="2"/>
        <scheme val="minor"/>
      </rPr>
      <t>, …, x</t>
    </r>
    <r>
      <rPr>
        <vertAlign val="subscript"/>
        <sz val="14"/>
        <color theme="1"/>
        <rFont val="Calibri"/>
        <family val="2"/>
        <charset val="204"/>
        <scheme val="minor"/>
      </rPr>
      <t>-n</t>
    </r>
    <r>
      <rPr>
        <sz val="14"/>
        <color theme="1"/>
        <rFont val="Calibri"/>
        <family val="2"/>
        <scheme val="minor"/>
      </rPr>
      <t>, x = x</t>
    </r>
    <r>
      <rPr>
        <vertAlign val="subscript"/>
        <sz val="14"/>
        <color theme="1"/>
        <rFont val="Calibri"/>
        <family val="2"/>
        <charset val="204"/>
        <scheme val="minor"/>
      </rPr>
      <t>0</t>
    </r>
    <r>
      <rPr>
        <sz val="14"/>
        <color theme="1"/>
        <rFont val="Calibri"/>
        <family val="2"/>
        <scheme val="minor"/>
      </rPr>
      <t xml:space="preserve"> + th,</t>
    </r>
    <r>
      <rPr>
        <sz val="14"/>
        <color rgb="FFFF0000"/>
        <rFont val="Calibri"/>
        <family val="2"/>
        <charset val="204"/>
        <scheme val="minor"/>
      </rPr>
      <t xml:space="preserve"> </t>
    </r>
    <r>
      <rPr>
        <b/>
        <sz val="14"/>
        <color rgb="FFFF0000"/>
        <rFont val="Calibri"/>
        <family val="2"/>
        <charset val="204"/>
        <scheme val="minor"/>
      </rPr>
      <t>-1 &lt; t &lt; 0</t>
    </r>
  </si>
  <si>
    <r>
      <t>1-ая формула Ньютона по x</t>
    </r>
    <r>
      <rPr>
        <vertAlign val="subscript"/>
        <sz val="14"/>
        <color theme="1"/>
        <rFont val="Calibri"/>
        <family val="2"/>
        <charset val="204"/>
        <scheme val="minor"/>
      </rPr>
      <t>0</t>
    </r>
    <r>
      <rPr>
        <sz val="14"/>
        <color theme="1"/>
        <rFont val="Calibri"/>
        <family val="2"/>
        <scheme val="minor"/>
      </rPr>
      <t>, x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scheme val="minor"/>
      </rPr>
      <t>, x</t>
    </r>
    <r>
      <rPr>
        <vertAlign val="sub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scheme val="minor"/>
      </rPr>
      <t>, …, x</t>
    </r>
    <r>
      <rPr>
        <vertAlign val="subscript"/>
        <sz val="14"/>
        <color theme="1"/>
        <rFont val="Calibri"/>
        <family val="2"/>
        <charset val="204"/>
        <scheme val="minor"/>
      </rPr>
      <t>n</t>
    </r>
    <r>
      <rPr>
        <sz val="14"/>
        <color theme="1"/>
        <rFont val="Calibri"/>
        <family val="2"/>
        <scheme val="minor"/>
      </rPr>
      <t>, x = x</t>
    </r>
    <r>
      <rPr>
        <vertAlign val="subscript"/>
        <sz val="14"/>
        <color theme="1"/>
        <rFont val="Calibri"/>
        <family val="2"/>
        <charset val="204"/>
        <scheme val="minor"/>
      </rPr>
      <t>0</t>
    </r>
    <r>
      <rPr>
        <sz val="14"/>
        <color theme="1"/>
        <rFont val="Calibri"/>
        <family val="2"/>
        <scheme val="minor"/>
      </rPr>
      <t xml:space="preserve"> + th,</t>
    </r>
    <r>
      <rPr>
        <b/>
        <sz val="14"/>
        <color rgb="FFFF0000"/>
        <rFont val="Calibri"/>
        <family val="2"/>
        <charset val="204"/>
        <scheme val="minor"/>
      </rPr>
      <t xml:space="preserve"> 0 &lt; t &lt; 1</t>
    </r>
  </si>
  <si>
    <t xml:space="preserve">Формула остаточного члена интерполяционной формулы Лагранжа первого порядка
</t>
  </si>
  <si>
    <t>min</t>
  </si>
  <si>
    <t>max</t>
  </si>
  <si>
    <t>⇒</t>
  </si>
  <si>
    <r>
      <t>R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(x*) = L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(x*) - f(x*)</t>
    </r>
  </si>
  <si>
    <t>Формула остаточного члена интерполяционной формулы Лагранжа</t>
  </si>
  <si>
    <t>ω(x**)</t>
  </si>
  <si>
    <r>
      <t>R</t>
    </r>
    <r>
      <rPr>
        <vertAlign val="subscript"/>
        <sz val="14"/>
        <color theme="1"/>
        <rFont val="Calibri"/>
        <family val="2"/>
        <scheme val="minor"/>
      </rPr>
      <t>n</t>
    </r>
    <r>
      <rPr>
        <sz val="14"/>
        <color theme="1"/>
        <rFont val="Calibri"/>
        <family val="2"/>
        <scheme val="minor"/>
      </rPr>
      <t>(x) = f</t>
    </r>
    <r>
      <rPr>
        <vertAlign val="superscript"/>
        <sz val="14"/>
        <color theme="1"/>
        <rFont val="Calibri"/>
        <family val="2"/>
        <charset val="204"/>
        <scheme val="minor"/>
      </rPr>
      <t>(n+1)</t>
    </r>
    <r>
      <rPr>
        <sz val="14"/>
        <color theme="1"/>
        <rFont val="Calibri"/>
        <family val="2"/>
        <scheme val="minor"/>
      </rPr>
      <t>(ξ)ω2(x)/(n+1)! * ω</t>
    </r>
    <r>
      <rPr>
        <vertAlign val="subscript"/>
        <sz val="14"/>
        <color theme="1"/>
        <rFont val="Calibri"/>
        <family val="2"/>
        <charset val="204"/>
        <scheme val="minor"/>
      </rPr>
      <t>n+1</t>
    </r>
    <r>
      <rPr>
        <sz val="14"/>
        <color theme="1"/>
        <rFont val="Calibri"/>
        <family val="2"/>
        <charset val="204"/>
        <scheme val="minor"/>
      </rPr>
      <t>(x)</t>
    </r>
    <r>
      <rPr>
        <sz val="14"/>
        <color theme="1"/>
        <rFont val="Calibri"/>
        <family val="2"/>
        <scheme val="minor"/>
      </rPr>
      <t>, где ξ ∈ [x</t>
    </r>
    <r>
      <rPr>
        <vertAlign val="subscript"/>
        <sz val="14"/>
        <color theme="1"/>
        <rFont val="Calibri"/>
        <family val="2"/>
        <scheme val="minor"/>
      </rPr>
      <t>i</t>
    </r>
    <r>
      <rPr>
        <sz val="14"/>
        <color theme="1"/>
        <rFont val="Calibri"/>
        <family val="2"/>
        <scheme val="minor"/>
      </rPr>
      <t>, x</t>
    </r>
    <r>
      <rPr>
        <vertAlign val="subscript"/>
        <sz val="14"/>
        <color theme="1"/>
        <rFont val="Calibri"/>
        <family val="2"/>
        <scheme val="minor"/>
      </rPr>
      <t>i+1</t>
    </r>
    <r>
      <rPr>
        <sz val="14"/>
        <color theme="1"/>
        <rFont val="Calibri"/>
        <family val="2"/>
        <scheme val="minor"/>
      </rPr>
      <t>], ω</t>
    </r>
    <r>
      <rPr>
        <vertAlign val="subscript"/>
        <sz val="14"/>
        <color theme="1"/>
        <rFont val="Calibri"/>
        <family val="2"/>
        <charset val="204"/>
        <scheme val="minor"/>
      </rPr>
      <t>n+1</t>
    </r>
    <r>
      <rPr>
        <sz val="14"/>
        <color theme="1"/>
        <rFont val="Calibri"/>
        <family val="2"/>
        <charset val="204"/>
        <scheme val="minor"/>
      </rPr>
      <t>(x) = (x - x</t>
    </r>
    <r>
      <rPr>
        <vertAlign val="subscript"/>
        <sz val="14"/>
        <color theme="1"/>
        <rFont val="Calibri"/>
        <family val="2"/>
        <charset val="204"/>
        <scheme val="minor"/>
      </rPr>
      <t>0</t>
    </r>
    <r>
      <rPr>
        <sz val="14"/>
        <color theme="1"/>
        <rFont val="Calibri"/>
        <family val="2"/>
        <charset val="204"/>
        <scheme val="minor"/>
      </rPr>
      <t>)…(x - x</t>
    </r>
    <r>
      <rPr>
        <vertAlign val="subscript"/>
        <sz val="14"/>
        <color theme="1"/>
        <rFont val="Calibri"/>
        <family val="2"/>
        <charset val="204"/>
        <scheme val="minor"/>
      </rPr>
      <t>n</t>
    </r>
    <r>
      <rPr>
        <sz val="14"/>
        <color theme="1"/>
        <rFont val="Calibri"/>
        <family val="2"/>
        <charset val="204"/>
        <scheme val="minor"/>
      </rPr>
      <t>)</t>
    </r>
  </si>
  <si>
    <t>Вспомогательные вычисления для оценки погрешности</t>
  </si>
  <si>
    <r>
      <t>ω(x) = (x - x</t>
    </r>
    <r>
      <rPr>
        <vertAlign val="subscript"/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)...(x - x</t>
    </r>
    <r>
      <rPr>
        <vertAlign val="subscript"/>
        <sz val="14"/>
        <color theme="1"/>
        <rFont val="Calibri"/>
        <family val="2"/>
        <scheme val="minor"/>
      </rPr>
      <t>n</t>
    </r>
    <r>
      <rPr>
        <sz val="14"/>
        <color theme="1"/>
        <rFont val="Calibri"/>
        <family val="2"/>
        <scheme val="minor"/>
      </rPr>
      <t>)</t>
    </r>
  </si>
  <si>
    <t>ω(x***)</t>
  </si>
  <si>
    <r>
      <t>minR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(x) &lt; R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(x**) &lt; maxR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(x)</t>
    </r>
  </si>
  <si>
    <r>
      <t>minR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(x) &lt; R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(x***) &lt; maxR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(x)</t>
    </r>
  </si>
  <si>
    <r>
      <t>minR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(x) &lt; R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(x****) &lt; maxR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(x)</t>
    </r>
  </si>
  <si>
    <t>f(x**)</t>
  </si>
  <si>
    <t>f(x***)</t>
  </si>
  <si>
    <t>f(x****)</t>
  </si>
  <si>
    <t>Значение фнкции в искомых точках</t>
  </si>
  <si>
    <r>
      <t>R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(x**) = L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(x**) - f(x**)</t>
    </r>
  </si>
  <si>
    <r>
      <t>minR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(x)</t>
    </r>
  </si>
  <si>
    <r>
      <t>maxR</t>
    </r>
    <r>
      <rPr>
        <vertAlign val="sub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(x)</t>
    </r>
  </si>
  <si>
    <t>Формула остаточного члена интерполяционной формулы Лагранжа при ω(x**)</t>
  </si>
  <si>
    <r>
      <t>f</t>
    </r>
    <r>
      <rPr>
        <vertAlign val="superscript"/>
        <sz val="14"/>
        <color theme="1"/>
        <rFont val="Calibri"/>
        <family val="2"/>
        <charset val="204"/>
        <scheme val="minor"/>
      </rPr>
      <t>(XI)</t>
    </r>
    <r>
      <rPr>
        <sz val="14"/>
        <color theme="1"/>
        <rFont val="Calibri"/>
        <family val="2"/>
        <scheme val="minor"/>
      </rPr>
      <t>(x) = -cos(x)</t>
    </r>
  </si>
  <si>
    <t>MIN</t>
  </si>
  <si>
    <t>MAX</t>
  </si>
  <si>
    <t>Rmin</t>
  </si>
  <si>
    <t>Rmax</t>
  </si>
  <si>
    <r>
      <t>R</t>
    </r>
    <r>
      <rPr>
        <vertAlign val="subscript"/>
        <sz val="14"/>
        <color theme="1"/>
        <rFont val="Calibri"/>
        <family val="2"/>
        <scheme val="minor"/>
      </rPr>
      <t>n</t>
    </r>
    <r>
      <rPr>
        <sz val="14"/>
        <color theme="1"/>
        <rFont val="Calibri"/>
        <family val="2"/>
        <scheme val="minor"/>
      </rPr>
      <t>(x) = f</t>
    </r>
    <r>
      <rPr>
        <vertAlign val="superscript"/>
        <sz val="14"/>
        <color theme="1"/>
        <rFont val="Calibri"/>
        <family val="2"/>
        <charset val="204"/>
        <scheme val="minor"/>
      </rPr>
      <t>(n+1)</t>
    </r>
    <r>
      <rPr>
        <sz val="14"/>
        <color theme="1"/>
        <rFont val="Calibri"/>
        <family val="2"/>
        <scheme val="minor"/>
      </rPr>
      <t>(ξ)/(n+1)! * ω</t>
    </r>
    <r>
      <rPr>
        <vertAlign val="subscript"/>
        <sz val="14"/>
        <color theme="1"/>
        <rFont val="Calibri"/>
        <family val="2"/>
        <charset val="204"/>
        <scheme val="minor"/>
      </rPr>
      <t>n+1</t>
    </r>
    <r>
      <rPr>
        <sz val="14"/>
        <color theme="1"/>
        <rFont val="Calibri"/>
        <family val="2"/>
        <charset val="204"/>
        <scheme val="minor"/>
      </rPr>
      <t>(x)</t>
    </r>
    <r>
      <rPr>
        <sz val="14"/>
        <color theme="1"/>
        <rFont val="Calibri"/>
        <family val="2"/>
        <scheme val="minor"/>
      </rPr>
      <t>, где ξ ∈ [a, b], ω</t>
    </r>
    <r>
      <rPr>
        <vertAlign val="subscript"/>
        <sz val="14"/>
        <color theme="1"/>
        <rFont val="Calibri"/>
        <family val="2"/>
        <charset val="204"/>
        <scheme val="minor"/>
      </rPr>
      <t>n+1</t>
    </r>
    <r>
      <rPr>
        <sz val="14"/>
        <color theme="1"/>
        <rFont val="Calibri"/>
        <family val="2"/>
        <charset val="204"/>
        <scheme val="minor"/>
      </rPr>
      <t>(x) = (x - x</t>
    </r>
    <r>
      <rPr>
        <vertAlign val="subscript"/>
        <sz val="14"/>
        <color theme="1"/>
        <rFont val="Calibri"/>
        <family val="2"/>
        <charset val="204"/>
        <scheme val="minor"/>
      </rPr>
      <t>0</t>
    </r>
    <r>
      <rPr>
        <sz val="14"/>
        <color theme="1"/>
        <rFont val="Calibri"/>
        <family val="2"/>
        <charset val="204"/>
        <scheme val="minor"/>
      </rPr>
      <t>)…(x - x</t>
    </r>
    <r>
      <rPr>
        <vertAlign val="subscript"/>
        <sz val="14"/>
        <color theme="1"/>
        <rFont val="Calibri"/>
        <family val="2"/>
        <charset val="204"/>
        <scheme val="minor"/>
      </rPr>
      <t>n</t>
    </r>
    <r>
      <rPr>
        <sz val="14"/>
        <color theme="1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</si>
</sst>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000"/>
    <numFmt numFmtId="166" formatCode="0.00000000000000000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vertAlign val="subscript"/>
      <sz val="14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2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vertAlign val="superscript"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1D9E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EDEDE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5" borderId="0" xfId="0" applyFill="1"/>
    <xf numFmtId="0" fontId="0" fillId="0" borderId="0" xfId="0" applyFill="1"/>
    <xf numFmtId="0" fontId="0" fillId="5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1" fillId="10" borderId="1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0" fontId="1" fillId="5" borderId="0" xfId="0" applyFont="1" applyFill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5" fontId="1" fillId="8" borderId="2" xfId="0" applyNumberFormat="1" applyFont="1" applyFill="1" applyBorder="1" applyAlignment="1">
      <alignment horizontal="center" vertical="center"/>
    </xf>
    <xf numFmtId="165" fontId="1" fillId="8" borderId="3" xfId="0" applyNumberFormat="1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5" xfId="0" quotePrefix="1" applyFont="1" applyFill="1" applyBorder="1" applyAlignment="1">
      <alignment horizontal="center" vertical="center" wrapText="1"/>
    </xf>
    <xf numFmtId="0" fontId="1" fillId="3" borderId="13" xfId="0" quotePrefix="1" applyFont="1" applyFill="1" applyBorder="1" applyAlignment="1">
      <alignment horizontal="center" vertical="center" wrapText="1"/>
    </xf>
    <xf numFmtId="0" fontId="1" fillId="3" borderId="6" xfId="0" quotePrefix="1" applyFont="1" applyFill="1" applyBorder="1" applyAlignment="1">
      <alignment horizontal="center" vertical="center" wrapText="1"/>
    </xf>
    <xf numFmtId="0" fontId="1" fillId="3" borderId="7" xfId="0" quotePrefix="1" applyFont="1" applyFill="1" applyBorder="1" applyAlignment="1">
      <alignment horizontal="center" vertical="center" wrapText="1"/>
    </xf>
    <xf numFmtId="0" fontId="1" fillId="3" borderId="11" xfId="0" quotePrefix="1" applyFont="1" applyFill="1" applyBorder="1" applyAlignment="1">
      <alignment horizontal="center" vertical="center" wrapText="1"/>
    </xf>
    <xf numFmtId="0" fontId="1" fillId="3" borderId="8" xfId="0" quotePrefix="1" applyFont="1" applyFill="1" applyBorder="1" applyAlignment="1">
      <alignment horizontal="center" vertical="center" wrapText="1"/>
    </xf>
    <xf numFmtId="0" fontId="9" fillId="8" borderId="5" xfId="0" quotePrefix="1" applyFont="1" applyFill="1" applyBorder="1" applyAlignment="1">
      <alignment horizontal="center" vertical="center" wrapText="1"/>
    </xf>
    <xf numFmtId="0" fontId="9" fillId="8" borderId="13" xfId="0" quotePrefix="1" applyFont="1" applyFill="1" applyBorder="1" applyAlignment="1">
      <alignment horizontal="center" vertical="center" wrapText="1"/>
    </xf>
    <xf numFmtId="0" fontId="9" fillId="8" borderId="6" xfId="0" quotePrefix="1" applyFont="1" applyFill="1" applyBorder="1" applyAlignment="1">
      <alignment horizontal="center" vertical="center" wrapText="1"/>
    </xf>
    <xf numFmtId="0" fontId="9" fillId="8" borderId="7" xfId="0" quotePrefix="1" applyFont="1" applyFill="1" applyBorder="1" applyAlignment="1">
      <alignment horizontal="center" vertical="center" wrapText="1"/>
    </xf>
    <xf numFmtId="0" fontId="9" fillId="8" borderId="11" xfId="0" quotePrefix="1" applyFont="1" applyFill="1" applyBorder="1" applyAlignment="1">
      <alignment horizontal="center" vertical="center" wrapText="1"/>
    </xf>
    <xf numFmtId="0" fontId="9" fillId="8" borderId="8" xfId="0" quotePrefix="1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/>
    </xf>
    <xf numFmtId="166" fontId="0" fillId="5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EDEDE"/>
      <color rgb="FFF1D9E7"/>
      <color rgb="FFDAF6B0"/>
      <color rgb="FFFFD1D1"/>
      <color rgb="FFE7FDEB"/>
      <color rgb="FFCBFF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S125"/>
  <sheetViews>
    <sheetView tabSelected="1" topLeftCell="A37" zoomScale="59" zoomScaleNormal="130" workbookViewId="0">
      <selection activeCell="H63" sqref="H63"/>
    </sheetView>
  </sheetViews>
  <sheetFormatPr defaultRowHeight="14.4" x14ac:dyDescent="0.3"/>
  <cols>
    <col min="1" max="1" width="2.6640625" customWidth="1"/>
    <col min="2" max="2" width="4.77734375" customWidth="1"/>
    <col min="3" max="3" width="15.6640625" customWidth="1"/>
    <col min="4" max="4" width="20.21875" customWidth="1"/>
    <col min="5" max="5" width="20.5546875" customWidth="1"/>
    <col min="6" max="6" width="20.33203125" customWidth="1"/>
    <col min="7" max="7" width="20.6640625" customWidth="1"/>
    <col min="8" max="8" width="20.5546875" customWidth="1"/>
    <col min="9" max="9" width="28" customWidth="1"/>
    <col min="10" max="10" width="21.5546875" customWidth="1"/>
    <col min="11" max="11" width="26.33203125" customWidth="1"/>
    <col min="12" max="12" width="23.44140625" customWidth="1"/>
    <col min="13" max="13" width="24.77734375" customWidth="1"/>
    <col min="14" max="14" width="22.33203125" customWidth="1"/>
    <col min="16" max="16" width="19.21875" bestFit="1" customWidth="1"/>
    <col min="17" max="17" width="20" bestFit="1" customWidth="1"/>
    <col min="18" max="18" width="9" customWidth="1"/>
    <col min="20" max="22" width="19.21875" bestFit="1" customWidth="1"/>
  </cols>
  <sheetData>
    <row r="1" spans="1:19" ht="18" x14ac:dyDescent="0.3">
      <c r="A1" s="37" t="s">
        <v>24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15.6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ht="20.399999999999999" customHeight="1" x14ac:dyDescent="0.3">
      <c r="A3" s="11"/>
      <c r="B3" s="38" t="s">
        <v>9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  <c r="N3" s="11"/>
      <c r="O3" s="11"/>
      <c r="P3" s="10"/>
      <c r="Q3" s="10"/>
      <c r="R3" s="10"/>
      <c r="S3" s="10"/>
    </row>
    <row r="4" spans="1:19" ht="21" customHeight="1" x14ac:dyDescent="0.3">
      <c r="A4" s="10"/>
      <c r="B4" s="41" t="s">
        <v>0</v>
      </c>
      <c r="C4" s="41" t="s">
        <v>1</v>
      </c>
      <c r="D4" s="21" t="s">
        <v>3</v>
      </c>
      <c r="E4" s="22"/>
      <c r="F4" s="43" t="s">
        <v>2</v>
      </c>
      <c r="G4" s="44"/>
      <c r="H4" s="43" t="s">
        <v>10</v>
      </c>
      <c r="I4" s="44"/>
      <c r="J4" s="43" t="s">
        <v>11</v>
      </c>
      <c r="K4" s="44"/>
      <c r="L4" s="43" t="s">
        <v>12</v>
      </c>
      <c r="M4" s="44"/>
      <c r="N4" s="10"/>
      <c r="O4" s="10"/>
      <c r="P4" s="10"/>
      <c r="Q4" s="10"/>
      <c r="R4" s="10"/>
      <c r="S4" s="10"/>
    </row>
    <row r="5" spans="1:19" ht="18" x14ac:dyDescent="0.3">
      <c r="A5" s="10"/>
      <c r="B5" s="42"/>
      <c r="C5" s="42"/>
      <c r="D5" s="16" t="s">
        <v>5</v>
      </c>
      <c r="E5" s="16" t="s">
        <v>6</v>
      </c>
      <c r="F5" s="45"/>
      <c r="G5" s="46"/>
      <c r="H5" s="45"/>
      <c r="I5" s="46"/>
      <c r="J5" s="45"/>
      <c r="K5" s="46"/>
      <c r="L5" s="45"/>
      <c r="M5" s="46"/>
      <c r="N5" s="10"/>
      <c r="O5" s="10"/>
      <c r="P5" s="10"/>
      <c r="Q5" s="10"/>
      <c r="R5" s="10"/>
      <c r="S5" s="10"/>
    </row>
    <row r="6" spans="1:19" ht="19.8" x14ac:dyDescent="0.3">
      <c r="A6" s="10"/>
      <c r="B6" s="4">
        <v>6</v>
      </c>
      <c r="C6" s="4" t="s">
        <v>27</v>
      </c>
      <c r="D6" s="4">
        <v>0.6</v>
      </c>
      <c r="E6" s="5">
        <v>1.1000000000000001</v>
      </c>
      <c r="F6" s="35">
        <v>0.92</v>
      </c>
      <c r="G6" s="36"/>
      <c r="H6" s="35">
        <v>0.62</v>
      </c>
      <c r="I6" s="36"/>
      <c r="J6" s="35">
        <v>1.07</v>
      </c>
      <c r="K6" s="36"/>
      <c r="L6" s="35">
        <v>0.83</v>
      </c>
      <c r="M6" s="36"/>
      <c r="N6" s="10"/>
      <c r="O6" s="10"/>
      <c r="P6" s="10"/>
      <c r="Q6" s="10"/>
      <c r="R6" s="10"/>
      <c r="S6" s="10"/>
    </row>
    <row r="7" spans="1:19" ht="18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ht="18" x14ac:dyDescent="0.3">
      <c r="A8" s="13"/>
      <c r="B8" s="13"/>
      <c r="C8" s="13"/>
      <c r="D8" s="13"/>
      <c r="E8" s="13"/>
      <c r="F8" s="9"/>
      <c r="G8" s="9"/>
      <c r="H8" s="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ht="18" x14ac:dyDescent="0.3">
      <c r="A9" s="13"/>
      <c r="B9" s="23" t="s">
        <v>13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4"/>
      <c r="O9" s="13"/>
      <c r="P9" s="23" t="s">
        <v>8</v>
      </c>
      <c r="Q9" s="24"/>
      <c r="R9" s="13"/>
      <c r="S9" s="13"/>
    </row>
    <row r="10" spans="1:19" ht="20.399999999999999" x14ac:dyDescent="0.3">
      <c r="A10" s="13"/>
      <c r="B10" s="16" t="s">
        <v>4</v>
      </c>
      <c r="C10" s="16" t="s">
        <v>28</v>
      </c>
      <c r="D10" s="16" t="s">
        <v>29</v>
      </c>
      <c r="E10" s="16" t="s">
        <v>14</v>
      </c>
      <c r="F10" s="16" t="s">
        <v>15</v>
      </c>
      <c r="G10" s="16" t="s">
        <v>16</v>
      </c>
      <c r="H10" s="16" t="s">
        <v>17</v>
      </c>
      <c r="I10" s="16" t="s">
        <v>18</v>
      </c>
      <c r="J10" s="16" t="s">
        <v>19</v>
      </c>
      <c r="K10" s="16" t="s">
        <v>20</v>
      </c>
      <c r="L10" s="16" t="s">
        <v>21</v>
      </c>
      <c r="M10" s="16" t="s">
        <v>22</v>
      </c>
      <c r="N10" s="16" t="s">
        <v>23</v>
      </c>
      <c r="O10" s="13"/>
      <c r="P10" s="21" t="s">
        <v>7</v>
      </c>
      <c r="Q10" s="22"/>
      <c r="R10" s="13"/>
      <c r="S10" s="13"/>
    </row>
    <row r="11" spans="1:19" ht="18" x14ac:dyDescent="0.3">
      <c r="A11" s="13"/>
      <c r="B11" s="12">
        <v>0</v>
      </c>
      <c r="C11" s="6">
        <f>$D$6+B11*$P$11</f>
        <v>0.6</v>
      </c>
      <c r="D11" s="7">
        <f>C11^3+SIN(C11)</f>
        <v>0.78064247339503534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13"/>
      <c r="P11" s="35">
        <f>(E6-D6)/10</f>
        <v>5.000000000000001E-2</v>
      </c>
      <c r="Q11" s="36"/>
      <c r="R11" s="13"/>
      <c r="S11" s="13"/>
    </row>
    <row r="12" spans="1:19" ht="18" x14ac:dyDescent="0.3">
      <c r="A12" s="13"/>
      <c r="B12" s="12">
        <v>1</v>
      </c>
      <c r="C12" s="6">
        <f t="shared" ref="C12:C21" si="0">$D$6+B12*$P$11</f>
        <v>0.65</v>
      </c>
      <c r="D12" s="7">
        <f>C12^3+SIN(C12)</f>
        <v>0.87981140573603955</v>
      </c>
      <c r="E12" s="7">
        <f>D12-D11</f>
        <v>9.9168932341004212E-2</v>
      </c>
      <c r="F12" s="8"/>
      <c r="G12" s="8"/>
      <c r="H12" s="8"/>
      <c r="I12" s="8"/>
      <c r="J12" s="8"/>
      <c r="K12" s="8"/>
      <c r="L12" s="8"/>
      <c r="M12" s="8"/>
      <c r="N12" s="8"/>
      <c r="O12" s="13"/>
      <c r="P12" s="13"/>
      <c r="Q12" s="13"/>
      <c r="R12" s="13"/>
      <c r="S12" s="13"/>
    </row>
    <row r="13" spans="1:19" ht="18" x14ac:dyDescent="0.3">
      <c r="A13" s="13"/>
      <c r="B13" s="12">
        <v>2</v>
      </c>
      <c r="C13" s="6">
        <f t="shared" si="0"/>
        <v>0.7</v>
      </c>
      <c r="D13" s="7">
        <f t="shared" ref="D13:D21" si="1">C13^3+SIN(C13)</f>
        <v>0.98721768723769099</v>
      </c>
      <c r="E13" s="7">
        <f>D13-D12</f>
        <v>0.10740628150165143</v>
      </c>
      <c r="F13" s="7">
        <f>E13-E12</f>
        <v>8.2373491606472227E-3</v>
      </c>
      <c r="G13" s="8"/>
      <c r="H13" s="8"/>
      <c r="I13" s="8"/>
      <c r="J13" s="8"/>
      <c r="K13" s="8"/>
      <c r="L13" s="8"/>
      <c r="M13" s="8"/>
      <c r="N13" s="8"/>
      <c r="O13" s="13"/>
      <c r="P13" s="23" t="s">
        <v>32</v>
      </c>
      <c r="Q13" s="24"/>
      <c r="R13" s="13"/>
      <c r="S13" s="13"/>
    </row>
    <row r="14" spans="1:19" ht="20.399999999999999" x14ac:dyDescent="0.3">
      <c r="A14" s="13"/>
      <c r="B14" s="12">
        <v>3</v>
      </c>
      <c r="C14" s="6">
        <f t="shared" si="0"/>
        <v>0.75</v>
      </c>
      <c r="D14" s="7">
        <f t="shared" si="1"/>
        <v>1.103513760023334</v>
      </c>
      <c r="E14" s="7">
        <f t="shared" ref="E14:L21" si="2">D14-D13</f>
        <v>0.11629607278564302</v>
      </c>
      <c r="F14" s="7">
        <f t="shared" si="2"/>
        <v>8.8897912839915882E-3</v>
      </c>
      <c r="G14" s="7">
        <f>F14-F13</f>
        <v>6.5244212334436558E-4</v>
      </c>
      <c r="H14" s="8"/>
      <c r="I14" s="8"/>
      <c r="J14" s="8"/>
      <c r="K14" s="8"/>
      <c r="L14" s="8"/>
      <c r="M14" s="8"/>
      <c r="N14" s="8"/>
      <c r="O14" s="13"/>
      <c r="P14" s="21" t="s">
        <v>33</v>
      </c>
      <c r="Q14" s="22"/>
      <c r="R14" s="13"/>
      <c r="S14" s="13"/>
    </row>
    <row r="15" spans="1:19" ht="18" x14ac:dyDescent="0.3">
      <c r="A15" s="13"/>
      <c r="B15" s="12">
        <v>4</v>
      </c>
      <c r="C15" s="6">
        <f t="shared" si="0"/>
        <v>0.8</v>
      </c>
      <c r="D15" s="7">
        <f t="shared" si="1"/>
        <v>1.2293560908995229</v>
      </c>
      <c r="E15" s="7">
        <f t="shared" si="2"/>
        <v>0.1258423308761889</v>
      </c>
      <c r="F15" s="7">
        <f t="shared" si="2"/>
        <v>9.5462580905458783E-3</v>
      </c>
      <c r="G15" s="7">
        <f t="shared" si="2"/>
        <v>6.5646680655429002E-4</v>
      </c>
      <c r="H15" s="7">
        <f>G15-G14</f>
        <v>4.0246832099244401E-6</v>
      </c>
      <c r="I15" s="8"/>
      <c r="J15" s="8"/>
      <c r="K15" s="8"/>
      <c r="L15" s="8"/>
      <c r="M15" s="8"/>
      <c r="N15" s="8"/>
      <c r="O15" s="13"/>
      <c r="P15" s="12" t="s">
        <v>25</v>
      </c>
      <c r="Q15" s="6">
        <f>(H6-C11)/P11</f>
        <v>0.4000000000000003</v>
      </c>
      <c r="R15" s="13"/>
      <c r="S15" s="13"/>
    </row>
    <row r="16" spans="1:19" ht="18" x14ac:dyDescent="0.3">
      <c r="A16" s="13"/>
      <c r="B16" s="12">
        <v>5</v>
      </c>
      <c r="C16" s="6">
        <f t="shared" si="0"/>
        <v>0.85000000000000009</v>
      </c>
      <c r="D16" s="7">
        <f t="shared" si="1"/>
        <v>1.3654054051402928</v>
      </c>
      <c r="E16" s="7">
        <f t="shared" si="2"/>
        <v>0.13604931424076994</v>
      </c>
      <c r="F16" s="7">
        <f>E16-E15</f>
        <v>1.0206983364581035E-2</v>
      </c>
      <c r="G16" s="7">
        <f t="shared" si="2"/>
        <v>6.6072527403515657E-4</v>
      </c>
      <c r="H16" s="7">
        <f t="shared" si="2"/>
        <v>4.2584674808665568E-6</v>
      </c>
      <c r="I16" s="7">
        <f>H16-H15</f>
        <v>2.3378427094211673E-7</v>
      </c>
      <c r="J16" s="8"/>
      <c r="K16" s="8"/>
      <c r="L16" s="8"/>
      <c r="M16" s="8"/>
      <c r="N16" s="8"/>
      <c r="O16" s="13"/>
      <c r="P16" s="12" t="s">
        <v>26</v>
      </c>
      <c r="Q16" s="6">
        <f>(J6-C20)/P11</f>
        <v>0.4000000000000003</v>
      </c>
      <c r="R16" s="13"/>
      <c r="S16" s="13"/>
    </row>
    <row r="17" spans="1:19" ht="18" x14ac:dyDescent="0.3">
      <c r="A17" s="13"/>
      <c r="B17" s="12">
        <v>6</v>
      </c>
      <c r="C17" s="6">
        <f t="shared" si="0"/>
        <v>0.9</v>
      </c>
      <c r="D17" s="7">
        <f t="shared" si="1"/>
        <v>1.5123269096274834</v>
      </c>
      <c r="E17" s="7">
        <f t="shared" si="2"/>
        <v>0.14692150448719055</v>
      </c>
      <c r="F17" s="7">
        <f t="shared" si="2"/>
        <v>1.087219024642061E-2</v>
      </c>
      <c r="G17" s="7">
        <f t="shared" si="2"/>
        <v>6.652068818395751E-4</v>
      </c>
      <c r="H17" s="7">
        <f t="shared" si="2"/>
        <v>4.4816078044185303E-6</v>
      </c>
      <c r="I17" s="7">
        <f t="shared" si="2"/>
        <v>2.2314032355197355E-7</v>
      </c>
      <c r="J17" s="7">
        <f>I17-I16</f>
        <v>-1.0643947390143182E-8</v>
      </c>
      <c r="K17" s="8"/>
      <c r="L17" s="8"/>
      <c r="M17" s="8"/>
      <c r="N17" s="8"/>
      <c r="O17" s="13"/>
      <c r="P17" s="12" t="s">
        <v>34</v>
      </c>
      <c r="Q17" s="6">
        <f>(L6-C16)/P11</f>
        <v>-0.40000000000000252</v>
      </c>
      <c r="R17" s="13"/>
      <c r="S17" s="13"/>
    </row>
    <row r="18" spans="1:19" ht="18" x14ac:dyDescent="0.3">
      <c r="A18" s="13"/>
      <c r="B18" s="12">
        <v>7</v>
      </c>
      <c r="C18" s="6">
        <f t="shared" si="0"/>
        <v>0.95000000000000007</v>
      </c>
      <c r="D18" s="7">
        <f t="shared" si="1"/>
        <v>1.6707905047893739</v>
      </c>
      <c r="E18" s="7">
        <f t="shared" si="2"/>
        <v>0.15846359516189046</v>
      </c>
      <c r="F18" s="7">
        <f t="shared" si="2"/>
        <v>1.1542090674699912E-2</v>
      </c>
      <c r="G18" s="7">
        <f t="shared" si="2"/>
        <v>6.6990042827930196E-4</v>
      </c>
      <c r="H18" s="7">
        <f t="shared" si="2"/>
        <v>4.6935464397268589E-6</v>
      </c>
      <c r="I18" s="7">
        <f t="shared" si="2"/>
        <v>2.1193863530832857E-7</v>
      </c>
      <c r="J18" s="7">
        <f t="shared" si="2"/>
        <v>-1.1201688243644981E-8</v>
      </c>
      <c r="K18" s="7">
        <f>J18-J17</f>
        <v>-5.5774085350179803E-10</v>
      </c>
      <c r="L18" s="8"/>
      <c r="M18" s="8"/>
      <c r="N18" s="8"/>
      <c r="O18" s="13"/>
      <c r="P18" s="13"/>
      <c r="Q18" s="13"/>
      <c r="R18" s="13"/>
      <c r="S18" s="13"/>
    </row>
    <row r="19" spans="1:19" ht="18" x14ac:dyDescent="0.3">
      <c r="A19" s="13"/>
      <c r="B19" s="12">
        <v>8</v>
      </c>
      <c r="C19" s="6">
        <f t="shared" si="0"/>
        <v>1</v>
      </c>
      <c r="D19" s="7">
        <f t="shared" si="1"/>
        <v>1.8414709848078965</v>
      </c>
      <c r="E19" s="7">
        <f t="shared" si="2"/>
        <v>0.17068048001852265</v>
      </c>
      <c r="F19" s="7">
        <f t="shared" si="2"/>
        <v>1.2216884856632193E-2</v>
      </c>
      <c r="G19" s="7">
        <f t="shared" si="2"/>
        <v>6.7479418193228113E-4</v>
      </c>
      <c r="H19" s="7">
        <f>G19-G18</f>
        <v>4.8937536529791714E-6</v>
      </c>
      <c r="I19" s="7">
        <f t="shared" si="2"/>
        <v>2.002072132523125E-7</v>
      </c>
      <c r="J19" s="7">
        <f t="shared" si="2"/>
        <v>-1.1731422056016072E-8</v>
      </c>
      <c r="K19" s="7">
        <f t="shared" si="2"/>
        <v>-5.2973381237109152E-10</v>
      </c>
      <c r="L19" s="7">
        <f>K19-K18</f>
        <v>2.8007041130706511E-11</v>
      </c>
      <c r="M19" s="8"/>
      <c r="N19" s="8"/>
      <c r="O19" s="13"/>
      <c r="P19" s="13"/>
      <c r="Q19" s="13"/>
      <c r="R19" s="13"/>
      <c r="S19" s="13"/>
    </row>
    <row r="20" spans="1:19" ht="18" x14ac:dyDescent="0.3">
      <c r="A20" s="13"/>
      <c r="B20" s="12">
        <v>9</v>
      </c>
      <c r="C20" s="6">
        <f t="shared" si="0"/>
        <v>1.05</v>
      </c>
      <c r="D20" s="7">
        <f t="shared" si="1"/>
        <v>2.0250482255940172</v>
      </c>
      <c r="E20" s="7">
        <f t="shared" si="2"/>
        <v>0.1835772407861207</v>
      </c>
      <c r="F20" s="7">
        <f t="shared" si="2"/>
        <v>1.2896760767598048E-2</v>
      </c>
      <c r="G20" s="7">
        <f t="shared" si="2"/>
        <v>6.7987591096585476E-4</v>
      </c>
      <c r="H20" s="7">
        <f t="shared" si="2"/>
        <v>5.0817290335736232E-6</v>
      </c>
      <c r="I20" s="7">
        <f t="shared" si="2"/>
        <v>1.8797538059445174E-7</v>
      </c>
      <c r="J20" s="7">
        <f t="shared" si="2"/>
        <v>-1.2231832657860764E-8</v>
      </c>
      <c r="K20" s="7">
        <f t="shared" si="2"/>
        <v>-5.0041060184469188E-10</v>
      </c>
      <c r="L20" s="7">
        <f t="shared" si="2"/>
        <v>2.9323210526399635E-11</v>
      </c>
      <c r="M20" s="7">
        <f>L20-L19</f>
        <v>1.3161693956931231E-12</v>
      </c>
      <c r="N20" s="8"/>
      <c r="O20" s="13"/>
      <c r="P20" s="13"/>
      <c r="Q20" s="13"/>
      <c r="R20" s="13"/>
      <c r="S20" s="13"/>
    </row>
    <row r="21" spans="1:19" ht="18" x14ac:dyDescent="0.3">
      <c r="A21" s="13"/>
      <c r="B21" s="12">
        <v>10</v>
      </c>
      <c r="C21" s="6">
        <f t="shared" si="0"/>
        <v>1.1000000000000001</v>
      </c>
      <c r="D21" s="7">
        <f t="shared" si="1"/>
        <v>2.2222073600614358</v>
      </c>
      <c r="E21" s="7">
        <f t="shared" si="2"/>
        <v>0.19715913446741862</v>
      </c>
      <c r="F21" s="7">
        <f t="shared" si="2"/>
        <v>1.3581893681297919E-2</v>
      </c>
      <c r="G21" s="7">
        <f t="shared" si="2"/>
        <v>6.8513291369987073E-4</v>
      </c>
      <c r="H21" s="7">
        <f t="shared" si="2"/>
        <v>5.2570027340159697E-6</v>
      </c>
      <c r="I21" s="7">
        <f t="shared" si="2"/>
        <v>1.7527370044234658E-7</v>
      </c>
      <c r="J21" s="7">
        <f t="shared" si="2"/>
        <v>-1.2701680152105155E-8</v>
      </c>
      <c r="K21" s="7">
        <f t="shared" si="2"/>
        <v>-4.6984749424439087E-10</v>
      </c>
      <c r="L21" s="7">
        <f t="shared" si="2"/>
        <v>3.0563107600301009E-11</v>
      </c>
      <c r="M21" s="7">
        <f>L21-L20</f>
        <v>1.2398970739013748E-12</v>
      </c>
      <c r="N21" s="7">
        <f>M21-M20</f>
        <v>-7.6272321791748254E-14</v>
      </c>
      <c r="O21" s="13"/>
      <c r="P21" s="13"/>
      <c r="Q21" s="13"/>
      <c r="R21" s="13"/>
      <c r="S21" s="13"/>
    </row>
    <row r="22" spans="1:19" ht="18" x14ac:dyDescent="0.3">
      <c r="A22" s="9"/>
      <c r="B22" s="9"/>
      <c r="C22" s="9"/>
      <c r="D22" s="9"/>
      <c r="E22" s="9"/>
      <c r="F22" s="9"/>
      <c r="G22" s="9"/>
      <c r="H22" s="9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ht="18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19" ht="15.6" customHeight="1" x14ac:dyDescent="0.3">
      <c r="A24" s="13"/>
      <c r="B24" s="13"/>
      <c r="C24" s="13"/>
      <c r="D24" s="13"/>
      <c r="E24" s="13"/>
      <c r="F24" s="13"/>
      <c r="G24" s="13"/>
      <c r="H24" s="13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3"/>
    </row>
    <row r="25" spans="1:19" ht="20.399999999999999" customHeight="1" x14ac:dyDescent="0.3">
      <c r="A25" s="13"/>
      <c r="B25" s="13"/>
      <c r="C25" s="23" t="s">
        <v>41</v>
      </c>
      <c r="D25" s="27"/>
      <c r="E25" s="27"/>
      <c r="F25" s="27"/>
      <c r="G25" s="27"/>
      <c r="H25" s="24"/>
      <c r="I25" s="15"/>
      <c r="J25" s="23" t="s">
        <v>39</v>
      </c>
      <c r="K25" s="27"/>
      <c r="L25" s="27"/>
      <c r="M25" s="24"/>
      <c r="N25" s="15"/>
      <c r="O25" s="15"/>
      <c r="P25" s="15"/>
      <c r="Q25" s="15"/>
      <c r="R25" s="15"/>
      <c r="S25" s="13"/>
    </row>
    <row r="26" spans="1:19" ht="22.2" customHeight="1" x14ac:dyDescent="0.3">
      <c r="A26" s="13"/>
      <c r="B26" s="13"/>
      <c r="C26" s="21" t="s">
        <v>36</v>
      </c>
      <c r="D26" s="28"/>
      <c r="E26" s="28"/>
      <c r="F26" s="28"/>
      <c r="G26" s="28"/>
      <c r="H26" s="22"/>
      <c r="I26" s="15"/>
      <c r="J26" s="16" t="s">
        <v>35</v>
      </c>
      <c r="K26" s="16" t="s">
        <v>25</v>
      </c>
      <c r="L26" s="16" t="s">
        <v>26</v>
      </c>
      <c r="M26" s="16" t="s">
        <v>34</v>
      </c>
      <c r="N26" s="15"/>
      <c r="O26" s="15"/>
      <c r="P26" s="15"/>
      <c r="Q26" s="15"/>
      <c r="R26" s="15"/>
      <c r="S26" s="13"/>
    </row>
    <row r="27" spans="1:19" ht="23.4" customHeight="1" x14ac:dyDescent="0.3">
      <c r="A27" s="13"/>
      <c r="B27" s="13"/>
      <c r="C27" s="29" t="s">
        <v>30</v>
      </c>
      <c r="D27" s="30"/>
      <c r="E27" s="25">
        <f>SUM(K27:K37)</f>
        <v>0.82030190387866853</v>
      </c>
      <c r="F27" s="31"/>
      <c r="G27" s="31"/>
      <c r="H27" s="26"/>
      <c r="I27" s="15"/>
      <c r="J27" s="12">
        <v>0</v>
      </c>
      <c r="K27" s="7">
        <f>D11</f>
        <v>0.78064247339503534</v>
      </c>
      <c r="L27" s="7">
        <f>D20</f>
        <v>2.0250482255940172</v>
      </c>
      <c r="M27" s="7">
        <f>D16</f>
        <v>1.3654054051402928</v>
      </c>
      <c r="N27" s="15"/>
      <c r="O27" s="15"/>
      <c r="P27" s="15"/>
      <c r="Q27" s="15"/>
      <c r="R27" s="15"/>
      <c r="S27" s="13"/>
    </row>
    <row r="28" spans="1:19" ht="21" customHeight="1" x14ac:dyDescent="0.3">
      <c r="A28" s="13"/>
      <c r="B28" s="13"/>
      <c r="C28" s="29" t="s">
        <v>31</v>
      </c>
      <c r="D28" s="30"/>
      <c r="E28" s="25">
        <f>SUM(L27:L37)</f>
        <v>2.1038897432612509</v>
      </c>
      <c r="F28" s="31"/>
      <c r="G28" s="31"/>
      <c r="H28" s="26"/>
      <c r="I28" s="15"/>
      <c r="J28" s="12">
        <v>1</v>
      </c>
      <c r="K28" s="7">
        <f>Q15*E12</f>
        <v>3.9667572936401711E-2</v>
      </c>
      <c r="L28" s="7">
        <f>Q16*E21</f>
        <v>7.8863653786967511E-2</v>
      </c>
      <c r="M28" s="7">
        <f>Q17*E15</f>
        <v>-5.0336932350475878E-2</v>
      </c>
      <c r="N28" s="15"/>
      <c r="O28" s="15"/>
      <c r="P28" s="15"/>
      <c r="Q28" s="15"/>
      <c r="R28" s="15"/>
      <c r="S28" s="13"/>
    </row>
    <row r="29" spans="1:19" ht="19.2" customHeight="1" x14ac:dyDescent="0.3">
      <c r="A29" s="13"/>
      <c r="B29" s="15"/>
      <c r="C29" s="15"/>
      <c r="D29" s="15"/>
      <c r="E29" s="15"/>
      <c r="F29" s="15"/>
      <c r="G29" s="15"/>
      <c r="H29" s="15"/>
      <c r="I29" s="15"/>
      <c r="J29" s="12">
        <v>2</v>
      </c>
      <c r="K29" s="7">
        <f>Q15*((Q15-1)/2)*F13^2</f>
        <v>-8.1424705433298634E-6</v>
      </c>
      <c r="L29" s="7">
        <f>Q16*((Q16-1)/2)*F21^2</f>
        <v>-2.2136140316409644E-5</v>
      </c>
      <c r="M29" s="7">
        <f>Q17*((Q17+1)/2)*F13^2</f>
        <v>-8.1424705433298786E-6</v>
      </c>
      <c r="N29" s="15"/>
      <c r="O29" s="15"/>
      <c r="P29" s="15"/>
      <c r="Q29" s="15"/>
      <c r="R29" s="15"/>
      <c r="S29" s="15"/>
    </row>
    <row r="30" spans="1:19" ht="22.8" customHeight="1" x14ac:dyDescent="0.3">
      <c r="A30" s="3"/>
      <c r="B30" s="3"/>
      <c r="C30" s="23" t="s">
        <v>40</v>
      </c>
      <c r="D30" s="27"/>
      <c r="E30" s="27"/>
      <c r="F30" s="27"/>
      <c r="G30" s="27"/>
      <c r="H30" s="24"/>
      <c r="I30" s="3"/>
      <c r="J30" s="12">
        <v>3</v>
      </c>
      <c r="K30" s="7">
        <f>(Q15*(Q15-1)*(Q15-2)*G14^3)/FACT(3)</f>
        <v>1.7774850280848755E-11</v>
      </c>
      <c r="L30" s="7">
        <f>(Q16*(Q16-1)*(Q16-2)*G21^3)/FACT(3)</f>
        <v>2.0582800678307178E-11</v>
      </c>
      <c r="M30" s="7">
        <f>(Q17*(Q17+1)*(Q17+2)*G14^3)/FACT(3)</f>
        <v>-1.7774850280848761E-11</v>
      </c>
      <c r="N30" s="3"/>
      <c r="O30" s="3"/>
      <c r="P30" s="3"/>
      <c r="Q30" s="3"/>
      <c r="R30" s="3"/>
      <c r="S30" s="3"/>
    </row>
    <row r="31" spans="1:19" ht="25.8" customHeight="1" x14ac:dyDescent="0.3">
      <c r="A31" s="1"/>
      <c r="B31" s="1"/>
      <c r="C31" s="21" t="s">
        <v>38</v>
      </c>
      <c r="D31" s="28"/>
      <c r="E31" s="28"/>
      <c r="F31" s="28"/>
      <c r="G31" s="28"/>
      <c r="H31" s="22"/>
      <c r="I31" s="1"/>
      <c r="J31" s="12">
        <v>4</v>
      </c>
      <c r="K31" s="7">
        <f>(Q15*(Q15-1)*(Q15-2)*(Q15-3)*H15^4)/FACT(4)</f>
        <v>-1.091490948162702E-23</v>
      </c>
      <c r="L31" s="7">
        <f>(Q16*(Q16-1)*(Q16-2)*(Q16-3)*H21^4)/FACT(4)</f>
        <v>-3.1772116195149525E-23</v>
      </c>
      <c r="M31" s="7">
        <f>(Q17*(Q17+1)*(Q17+2)*(Q17+3)*H15^4)/FACT(4)</f>
        <v>-1.0914909481627016E-23</v>
      </c>
      <c r="N31" s="1"/>
      <c r="O31" s="1"/>
      <c r="P31" s="1"/>
      <c r="Q31" s="1"/>
      <c r="R31" s="1"/>
      <c r="S31" s="1"/>
    </row>
    <row r="32" spans="1:19" ht="23.4" customHeight="1" x14ac:dyDescent="0.3">
      <c r="A32" s="1"/>
      <c r="B32" s="1"/>
      <c r="C32" s="29" t="s">
        <v>37</v>
      </c>
      <c r="D32" s="30"/>
      <c r="E32" s="25">
        <f>SUM(M27:M37)</f>
        <v>1.3150603303014987</v>
      </c>
      <c r="F32" s="31"/>
      <c r="G32" s="31"/>
      <c r="H32" s="26"/>
      <c r="I32" s="1"/>
      <c r="J32" s="12">
        <v>5</v>
      </c>
      <c r="K32" s="7">
        <f>(Q15*(Q15-1)*(Q15-2)*(Q15-3)*(Q15-4)*I16^5)/FACT(5)</f>
        <v>2.0917138351472486E-35</v>
      </c>
      <c r="L32" s="7">
        <f>(Q16*(Q16-1)*(Q16-2)*(Q16-3)*(Q16-4)*I21^5)/FACT(5)</f>
        <v>4.9546114934322578E-36</v>
      </c>
      <c r="M32" s="7">
        <f>(Q17*(Q17+1)*(Q17+2)*(Q17+3)*(Q17+4)*I16^5)/FACT(5)</f>
        <v>-2.0917138351472468E-35</v>
      </c>
      <c r="N32" s="1"/>
      <c r="O32" s="1"/>
      <c r="P32" s="1"/>
      <c r="Q32" s="1"/>
      <c r="R32" s="1"/>
      <c r="S32" s="1"/>
    </row>
    <row r="33" spans="1:19" ht="20.399999999999999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2">
        <v>6</v>
      </c>
      <c r="K33" s="7">
        <f>(Q15*(Q15-1)*(Q15-2)*(Q15-3)*(Q15-4)*(Q15-5)*J17^2)/FACT(6)</f>
        <v>-2.6015839639446996E-18</v>
      </c>
      <c r="L33" s="7">
        <f>(Q16*(Q16-1)*(Q16-2)*(Q16-3)*(Q16-4)*(Q16-5)*J21^6)/FACT(6)</f>
        <v>-9.6427174739721932E-50</v>
      </c>
      <c r="M33" s="7">
        <f>(Q17*(Q17+1)*(Q17+2)*(Q17+3)*(Q17+4)*(Q17+5)*J17^6)/FACT(6)</f>
        <v>-3.3392483814143175E-50</v>
      </c>
      <c r="N33" s="1"/>
      <c r="O33" s="1"/>
      <c r="P33" s="1"/>
      <c r="Q33" s="1"/>
      <c r="R33" s="1"/>
      <c r="S33" s="1"/>
    </row>
    <row r="34" spans="1:19" ht="22.8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2">
        <v>7</v>
      </c>
      <c r="K34" s="7">
        <f>(Q15*(Q15-1)*(Q15-2)*(Q15-3)*(Q15-4)*(Q15-5)*(Q15-6)*K18^7)/FACT(7)</f>
        <v>-3.0842501455694584E-67</v>
      </c>
      <c r="L34" s="7">
        <f>(Q16*(Q16-1)*(Q16-2)*(Q16-3)*(Q16-4)*(Q16-5)*(Q16-6)*K21^7)/FACT(7)</f>
        <v>-9.2858315422387898E-68</v>
      </c>
      <c r="M34" s="7">
        <f>(Q17*(Q17+1)*(Q17+2)*(Q17+3)*(Q17+4)*(Q17+5)*(Q17+6)*K18^7)/FACT(7)</f>
        <v>3.0842501455694538E-67</v>
      </c>
      <c r="N34" s="1"/>
      <c r="O34" s="1"/>
      <c r="P34" s="1"/>
      <c r="Q34" s="1"/>
      <c r="R34" s="1"/>
      <c r="S34" s="1"/>
    </row>
    <row r="35" spans="1:19" ht="18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2">
        <v>8</v>
      </c>
      <c r="K35" s="7">
        <f>(Q15*(Q15-1)*(Q15-2)*(Q15-3)*(Q15-4)*(Q15-5)*(Q15-6)*(Q15-7)*L19^8)/FACT(8)</f>
        <v>-5.737387427987715E-87</v>
      </c>
      <c r="L35" s="7">
        <f>(Q16*(Q16-1)*(Q16-2)*(Q16-3)*(Q16-4)*(Q16-5)*(Q16-6)*(Q16-7)*L21^8)/FACT(8)</f>
        <v>-1.1538687913719947E-86</v>
      </c>
      <c r="M35" s="7">
        <f>(Q17*(Q17+1)*(Q17+2)*(Q17+3)*(Q17+4)*(Q17+5)*(Q17+6)*(Q17+7)*L19^8)/FACT(8)</f>
        <v>-5.7373874279877043E-87</v>
      </c>
      <c r="N35" s="1"/>
      <c r="O35" s="1"/>
      <c r="P35" s="1"/>
      <c r="Q35" s="1"/>
      <c r="R35" s="1"/>
      <c r="S35" s="1"/>
    </row>
    <row r="36" spans="1:19" ht="19.2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2">
        <v>9</v>
      </c>
      <c r="K36" s="7">
        <f>(Q15*(Q15-1)*(Q15-2)*(Q15-3)*(Q15-4)*(Q15-5)*(Q15-6)*(Q15-7)*(Q15-8)*M20^9)/FACT(9)</f>
        <v>1.516888014582928E-109</v>
      </c>
      <c r="L36" s="7">
        <f>(Q16*(Q16-1)*(Q16-2)*(Q16-3)*(Q16-4)*(Q16-5)*(Q16-6)*(Q16-7)*(Q16-8)*M21^9)/FACT(9)</f>
        <v>8.8637631468023271E-110</v>
      </c>
      <c r="M36" s="7">
        <f>(Q17*(Q17+1)*(Q17+2)*(Q17+3)*(Q17+4)*(Q17+5)*(Q17+6)*(Q17+7)*(Q17+8)*M20^9)/FACT(9)</f>
        <v>-1.5168880145829249E-109</v>
      </c>
      <c r="N36" s="1"/>
      <c r="O36" s="1"/>
      <c r="P36" s="1"/>
      <c r="Q36" s="1"/>
      <c r="R36" s="1"/>
      <c r="S36" s="1"/>
    </row>
    <row r="37" spans="1:19" ht="17.399999999999999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2">
        <v>10</v>
      </c>
      <c r="K37" s="7">
        <f>(Q15*(Q15-1)*(Q15-2)*(Q15-3)*(Q15-4)*(Q15-5)*(Q15-6)*(Q15-7)*(Q15-8)*(Q15-9)*N21^10)/FACT(10)</f>
        <v>-7.3335717717740792E-134</v>
      </c>
      <c r="L37" s="7">
        <f>(Q16*(Q16-1)*(Q16-2)*(Q16-3)*(Q16-4)*(Q16-5)*(Q16-6)*(Q16-7)*(Q16-8)*(Q16-9)*N21^10)/FACT(10)</f>
        <v>-7.3335717717740792E-134</v>
      </c>
      <c r="M37" s="7">
        <f>(Q17*(Q17+1)*(Q17+2)*(Q17+3)*(Q17+4)*(Q17+5)*(Q17+6)*(Q17+7)*(Q17+8)*(Q17+9)*N21^10)/FACT(10)</f>
        <v>-7.3335717717740635E-134</v>
      </c>
      <c r="N37" s="1"/>
      <c r="O37" s="1"/>
      <c r="P37" s="1"/>
      <c r="Q37" s="1"/>
      <c r="R37" s="1"/>
      <c r="S37" s="1"/>
    </row>
    <row r="38" spans="1:19" ht="15.6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8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5.6" customHeight="1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1:19" ht="14.4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.6" customHeight="1" x14ac:dyDescent="0.3">
      <c r="A42" s="1"/>
      <c r="B42" s="1"/>
      <c r="C42" s="23" t="s">
        <v>50</v>
      </c>
      <c r="D42" s="27"/>
      <c r="E42" s="27"/>
      <c r="F42" s="24"/>
      <c r="G42" s="1"/>
      <c r="H42" s="23" t="s">
        <v>59</v>
      </c>
      <c r="I42" s="27"/>
      <c r="J42" s="24"/>
      <c r="K42" s="1"/>
      <c r="L42" s="1"/>
      <c r="M42" s="1"/>
      <c r="N42" s="1"/>
      <c r="O42" s="1"/>
      <c r="P42" s="1"/>
      <c r="Q42" s="1"/>
      <c r="R42" s="1"/>
      <c r="S42" s="1"/>
    </row>
    <row r="43" spans="1:19" ht="21.6" customHeight="1" x14ac:dyDescent="0.3">
      <c r="A43" s="1"/>
      <c r="B43" s="1"/>
      <c r="C43" s="16" t="s">
        <v>28</v>
      </c>
      <c r="D43" s="21" t="s">
        <v>64</v>
      </c>
      <c r="E43" s="28"/>
      <c r="F43" s="22"/>
      <c r="G43" s="1"/>
      <c r="H43" s="16" t="s">
        <v>56</v>
      </c>
      <c r="I43" s="16" t="s">
        <v>57</v>
      </c>
      <c r="J43" s="16" t="s">
        <v>58</v>
      </c>
      <c r="K43" s="1"/>
      <c r="L43" s="1"/>
      <c r="M43" s="1"/>
      <c r="N43" s="1"/>
      <c r="O43" s="1"/>
      <c r="P43" s="1"/>
      <c r="Q43" s="1"/>
      <c r="R43" s="1"/>
      <c r="S43" s="1"/>
    </row>
    <row r="44" spans="1:19" ht="24" customHeight="1" x14ac:dyDescent="0.3">
      <c r="A44" s="1"/>
      <c r="B44" s="1"/>
      <c r="C44" s="6">
        <f>$D$6+B11*$P$11</f>
        <v>0.6</v>
      </c>
      <c r="D44" s="25">
        <f>-COS(C44)</f>
        <v>-0.82533561490967833</v>
      </c>
      <c r="E44" s="31"/>
      <c r="F44" s="26"/>
      <c r="G44" s="1" t="s">
        <v>65</v>
      </c>
      <c r="H44" s="7">
        <f>H6^3+SIN(H6)</f>
        <v>0.81936316053730507</v>
      </c>
      <c r="I44" s="7">
        <f>J6^3+SIN(J6)</f>
        <v>2.1022435042746817</v>
      </c>
      <c r="J44" s="7">
        <f>L6+SIN(L6)</f>
        <v>1.5679313711099625</v>
      </c>
      <c r="K44" s="1"/>
      <c r="L44" s="1"/>
      <c r="M44" s="1"/>
      <c r="N44" s="1"/>
      <c r="O44" s="1"/>
      <c r="P44" s="1"/>
      <c r="Q44" s="1"/>
      <c r="R44" s="1"/>
      <c r="S44" s="1"/>
    </row>
    <row r="45" spans="1:19" ht="15.6" customHeight="1" x14ac:dyDescent="0.3">
      <c r="A45" s="1"/>
      <c r="B45" s="1"/>
      <c r="C45" s="6">
        <f t="shared" ref="C45:C53" si="3">$D$6+B12*$P$11</f>
        <v>0.65</v>
      </c>
      <c r="D45" s="25">
        <f t="shared" ref="D45:D53" si="4">-COS(C45)</f>
        <v>-0.79608379854905587</v>
      </c>
      <c r="E45" s="31"/>
      <c r="F45" s="2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5.6" customHeight="1" x14ac:dyDescent="0.3">
      <c r="A46" s="1"/>
      <c r="B46" s="1"/>
      <c r="C46" s="6">
        <f t="shared" si="3"/>
        <v>0.7</v>
      </c>
      <c r="D46" s="25">
        <f t="shared" si="4"/>
        <v>-0.7648421872844885</v>
      </c>
      <c r="E46" s="31"/>
      <c r="F46" s="2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8.600000000000001" customHeight="1" x14ac:dyDescent="0.3">
      <c r="A47" s="1"/>
      <c r="B47" s="1"/>
      <c r="C47" s="6">
        <f t="shared" si="3"/>
        <v>0.75</v>
      </c>
      <c r="D47" s="25">
        <f t="shared" si="4"/>
        <v>-0.7316888688738209</v>
      </c>
      <c r="E47" s="31"/>
      <c r="F47" s="2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5.6" customHeight="1" x14ac:dyDescent="0.3">
      <c r="A48" s="1"/>
      <c r="B48" s="1"/>
      <c r="C48" s="6">
        <f t="shared" si="3"/>
        <v>0.8</v>
      </c>
      <c r="D48" s="25">
        <f t="shared" si="4"/>
        <v>-0.69670670934716539</v>
      </c>
      <c r="E48" s="31"/>
      <c r="F48" s="2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5.6" customHeight="1" x14ac:dyDescent="0.3">
      <c r="A49" s="1"/>
      <c r="B49" s="1"/>
      <c r="C49" s="6">
        <f t="shared" si="3"/>
        <v>0.85000000000000009</v>
      </c>
      <c r="D49" s="25">
        <f t="shared" si="4"/>
        <v>-0.65998314588498208</v>
      </c>
      <c r="E49" s="31"/>
      <c r="F49" s="26"/>
      <c r="G49" s="1"/>
      <c r="H49" s="1" t="s">
        <v>67</v>
      </c>
      <c r="I49" s="60">
        <f>D44/FACT(11)*H57</f>
        <v>-3.8710168323260441E-17</v>
      </c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5.6" customHeight="1" x14ac:dyDescent="0.3">
      <c r="A50" s="1"/>
      <c r="B50" s="1"/>
      <c r="C50" s="6">
        <f t="shared" si="3"/>
        <v>0.9</v>
      </c>
      <c r="D50" s="25">
        <f t="shared" si="4"/>
        <v>-0.62160996827066439</v>
      </c>
      <c r="E50" s="31"/>
      <c r="F50" s="26"/>
      <c r="G50" s="1"/>
      <c r="H50" s="1" t="s">
        <v>68</v>
      </c>
      <c r="I50" s="60">
        <f>D53/FACT(11)*H57</f>
        <v>-2.3337244472089929E-17</v>
      </c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5.6" customHeight="1" x14ac:dyDescent="0.3">
      <c r="A51" s="1"/>
      <c r="B51" s="1"/>
      <c r="C51" s="6">
        <f t="shared" si="3"/>
        <v>0.95000000000000007</v>
      </c>
      <c r="D51" s="25">
        <f t="shared" si="4"/>
        <v>-0.58168308946388347</v>
      </c>
      <c r="E51" s="31"/>
      <c r="F51" s="26"/>
      <c r="G51" s="1"/>
      <c r="H51" s="1"/>
      <c r="I51" s="1"/>
      <c r="J51" s="1"/>
      <c r="K51" s="3"/>
      <c r="L51" s="1"/>
      <c r="M51" s="1"/>
      <c r="N51" s="1"/>
      <c r="O51" s="1"/>
      <c r="P51" s="1"/>
      <c r="Q51" s="1"/>
      <c r="R51" s="1"/>
      <c r="S51" s="1"/>
    </row>
    <row r="52" spans="1:19" ht="15.6" customHeight="1" x14ac:dyDescent="0.3">
      <c r="A52" s="1"/>
      <c r="B52" s="1"/>
      <c r="C52" s="6">
        <f t="shared" si="3"/>
        <v>1</v>
      </c>
      <c r="D52" s="25">
        <f t="shared" si="4"/>
        <v>-0.54030230586813977</v>
      </c>
      <c r="E52" s="31"/>
      <c r="F52" s="2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9.8" customHeight="1" x14ac:dyDescent="0.35">
      <c r="A53" s="1"/>
      <c r="B53" s="20"/>
      <c r="C53" s="6">
        <f t="shared" si="3"/>
        <v>1.05</v>
      </c>
      <c r="D53" s="25">
        <f t="shared" si="4"/>
        <v>-0.49757104789172696</v>
      </c>
      <c r="E53" s="31"/>
      <c r="F53" s="26"/>
      <c r="G53" s="1" t="s">
        <v>66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24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46.8" customHeight="1" x14ac:dyDescent="0.35">
      <c r="A55" s="1"/>
      <c r="B55" s="1"/>
      <c r="C55" s="32" t="s">
        <v>63</v>
      </c>
      <c r="D55" s="33"/>
      <c r="E55" s="33"/>
      <c r="F55" s="34"/>
      <c r="G55" s="1"/>
      <c r="H55" s="23" t="s">
        <v>48</v>
      </c>
      <c r="I55" s="24"/>
      <c r="J55" s="1"/>
      <c r="K55" s="1"/>
      <c r="L55" s="1"/>
      <c r="M55" s="1"/>
      <c r="N55" s="1"/>
      <c r="O55" s="1"/>
      <c r="P55" s="1"/>
      <c r="Q55" s="20"/>
      <c r="R55" s="1"/>
      <c r="S55" s="1"/>
    </row>
    <row r="56" spans="1:19" ht="27.6" customHeight="1" x14ac:dyDescent="0.35">
      <c r="A56" s="1"/>
      <c r="B56" s="1"/>
      <c r="C56" s="21" t="s">
        <v>69</v>
      </c>
      <c r="D56" s="28"/>
      <c r="E56" s="28"/>
      <c r="F56" s="22"/>
      <c r="G56" s="1"/>
      <c r="H56" s="21" t="s">
        <v>51</v>
      </c>
      <c r="I56" s="22"/>
      <c r="J56" s="1"/>
      <c r="K56" s="1"/>
      <c r="L56" s="1"/>
      <c r="M56" s="1"/>
      <c r="N56" s="1"/>
      <c r="O56" s="1"/>
      <c r="P56" s="1"/>
      <c r="Q56" s="20"/>
      <c r="R56" s="1"/>
      <c r="S56" s="1"/>
    </row>
    <row r="57" spans="1:19" ht="15.6" customHeight="1" x14ac:dyDescent="0.35">
      <c r="A57" s="1"/>
      <c r="B57" s="1"/>
      <c r="C57" s="12"/>
      <c r="D57" s="25">
        <f>D44/FACT(11)*$H$57</f>
        <v>-3.8710168323260441E-17</v>
      </c>
      <c r="E57" s="31"/>
      <c r="F57" s="26"/>
      <c r="G57" s="1"/>
      <c r="H57" s="25">
        <f>(H6-C11)*(H6-C12)*(H6-C13)*(H6-C14)*(H6-C15)*(H6-C16)*(H6-C17)*(H6-C18)*(H6-C19)*(H6-C20)*(H6-C21)</f>
        <v>1.8721911656448047E-9</v>
      </c>
      <c r="I57" s="26"/>
      <c r="J57" s="1"/>
      <c r="K57" s="1"/>
      <c r="L57" s="1"/>
      <c r="M57" s="1"/>
      <c r="N57" s="1"/>
      <c r="O57" s="1"/>
      <c r="P57" s="1"/>
      <c r="Q57" s="20"/>
      <c r="R57" s="1"/>
      <c r="S57" s="1"/>
    </row>
    <row r="58" spans="1:19" ht="15.6" customHeight="1" x14ac:dyDescent="0.35">
      <c r="A58" s="1"/>
      <c r="B58" s="1"/>
      <c r="C58" s="12"/>
      <c r="D58" s="25">
        <f t="shared" ref="D58:D66" si="5">D45/FACT(11)*$H$57</f>
        <v>-3.7338189803704221E-17</v>
      </c>
      <c r="E58" s="31"/>
      <c r="F58" s="26"/>
      <c r="G58" s="1"/>
      <c r="H58" s="1"/>
      <c r="I58" s="1"/>
      <c r="J58" s="1"/>
      <c r="K58" s="1"/>
      <c r="L58" s="1"/>
      <c r="M58" s="1"/>
      <c r="N58" s="1"/>
      <c r="O58" s="1"/>
      <c r="P58" s="1"/>
      <c r="Q58" s="20"/>
      <c r="R58" s="1"/>
      <c r="S58" s="1"/>
    </row>
    <row r="59" spans="1:19" ht="21" customHeight="1" x14ac:dyDescent="0.35">
      <c r="A59" s="1"/>
      <c r="B59" s="1"/>
      <c r="C59" s="12"/>
      <c r="D59" s="25">
        <f t="shared" si="5"/>
        <v>-3.5872885254992092E-17</v>
      </c>
      <c r="E59" s="31"/>
      <c r="F59" s="26"/>
      <c r="G59" s="1"/>
      <c r="H59" s="1"/>
      <c r="I59" s="1"/>
      <c r="J59" s="1"/>
      <c r="K59" s="1"/>
      <c r="L59" s="1"/>
      <c r="M59" s="1"/>
      <c r="N59" s="1"/>
      <c r="O59" s="1"/>
      <c r="P59" s="1"/>
      <c r="Q59" s="20"/>
      <c r="R59" s="1"/>
      <c r="S59" s="1"/>
    </row>
    <row r="60" spans="1:19" ht="17.399999999999999" customHeight="1" x14ac:dyDescent="0.35">
      <c r="A60" s="1"/>
      <c r="B60" s="1"/>
      <c r="C60" s="12"/>
      <c r="D60" s="25">
        <f t="shared" si="5"/>
        <v>-3.4317917175379979E-17</v>
      </c>
      <c r="E60" s="31"/>
      <c r="F60" s="26"/>
      <c r="G60" s="1"/>
      <c r="H60" s="1"/>
      <c r="I60" s="1"/>
      <c r="J60" s="1"/>
      <c r="K60" s="1"/>
      <c r="L60" s="1"/>
      <c r="M60" s="1"/>
      <c r="N60" s="1"/>
      <c r="O60" s="1"/>
      <c r="P60" s="1"/>
      <c r="Q60" s="20"/>
      <c r="R60" s="1"/>
      <c r="S60" s="1"/>
    </row>
    <row r="61" spans="1:19" ht="15.6" customHeight="1" x14ac:dyDescent="0.35">
      <c r="A61" s="1"/>
      <c r="B61" s="1"/>
      <c r="C61" s="12"/>
      <c r="D61" s="25">
        <f t="shared" si="5"/>
        <v>-3.2677172175255171E-17</v>
      </c>
      <c r="E61" s="31"/>
      <c r="F61" s="26"/>
      <c r="G61" s="1"/>
      <c r="H61" s="1"/>
      <c r="I61" s="1"/>
      <c r="J61" s="1"/>
      <c r="K61" s="1"/>
      <c r="L61" s="1"/>
      <c r="M61" s="1"/>
      <c r="N61" s="1"/>
      <c r="O61" s="1"/>
      <c r="P61" s="1"/>
      <c r="Q61" s="20"/>
      <c r="R61" s="1"/>
      <c r="S61" s="1"/>
    </row>
    <row r="62" spans="1:19" ht="15.6" customHeight="1" x14ac:dyDescent="0.3">
      <c r="A62" s="1"/>
      <c r="B62" s="1"/>
      <c r="C62" s="12" t="s">
        <v>61</v>
      </c>
      <c r="D62" s="25">
        <f>(D44/FACT(11))*$H$57</f>
        <v>-3.8710168323260441E-17</v>
      </c>
      <c r="E62" s="31"/>
      <c r="F62" s="2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.6" customHeight="1" x14ac:dyDescent="0.3">
      <c r="A63" s="1"/>
      <c r="B63" s="1"/>
      <c r="C63" s="12"/>
      <c r="D63" s="25">
        <f t="shared" si="5"/>
        <v>-2.9154959592780113E-17</v>
      </c>
      <c r="E63" s="31"/>
      <c r="F63" s="2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.6" customHeight="1" x14ac:dyDescent="0.3">
      <c r="A64" s="1"/>
      <c r="B64" s="1"/>
      <c r="C64" s="12"/>
      <c r="D64" s="25">
        <f t="shared" si="5"/>
        <v>-2.728229570755319E-17</v>
      </c>
      <c r="E64" s="31"/>
      <c r="F64" s="2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6" customHeight="1" x14ac:dyDescent="0.3">
      <c r="A65" s="1"/>
      <c r="B65" s="1"/>
      <c r="C65" s="12"/>
      <c r="D65" s="25">
        <f t="shared" si="5"/>
        <v>-2.5341440291402327E-17</v>
      </c>
      <c r="E65" s="31"/>
      <c r="F65" s="2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.6" customHeight="1" x14ac:dyDescent="0.3">
      <c r="A66" s="1"/>
      <c r="B66" s="1"/>
      <c r="C66" s="12" t="s">
        <v>62</v>
      </c>
      <c r="D66" s="25">
        <f>D53/FACT(11)*$H$57</f>
        <v>-2.3337244472089929E-17</v>
      </c>
      <c r="E66" s="31"/>
      <c r="F66" s="2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24.6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.6" customHeight="1" x14ac:dyDescent="0.3">
      <c r="A68" s="1"/>
      <c r="B68" s="1"/>
      <c r="C68" s="21" t="s">
        <v>60</v>
      </c>
      <c r="D68" s="22"/>
      <c r="E68" s="59" t="s">
        <v>45</v>
      </c>
      <c r="F68" s="47" t="s">
        <v>53</v>
      </c>
      <c r="G68" s="48"/>
      <c r="H68" s="48"/>
      <c r="I68" s="49"/>
      <c r="J68" s="53" t="str">
        <f>IF(AND(C69&gt;D57,D58&gt;C69),"Неравенство выполняется","Неравенство невыполняется")</f>
        <v>Неравенство невыполняется</v>
      </c>
      <c r="K68" s="54"/>
      <c r="L68" s="55"/>
      <c r="M68" s="1"/>
      <c r="N68" s="1"/>
      <c r="O68" s="1"/>
      <c r="P68" s="1"/>
      <c r="Q68" s="1"/>
      <c r="R68" s="1"/>
      <c r="S68" s="1"/>
    </row>
    <row r="69" spans="1:19" ht="15.6" customHeight="1" x14ac:dyDescent="0.3">
      <c r="A69" s="1"/>
      <c r="B69" s="1"/>
      <c r="C69" s="25">
        <f>E27-H44</f>
        <v>9.3874334136345716E-4</v>
      </c>
      <c r="D69" s="26"/>
      <c r="E69" s="59"/>
      <c r="F69" s="50"/>
      <c r="G69" s="51"/>
      <c r="H69" s="51"/>
      <c r="I69" s="52"/>
      <c r="J69" s="56"/>
      <c r="K69" s="57"/>
      <c r="L69" s="58"/>
      <c r="M69" s="1"/>
      <c r="N69" s="1"/>
      <c r="O69" s="1"/>
      <c r="P69" s="1"/>
      <c r="Q69" s="1"/>
      <c r="R69" s="1"/>
      <c r="S69" s="1"/>
    </row>
    <row r="70" spans="1:19" ht="15.6" customHeight="1" x14ac:dyDescent="0.35">
      <c r="A70" s="1"/>
      <c r="B70" s="1"/>
      <c r="C70" s="20"/>
      <c r="D70" s="13"/>
      <c r="E70" s="1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3"/>
      <c r="R70" s="1"/>
      <c r="S70" s="1"/>
    </row>
    <row r="71" spans="1:19" ht="15.6" customHeight="1" x14ac:dyDescent="0.35">
      <c r="A71" s="1"/>
      <c r="B71" s="1"/>
      <c r="C71" s="20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"/>
      <c r="S71" s="1"/>
    </row>
    <row r="72" spans="1:19" ht="15.6" customHeight="1" x14ac:dyDescent="0.35">
      <c r="A72" s="1"/>
      <c r="B72" s="1"/>
      <c r="C72" s="20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"/>
      <c r="S72" s="1"/>
    </row>
    <row r="73" spans="1:19" ht="15.6" customHeight="1" x14ac:dyDescent="0.35">
      <c r="A73" s="1"/>
      <c r="B73" s="1"/>
      <c r="C73" s="20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"/>
      <c r="S73" s="1"/>
    </row>
    <row r="74" spans="1:19" ht="15.6" customHeight="1" x14ac:dyDescent="0.35">
      <c r="A74" s="1"/>
      <c r="B74" s="1"/>
      <c r="C74" s="20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"/>
      <c r="S74" s="1"/>
    </row>
    <row r="75" spans="1:19" ht="15.6" customHeight="1" x14ac:dyDescent="0.35">
      <c r="A75" s="1"/>
      <c r="B75" s="1"/>
      <c r="C75" s="20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"/>
      <c r="S75" s="1"/>
    </row>
    <row r="76" spans="1:19" ht="15.6" customHeight="1" x14ac:dyDescent="0.35">
      <c r="A76" s="1"/>
      <c r="B76" s="1"/>
      <c r="C76" s="20"/>
      <c r="D76" s="32" t="s">
        <v>47</v>
      </c>
      <c r="E76" s="33"/>
      <c r="F76" s="33"/>
      <c r="G76" s="33"/>
      <c r="H76" s="33"/>
      <c r="I76" s="33"/>
      <c r="J76" s="34"/>
      <c r="K76" s="13"/>
      <c r="L76" s="23" t="s">
        <v>52</v>
      </c>
      <c r="M76" s="27"/>
      <c r="N76" s="27"/>
      <c r="O76" s="24"/>
      <c r="P76" s="13"/>
      <c r="Q76" s="13"/>
      <c r="R76" s="1"/>
      <c r="S76" s="1"/>
    </row>
    <row r="77" spans="1:19" ht="17.399999999999999" customHeight="1" x14ac:dyDescent="0.35">
      <c r="A77" s="1"/>
      <c r="B77" s="1"/>
      <c r="C77" s="20"/>
      <c r="D77" s="21" t="s">
        <v>49</v>
      </c>
      <c r="E77" s="28"/>
      <c r="F77" s="28"/>
      <c r="G77" s="28"/>
      <c r="H77" s="28"/>
      <c r="I77" s="28"/>
      <c r="J77" s="22"/>
      <c r="K77" s="13"/>
      <c r="L77" s="21" t="s">
        <v>51</v>
      </c>
      <c r="M77" s="28"/>
      <c r="N77" s="28"/>
      <c r="O77" s="22"/>
      <c r="P77" s="13"/>
      <c r="Q77" s="13"/>
      <c r="R77" s="1"/>
      <c r="S77" s="1"/>
    </row>
    <row r="78" spans="1:19" ht="25.2" customHeight="1" x14ac:dyDescent="0.35">
      <c r="A78" s="1"/>
      <c r="B78" s="1"/>
      <c r="C78" s="20"/>
      <c r="D78" s="12" t="s">
        <v>43</v>
      </c>
      <c r="E78" s="25">
        <f>MIN(D44:F53)*L78/2</f>
        <v>4.9086870413142386E-10</v>
      </c>
      <c r="F78" s="31"/>
      <c r="G78" s="31"/>
      <c r="H78" s="31"/>
      <c r="I78" s="31"/>
      <c r="J78" s="26"/>
      <c r="K78" s="13"/>
      <c r="L78" s="17">
        <f>(J6-C11)*(J6-C12)*(J6-C13)*(J6-C14)*(J6-C15)*(J6-C16)*(J6-C17)*(J6-C18)*(J6-C19)*(J6-C20)*(J6-C21)</f>
        <v>-1.1895008412672042E-9</v>
      </c>
      <c r="M78" s="18"/>
      <c r="N78" s="18"/>
      <c r="O78" s="19"/>
      <c r="P78" s="13"/>
      <c r="Q78" s="13"/>
      <c r="R78" s="1"/>
      <c r="S78" s="1"/>
    </row>
    <row r="79" spans="1:19" ht="15.6" customHeight="1" x14ac:dyDescent="0.35">
      <c r="A79" s="1"/>
      <c r="B79" s="1"/>
      <c r="C79" s="20"/>
      <c r="D79" s="12" t="s">
        <v>44</v>
      </c>
      <c r="E79" s="25">
        <f>MAX(D44:F53)*L78/2</f>
        <v>2.9593059002870676E-10</v>
      </c>
      <c r="F79" s="31"/>
      <c r="G79" s="31"/>
      <c r="H79" s="31"/>
      <c r="I79" s="31"/>
      <c r="J79" s="26"/>
      <c r="K79" s="13"/>
      <c r="L79" s="13"/>
      <c r="M79" s="13"/>
      <c r="N79" s="13"/>
      <c r="O79" s="13"/>
      <c r="P79" s="13"/>
      <c r="Q79" s="13"/>
      <c r="R79" s="1"/>
      <c r="S79" s="1"/>
    </row>
    <row r="80" spans="1:19" ht="15.6" customHeight="1" x14ac:dyDescent="0.35">
      <c r="A80" s="1"/>
      <c r="B80" s="1"/>
      <c r="C80" s="20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"/>
      <c r="S80" s="1"/>
    </row>
    <row r="81" spans="1:19" ht="15.6" customHeight="1" x14ac:dyDescent="0.35">
      <c r="A81" s="1"/>
      <c r="B81" s="1"/>
      <c r="C81" s="20"/>
      <c r="D81" s="13"/>
      <c r="E81" s="13"/>
      <c r="F81" s="13"/>
      <c r="G81" s="21" t="s">
        <v>46</v>
      </c>
      <c r="H81" s="22"/>
      <c r="I81" s="59" t="s">
        <v>45</v>
      </c>
      <c r="J81" s="47" t="s">
        <v>54</v>
      </c>
      <c r="K81" s="48"/>
      <c r="L81" s="48"/>
      <c r="M81" s="49"/>
      <c r="N81" s="53" t="str">
        <f>IF(AND(G82&gt;E78,E79&gt;G82),"Неравенство выполняется","Неравенство невыполняется")</f>
        <v>Неравенство невыполняется</v>
      </c>
      <c r="O81" s="54"/>
      <c r="P81" s="55"/>
      <c r="Q81" s="13"/>
      <c r="R81" s="1"/>
      <c r="S81" s="1"/>
    </row>
    <row r="82" spans="1:19" ht="15.6" customHeight="1" x14ac:dyDescent="0.35">
      <c r="A82" s="1"/>
      <c r="B82" s="1"/>
      <c r="C82" s="20"/>
      <c r="D82" s="13"/>
      <c r="E82" s="13"/>
      <c r="F82" s="13"/>
      <c r="G82" s="25">
        <f>I44-E28</f>
        <v>-1.6462389865692373E-3</v>
      </c>
      <c r="H82" s="26"/>
      <c r="I82" s="59"/>
      <c r="J82" s="50"/>
      <c r="K82" s="51"/>
      <c r="L82" s="51"/>
      <c r="M82" s="52"/>
      <c r="N82" s="56"/>
      <c r="O82" s="57"/>
      <c r="P82" s="58"/>
      <c r="Q82" s="13"/>
      <c r="R82" s="1"/>
      <c r="S82" s="1"/>
    </row>
    <row r="83" spans="1:19" ht="15.6" customHeight="1" x14ac:dyDescent="0.35">
      <c r="A83" s="1"/>
      <c r="B83" s="1"/>
      <c r="C83" s="20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</row>
    <row r="84" spans="1:19" ht="15.6" customHeight="1" x14ac:dyDescent="0.35">
      <c r="A84" s="1"/>
      <c r="B84" s="1"/>
      <c r="C84" s="20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"/>
      <c r="S84" s="1"/>
    </row>
    <row r="85" spans="1:19" ht="18" x14ac:dyDescent="0.35">
      <c r="A85" s="1"/>
      <c r="B85" s="1"/>
      <c r="C85" s="20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"/>
      <c r="S85" s="1"/>
    </row>
    <row r="86" spans="1:19" ht="18" x14ac:dyDescent="0.35">
      <c r="A86" s="1"/>
      <c r="B86" s="1"/>
      <c r="C86" s="20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"/>
      <c r="S86" s="1"/>
    </row>
    <row r="87" spans="1:19" ht="18" x14ac:dyDescent="0.35">
      <c r="A87" s="1"/>
      <c r="B87" s="1"/>
      <c r="C87" s="20"/>
      <c r="D87" s="23" t="s">
        <v>42</v>
      </c>
      <c r="E87" s="27"/>
      <c r="F87" s="27"/>
      <c r="G87" s="27"/>
      <c r="H87" s="27"/>
      <c r="I87" s="27"/>
      <c r="J87" s="24"/>
      <c r="K87" s="13"/>
      <c r="L87" s="23" t="s">
        <v>52</v>
      </c>
      <c r="M87" s="27"/>
      <c r="N87" s="27"/>
      <c r="O87" s="24"/>
      <c r="P87" s="13"/>
      <c r="Q87" s="13"/>
      <c r="R87" s="1"/>
      <c r="S87" s="1"/>
    </row>
    <row r="88" spans="1:19" ht="20.399999999999999" x14ac:dyDescent="0.35">
      <c r="A88" s="1"/>
      <c r="B88" s="1"/>
      <c r="C88" s="20"/>
      <c r="D88" s="21" t="s">
        <v>49</v>
      </c>
      <c r="E88" s="28"/>
      <c r="F88" s="28"/>
      <c r="G88" s="28"/>
      <c r="H88" s="28"/>
      <c r="I88" s="28"/>
      <c r="J88" s="22"/>
      <c r="K88" s="13"/>
      <c r="L88" s="21" t="s">
        <v>51</v>
      </c>
      <c r="M88" s="28"/>
      <c r="N88" s="28"/>
      <c r="O88" s="22"/>
      <c r="P88" s="13"/>
      <c r="Q88" s="1"/>
      <c r="R88" s="1"/>
      <c r="S88" s="1"/>
    </row>
    <row r="89" spans="1:19" ht="18" x14ac:dyDescent="0.35">
      <c r="A89" s="1"/>
      <c r="B89" s="1"/>
      <c r="C89" s="20"/>
      <c r="D89" s="12" t="s">
        <v>43</v>
      </c>
      <c r="E89" s="25">
        <f>MIN(D44:F53)*L89/2</f>
        <v>-9.0427427011806471E-12</v>
      </c>
      <c r="F89" s="31"/>
      <c r="G89" s="31"/>
      <c r="H89" s="31"/>
      <c r="I89" s="31"/>
      <c r="J89" s="26"/>
      <c r="K89" s="13"/>
      <c r="L89" s="25">
        <f>(L6-C11)*(L6-C12)*(L6-C13)*(L6-C14)*(L6-C15)*(L6-C16)*(L6-C17)*(L6-C18)*(L6-C19)*(L6-C20)*(L6-C21)</f>
        <v>2.191288619520012E-11</v>
      </c>
      <c r="M89" s="31"/>
      <c r="N89" s="31"/>
      <c r="O89" s="26"/>
      <c r="P89" s="13"/>
      <c r="Q89" s="1"/>
      <c r="R89" s="1"/>
      <c r="S89" s="1"/>
    </row>
    <row r="90" spans="1:19" ht="18" x14ac:dyDescent="0.35">
      <c r="A90" s="1"/>
      <c r="B90" s="1"/>
      <c r="C90" s="20"/>
      <c r="D90" s="12" t="s">
        <v>44</v>
      </c>
      <c r="E90" s="25">
        <f>MAX(D44:F53)*L89/2</f>
        <v>-5.4516088732389407E-12</v>
      </c>
      <c r="F90" s="31"/>
      <c r="G90" s="31"/>
      <c r="H90" s="31"/>
      <c r="I90" s="31"/>
      <c r="J90" s="26"/>
      <c r="K90" s="13"/>
      <c r="L90" s="13"/>
      <c r="M90" s="13"/>
      <c r="N90" s="13"/>
      <c r="O90" s="13"/>
      <c r="P90" s="13"/>
      <c r="Q90" s="1"/>
      <c r="R90" s="1"/>
      <c r="S90" s="1"/>
    </row>
    <row r="91" spans="1:19" ht="18" x14ac:dyDescent="0.35">
      <c r="A91" s="1"/>
      <c r="B91" s="1"/>
      <c r="C91" s="20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"/>
      <c r="R91" s="13"/>
      <c r="S91" s="13"/>
    </row>
    <row r="92" spans="1:19" ht="28.8" customHeight="1" x14ac:dyDescent="0.35">
      <c r="A92" s="1"/>
      <c r="B92" s="1"/>
      <c r="C92" s="20"/>
      <c r="D92" s="13"/>
      <c r="E92" s="13"/>
      <c r="F92" s="13"/>
      <c r="G92" s="21" t="s">
        <v>46</v>
      </c>
      <c r="H92" s="22"/>
      <c r="I92" s="59" t="s">
        <v>45</v>
      </c>
      <c r="J92" s="47" t="s">
        <v>55</v>
      </c>
      <c r="K92" s="48"/>
      <c r="L92" s="48"/>
      <c r="M92" s="49"/>
      <c r="N92" s="53" t="str">
        <f>IF(AND(G93&gt;E89,E90&gt;G93),"Неравенство выполняется","Неравенство невыполняется")</f>
        <v>Неравенство невыполняется</v>
      </c>
      <c r="O92" s="54"/>
      <c r="P92" s="55"/>
      <c r="Q92" s="1"/>
      <c r="R92" s="13"/>
      <c r="S92" s="13"/>
    </row>
    <row r="93" spans="1:19" ht="33.6" customHeight="1" x14ac:dyDescent="0.3">
      <c r="A93" s="1"/>
      <c r="B93" s="1"/>
      <c r="C93" s="1"/>
      <c r="D93" s="13"/>
      <c r="E93" s="13"/>
      <c r="F93" s="13"/>
      <c r="G93" s="25">
        <f>D84-G69</f>
        <v>0</v>
      </c>
      <c r="H93" s="26"/>
      <c r="I93" s="59"/>
      <c r="J93" s="50"/>
      <c r="K93" s="51"/>
      <c r="L93" s="51"/>
      <c r="M93" s="52"/>
      <c r="N93" s="56"/>
      <c r="O93" s="57"/>
      <c r="P93" s="58"/>
      <c r="Q93" s="1"/>
      <c r="R93" s="13"/>
      <c r="S93" s="13"/>
    </row>
    <row r="94" spans="1:19" ht="18" x14ac:dyDescent="0.35">
      <c r="A94" s="1"/>
      <c r="B94" s="1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</row>
    <row r="95" spans="1:19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9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8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</sheetData>
  <mergeCells count="86">
    <mergeCell ref="E90:J90"/>
    <mergeCell ref="G92:H92"/>
    <mergeCell ref="G93:H93"/>
    <mergeCell ref="J92:M93"/>
    <mergeCell ref="N92:P93"/>
    <mergeCell ref="I92:I93"/>
    <mergeCell ref="L88:O88"/>
    <mergeCell ref="L89:O89"/>
    <mergeCell ref="L87:O87"/>
    <mergeCell ref="D87:J87"/>
    <mergeCell ref="D88:J88"/>
    <mergeCell ref="E89:J89"/>
    <mergeCell ref="G82:H82"/>
    <mergeCell ref="J81:M82"/>
    <mergeCell ref="N81:P82"/>
    <mergeCell ref="L76:O76"/>
    <mergeCell ref="L77:O77"/>
    <mergeCell ref="I81:I82"/>
    <mergeCell ref="D77:J77"/>
    <mergeCell ref="D76:J76"/>
    <mergeCell ref="E78:J78"/>
    <mergeCell ref="E79:J79"/>
    <mergeCell ref="G81:H81"/>
    <mergeCell ref="F68:I69"/>
    <mergeCell ref="J68:L69"/>
    <mergeCell ref="E68:E69"/>
    <mergeCell ref="C69:D69"/>
    <mergeCell ref="C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64:F64"/>
    <mergeCell ref="D65:F65"/>
    <mergeCell ref="D66:F66"/>
    <mergeCell ref="D59:F59"/>
    <mergeCell ref="D60:F60"/>
    <mergeCell ref="D61:F61"/>
    <mergeCell ref="D62:F62"/>
    <mergeCell ref="D63:F63"/>
    <mergeCell ref="A1:S1"/>
    <mergeCell ref="C27:D27"/>
    <mergeCell ref="C28:D28"/>
    <mergeCell ref="C25:H25"/>
    <mergeCell ref="C26:H26"/>
    <mergeCell ref="E27:H27"/>
    <mergeCell ref="B3:M3"/>
    <mergeCell ref="B4:B5"/>
    <mergeCell ref="C4:C5"/>
    <mergeCell ref="D4:E4"/>
    <mergeCell ref="F4:G5"/>
    <mergeCell ref="H4:I5"/>
    <mergeCell ref="J4:K5"/>
    <mergeCell ref="L4:M5"/>
    <mergeCell ref="H6:I6"/>
    <mergeCell ref="F6:G6"/>
    <mergeCell ref="J6:K6"/>
    <mergeCell ref="L6:M6"/>
    <mergeCell ref="B9:N9"/>
    <mergeCell ref="P13:Q13"/>
    <mergeCell ref="P9:Q9"/>
    <mergeCell ref="P11:Q11"/>
    <mergeCell ref="P10:Q10"/>
    <mergeCell ref="C68:D68"/>
    <mergeCell ref="H55:I55"/>
    <mergeCell ref="H56:I56"/>
    <mergeCell ref="H57:I57"/>
    <mergeCell ref="P14:Q14"/>
    <mergeCell ref="H42:J42"/>
    <mergeCell ref="C30:H30"/>
    <mergeCell ref="C31:H31"/>
    <mergeCell ref="C32:D32"/>
    <mergeCell ref="E32:H32"/>
    <mergeCell ref="J25:M25"/>
    <mergeCell ref="E28:H28"/>
    <mergeCell ref="C56:F56"/>
    <mergeCell ref="C55:F55"/>
    <mergeCell ref="D57:F57"/>
    <mergeCell ref="D58:F58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2019-05-23T02:11:28Z</dcterms:modified>
</cp:coreProperties>
</file>