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hua\Desktop\RM org final\"/>
    </mc:Choice>
  </mc:AlternateContent>
  <xr:revisionPtr revIDLastSave="0" documentId="13_ncr:1_{0C479B01-59BE-4712-83F4-F1CB0C43ACEB}" xr6:coauthVersionLast="44" xr6:coauthVersionMax="44" xr10:uidLastSave="{00000000-0000-0000-0000-000000000000}"/>
  <bookViews>
    <workbookView xWindow="-108" yWindow="-108" windowWidth="23256" windowHeight="13176" activeTab="1" xr2:uid="{2AA361A3-EF1D-E747-8E15-ED2054882648}"/>
  </bookViews>
  <sheets>
    <sheet name="Results Cabin" sheetId="4" r:id="rId1"/>
    <sheet name="Data" sheetId="1" r:id="rId2"/>
    <sheet name="Sheet1" sheetId="8" r:id="rId3"/>
    <sheet name="Sheet3" sheetId="7" r:id="rId4"/>
    <sheet name="Result Passenger" sheetId="5" r:id="rId5"/>
  </sheets>
  <externalReferences>
    <externalReference r:id="rId6"/>
  </externalReferences>
  <definedNames>
    <definedName name="_xlnm._FilterDatabase" localSheetId="1" hidden="1">Data!$A$1:$L$145</definedName>
    <definedName name="solver_adj" localSheetId="1" hidden="1">Data!$O$2:$O$145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itr" localSheetId="1" hidden="1">2147483647</definedName>
    <definedName name="solver_lhs1" localSheetId="1" hidden="1">Data!$AA$12:$AA$19</definedName>
    <definedName name="solver_lhs2" localSheetId="1" hidden="1">Data!$AC$12:$AC$19</definedName>
    <definedName name="solver_lhs3" localSheetId="1" hidden="1">Data!$AB$12:$AB$19</definedName>
    <definedName name="solver_lhs4" localSheetId="1" hidden="1">Data!$O$2:$O$145</definedName>
    <definedName name="solver_lhs5" localSheetId="1" hidden="1">Data!$O$2:$O$145</definedName>
    <definedName name="solver_lhs6" localSheetId="1" hidden="1">Data!$O$2:$O$145</definedName>
    <definedName name="solver_lhs7" localSheetId="1" hidden="1">Data!$Z$12:$Z$19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um" localSheetId="1" hidden="1">7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opt" localSheetId="1" hidden="1">Data!$Z$8</definedName>
    <definedName name="solver_opt" localSheetId="2" hidden="1">Sheet1!$K$9</definedName>
    <definedName name="solver_opt" localSheetId="3" hidden="1">Sheet3!$BN$27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el6" localSheetId="1" hidden="1">1</definedName>
    <definedName name="solver_rel7" localSheetId="1" hidden="1">1</definedName>
    <definedName name="solver_rhs1" localSheetId="1" hidden="1">170</definedName>
    <definedName name="solver_rhs2" localSheetId="1" hidden="1">67</definedName>
    <definedName name="solver_rhs3" localSheetId="1" hidden="1">644</definedName>
    <definedName name="solver_rhs4" localSheetId="1" hidden="1">integer</definedName>
    <definedName name="solver_rhs5" localSheetId="1" hidden="1">0</definedName>
    <definedName name="solver_rhs6" localSheetId="1" hidden="1">Data!$J$2:$J$145</definedName>
    <definedName name="solver_rhs7" localSheetId="1" hidden="1">116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45" i="8" l="1" a="1"/>
  <c r="O145" i="8" s="1"/>
  <c r="P145" i="8" s="1"/>
  <c r="B145" i="8"/>
  <c r="K145" i="8" s="1"/>
  <c r="L145" i="8" s="1"/>
  <c r="O144" i="8" a="1"/>
  <c r="O144" i="8" s="1"/>
  <c r="P144" i="8" s="1"/>
  <c r="L144" i="8"/>
  <c r="B144" i="8"/>
  <c r="O143" i="8" a="1"/>
  <c r="O143" i="8" s="1"/>
  <c r="P143" i="8" s="1"/>
  <c r="L143" i="8"/>
  <c r="B143" i="8"/>
  <c r="O142" i="8" a="1"/>
  <c r="O142" i="8" s="1"/>
  <c r="P142" i="8" s="1"/>
  <c r="B142" i="8"/>
  <c r="K142" i="8" s="1"/>
  <c r="L142" i="8" s="1"/>
  <c r="O141" i="8" a="1"/>
  <c r="O141" i="8" s="1"/>
  <c r="P141" i="8" s="1"/>
  <c r="L141" i="8"/>
  <c r="B141" i="8"/>
  <c r="O140" i="8" a="1"/>
  <c r="O140" i="8" s="1"/>
  <c r="P140" i="8" s="1"/>
  <c r="L140" i="8"/>
  <c r="B140" i="8"/>
  <c r="O139" i="8" a="1"/>
  <c r="O139" i="8" s="1"/>
  <c r="P139" i="8" s="1"/>
  <c r="B139" i="8"/>
  <c r="K139" i="8" s="1"/>
  <c r="L139" i="8" s="1"/>
  <c r="O138" i="8" a="1"/>
  <c r="O138" i="8" s="1"/>
  <c r="P138" i="8" s="1"/>
  <c r="L138" i="8"/>
  <c r="B138" i="8"/>
  <c r="O137" i="8" a="1"/>
  <c r="O137" i="8" s="1"/>
  <c r="P137" i="8" s="1"/>
  <c r="L137" i="8"/>
  <c r="B137" i="8"/>
  <c r="O136" i="8" a="1"/>
  <c r="O136" i="8" s="1"/>
  <c r="P136" i="8" s="1"/>
  <c r="L136" i="8"/>
  <c r="B136" i="8"/>
  <c r="O135" i="8" a="1"/>
  <c r="O135" i="8" s="1"/>
  <c r="P135" i="8" s="1"/>
  <c r="B135" i="8"/>
  <c r="K135" i="8" s="1"/>
  <c r="L135" i="8" s="1"/>
  <c r="O134" i="8" a="1"/>
  <c r="O134" i="8" s="1"/>
  <c r="P134" i="8" s="1"/>
  <c r="L134" i="8"/>
  <c r="B134" i="8"/>
  <c r="O133" i="8" a="1"/>
  <c r="O133" i="8" s="1"/>
  <c r="P133" i="8" s="1"/>
  <c r="L133" i="8"/>
  <c r="B133" i="8"/>
  <c r="O132" i="8" a="1"/>
  <c r="O132" i="8" s="1"/>
  <c r="P132" i="8" s="1"/>
  <c r="L132" i="8"/>
  <c r="B132" i="8"/>
  <c r="O131" i="8" a="1"/>
  <c r="O131" i="8" s="1"/>
  <c r="P131" i="8" s="1"/>
  <c r="B131" i="8"/>
  <c r="K131" i="8" s="1"/>
  <c r="L131" i="8" s="1"/>
  <c r="O130" i="8" a="1"/>
  <c r="O130" i="8" s="1"/>
  <c r="P130" i="8" s="1"/>
  <c r="L130" i="8"/>
  <c r="B130" i="8"/>
  <c r="O129" i="8" a="1"/>
  <c r="O129" i="8" s="1"/>
  <c r="P129" i="8" s="1"/>
  <c r="L129" i="8"/>
  <c r="B129" i="8"/>
  <c r="O128" i="8" a="1"/>
  <c r="O128" i="8" s="1"/>
  <c r="P128" i="8" s="1"/>
  <c r="B128" i="8"/>
  <c r="K128" i="8" s="1"/>
  <c r="L128" i="8" s="1"/>
  <c r="O127" i="8" a="1"/>
  <c r="O127" i="8" s="1"/>
  <c r="P127" i="8" s="1"/>
  <c r="L127" i="8"/>
  <c r="B127" i="8"/>
  <c r="O126" i="8" a="1"/>
  <c r="O126" i="8" s="1"/>
  <c r="P126" i="8" s="1"/>
  <c r="L126" i="8"/>
  <c r="B126" i="8"/>
  <c r="O125" i="8" a="1"/>
  <c r="O125" i="8" s="1"/>
  <c r="P125" i="8" s="1"/>
  <c r="B125" i="8"/>
  <c r="K125" i="8" s="1"/>
  <c r="L125" i="8" s="1"/>
  <c r="O124" i="8" a="1"/>
  <c r="O124" i="8" s="1"/>
  <c r="P124" i="8" s="1"/>
  <c r="B124" i="8"/>
  <c r="K124" i="8" s="1"/>
  <c r="L124" i="8" s="1"/>
  <c r="O123" i="8"/>
  <c r="P123" i="8" s="1"/>
  <c r="O123" i="8" a="1"/>
  <c r="L123" i="8"/>
  <c r="B123" i="8"/>
  <c r="O122" i="8" a="1"/>
  <c r="O122" i="8" s="1"/>
  <c r="P122" i="8" s="1"/>
  <c r="L122" i="8"/>
  <c r="B122" i="8"/>
  <c r="O121" i="8" a="1"/>
  <c r="O121" i="8" s="1"/>
  <c r="P121" i="8" s="1"/>
  <c r="B121" i="8"/>
  <c r="K121" i="8" s="1"/>
  <c r="L121" i="8" s="1"/>
  <c r="O120" i="8" a="1"/>
  <c r="O120" i="8" s="1"/>
  <c r="P120" i="8" s="1"/>
  <c r="L120" i="8"/>
  <c r="B120" i="8"/>
  <c r="O119" i="8" a="1"/>
  <c r="O119" i="8" s="1"/>
  <c r="P119" i="8" s="1"/>
  <c r="L119" i="8"/>
  <c r="B119" i="8"/>
  <c r="O118" i="8" a="1"/>
  <c r="O118" i="8" s="1"/>
  <c r="P118" i="8" s="1"/>
  <c r="B118" i="8"/>
  <c r="K118" i="8" s="1"/>
  <c r="L118" i="8" s="1"/>
  <c r="O117" i="8"/>
  <c r="P117" i="8" s="1"/>
  <c r="O117" i="8" a="1"/>
  <c r="B117" i="8"/>
  <c r="K117" i="8" s="1"/>
  <c r="L117" i="8" s="1"/>
  <c r="O116" i="8"/>
  <c r="P116" i="8" s="1"/>
  <c r="O116" i="8" a="1"/>
  <c r="L116" i="8"/>
  <c r="B116" i="8"/>
  <c r="O115" i="8"/>
  <c r="P115" i="8" s="1"/>
  <c r="O115" i="8" a="1"/>
  <c r="L115" i="8"/>
  <c r="B115" i="8"/>
  <c r="O114" i="8"/>
  <c r="P114" i="8" s="1"/>
  <c r="O114" i="8" a="1"/>
  <c r="L114" i="8"/>
  <c r="B114" i="8"/>
  <c r="O113" i="8" a="1"/>
  <c r="O113" i="8" s="1"/>
  <c r="P113" i="8" s="1"/>
  <c r="B113" i="8"/>
  <c r="K113" i="8" s="1"/>
  <c r="L113" i="8" s="1"/>
  <c r="O112" i="8"/>
  <c r="P112" i="8" s="1"/>
  <c r="O112" i="8" a="1"/>
  <c r="B112" i="8"/>
  <c r="K112" i="8" s="1"/>
  <c r="L112" i="8" s="1"/>
  <c r="O111" i="8"/>
  <c r="P111" i="8" s="1"/>
  <c r="O111" i="8" a="1"/>
  <c r="L111" i="8"/>
  <c r="B111" i="8"/>
  <c r="O110" i="8"/>
  <c r="P110" i="8" s="1"/>
  <c r="O110" i="8" a="1"/>
  <c r="L110" i="8"/>
  <c r="B110" i="8"/>
  <c r="O109" i="8" a="1"/>
  <c r="O109" i="8" s="1"/>
  <c r="B109" i="8"/>
  <c r="K109" i="8" s="1"/>
  <c r="L109" i="8" s="1"/>
  <c r="O108" i="8" a="1"/>
  <c r="O108" i="8" s="1"/>
  <c r="P108" i="8" s="1"/>
  <c r="L108" i="8"/>
  <c r="B108" i="8"/>
  <c r="O107" i="8" a="1"/>
  <c r="O107" i="8" s="1"/>
  <c r="P107" i="8" s="1"/>
  <c r="L107" i="8"/>
  <c r="B107" i="8"/>
  <c r="O106" i="8" a="1"/>
  <c r="O106" i="8" s="1"/>
  <c r="P106" i="8" s="1"/>
  <c r="B106" i="8"/>
  <c r="K106" i="8" s="1"/>
  <c r="L106" i="8" s="1"/>
  <c r="O105" i="8"/>
  <c r="P105" i="8" s="1"/>
  <c r="O105" i="8" a="1"/>
  <c r="L105" i="8"/>
  <c r="B105" i="8"/>
  <c r="O104" i="8" a="1"/>
  <c r="O104" i="8" s="1"/>
  <c r="P104" i="8" s="1"/>
  <c r="K104" i="8"/>
  <c r="L104" i="8" s="1"/>
  <c r="B104" i="8"/>
  <c r="O103" i="8" a="1"/>
  <c r="O103" i="8" s="1"/>
  <c r="P103" i="8" s="1"/>
  <c r="K103" i="8"/>
  <c r="L103" i="8" s="1"/>
  <c r="B103" i="8"/>
  <c r="O102" i="8" a="1"/>
  <c r="O102" i="8" s="1"/>
  <c r="P102" i="8" s="1"/>
  <c r="B102" i="8"/>
  <c r="K102" i="8" s="1"/>
  <c r="L102" i="8" s="1"/>
  <c r="O101" i="8" a="1"/>
  <c r="O101" i="8" s="1"/>
  <c r="P101" i="8" s="1"/>
  <c r="B101" i="8"/>
  <c r="K101" i="8" s="1"/>
  <c r="L101" i="8" s="1"/>
  <c r="O100" i="8" a="1"/>
  <c r="O100" i="8" s="1"/>
  <c r="P100" i="8" s="1"/>
  <c r="B100" i="8"/>
  <c r="K100" i="8" s="1"/>
  <c r="L100" i="8" s="1"/>
  <c r="O99" i="8" a="1"/>
  <c r="O99" i="8" s="1"/>
  <c r="P99" i="8" s="1"/>
  <c r="B99" i="8"/>
  <c r="K99" i="8" s="1"/>
  <c r="L99" i="8" s="1"/>
  <c r="P98" i="8"/>
  <c r="O98" i="8"/>
  <c r="O98" i="8" a="1"/>
  <c r="B98" i="8"/>
  <c r="K98" i="8" s="1"/>
  <c r="L98" i="8" s="1"/>
  <c r="O97" i="8" a="1"/>
  <c r="O97" i="8" s="1"/>
  <c r="P97" i="8" s="1"/>
  <c r="B97" i="8"/>
  <c r="K97" i="8" s="1"/>
  <c r="L97" i="8" s="1"/>
  <c r="O96" i="8" a="1"/>
  <c r="O96" i="8" s="1"/>
  <c r="P96" i="8" s="1"/>
  <c r="K96" i="8"/>
  <c r="L96" i="8" s="1"/>
  <c r="B96" i="8"/>
  <c r="O95" i="8" a="1"/>
  <c r="O95" i="8" s="1"/>
  <c r="P95" i="8" s="1"/>
  <c r="B95" i="8"/>
  <c r="K95" i="8" s="1"/>
  <c r="L95" i="8" s="1"/>
  <c r="O94" i="8" a="1"/>
  <c r="O94" i="8" s="1"/>
  <c r="P94" i="8" s="1"/>
  <c r="K94" i="8"/>
  <c r="L94" i="8" s="1"/>
  <c r="B94" i="8"/>
  <c r="O93" i="8" a="1"/>
  <c r="O93" i="8" s="1"/>
  <c r="P93" i="8" s="1"/>
  <c r="L93" i="8"/>
  <c r="B93" i="8"/>
  <c r="O92" i="8" a="1"/>
  <c r="O92" i="8" s="1"/>
  <c r="P92" i="8" s="1"/>
  <c r="B92" i="8"/>
  <c r="K92" i="8" s="1"/>
  <c r="L92" i="8" s="1"/>
  <c r="O91" i="8" a="1"/>
  <c r="O91" i="8" s="1"/>
  <c r="P91" i="8" s="1"/>
  <c r="B91" i="8"/>
  <c r="K91" i="8" s="1"/>
  <c r="L91" i="8" s="1"/>
  <c r="O90" i="8" a="1"/>
  <c r="O90" i="8" s="1"/>
  <c r="P90" i="8" s="1"/>
  <c r="L90" i="8"/>
  <c r="B90" i="8"/>
  <c r="P89" i="8"/>
  <c r="O89" i="8" a="1"/>
  <c r="O89" i="8" s="1"/>
  <c r="B89" i="8"/>
  <c r="K89" i="8" s="1"/>
  <c r="L89" i="8" s="1"/>
  <c r="O88" i="8" a="1"/>
  <c r="O88" i="8" s="1"/>
  <c r="P88" i="8" s="1"/>
  <c r="K88" i="8"/>
  <c r="L88" i="8" s="1"/>
  <c r="B88" i="8"/>
  <c r="O87" i="8"/>
  <c r="P87" i="8" s="1"/>
  <c r="O87" i="8" a="1"/>
  <c r="B87" i="8"/>
  <c r="K87" i="8" s="1"/>
  <c r="L87" i="8" s="1"/>
  <c r="O86" i="8" a="1"/>
  <c r="O86" i="8" s="1"/>
  <c r="P86" i="8" s="1"/>
  <c r="L86" i="8"/>
  <c r="B86" i="8"/>
  <c r="O85" i="8" a="1"/>
  <c r="O85" i="8" s="1"/>
  <c r="P85" i="8" s="1"/>
  <c r="L85" i="8"/>
  <c r="B85" i="8"/>
  <c r="K85" i="8" s="1"/>
  <c r="O84" i="8" a="1"/>
  <c r="O84" i="8" s="1"/>
  <c r="P84" i="8" s="1"/>
  <c r="L84" i="8"/>
  <c r="B84" i="8"/>
  <c r="O83" i="8" a="1"/>
  <c r="O83" i="8" s="1"/>
  <c r="P83" i="8" s="1"/>
  <c r="B83" i="8"/>
  <c r="K83" i="8" s="1"/>
  <c r="L83" i="8" s="1"/>
  <c r="P82" i="8"/>
  <c r="O82" i="8" a="1"/>
  <c r="O82" i="8" s="1"/>
  <c r="B82" i="8"/>
  <c r="K82" i="8" s="1"/>
  <c r="L82" i="8" s="1"/>
  <c r="O81" i="8" a="1"/>
  <c r="O81" i="8" s="1"/>
  <c r="P81" i="8" s="1"/>
  <c r="K81" i="8"/>
  <c r="L81" i="8" s="1"/>
  <c r="B81" i="8"/>
  <c r="O80" i="8"/>
  <c r="P80" i="8" s="1"/>
  <c r="O80" i="8" a="1"/>
  <c r="B80" i="8"/>
  <c r="K80" i="8" s="1"/>
  <c r="L80" i="8" s="1"/>
  <c r="O79" i="8" a="1"/>
  <c r="O79" i="8" s="1"/>
  <c r="P79" i="8" s="1"/>
  <c r="L79" i="8"/>
  <c r="B79" i="8"/>
  <c r="O78" i="8"/>
  <c r="P78" i="8" s="1"/>
  <c r="O78" i="8" a="1"/>
  <c r="B78" i="8"/>
  <c r="K78" i="8" s="1"/>
  <c r="L78" i="8" s="1"/>
  <c r="O77" i="8" a="1"/>
  <c r="O77" i="8" s="1"/>
  <c r="P77" i="8" s="1"/>
  <c r="B77" i="8"/>
  <c r="K77" i="8" s="1"/>
  <c r="L77" i="8" s="1"/>
  <c r="O76" i="8"/>
  <c r="P76" i="8" s="1"/>
  <c r="O76" i="8" a="1"/>
  <c r="B76" i="8"/>
  <c r="K76" i="8" s="1"/>
  <c r="L76" i="8" s="1"/>
  <c r="O75" i="8"/>
  <c r="P75" i="8" s="1"/>
  <c r="O75" i="8" a="1"/>
  <c r="K75" i="8"/>
  <c r="L75" i="8" s="1"/>
  <c r="B75" i="8"/>
  <c r="O74" i="8"/>
  <c r="P74" i="8" s="1"/>
  <c r="O74" i="8" a="1"/>
  <c r="B74" i="8"/>
  <c r="K74" i="8" s="1"/>
  <c r="L74" i="8" s="1"/>
  <c r="O73" i="8"/>
  <c r="O73" i="8" a="1"/>
  <c r="K73" i="8"/>
  <c r="L73" i="8" s="1"/>
  <c r="B73" i="8"/>
  <c r="O72" i="8" a="1"/>
  <c r="O72" i="8" s="1"/>
  <c r="P72" i="8" s="1"/>
  <c r="L72" i="8"/>
  <c r="B72" i="8"/>
  <c r="O71" i="8"/>
  <c r="P71" i="8" s="1"/>
  <c r="O71" i="8" a="1"/>
  <c r="L71" i="8"/>
  <c r="B71" i="8"/>
  <c r="O70" i="8" a="1"/>
  <c r="O70" i="8" s="1"/>
  <c r="P70" i="8" s="1"/>
  <c r="B70" i="8"/>
  <c r="K70" i="8" s="1"/>
  <c r="L70" i="8" s="1"/>
  <c r="P69" i="8"/>
  <c r="O69" i="8" a="1"/>
  <c r="O69" i="8" s="1"/>
  <c r="L69" i="8"/>
  <c r="B69" i="8"/>
  <c r="O68" i="8" a="1"/>
  <c r="O68" i="8" s="1"/>
  <c r="P68" i="8" s="1"/>
  <c r="B68" i="8"/>
  <c r="K68" i="8" s="1"/>
  <c r="L68" i="8" s="1"/>
  <c r="O67" i="8" a="1"/>
  <c r="O67" i="8" s="1"/>
  <c r="P67" i="8" s="1"/>
  <c r="L67" i="8"/>
  <c r="B67" i="8"/>
  <c r="K67" i="8" s="1"/>
  <c r="O66" i="8"/>
  <c r="P66" i="8" s="1"/>
  <c r="O66" i="8" a="1"/>
  <c r="L66" i="8"/>
  <c r="B66" i="8"/>
  <c r="O65" i="8" a="1"/>
  <c r="O65" i="8" s="1"/>
  <c r="P65" i="8" s="1"/>
  <c r="L65" i="8"/>
  <c r="B65" i="8"/>
  <c r="P64" i="8"/>
  <c r="O64" i="8" a="1"/>
  <c r="O64" i="8" s="1"/>
  <c r="L64" i="8"/>
  <c r="B64" i="8"/>
  <c r="O63" i="8" a="1"/>
  <c r="O63" i="8" s="1"/>
  <c r="P63" i="8" s="1"/>
  <c r="L63" i="8"/>
  <c r="B63" i="8"/>
  <c r="K63" i="8" s="1"/>
  <c r="P62" i="8"/>
  <c r="O62" i="8" a="1"/>
  <c r="O62" i="8" s="1"/>
  <c r="L62" i="8"/>
  <c r="B62" i="8"/>
  <c r="O61" i="8" a="1"/>
  <c r="O61" i="8" s="1"/>
  <c r="P61" i="8" s="1"/>
  <c r="L61" i="8"/>
  <c r="B61" i="8"/>
  <c r="P60" i="8"/>
  <c r="O60" i="8" a="1"/>
  <c r="O60" i="8" s="1"/>
  <c r="B60" i="8"/>
  <c r="K60" i="8" s="1"/>
  <c r="L60" i="8" s="1"/>
  <c r="P59" i="8"/>
  <c r="O59" i="8" a="1"/>
  <c r="O59" i="8" s="1"/>
  <c r="K59" i="8"/>
  <c r="L59" i="8" s="1"/>
  <c r="B59" i="8"/>
  <c r="O58" i="8" a="1"/>
  <c r="O58" i="8" s="1"/>
  <c r="P58" i="8" s="1"/>
  <c r="K58" i="8"/>
  <c r="L58" i="8" s="1"/>
  <c r="B58" i="8"/>
  <c r="P57" i="8"/>
  <c r="O57" i="8"/>
  <c r="O57" i="8" a="1"/>
  <c r="L57" i="8"/>
  <c r="B57" i="8"/>
  <c r="O56" i="8" a="1"/>
  <c r="O56" i="8" s="1"/>
  <c r="P56" i="8" s="1"/>
  <c r="B56" i="8"/>
  <c r="K56" i="8" s="1"/>
  <c r="L56" i="8" s="1"/>
  <c r="O55" i="8" a="1"/>
  <c r="O55" i="8" s="1"/>
  <c r="P55" i="8" s="1"/>
  <c r="B55" i="8"/>
  <c r="K55" i="8" s="1"/>
  <c r="L55" i="8" s="1"/>
  <c r="P54" i="8"/>
  <c r="O54" i="8" a="1"/>
  <c r="O54" i="8" s="1"/>
  <c r="L54" i="8"/>
  <c r="B54" i="8"/>
  <c r="O53" i="8" a="1"/>
  <c r="O53" i="8" s="1"/>
  <c r="P53" i="8" s="1"/>
  <c r="B53" i="8"/>
  <c r="K53" i="8" s="1"/>
  <c r="L53" i="8" s="1"/>
  <c r="O52" i="8" a="1"/>
  <c r="O52" i="8" s="1"/>
  <c r="P52" i="8" s="1"/>
  <c r="K52" i="8"/>
  <c r="L52" i="8" s="1"/>
  <c r="B52" i="8"/>
  <c r="O51" i="8" a="1"/>
  <c r="O51" i="8" s="1"/>
  <c r="P51" i="8" s="1"/>
  <c r="B51" i="8"/>
  <c r="K51" i="8" s="1"/>
  <c r="L51" i="8" s="1"/>
  <c r="O50" i="8" a="1"/>
  <c r="O50" i="8" s="1"/>
  <c r="P50" i="8" s="1"/>
  <c r="L50" i="8"/>
  <c r="B50" i="8"/>
  <c r="O49" i="8"/>
  <c r="P49" i="8" s="1"/>
  <c r="O49" i="8" a="1"/>
  <c r="K49" i="8"/>
  <c r="L49" i="8" s="1"/>
  <c r="B49" i="8"/>
  <c r="O48" i="8" a="1"/>
  <c r="O48" i="8" s="1"/>
  <c r="P48" i="8" s="1"/>
  <c r="L48" i="8"/>
  <c r="B48" i="8"/>
  <c r="O47" i="8" a="1"/>
  <c r="O47" i="8" s="1"/>
  <c r="P47" i="8" s="1"/>
  <c r="K47" i="8"/>
  <c r="L47" i="8" s="1"/>
  <c r="B47" i="8"/>
  <c r="P46" i="8"/>
  <c r="O46" i="8" a="1"/>
  <c r="O46" i="8" s="1"/>
  <c r="B46" i="8"/>
  <c r="K46" i="8" s="1"/>
  <c r="L46" i="8" s="1"/>
  <c r="O45" i="8" a="1"/>
  <c r="O45" i="8" s="1"/>
  <c r="P45" i="8" s="1"/>
  <c r="B45" i="8"/>
  <c r="K45" i="8" s="1"/>
  <c r="L45" i="8" s="1"/>
  <c r="O44" i="8" a="1"/>
  <c r="O44" i="8" s="1"/>
  <c r="P44" i="8" s="1"/>
  <c r="B44" i="8"/>
  <c r="K44" i="8" s="1"/>
  <c r="L44" i="8" s="1"/>
  <c r="O43" i="8" a="1"/>
  <c r="O43" i="8" s="1"/>
  <c r="P43" i="8" s="1"/>
  <c r="L43" i="8"/>
  <c r="B43" i="8"/>
  <c r="O42" i="8"/>
  <c r="P42" i="8" s="1"/>
  <c r="O42" i="8" a="1"/>
  <c r="K42" i="8"/>
  <c r="L42" i="8" s="1"/>
  <c r="B42" i="8"/>
  <c r="O41" i="8" a="1"/>
  <c r="O41" i="8" s="1"/>
  <c r="P41" i="8" s="1"/>
  <c r="B41" i="8"/>
  <c r="K41" i="8" s="1"/>
  <c r="L41" i="8" s="1"/>
  <c r="P40" i="8"/>
  <c r="O40" i="8" a="1"/>
  <c r="O40" i="8" s="1"/>
  <c r="B40" i="8"/>
  <c r="K40" i="8" s="1"/>
  <c r="L40" i="8" s="1"/>
  <c r="O39" i="8"/>
  <c r="P39" i="8" s="1"/>
  <c r="O39" i="8" a="1"/>
  <c r="B39" i="8"/>
  <c r="K39" i="8" s="1"/>
  <c r="L39" i="8" s="1"/>
  <c r="O38" i="8" a="1"/>
  <c r="O38" i="8" s="1"/>
  <c r="P38" i="8" s="1"/>
  <c r="K38" i="8"/>
  <c r="L38" i="8" s="1"/>
  <c r="B38" i="8"/>
  <c r="O37" i="8" a="1"/>
  <c r="O37" i="8" s="1"/>
  <c r="K37" i="8"/>
  <c r="L37" i="8" s="1"/>
  <c r="B37" i="8"/>
  <c r="O36" i="8" a="1"/>
  <c r="O36" i="8" s="1"/>
  <c r="P36" i="8" s="1"/>
  <c r="L36" i="8"/>
  <c r="B36" i="8"/>
  <c r="O35" i="8"/>
  <c r="P35" i="8" s="1"/>
  <c r="O35" i="8" a="1"/>
  <c r="L35" i="8"/>
  <c r="B35" i="8"/>
  <c r="O34" i="8" a="1"/>
  <c r="O34" i="8" s="1"/>
  <c r="P34" i="8" s="1"/>
  <c r="K34" i="8"/>
  <c r="L34" i="8" s="1"/>
  <c r="B34" i="8"/>
  <c r="O33" i="8" a="1"/>
  <c r="O33" i="8" s="1"/>
  <c r="P33" i="8" s="1"/>
  <c r="L33" i="8"/>
  <c r="B33" i="8"/>
  <c r="O32" i="8"/>
  <c r="P32" i="8" s="1"/>
  <c r="O32" i="8" a="1"/>
  <c r="L32" i="8"/>
  <c r="B32" i="8"/>
  <c r="O31" i="8" a="1"/>
  <c r="O31" i="8" s="1"/>
  <c r="P31" i="8" s="1"/>
  <c r="K31" i="8"/>
  <c r="L31" i="8" s="1"/>
  <c r="B31" i="8"/>
  <c r="O30" i="8"/>
  <c r="P30" i="8" s="1"/>
  <c r="O30" i="8" a="1"/>
  <c r="L30" i="8"/>
  <c r="B30" i="8"/>
  <c r="O29" i="8" a="1"/>
  <c r="O29" i="8" s="1"/>
  <c r="P29" i="8" s="1"/>
  <c r="L29" i="8"/>
  <c r="B29" i="8"/>
  <c r="O28" i="8" a="1"/>
  <c r="O28" i="8" s="1"/>
  <c r="P28" i="8" s="1"/>
  <c r="L28" i="8"/>
  <c r="B28" i="8"/>
  <c r="O27" i="8" a="1"/>
  <c r="O27" i="8" s="1"/>
  <c r="P27" i="8" s="1"/>
  <c r="B27" i="8"/>
  <c r="K27" i="8" s="1"/>
  <c r="L27" i="8" s="1"/>
  <c r="O26" i="8"/>
  <c r="P26" i="8" s="1"/>
  <c r="O26" i="8" a="1"/>
  <c r="K26" i="8"/>
  <c r="L26" i="8" s="1"/>
  <c r="B26" i="8"/>
  <c r="P25" i="8"/>
  <c r="O25" i="8"/>
  <c r="O25" i="8" a="1"/>
  <c r="L25" i="8"/>
  <c r="B25" i="8"/>
  <c r="K25" i="8" s="1"/>
  <c r="O24" i="8" a="1"/>
  <c r="O24" i="8" s="1"/>
  <c r="P24" i="8" s="1"/>
  <c r="B24" i="8"/>
  <c r="K24" i="8" s="1"/>
  <c r="L24" i="8" s="1"/>
  <c r="O23" i="8" a="1"/>
  <c r="O23" i="8" s="1"/>
  <c r="P23" i="8" s="1"/>
  <c r="K23" i="8"/>
  <c r="L23" i="8" s="1"/>
  <c r="B23" i="8"/>
  <c r="O22" i="8"/>
  <c r="P22" i="8" s="1"/>
  <c r="O22" i="8" a="1"/>
  <c r="B22" i="8"/>
  <c r="K22" i="8" s="1"/>
  <c r="L22" i="8" s="1"/>
  <c r="O21" i="8" a="1"/>
  <c r="O21" i="8" s="1"/>
  <c r="P21" i="8" s="1"/>
  <c r="L21" i="8"/>
  <c r="B21" i="8"/>
  <c r="O20" i="8"/>
  <c r="P20" i="8" s="1"/>
  <c r="O20" i="8" a="1"/>
  <c r="B20" i="8"/>
  <c r="K20" i="8" s="1"/>
  <c r="L20" i="8" s="1"/>
  <c r="O19" i="8" a="1"/>
  <c r="O19" i="8" s="1"/>
  <c r="P19" i="8" s="1"/>
  <c r="L19" i="8"/>
  <c r="B19" i="8"/>
  <c r="O18" i="8"/>
  <c r="P18" i="8" s="1"/>
  <c r="O18" i="8" a="1"/>
  <c r="L18" i="8"/>
  <c r="B18" i="8"/>
  <c r="O17" i="8"/>
  <c r="P17" i="8" s="1"/>
  <c r="O17" i="8" a="1"/>
  <c r="K17" i="8"/>
  <c r="L17" i="8" s="1"/>
  <c r="B17" i="8"/>
  <c r="O16" i="8" a="1"/>
  <c r="O16" i="8" s="1"/>
  <c r="P16" i="8" s="1"/>
  <c r="B16" i="8"/>
  <c r="K16" i="8" s="1"/>
  <c r="L16" i="8" s="1"/>
  <c r="P15" i="8"/>
  <c r="O15" i="8" a="1"/>
  <c r="O15" i="8" s="1"/>
  <c r="B15" i="8"/>
  <c r="K15" i="8" s="1"/>
  <c r="L15" i="8" s="1"/>
  <c r="O14" i="8"/>
  <c r="P14" i="8" s="1"/>
  <c r="O14" i="8" a="1"/>
  <c r="L14" i="8"/>
  <c r="B14" i="8"/>
  <c r="O13" i="8"/>
  <c r="P13" i="8" s="1"/>
  <c r="O13" i="8" a="1"/>
  <c r="B13" i="8"/>
  <c r="K13" i="8" s="1"/>
  <c r="L13" i="8" s="1"/>
  <c r="AB12" i="8" a="1"/>
  <c r="AB14" i="8" s="1"/>
  <c r="AA12" i="8" a="1"/>
  <c r="AA17" i="8" s="1"/>
  <c r="Z18" i="8"/>
  <c r="Z15" i="8"/>
  <c r="Z13" i="8"/>
  <c r="Z12" i="8"/>
  <c r="Z12" i="8" a="1"/>
  <c r="Z16" i="8" s="1"/>
  <c r="Y19" i="8"/>
  <c r="Y18" i="8"/>
  <c r="Y13" i="8"/>
  <c r="Y12" i="8" a="1"/>
  <c r="Y16" i="8" s="1"/>
  <c r="O12" i="8" a="1"/>
  <c r="O12" i="8" s="1"/>
  <c r="P12" i="8" s="1"/>
  <c r="L12" i="8"/>
  <c r="B12" i="8"/>
  <c r="P11" i="8"/>
  <c r="O11" i="8" a="1"/>
  <c r="O11" i="8" s="1"/>
  <c r="B11" i="8"/>
  <c r="K11" i="8" s="1"/>
  <c r="L11" i="8" s="1"/>
  <c r="O10" i="8" a="1"/>
  <c r="O10" i="8" s="1"/>
  <c r="P10" i="8" s="1"/>
  <c r="B10" i="8"/>
  <c r="K10" i="8" s="1"/>
  <c r="L10" i="8" s="1"/>
  <c r="P9" i="8"/>
  <c r="B9" i="8"/>
  <c r="K9" i="8" s="1"/>
  <c r="L9" i="8" s="1"/>
  <c r="Y8" i="8"/>
  <c r="P8" i="8"/>
  <c r="B8" i="8"/>
  <c r="K8" i="8" s="1"/>
  <c r="L8" i="8" s="1"/>
  <c r="P7" i="8"/>
  <c r="L7" i="8"/>
  <c r="B7" i="8"/>
  <c r="P6" i="8"/>
  <c r="B6" i="8"/>
  <c r="K6" i="8" s="1"/>
  <c r="L6" i="8" s="1"/>
  <c r="P5" i="8"/>
  <c r="B5" i="8"/>
  <c r="K5" i="8" s="1"/>
  <c r="L5" i="8" s="1"/>
  <c r="P4" i="8"/>
  <c r="B4" i="8"/>
  <c r="K4" i="8" s="1"/>
  <c r="L4" i="8" s="1"/>
  <c r="P3" i="8"/>
  <c r="K3" i="8"/>
  <c r="L3" i="8" s="1"/>
  <c r="B3" i="8"/>
  <c r="P2" i="8"/>
  <c r="K2" i="8"/>
  <c r="L2" i="8" s="1"/>
  <c r="B2" i="8"/>
  <c r="AB8" i="1"/>
  <c r="Z14" i="8" l="1"/>
  <c r="AB12" i="8"/>
  <c r="Z17" i="8"/>
  <c r="AB15" i="8"/>
  <c r="AB13" i="8"/>
  <c r="AB16" i="8"/>
  <c r="AB18" i="8"/>
  <c r="AA13" i="8"/>
  <c r="AA8" i="8"/>
  <c r="AA15" i="8"/>
  <c r="AA12" i="8"/>
  <c r="AA18" i="8"/>
  <c r="AA14" i="8"/>
  <c r="Y17" i="8"/>
  <c r="Y14" i="8"/>
  <c r="Y12" i="8"/>
  <c r="AA16" i="8"/>
  <c r="Y15" i="8"/>
  <c r="AA19" i="8"/>
  <c r="Z19" i="8"/>
  <c r="AB17" i="8"/>
  <c r="AB19" i="8"/>
  <c r="BE28" i="7"/>
  <c r="BF28" i="7"/>
  <c r="BG28" i="7"/>
  <c r="BH28" i="7"/>
  <c r="BI28" i="7"/>
  <c r="BJ28" i="7"/>
  <c r="BK28" i="7"/>
  <c r="BL28" i="7"/>
  <c r="BF27" i="7"/>
  <c r="BG27" i="7"/>
  <c r="BH27" i="7"/>
  <c r="BI27" i="7"/>
  <c r="BJ27" i="7"/>
  <c r="BK27" i="7"/>
  <c r="BL27" i="7"/>
  <c r="BE27" i="7"/>
  <c r="Z8" i="1" l="1"/>
  <c r="AN4" i="7"/>
  <c r="AQ5" i="7"/>
  <c r="AQ13" i="7"/>
  <c r="AM20" i="7"/>
  <c r="AM21" i="7"/>
  <c r="AO23" i="7"/>
  <c r="AO28" i="7"/>
  <c r="AM29" i="7"/>
  <c r="AR37" i="7"/>
  <c r="AM39" i="7"/>
  <c r="AK44" i="7"/>
  <c r="AQ45" i="7"/>
  <c r="AQ47" i="7"/>
  <c r="AM51" i="7"/>
  <c r="AL52" i="7"/>
  <c r="AN53" i="7"/>
  <c r="AK55" i="7"/>
  <c r="AP59" i="7"/>
  <c r="AP60" i="7"/>
  <c r="AQ61" i="7"/>
  <c r="AP68" i="7"/>
  <c r="AO69" i="7"/>
  <c r="AN71" i="7"/>
  <c r="AK75" i="7"/>
  <c r="AP76" i="7"/>
  <c r="AL77" i="7"/>
  <c r="AQ79" i="7"/>
  <c r="AO84" i="7"/>
  <c r="AO85" i="7"/>
  <c r="AQ87" i="7"/>
  <c r="AL92" i="7"/>
  <c r="AR93" i="7"/>
  <c r="AP99" i="7"/>
  <c r="AR100" i="7"/>
  <c r="AP101" i="7"/>
  <c r="AK107" i="7"/>
  <c r="AR109" i="7"/>
  <c r="AP111" i="7"/>
  <c r="AK115" i="7"/>
  <c r="AP116" i="7"/>
  <c r="AQ117" i="7"/>
  <c r="AQ119" i="7"/>
  <c r="AP124" i="7"/>
  <c r="AQ125" i="7"/>
  <c r="AP132" i="7"/>
  <c r="AR133" i="7"/>
  <c r="AL135" i="7"/>
  <c r="AK139" i="7"/>
  <c r="AL140" i="7"/>
  <c r="AN141" i="7"/>
  <c r="AO2" i="7"/>
  <c r="AR11" i="7"/>
  <c r="AP12" i="7"/>
  <c r="AR16" i="7"/>
  <c r="AP19" i="7"/>
  <c r="AQ31" i="7"/>
  <c r="AM32" i="7"/>
  <c r="AL36" i="7"/>
  <c r="AO40" i="7"/>
  <c r="AL64" i="7"/>
  <c r="AK68" i="7"/>
  <c r="AP72" i="7"/>
  <c r="AN80" i="7"/>
  <c r="AK83" i="7"/>
  <c r="AL84" i="7"/>
  <c r="AQ91" i="7"/>
  <c r="AQ95" i="7"/>
  <c r="AP96" i="7"/>
  <c r="AR103" i="7"/>
  <c r="AN104" i="7"/>
  <c r="AM108" i="7"/>
  <c r="AO112" i="7"/>
  <c r="AK127" i="7"/>
  <c r="AQ128" i="7"/>
  <c r="AR131" i="7"/>
  <c r="AN135" i="7"/>
  <c r="AR136" i="7"/>
  <c r="AO143" i="7"/>
  <c r="AO144" i="7"/>
  <c r="AR3" i="7"/>
  <c r="AP6" i="7"/>
  <c r="AR10" i="7"/>
  <c r="AM14" i="7"/>
  <c r="AQ18" i="7"/>
  <c r="AP22" i="7"/>
  <c r="AP30" i="7"/>
  <c r="AR34" i="7"/>
  <c r="AR42" i="7"/>
  <c r="AQ43" i="7"/>
  <c r="AR50" i="7"/>
  <c r="AQ54" i="7"/>
  <c r="AM58" i="7"/>
  <c r="AN62" i="7"/>
  <c r="AP63" i="7"/>
  <c r="AK70" i="7"/>
  <c r="AQ74" i="7"/>
  <c r="AQ78" i="7"/>
  <c r="AR82" i="7"/>
  <c r="AQ90" i="7"/>
  <c r="AL94" i="7"/>
  <c r="AM98" i="7"/>
  <c r="AK102" i="7"/>
  <c r="AM106" i="7"/>
  <c r="AK110" i="7"/>
  <c r="AR114" i="7"/>
  <c r="AP118" i="7"/>
  <c r="AM122" i="7"/>
  <c r="AL123" i="7"/>
  <c r="AR130" i="7"/>
  <c r="AN134" i="7"/>
  <c r="AM138" i="7"/>
  <c r="AK142" i="7"/>
  <c r="BE11" i="7"/>
  <c r="AR26" i="7"/>
  <c r="AQ29" i="7"/>
  <c r="AQ37" i="7"/>
  <c r="AR45" i="7"/>
  <c r="AM66" i="7"/>
  <c r="AR67" i="7"/>
  <c r="AR101" i="7"/>
  <c r="AN109" i="7"/>
  <c r="AM9" i="7"/>
  <c r="AN15" i="7"/>
  <c r="AP17" i="7"/>
  <c r="AQ25" i="7"/>
  <c r="AM33" i="7"/>
  <c r="AR35" i="7"/>
  <c r="AK41" i="7"/>
  <c r="AP49" i="7"/>
  <c r="AK57" i="7"/>
  <c r="AK65" i="7"/>
  <c r="AK73" i="7"/>
  <c r="AK81" i="7"/>
  <c r="AL97" i="7"/>
  <c r="AO105" i="7"/>
  <c r="AR113" i="7"/>
  <c r="AK129" i="7"/>
  <c r="AK137" i="7"/>
  <c r="AP145" i="7"/>
  <c r="AP8" i="7"/>
  <c r="AK9" i="7"/>
  <c r="AO41" i="7"/>
  <c r="AK48" i="7"/>
  <c r="AQ49" i="7"/>
  <c r="AQ81" i="7"/>
  <c r="AN89" i="7"/>
  <c r="AP120" i="7"/>
  <c r="AK121" i="7"/>
  <c r="BE12" i="7"/>
  <c r="BF12" i="7"/>
  <c r="BG12" i="7"/>
  <c r="BH12" i="7"/>
  <c r="BI12" i="7"/>
  <c r="BJ12" i="7"/>
  <c r="BK12" i="7"/>
  <c r="BL12" i="7"/>
  <c r="BE13" i="7"/>
  <c r="BF13" i="7"/>
  <c r="BG13" i="7"/>
  <c r="BH13" i="7"/>
  <c r="BI13" i="7"/>
  <c r="BJ13" i="7"/>
  <c r="BK13" i="7"/>
  <c r="BL13" i="7"/>
  <c r="BE14" i="7"/>
  <c r="BF14" i="7"/>
  <c r="BG14" i="7"/>
  <c r="BH14" i="7"/>
  <c r="BI14" i="7"/>
  <c r="BJ14" i="7"/>
  <c r="BK14" i="7"/>
  <c r="BL14" i="7"/>
  <c r="AN3" i="7"/>
  <c r="AL7" i="7"/>
  <c r="AR27" i="7"/>
  <c r="AO35" i="7"/>
  <c r="AM38" i="7"/>
  <c r="AK46" i="7"/>
  <c r="AK54" i="7"/>
  <c r="AR59" i="7"/>
  <c r="AQ70" i="7"/>
  <c r="AN110" i="7"/>
  <c r="AR126" i="7"/>
  <c r="BF11" i="7"/>
  <c r="BG11" i="7"/>
  <c r="BH11" i="7"/>
  <c r="BI11" i="7"/>
  <c r="BJ11" i="7"/>
  <c r="BK11" i="7"/>
  <c r="BL11" i="7"/>
  <c r="AQ24" i="7"/>
  <c r="AL40" i="7"/>
  <c r="AR46" i="7"/>
  <c r="AR56" i="7"/>
  <c r="AR86" i="7"/>
  <c r="AO88" i="7"/>
  <c r="AR120" i="7"/>
  <c r="AP93" i="7"/>
  <c r="AP102" i="7"/>
  <c r="AQ15" i="7"/>
  <c r="AP23" i="7"/>
  <c r="AR19" i="7"/>
  <c r="AR21" i="7"/>
  <c r="AO29" i="7"/>
  <c r="AR105" i="7"/>
  <c r="AP113" i="7"/>
  <c r="AR13" i="7"/>
  <c r="AR29" i="7"/>
  <c r="AR61" i="7"/>
  <c r="AQ23" i="7"/>
  <c r="AQ39" i="7"/>
  <c r="AQ40" i="7"/>
  <c r="AQ53" i="7"/>
  <c r="AQ73" i="7"/>
  <c r="AQ93" i="7"/>
  <c r="AQ101" i="7"/>
  <c r="AQ109" i="7"/>
  <c r="AP13" i="7"/>
  <c r="AP35" i="7"/>
  <c r="AP47" i="7"/>
  <c r="AP77" i="7"/>
  <c r="AP85" i="7"/>
  <c r="AP109" i="7"/>
  <c r="AO3" i="7"/>
  <c r="AO11" i="7"/>
  <c r="AO13" i="7"/>
  <c r="AO21" i="7"/>
  <c r="AO27" i="7"/>
  <c r="AO31" i="7"/>
  <c r="AO37" i="7"/>
  <c r="AO47" i="7"/>
  <c r="AO59" i="7"/>
  <c r="AO65" i="7"/>
  <c r="AO77" i="7"/>
  <c r="AO101" i="7"/>
  <c r="AO113" i="7"/>
  <c r="AN5" i="7"/>
  <c r="AN8" i="7"/>
  <c r="AN13" i="7"/>
  <c r="AN14" i="7"/>
  <c r="AN19" i="7"/>
  <c r="AN31" i="7"/>
  <c r="AN35" i="7"/>
  <c r="AN37" i="7"/>
  <c r="AN45" i="7"/>
  <c r="AN59" i="7"/>
  <c r="AN67" i="7"/>
  <c r="AN77" i="7"/>
  <c r="AN79" i="7"/>
  <c r="AN93" i="7"/>
  <c r="AN99" i="7"/>
  <c r="AN101" i="7"/>
  <c r="AN115" i="7"/>
  <c r="AM3" i="7"/>
  <c r="AM11" i="7"/>
  <c r="AM13" i="7"/>
  <c r="AM15" i="7"/>
  <c r="AM27" i="7"/>
  <c r="AM43" i="7"/>
  <c r="AM45" i="7"/>
  <c r="AM53" i="7"/>
  <c r="AM59" i="7"/>
  <c r="AM69" i="7"/>
  <c r="AM75" i="7"/>
  <c r="AM93" i="7"/>
  <c r="AM99" i="7"/>
  <c r="AM123" i="7"/>
  <c r="AM133" i="7"/>
  <c r="AM134" i="7"/>
  <c r="AL5" i="7"/>
  <c r="AL11" i="7"/>
  <c r="AL13" i="7"/>
  <c r="AL14" i="7"/>
  <c r="AL15" i="7"/>
  <c r="AL23" i="7"/>
  <c r="AL27" i="7"/>
  <c r="AL35" i="7"/>
  <c r="AL37" i="7"/>
  <c r="AL43" i="7"/>
  <c r="AL45" i="7"/>
  <c r="AL51" i="7"/>
  <c r="AL53" i="7"/>
  <c r="AL57" i="7"/>
  <c r="AL67" i="7"/>
  <c r="AL69" i="7"/>
  <c r="AL70" i="7"/>
  <c r="AL75" i="7"/>
  <c r="AL85" i="7"/>
  <c r="AL91" i="7"/>
  <c r="AL102" i="7"/>
  <c r="AL103" i="7"/>
  <c r="AL107" i="7"/>
  <c r="AL117" i="7"/>
  <c r="AL131" i="7"/>
  <c r="AL141" i="7"/>
  <c r="AK5" i="7"/>
  <c r="AK6" i="7"/>
  <c r="AK11" i="7"/>
  <c r="AK12" i="7"/>
  <c r="AK13" i="7"/>
  <c r="AK19" i="7"/>
  <c r="AK21" i="7"/>
  <c r="AK22" i="7"/>
  <c r="AK23" i="7"/>
  <c r="AK29" i="7"/>
  <c r="AK30" i="7"/>
  <c r="AK36" i="7"/>
  <c r="AK37" i="7"/>
  <c r="AK45" i="7"/>
  <c r="AK51" i="7"/>
  <c r="AK53" i="7"/>
  <c r="AK59" i="7"/>
  <c r="AK61" i="7"/>
  <c r="AK62" i="7"/>
  <c r="AK63" i="7"/>
  <c r="AK71" i="7"/>
  <c r="AK85" i="7"/>
  <c r="AK87" i="7"/>
  <c r="AK92" i="7"/>
  <c r="AK101" i="7"/>
  <c r="AK105" i="7"/>
  <c r="AK118" i="7"/>
  <c r="AK125" i="7"/>
  <c r="AK133" i="7"/>
  <c r="AK135" i="7"/>
  <c r="AK141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2" i="7"/>
  <c r="AK117" i="7" l="1"/>
  <c r="AK77" i="7"/>
  <c r="AL133" i="7"/>
  <c r="AL101" i="7"/>
  <c r="AM85" i="7"/>
  <c r="AM5" i="7"/>
  <c r="AN69" i="7"/>
  <c r="AO133" i="7"/>
  <c r="AO53" i="7"/>
  <c r="AP37" i="7"/>
  <c r="AQ85" i="7"/>
  <c r="AQ21" i="7"/>
  <c r="AR5" i="7"/>
  <c r="AL87" i="7"/>
  <c r="AV15" i="7" s="1"/>
  <c r="AK109" i="7"/>
  <c r="AL93" i="7"/>
  <c r="AL61" i="7"/>
  <c r="AL29" i="7"/>
  <c r="AM77" i="7"/>
  <c r="AM37" i="7"/>
  <c r="AN29" i="7"/>
  <c r="AP69" i="7"/>
  <c r="AK69" i="7"/>
  <c r="AL125" i="7"/>
  <c r="AN61" i="7"/>
  <c r="AN21" i="7"/>
  <c r="AO109" i="7"/>
  <c r="AO45" i="7"/>
  <c r="AP133" i="7"/>
  <c r="AP21" i="7"/>
  <c r="AQ69" i="7"/>
  <c r="AR77" i="7"/>
  <c r="AR53" i="7"/>
  <c r="AN44" i="7"/>
  <c r="AR125" i="7"/>
  <c r="AP117" i="7"/>
  <c r="AP125" i="7"/>
  <c r="AK93" i="7"/>
  <c r="AL109" i="7"/>
  <c r="AL21" i="7"/>
  <c r="AM125" i="7"/>
  <c r="AM61" i="7"/>
  <c r="AO93" i="7"/>
  <c r="AP61" i="7"/>
  <c r="AO4" i="7"/>
  <c r="AM4" i="7"/>
  <c r="AK20" i="7"/>
  <c r="AP75" i="7"/>
  <c r="AR4" i="7"/>
  <c r="AQ20" i="7"/>
  <c r="AP32" i="7"/>
  <c r="AM115" i="7"/>
  <c r="AL12" i="7"/>
  <c r="AN127" i="7"/>
  <c r="AM52" i="7"/>
  <c r="AK52" i="7"/>
  <c r="AK78" i="7"/>
  <c r="AK60" i="7"/>
  <c r="AO78" i="7"/>
  <c r="AM30" i="7"/>
  <c r="AK134" i="7"/>
  <c r="AN78" i="7"/>
  <c r="AM109" i="7"/>
  <c r="AN133" i="7"/>
  <c r="AO87" i="7"/>
  <c r="AQ141" i="7"/>
  <c r="AQ77" i="7"/>
  <c r="AR36" i="7"/>
  <c r="AN43" i="7"/>
  <c r="AO67" i="7"/>
  <c r="AM101" i="7"/>
  <c r="AN125" i="7"/>
  <c r="AP141" i="7"/>
  <c r="AP53" i="7"/>
  <c r="AQ133" i="7"/>
  <c r="BA25" i="7" s="1"/>
  <c r="AM141" i="7"/>
  <c r="AO125" i="7"/>
  <c r="AP45" i="7"/>
  <c r="AQ105" i="7"/>
  <c r="AQ145" i="7"/>
  <c r="BA37" i="7" s="1"/>
  <c r="AQ113" i="7"/>
  <c r="AQ33" i="7"/>
  <c r="AR41" i="7"/>
  <c r="BB5" i="7" s="1"/>
  <c r="AR123" i="7"/>
  <c r="AQ41" i="7"/>
  <c r="AP31" i="7"/>
  <c r="AL139" i="7"/>
  <c r="AN113" i="7"/>
  <c r="AQ137" i="7"/>
  <c r="AR17" i="7"/>
  <c r="AO79" i="7"/>
  <c r="AL33" i="7"/>
  <c r="AQ17" i="7"/>
  <c r="AO33" i="7"/>
  <c r="AK17" i="7"/>
  <c r="AP129" i="7"/>
  <c r="AQ129" i="7"/>
  <c r="AQ97" i="7"/>
  <c r="AQ65" i="7"/>
  <c r="AR81" i="7"/>
  <c r="AL89" i="7"/>
  <c r="AL25" i="7"/>
  <c r="AN33" i="7"/>
  <c r="AO97" i="7"/>
  <c r="AN97" i="7"/>
  <c r="AO49" i="7"/>
  <c r="AP65" i="7"/>
  <c r="AQ9" i="7"/>
  <c r="AN145" i="7"/>
  <c r="AN81" i="7"/>
  <c r="AN17" i="7"/>
  <c r="AP48" i="7"/>
  <c r="AK89" i="7"/>
  <c r="AK25" i="7"/>
  <c r="AM17" i="7"/>
  <c r="AN25" i="7"/>
  <c r="AP121" i="7"/>
  <c r="AZ13" i="7" s="1"/>
  <c r="AQ121" i="7"/>
  <c r="AQ89" i="7"/>
  <c r="AQ57" i="7"/>
  <c r="AL105" i="7"/>
  <c r="AP81" i="7"/>
  <c r="AL121" i="7"/>
  <c r="AN49" i="7"/>
  <c r="AO129" i="7"/>
  <c r="AP57" i="7"/>
  <c r="AR145" i="7"/>
  <c r="AR49" i="7"/>
  <c r="AK145" i="7"/>
  <c r="AU37" i="7" s="1"/>
  <c r="AL41" i="7"/>
  <c r="AK84" i="7"/>
  <c r="AK43" i="7"/>
  <c r="AK28" i="7"/>
  <c r="AK4" i="7"/>
  <c r="AL79" i="7"/>
  <c r="AL59" i="7"/>
  <c r="AL39" i="7"/>
  <c r="AL22" i="7"/>
  <c r="AM22" i="7"/>
  <c r="AN27" i="7"/>
  <c r="AN11" i="7"/>
  <c r="AP43" i="7"/>
  <c r="AP11" i="7"/>
  <c r="AR7" i="7"/>
  <c r="AK140" i="7"/>
  <c r="AR139" i="7"/>
  <c r="AR83" i="7"/>
  <c r="AL62" i="7"/>
  <c r="AR51" i="7"/>
  <c r="AR30" i="7"/>
  <c r="AK132" i="7"/>
  <c r="AK27" i="7"/>
  <c r="AK14" i="7"/>
  <c r="AK3" i="7"/>
  <c r="AL4" i="7"/>
  <c r="AM67" i="7"/>
  <c r="AM36" i="7"/>
  <c r="AO43" i="7"/>
  <c r="AP67" i="7"/>
  <c r="AP39" i="7"/>
  <c r="AQ55" i="7"/>
  <c r="AQ7" i="7"/>
  <c r="AR140" i="7"/>
  <c r="AM94" i="7"/>
  <c r="AP127" i="7"/>
  <c r="AQ94" i="7"/>
  <c r="AL71" i="7"/>
  <c r="AR14" i="7"/>
  <c r="AK94" i="7"/>
  <c r="AK67" i="7"/>
  <c r="AK38" i="7"/>
  <c r="AL143" i="7"/>
  <c r="AL76" i="7"/>
  <c r="AL19" i="7"/>
  <c r="AL3" i="7"/>
  <c r="AM35" i="7"/>
  <c r="AM19" i="7"/>
  <c r="AN22" i="7"/>
  <c r="AN7" i="7"/>
  <c r="AX7" i="7" s="1"/>
  <c r="AQ11" i="7"/>
  <c r="AQ44" i="7"/>
  <c r="AK35" i="7"/>
  <c r="AK7" i="7"/>
  <c r="AK112" i="7"/>
  <c r="AN72" i="7"/>
  <c r="AO56" i="7"/>
  <c r="AP40" i="7"/>
  <c r="AR48" i="7"/>
  <c r="AK108" i="7"/>
  <c r="AL136" i="7"/>
  <c r="AM120" i="7"/>
  <c r="AM48" i="7"/>
  <c r="AN96" i="7"/>
  <c r="AN40" i="7"/>
  <c r="AR40" i="7"/>
  <c r="AM144" i="7"/>
  <c r="AP144" i="7"/>
  <c r="AR80" i="7"/>
  <c r="AL60" i="7"/>
  <c r="AL104" i="7"/>
  <c r="AM112" i="7"/>
  <c r="AO24" i="7"/>
  <c r="AP88" i="7"/>
  <c r="AQ104" i="7"/>
  <c r="AO52" i="7"/>
  <c r="AK144" i="7"/>
  <c r="AK40" i="7"/>
  <c r="AK16" i="7"/>
  <c r="AM136" i="7"/>
  <c r="AO104" i="7"/>
  <c r="AR144" i="7"/>
  <c r="AR72" i="7"/>
  <c r="AL24" i="7"/>
  <c r="AO136" i="7"/>
  <c r="AO64" i="7"/>
  <c r="AO99" i="7"/>
  <c r="AQ127" i="7"/>
  <c r="AQ59" i="7"/>
  <c r="AQ71" i="7"/>
  <c r="AR71" i="7"/>
  <c r="AK111" i="7"/>
  <c r="AQ63" i="7"/>
  <c r="AL99" i="7"/>
  <c r="AQ123" i="7"/>
  <c r="AR142" i="7"/>
  <c r="AN63" i="7"/>
  <c r="AQ118" i="7"/>
  <c r="AK86" i="7"/>
  <c r="AL118" i="7"/>
  <c r="AL46" i="7"/>
  <c r="AL20" i="7"/>
  <c r="AP86" i="7"/>
  <c r="AQ111" i="7"/>
  <c r="AP87" i="7"/>
  <c r="AP46" i="7"/>
  <c r="AR78" i="7"/>
  <c r="AK126" i="7"/>
  <c r="AL78" i="7"/>
  <c r="AL30" i="7"/>
  <c r="AO14" i="7"/>
  <c r="AP20" i="7"/>
  <c r="AR135" i="7"/>
  <c r="AQ46" i="7"/>
  <c r="AK124" i="7"/>
  <c r="AR94" i="7"/>
  <c r="AN28" i="7"/>
  <c r="AL54" i="7"/>
  <c r="AR43" i="7"/>
  <c r="AP14" i="7"/>
  <c r="AL68" i="7"/>
  <c r="AK96" i="7"/>
  <c r="AK72" i="7"/>
  <c r="AL120" i="7"/>
  <c r="AL88" i="7"/>
  <c r="AL48" i="7"/>
  <c r="AM88" i="7"/>
  <c r="AM64" i="7"/>
  <c r="AM16" i="7"/>
  <c r="AN120" i="7"/>
  <c r="AN56" i="7"/>
  <c r="AN24" i="7"/>
  <c r="AO80" i="7"/>
  <c r="AP64" i="7"/>
  <c r="AQ144" i="7"/>
  <c r="AQ88" i="7"/>
  <c r="AQ72" i="7"/>
  <c r="AQ56" i="7"/>
  <c r="AR112" i="7"/>
  <c r="AR8" i="7"/>
  <c r="AK119" i="7"/>
  <c r="AK24" i="7"/>
  <c r="AL72" i="7"/>
  <c r="AM80" i="7"/>
  <c r="AM40" i="7"/>
  <c r="AN144" i="7"/>
  <c r="AO128" i="7"/>
  <c r="AO16" i="7"/>
  <c r="AP112" i="7"/>
  <c r="AQ120" i="7"/>
  <c r="AQ16" i="7"/>
  <c r="AR104" i="7"/>
  <c r="AR32" i="7"/>
  <c r="AK128" i="7"/>
  <c r="AL112" i="7"/>
  <c r="AL56" i="7"/>
  <c r="AL32" i="7"/>
  <c r="AL8" i="7"/>
  <c r="AM104" i="7"/>
  <c r="AM56" i="7"/>
  <c r="AM24" i="7"/>
  <c r="AN136" i="7"/>
  <c r="AN112" i="7"/>
  <c r="AN48" i="7"/>
  <c r="AN32" i="7"/>
  <c r="AO72" i="7"/>
  <c r="AP136" i="7"/>
  <c r="AP80" i="7"/>
  <c r="AP56" i="7"/>
  <c r="AP16" i="7"/>
  <c r="AQ136" i="7"/>
  <c r="AQ32" i="7"/>
  <c r="AR128" i="7"/>
  <c r="AR96" i="7"/>
  <c r="AR64" i="7"/>
  <c r="AP95" i="7"/>
  <c r="AQ135" i="7"/>
  <c r="AK80" i="7"/>
  <c r="AK56" i="7"/>
  <c r="AK32" i="7"/>
  <c r="AL144" i="7"/>
  <c r="AL128" i="7"/>
  <c r="AL96" i="7"/>
  <c r="AL80" i="7"/>
  <c r="AM128" i="7"/>
  <c r="AN88" i="7"/>
  <c r="AN16" i="7"/>
  <c r="AO120" i="7"/>
  <c r="AO96" i="7"/>
  <c r="AO48" i="7"/>
  <c r="AO32" i="7"/>
  <c r="AP104" i="7"/>
  <c r="AQ96" i="7"/>
  <c r="AQ80" i="7"/>
  <c r="AQ64" i="7"/>
  <c r="AQ48" i="7"/>
  <c r="AR24" i="7"/>
  <c r="AP27" i="7"/>
  <c r="AK136" i="7"/>
  <c r="AK104" i="7"/>
  <c r="AK88" i="7"/>
  <c r="AL16" i="7"/>
  <c r="AM72" i="7"/>
  <c r="AN64" i="7"/>
  <c r="AQ112" i="7"/>
  <c r="AQ8" i="7"/>
  <c r="AR88" i="7"/>
  <c r="AK120" i="7"/>
  <c r="AK64" i="7"/>
  <c r="AK8" i="7"/>
  <c r="AM96" i="7"/>
  <c r="AM8" i="7"/>
  <c r="AN128" i="7"/>
  <c r="AO8" i="7"/>
  <c r="AP128" i="7"/>
  <c r="AP24" i="7"/>
  <c r="AZ24" i="7" s="1"/>
  <c r="AR141" i="7"/>
  <c r="AR118" i="7"/>
  <c r="BB10" i="7" s="1"/>
  <c r="AP92" i="7"/>
  <c r="AR84" i="7"/>
  <c r="AO115" i="7"/>
  <c r="AO30" i="7"/>
  <c r="AQ124" i="7"/>
  <c r="AM116" i="7"/>
  <c r="AQ142" i="7"/>
  <c r="AK116" i="7"/>
  <c r="AL110" i="7"/>
  <c r="AL100" i="7"/>
  <c r="AL86" i="7"/>
  <c r="AL6" i="7"/>
  <c r="AM62" i="7"/>
  <c r="AM46" i="7"/>
  <c r="AM12" i="7"/>
  <c r="AO95" i="7"/>
  <c r="AO15" i="7"/>
  <c r="AQ75" i="7"/>
  <c r="AO100" i="7"/>
  <c r="AK100" i="7"/>
  <c r="AK76" i="7"/>
  <c r="AL124" i="7"/>
  <c r="AL38" i="7"/>
  <c r="AL28" i="7"/>
  <c r="AM78" i="7"/>
  <c r="AN143" i="7"/>
  <c r="AN95" i="7"/>
  <c r="AN36" i="7"/>
  <c r="AN12" i="7"/>
  <c r="AO111" i="7"/>
  <c r="AO12" i="7"/>
  <c r="AM47" i="7"/>
  <c r="AR134" i="7"/>
  <c r="AN100" i="7"/>
  <c r="AQ38" i="7"/>
  <c r="AN94" i="7"/>
  <c r="AR52" i="7"/>
  <c r="AL44" i="7"/>
  <c r="AM28" i="7"/>
  <c r="AM6" i="7"/>
  <c r="AQ6" i="7"/>
  <c r="AK123" i="7"/>
  <c r="AM92" i="7"/>
  <c r="AM76" i="7"/>
  <c r="AM60" i="7"/>
  <c r="AN102" i="7"/>
  <c r="AN92" i="7"/>
  <c r="AN30" i="7"/>
  <c r="AN20" i="7"/>
  <c r="AP131" i="7"/>
  <c r="AP115" i="7"/>
  <c r="AP44" i="7"/>
  <c r="AQ62" i="7"/>
  <c r="AR91" i="7"/>
  <c r="AR39" i="7"/>
  <c r="AM103" i="7"/>
  <c r="AR22" i="7"/>
  <c r="AP134" i="7"/>
  <c r="AQ68" i="7"/>
  <c r="AO46" i="7"/>
  <c r="AK99" i="7"/>
  <c r="AU27" i="7" s="1"/>
  <c r="AL142" i="7"/>
  <c r="AL126" i="7"/>
  <c r="AL116" i="7"/>
  <c r="AL83" i="7"/>
  <c r="AM91" i="7"/>
  <c r="AM44" i="7"/>
  <c r="AN123" i="7"/>
  <c r="AN91" i="7"/>
  <c r="AN54" i="7"/>
  <c r="AO131" i="7"/>
  <c r="AO76" i="7"/>
  <c r="AY4" i="7" s="1"/>
  <c r="AO22" i="7"/>
  <c r="AP91" i="7"/>
  <c r="AR102" i="7"/>
  <c r="AQ102" i="7"/>
  <c r="AR12" i="7"/>
  <c r="AR107" i="7"/>
  <c r="AK131" i="7"/>
  <c r="AL115" i="7"/>
  <c r="AV7" i="7" s="1"/>
  <c r="AM102" i="7"/>
  <c r="AW30" i="7" s="1"/>
  <c r="AN139" i="7"/>
  <c r="AN6" i="7"/>
  <c r="AO91" i="7"/>
  <c r="AO36" i="7"/>
  <c r="AP54" i="7"/>
  <c r="AQ103" i="7"/>
  <c r="AQ14" i="7"/>
  <c r="AR99" i="7"/>
  <c r="AN38" i="7"/>
  <c r="AM142" i="7"/>
  <c r="AO139" i="7"/>
  <c r="AQ126" i="7"/>
  <c r="BA18" i="7" s="1"/>
  <c r="AM83" i="7"/>
  <c r="AN83" i="7"/>
  <c r="AK91" i="7"/>
  <c r="AU19" i="7" s="1"/>
  <c r="AM139" i="7"/>
  <c r="AN46" i="7"/>
  <c r="AO123" i="7"/>
  <c r="AO83" i="7"/>
  <c r="AP123" i="7"/>
  <c r="AP103" i="7"/>
  <c r="AQ143" i="7"/>
  <c r="AM100" i="7"/>
  <c r="AM86" i="7"/>
  <c r="AN60" i="7"/>
  <c r="AO110" i="7"/>
  <c r="AP36" i="7"/>
  <c r="AR68" i="7"/>
  <c r="AO86" i="7"/>
  <c r="AQ36" i="7"/>
  <c r="AQ132" i="7"/>
  <c r="AP110" i="7"/>
  <c r="AQ92" i="7"/>
  <c r="AQ76" i="7"/>
  <c r="AP38" i="7"/>
  <c r="AO92" i="7"/>
  <c r="AR108" i="7"/>
  <c r="AL134" i="7"/>
  <c r="AM126" i="7"/>
  <c r="AM110" i="7"/>
  <c r="AM84" i="7"/>
  <c r="AM70" i="7"/>
  <c r="AN126" i="7"/>
  <c r="AN84" i="7"/>
  <c r="AN70" i="7"/>
  <c r="AO142" i="7"/>
  <c r="AO124" i="7"/>
  <c r="AO54" i="7"/>
  <c r="AO44" i="7"/>
  <c r="AQ30" i="7"/>
  <c r="AO70" i="7"/>
  <c r="AP126" i="7"/>
  <c r="AQ86" i="7"/>
  <c r="AR54" i="7"/>
  <c r="AL132" i="7"/>
  <c r="AL108" i="7"/>
  <c r="AM140" i="7"/>
  <c r="AM124" i="7"/>
  <c r="AM68" i="7"/>
  <c r="AM54" i="7"/>
  <c r="AN124" i="7"/>
  <c r="AN68" i="7"/>
  <c r="AO134" i="7"/>
  <c r="AO68" i="7"/>
  <c r="AN140" i="7"/>
  <c r="AR6" i="7"/>
  <c r="AO132" i="7"/>
  <c r="AO118" i="7"/>
  <c r="AO102" i="7"/>
  <c r="AP142" i="7"/>
  <c r="AP100" i="7"/>
  <c r="AQ22" i="7"/>
  <c r="AR132" i="7"/>
  <c r="AR28" i="7"/>
  <c r="AQ58" i="7"/>
  <c r="AQ42" i="7"/>
  <c r="AQ110" i="7"/>
  <c r="AR110" i="7"/>
  <c r="AR62" i="7"/>
  <c r="AR124" i="7"/>
  <c r="AR20" i="7"/>
  <c r="AQ114" i="7"/>
  <c r="AP78" i="7"/>
  <c r="AQ134" i="7"/>
  <c r="AR92" i="7"/>
  <c r="AO94" i="7"/>
  <c r="AR76" i="7"/>
  <c r="AR44" i="7"/>
  <c r="AM132" i="7"/>
  <c r="AM118" i="7"/>
  <c r="AM107" i="7"/>
  <c r="AN142" i="7"/>
  <c r="AN132" i="7"/>
  <c r="AN118" i="7"/>
  <c r="AN108" i="7"/>
  <c r="AN86" i="7"/>
  <c r="AN76" i="7"/>
  <c r="AN52" i="7"/>
  <c r="AO141" i="7"/>
  <c r="AO117" i="7"/>
  <c r="AO108" i="7"/>
  <c r="AO75" i="7"/>
  <c r="AO62" i="7"/>
  <c r="AO51" i="7"/>
  <c r="AO20" i="7"/>
  <c r="AO6" i="7"/>
  <c r="AP140" i="7"/>
  <c r="AP108" i="7"/>
  <c r="AP84" i="7"/>
  <c r="AP62" i="7"/>
  <c r="AP52" i="7"/>
  <c r="AP29" i="7"/>
  <c r="AP5" i="7"/>
  <c r="AQ140" i="7"/>
  <c r="AQ116" i="7"/>
  <c r="AQ108" i="7"/>
  <c r="AQ100" i="7"/>
  <c r="AQ84" i="7"/>
  <c r="AQ60" i="7"/>
  <c r="AQ52" i="7"/>
  <c r="AQ28" i="7"/>
  <c r="AQ12" i="7"/>
  <c r="AQ4" i="7"/>
  <c r="AR117" i="7"/>
  <c r="AR85" i="7"/>
  <c r="AR70" i="7"/>
  <c r="AR38" i="7"/>
  <c r="AR116" i="7"/>
  <c r="AR66" i="7"/>
  <c r="AM130" i="7"/>
  <c r="AR75" i="7"/>
  <c r="AR18" i="7"/>
  <c r="AM131" i="7"/>
  <c r="AM117" i="7"/>
  <c r="AN131" i="7"/>
  <c r="AN117" i="7"/>
  <c r="AN107" i="7"/>
  <c r="AN85" i="7"/>
  <c r="AN75" i="7"/>
  <c r="AN51" i="7"/>
  <c r="AO140" i="7"/>
  <c r="AO116" i="7"/>
  <c r="AO107" i="7"/>
  <c r="AO61" i="7"/>
  <c r="AO19" i="7"/>
  <c r="AO5" i="7"/>
  <c r="AY5" i="7" s="1"/>
  <c r="AP139" i="7"/>
  <c r="AP107" i="7"/>
  <c r="AP94" i="7"/>
  <c r="AP83" i="7"/>
  <c r="AP70" i="7"/>
  <c r="AP51" i="7"/>
  <c r="AP28" i="7"/>
  <c r="AP4" i="7"/>
  <c r="AQ139" i="7"/>
  <c r="AQ131" i="7"/>
  <c r="AQ115" i="7"/>
  <c r="AQ107" i="7"/>
  <c r="AQ99" i="7"/>
  <c r="AQ83" i="7"/>
  <c r="AQ67" i="7"/>
  <c r="AQ51" i="7"/>
  <c r="AQ35" i="7"/>
  <c r="AQ27" i="7"/>
  <c r="AQ19" i="7"/>
  <c r="AQ3" i="7"/>
  <c r="AR115" i="7"/>
  <c r="AR69" i="7"/>
  <c r="AR60" i="7"/>
  <c r="AM90" i="7"/>
  <c r="AM74" i="7"/>
  <c r="AN116" i="7"/>
  <c r="AO126" i="7"/>
  <c r="AO60" i="7"/>
  <c r="AO38" i="7"/>
  <c r="AP3" i="7"/>
  <c r="AQ138" i="7"/>
  <c r="AQ130" i="7"/>
  <c r="AQ122" i="7"/>
  <c r="AQ106" i="7"/>
  <c r="AQ98" i="7"/>
  <c r="AQ82" i="7"/>
  <c r="AQ66" i="7"/>
  <c r="AQ50" i="7"/>
  <c r="AQ34" i="7"/>
  <c r="AQ26" i="7"/>
  <c r="AQ10" i="7"/>
  <c r="AR98" i="7"/>
  <c r="AU9" i="7"/>
  <c r="BA9" i="7"/>
  <c r="AK143" i="7"/>
  <c r="AK97" i="7"/>
  <c r="AK79" i="7"/>
  <c r="AK33" i="7"/>
  <c r="AU33" i="7" s="1"/>
  <c r="AK15" i="7"/>
  <c r="AL113" i="7"/>
  <c r="AL95" i="7"/>
  <c r="AL49" i="7"/>
  <c r="AL31" i="7"/>
  <c r="AM25" i="7"/>
  <c r="AM7" i="7"/>
  <c r="AN105" i="7"/>
  <c r="AN87" i="7"/>
  <c r="AN41" i="7"/>
  <c r="AN23" i="7"/>
  <c r="AO121" i="7"/>
  <c r="AY13" i="7" s="1"/>
  <c r="AO103" i="7"/>
  <c r="AO57" i="7"/>
  <c r="AO39" i="7"/>
  <c r="AP137" i="7"/>
  <c r="AP119" i="7"/>
  <c r="AP73" i="7"/>
  <c r="AP55" i="7"/>
  <c r="AP9" i="7"/>
  <c r="AZ9" i="7" s="1"/>
  <c r="AR143" i="7"/>
  <c r="AR121" i="7"/>
  <c r="AR111" i="7"/>
  <c r="AR89" i="7"/>
  <c r="AR79" i="7"/>
  <c r="AR57" i="7"/>
  <c r="AR47" i="7"/>
  <c r="AR25" i="7"/>
  <c r="AR15" i="7"/>
  <c r="AR122" i="7"/>
  <c r="AR90" i="7"/>
  <c r="AR58" i="7"/>
  <c r="AM42" i="7"/>
  <c r="AM114" i="7"/>
  <c r="AM82" i="7"/>
  <c r="AM50" i="7"/>
  <c r="AK95" i="7"/>
  <c r="AK49" i="7"/>
  <c r="AU13" i="7" s="1"/>
  <c r="AK31" i="7"/>
  <c r="AL129" i="7"/>
  <c r="AL111" i="7"/>
  <c r="AL65" i="7"/>
  <c r="AL47" i="7"/>
  <c r="AM145" i="7"/>
  <c r="AM137" i="7"/>
  <c r="AM129" i="7"/>
  <c r="AM121" i="7"/>
  <c r="AM113" i="7"/>
  <c r="AM105" i="7"/>
  <c r="AM97" i="7"/>
  <c r="AM89" i="7"/>
  <c r="AM81" i="7"/>
  <c r="AM73" i="7"/>
  <c r="AM65" i="7"/>
  <c r="AM57" i="7"/>
  <c r="AM49" i="7"/>
  <c r="AM41" i="7"/>
  <c r="AM23" i="7"/>
  <c r="AN121" i="7"/>
  <c r="AN103" i="7"/>
  <c r="AN57" i="7"/>
  <c r="AN39" i="7"/>
  <c r="AO137" i="7"/>
  <c r="AY29" i="7" s="1"/>
  <c r="AO119" i="7"/>
  <c r="AO73" i="7"/>
  <c r="AO55" i="7"/>
  <c r="AO9" i="7"/>
  <c r="AP135" i="7"/>
  <c r="AP89" i="7"/>
  <c r="AP71" i="7"/>
  <c r="AP25" i="7"/>
  <c r="AP7" i="7"/>
  <c r="AR129" i="7"/>
  <c r="AR119" i="7"/>
  <c r="AR97" i="7"/>
  <c r="AR87" i="7"/>
  <c r="AR65" i="7"/>
  <c r="AR55" i="7"/>
  <c r="AR33" i="7"/>
  <c r="AR23" i="7"/>
  <c r="AK113" i="7"/>
  <c r="AK103" i="7"/>
  <c r="AK39" i="7"/>
  <c r="AU21" i="7"/>
  <c r="AL137" i="7"/>
  <c r="AL119" i="7"/>
  <c r="AL73" i="7"/>
  <c r="AL55" i="7"/>
  <c r="AL9" i="7"/>
  <c r="AM31" i="7"/>
  <c r="AN129" i="7"/>
  <c r="AN111" i="7"/>
  <c r="AN65" i="7"/>
  <c r="AN47" i="7"/>
  <c r="AO145" i="7"/>
  <c r="AO127" i="7"/>
  <c r="AO81" i="7"/>
  <c r="AO63" i="7"/>
  <c r="AO17" i="7"/>
  <c r="AP143" i="7"/>
  <c r="AP97" i="7"/>
  <c r="AP79" i="7"/>
  <c r="AP33" i="7"/>
  <c r="AP15" i="7"/>
  <c r="AK47" i="7"/>
  <c r="AU29" i="7"/>
  <c r="AL145" i="7"/>
  <c r="AL127" i="7"/>
  <c r="AL81" i="7"/>
  <c r="AL63" i="7"/>
  <c r="AL17" i="7"/>
  <c r="AM143" i="7"/>
  <c r="AM135" i="7"/>
  <c r="AM127" i="7"/>
  <c r="AM119" i="7"/>
  <c r="AM111" i="7"/>
  <c r="AW3" i="7" s="1"/>
  <c r="AM95" i="7"/>
  <c r="AM87" i="7"/>
  <c r="AW15" i="7" s="1"/>
  <c r="AM79" i="7"/>
  <c r="AM71" i="7"/>
  <c r="AM63" i="7"/>
  <c r="AM55" i="7"/>
  <c r="AN137" i="7"/>
  <c r="AN119" i="7"/>
  <c r="AN73" i="7"/>
  <c r="AX37" i="7" s="1"/>
  <c r="AN55" i="7"/>
  <c r="AN9" i="7"/>
  <c r="AO135" i="7"/>
  <c r="AO89" i="7"/>
  <c r="AO71" i="7"/>
  <c r="AO25" i="7"/>
  <c r="AO7" i="7"/>
  <c r="AP105" i="7"/>
  <c r="AP41" i="7"/>
  <c r="AR137" i="7"/>
  <c r="AR127" i="7"/>
  <c r="AR95" i="7"/>
  <c r="AR73" i="7"/>
  <c r="AR63" i="7"/>
  <c r="AR31" i="7"/>
  <c r="BB31" i="7" s="1"/>
  <c r="AR9" i="7"/>
  <c r="AR138" i="7"/>
  <c r="AR106" i="7"/>
  <c r="AR74" i="7"/>
  <c r="AP2" i="7"/>
  <c r="AM2" i="7"/>
  <c r="AK2" i="7"/>
  <c r="AN2" i="7"/>
  <c r="AP138" i="7"/>
  <c r="AP130" i="7"/>
  <c r="AP122" i="7"/>
  <c r="AP114" i="7"/>
  <c r="AP106" i="7"/>
  <c r="AP98" i="7"/>
  <c r="AP90" i="7"/>
  <c r="AP82" i="7"/>
  <c r="AP74" i="7"/>
  <c r="AP66" i="7"/>
  <c r="AP58" i="7"/>
  <c r="AP50" i="7"/>
  <c r="AP42" i="7"/>
  <c r="AP34" i="7"/>
  <c r="AP26" i="7"/>
  <c r="AP18" i="7"/>
  <c r="AP10" i="7"/>
  <c r="AK138" i="7"/>
  <c r="AK130" i="7"/>
  <c r="AK122" i="7"/>
  <c r="AK114" i="7"/>
  <c r="AK106" i="7"/>
  <c r="AK98" i="7"/>
  <c r="AK90" i="7"/>
  <c r="AK82" i="7"/>
  <c r="AK74" i="7"/>
  <c r="AK66" i="7"/>
  <c r="AK58" i="7"/>
  <c r="AK50" i="7"/>
  <c r="AK42" i="7"/>
  <c r="AK34" i="7"/>
  <c r="AK26" i="7"/>
  <c r="AK18" i="7"/>
  <c r="AK10" i="7"/>
  <c r="AO138" i="7"/>
  <c r="AO130" i="7"/>
  <c r="AO122" i="7"/>
  <c r="AO114" i="7"/>
  <c r="AO106" i="7"/>
  <c r="AO98" i="7"/>
  <c r="AO90" i="7"/>
  <c r="AO82" i="7"/>
  <c r="AO74" i="7"/>
  <c r="AO66" i="7"/>
  <c r="AO58" i="7"/>
  <c r="AO50" i="7"/>
  <c r="AO42" i="7"/>
  <c r="AO34" i="7"/>
  <c r="AO26" i="7"/>
  <c r="AO18" i="7"/>
  <c r="AO10" i="7"/>
  <c r="AN138" i="7"/>
  <c r="AN130" i="7"/>
  <c r="AN122" i="7"/>
  <c r="AN114" i="7"/>
  <c r="AN106" i="7"/>
  <c r="AN98" i="7"/>
  <c r="AN90" i="7"/>
  <c r="AN82" i="7"/>
  <c r="AN74" i="7"/>
  <c r="AN66" i="7"/>
  <c r="AN58" i="7"/>
  <c r="AN50" i="7"/>
  <c r="AN42" i="7"/>
  <c r="AN34" i="7"/>
  <c r="AN26" i="7"/>
  <c r="AN18" i="7"/>
  <c r="AN10" i="7"/>
  <c r="AM34" i="7"/>
  <c r="AM26" i="7"/>
  <c r="AM18" i="7"/>
  <c r="AM10" i="7"/>
  <c r="AL138" i="7"/>
  <c r="AL130" i="7"/>
  <c r="AL122" i="7"/>
  <c r="AL114" i="7"/>
  <c r="AL106" i="7"/>
  <c r="AL98" i="7"/>
  <c r="AL90" i="7"/>
  <c r="AL82" i="7"/>
  <c r="AL74" i="7"/>
  <c r="AL66" i="7"/>
  <c r="AL58" i="7"/>
  <c r="AL50" i="7"/>
  <c r="AL42" i="7"/>
  <c r="AL34" i="7"/>
  <c r="AL26" i="7"/>
  <c r="AL18" i="7"/>
  <c r="AL10" i="7"/>
  <c r="AQ2" i="7"/>
  <c r="AR2" i="7"/>
  <c r="AL2" i="7"/>
  <c r="T6" i="5"/>
  <c r="T7" i="5"/>
  <c r="T8" i="5"/>
  <c r="T9" i="5"/>
  <c r="T10" i="5"/>
  <c r="T11" i="5"/>
  <c r="T12" i="5"/>
  <c r="T17" i="5"/>
  <c r="T18" i="5"/>
  <c r="T19" i="5"/>
  <c r="T20" i="5"/>
  <c r="T21" i="5"/>
  <c r="T22" i="5"/>
  <c r="T23" i="5"/>
  <c r="T24" i="5"/>
  <c r="T5" i="5"/>
  <c r="AZ37" i="7" l="1"/>
  <c r="AV5" i="7"/>
  <c r="AX8" i="7"/>
  <c r="BA23" i="7"/>
  <c r="AX17" i="7"/>
  <c r="AU5" i="7"/>
  <c r="AV12" i="7"/>
  <c r="BA17" i="7"/>
  <c r="AW36" i="7"/>
  <c r="AZ17" i="7"/>
  <c r="BB6" i="7"/>
  <c r="AV21" i="7"/>
  <c r="BB17" i="7"/>
  <c r="AU17" i="7"/>
  <c r="BA33" i="7"/>
  <c r="BA13" i="7"/>
  <c r="AV25" i="7"/>
  <c r="AV17" i="7"/>
  <c r="AY21" i="7"/>
  <c r="AU25" i="7"/>
  <c r="AV31" i="7"/>
  <c r="BB37" i="7"/>
  <c r="AW33" i="7"/>
  <c r="BA4" i="7"/>
  <c r="AY33" i="7"/>
  <c r="BB14" i="7"/>
  <c r="AU35" i="7"/>
  <c r="BA7" i="7"/>
  <c r="AZ21" i="7"/>
  <c r="AV23" i="7"/>
  <c r="BA11" i="7"/>
  <c r="AU8" i="7"/>
  <c r="AX33" i="7"/>
  <c r="BB30" i="7"/>
  <c r="AU7" i="7"/>
  <c r="AV33" i="7"/>
  <c r="BA5" i="7"/>
  <c r="AV35" i="7"/>
  <c r="AX5" i="7"/>
  <c r="AZ3" i="7"/>
  <c r="BA29" i="7"/>
  <c r="AZ12" i="7"/>
  <c r="AW26" i="7"/>
  <c r="AW35" i="7"/>
  <c r="BA32" i="7"/>
  <c r="AX25" i="7"/>
  <c r="BA21" i="7"/>
  <c r="AW17" i="7"/>
  <c r="AV13" i="7"/>
  <c r="AV3" i="7"/>
  <c r="AW22" i="7"/>
  <c r="AZ8" i="7"/>
  <c r="AY28" i="7"/>
  <c r="BA19" i="7"/>
  <c r="BB4" i="7"/>
  <c r="AV4" i="7"/>
  <c r="AX27" i="7"/>
  <c r="BB36" i="7"/>
  <c r="AU12" i="7"/>
  <c r="AV20" i="7"/>
  <c r="AY27" i="7"/>
  <c r="AW34" i="7"/>
  <c r="AZ27" i="7"/>
  <c r="AU36" i="7"/>
  <c r="AV27" i="7"/>
  <c r="AU3" i="7"/>
  <c r="AY16" i="7"/>
  <c r="AX28" i="7"/>
  <c r="AU24" i="7"/>
  <c r="AY12" i="7"/>
  <c r="AV16" i="7"/>
  <c r="AU32" i="7"/>
  <c r="AU11" i="7"/>
  <c r="BB16" i="7"/>
  <c r="AU4" i="7"/>
  <c r="AX4" i="7"/>
  <c r="BB35" i="7"/>
  <c r="AV24" i="7"/>
  <c r="BA20" i="7"/>
  <c r="AX19" i="7"/>
  <c r="AY36" i="7"/>
  <c r="AU16" i="7"/>
  <c r="AW20" i="7"/>
  <c r="BB32" i="7"/>
  <c r="AV32" i="7"/>
  <c r="BA15" i="7"/>
  <c r="AW8" i="7"/>
  <c r="BB28" i="7"/>
  <c r="AX13" i="7"/>
  <c r="AV36" i="7"/>
  <c r="AU20" i="7"/>
  <c r="BB34" i="7"/>
  <c r="AV8" i="7"/>
  <c r="BA8" i="7"/>
  <c r="BB33" i="7"/>
  <c r="AZ4" i="7"/>
  <c r="AY7" i="7"/>
  <c r="AZ32" i="7"/>
  <c r="AX12" i="7"/>
  <c r="BA3" i="7"/>
  <c r="BA16" i="7"/>
  <c r="AY15" i="7"/>
  <c r="AZ23" i="7"/>
  <c r="AZ16" i="7"/>
  <c r="AW4" i="7"/>
  <c r="AU28" i="7"/>
  <c r="AW24" i="7"/>
  <c r="AW16" i="7"/>
  <c r="BB12" i="7"/>
  <c r="AZ20" i="7"/>
  <c r="BA14" i="7"/>
  <c r="AW28" i="7"/>
  <c r="AW11" i="7"/>
  <c r="AV28" i="7"/>
  <c r="AY23" i="7"/>
  <c r="BB22" i="7"/>
  <c r="AZ29" i="7"/>
  <c r="AX11" i="7"/>
  <c r="AX35" i="7"/>
  <c r="AY24" i="7"/>
  <c r="AW32" i="7"/>
  <c r="AU23" i="7"/>
  <c r="AV11" i="7"/>
  <c r="AY2" i="7"/>
  <c r="BB21" i="7"/>
  <c r="AX15" i="7"/>
  <c r="BB18" i="7"/>
  <c r="AZ36" i="7"/>
  <c r="AZ31" i="7"/>
  <c r="AY11" i="7"/>
  <c r="AW5" i="7"/>
  <c r="BA6" i="7"/>
  <c r="AW13" i="7"/>
  <c r="AW18" i="7"/>
  <c r="AZ15" i="7"/>
  <c r="AW31" i="7"/>
  <c r="AY31" i="7"/>
  <c r="BB8" i="7"/>
  <c r="AX32" i="7"/>
  <c r="AY8" i="7"/>
  <c r="AW12" i="7"/>
  <c r="AX24" i="7"/>
  <c r="AV34" i="7"/>
  <c r="AX36" i="7"/>
  <c r="AX20" i="7"/>
  <c r="AY32" i="7"/>
  <c r="AV29" i="7"/>
  <c r="AU15" i="7"/>
  <c r="AW21" i="7"/>
  <c r="BB13" i="7"/>
  <c r="BA36" i="7"/>
  <c r="AX31" i="7"/>
  <c r="BB24" i="7"/>
  <c r="BB27" i="7"/>
  <c r="AZ19" i="7"/>
  <c r="BA12" i="7"/>
  <c r="AX16" i="7"/>
  <c r="AW19" i="7"/>
  <c r="AW6" i="7"/>
  <c r="BA30" i="7"/>
  <c r="AW2" i="7"/>
  <c r="BB19" i="7"/>
  <c r="AW14" i="7"/>
  <c r="BB26" i="7"/>
  <c r="BA31" i="7"/>
  <c r="AZ28" i="7"/>
  <c r="AW27" i="7"/>
  <c r="BA2" i="7"/>
  <c r="AV30" i="7"/>
  <c r="BB9" i="7"/>
  <c r="AY3" i="7"/>
  <c r="BA27" i="7"/>
  <c r="BA28" i="7"/>
  <c r="AZ5" i="7"/>
  <c r="AY20" i="7"/>
  <c r="BB20" i="7"/>
  <c r="AV18" i="7"/>
  <c r="AW10" i="7"/>
  <c r="AX6" i="7"/>
  <c r="AU26" i="7"/>
  <c r="AZ18" i="7"/>
  <c r="AX29" i="7"/>
  <c r="BA26" i="7"/>
  <c r="BA22" i="7"/>
  <c r="BA24" i="7"/>
  <c r="BB23" i="7"/>
  <c r="AU6" i="7"/>
  <c r="BA34" i="7"/>
  <c r="AX21" i="7"/>
  <c r="BB2" i="7"/>
  <c r="AY10" i="7"/>
  <c r="AU30" i="7"/>
  <c r="AZ22" i="7"/>
  <c r="BB3" i="7"/>
  <c r="AX34" i="7"/>
  <c r="AY26" i="7"/>
  <c r="AY35" i="7"/>
  <c r="AV26" i="7"/>
  <c r="AX14" i="7"/>
  <c r="AY6" i="7"/>
  <c r="AZ25" i="7"/>
  <c r="BB11" i="7"/>
  <c r="BA10" i="7"/>
  <c r="BA35" i="7"/>
  <c r="AZ11" i="7"/>
  <c r="AU2" i="7"/>
  <c r="AW7" i="7"/>
  <c r="AX9" i="7"/>
  <c r="AZ35" i="7"/>
  <c r="AY17" i="7"/>
  <c r="AY19" i="7"/>
  <c r="AW29" i="7"/>
  <c r="BB7" i="7"/>
  <c r="AV2" i="7"/>
  <c r="AV14" i="7"/>
  <c r="AX30" i="7"/>
  <c r="AY22" i="7"/>
  <c r="AZ6" i="7"/>
  <c r="AY25" i="7"/>
  <c r="AV19" i="7"/>
  <c r="AY37" i="7"/>
  <c r="AW37" i="7"/>
  <c r="AX23" i="7"/>
  <c r="AV22" i="7"/>
  <c r="AX10" i="7"/>
  <c r="AU22" i="7"/>
  <c r="AZ14" i="7"/>
  <c r="BB29" i="7"/>
  <c r="AV37" i="7"/>
  <c r="AX3" i="7"/>
  <c r="AZ7" i="7"/>
  <c r="AW9" i="7"/>
  <c r="AZ30" i="7"/>
  <c r="AW25" i="7"/>
  <c r="AY30" i="7"/>
  <c r="AX26" i="7"/>
  <c r="AY18" i="7"/>
  <c r="AU10" i="7"/>
  <c r="AV9" i="7"/>
  <c r="AZ2" i="7"/>
  <c r="AW23" i="7"/>
  <c r="AU31" i="7"/>
  <c r="AZ33" i="7"/>
  <c r="AY9" i="7"/>
  <c r="BB15" i="7"/>
  <c r="BB25" i="7"/>
  <c r="AU14" i="7"/>
  <c r="AX2" i="7"/>
  <c r="AV6" i="7"/>
  <c r="AX22" i="7"/>
  <c r="AY14" i="7"/>
  <c r="AZ34" i="7"/>
  <c r="AY34" i="7"/>
  <c r="AU18" i="7"/>
  <c r="AZ10" i="7"/>
  <c r="AU34" i="7"/>
  <c r="AZ26" i="7"/>
  <c r="AV10" i="7"/>
  <c r="AX18" i="7"/>
  <c r="AC12" i="1" a="1"/>
  <c r="AC12" i="1" s="1"/>
  <c r="AB12" i="1" a="1"/>
  <c r="AB12" i="1" s="1"/>
  <c r="AA12" i="1" a="1"/>
  <c r="AA12" i="1" s="1"/>
  <c r="Z12" i="1" a="1"/>
  <c r="Z12" i="1" s="1"/>
  <c r="M7" i="1"/>
  <c r="M8" i="1"/>
  <c r="M9" i="1"/>
  <c r="M12" i="1"/>
  <c r="M14" i="1"/>
  <c r="M15" i="1"/>
  <c r="M16" i="1"/>
  <c r="M17" i="1"/>
  <c r="M18" i="1"/>
  <c r="M19" i="1"/>
  <c r="M21" i="1"/>
  <c r="M23" i="1"/>
  <c r="M24" i="1"/>
  <c r="M25" i="1"/>
  <c r="M28" i="1"/>
  <c r="M29" i="1"/>
  <c r="M30" i="1"/>
  <c r="M31" i="1"/>
  <c r="M32" i="1"/>
  <c r="M33" i="1"/>
  <c r="M35" i="1"/>
  <c r="M36" i="1"/>
  <c r="M40" i="1"/>
  <c r="M41" i="1"/>
  <c r="M43" i="1"/>
  <c r="M48" i="1"/>
  <c r="M49" i="1"/>
  <c r="M50" i="1"/>
  <c r="M54" i="1"/>
  <c r="M56" i="1"/>
  <c r="M57" i="1"/>
  <c r="M61" i="1"/>
  <c r="M62" i="1"/>
  <c r="M64" i="1"/>
  <c r="M65" i="1"/>
  <c r="M66" i="1"/>
  <c r="M69" i="1"/>
  <c r="M71" i="1"/>
  <c r="M72" i="1"/>
  <c r="M73" i="1"/>
  <c r="M79" i="1"/>
  <c r="M80" i="1"/>
  <c r="M81" i="1"/>
  <c r="M84" i="1"/>
  <c r="M86" i="1"/>
  <c r="M88" i="1"/>
  <c r="M89" i="1"/>
  <c r="M90" i="1"/>
  <c r="M93" i="1"/>
  <c r="M96" i="1"/>
  <c r="M97" i="1"/>
  <c r="M104" i="1"/>
  <c r="M105" i="1"/>
  <c r="M107" i="1"/>
  <c r="M108" i="1"/>
  <c r="M110" i="1"/>
  <c r="M111" i="1"/>
  <c r="M112" i="1"/>
  <c r="M113" i="1"/>
  <c r="M114" i="1"/>
  <c r="M115" i="1"/>
  <c r="M116" i="1"/>
  <c r="M119" i="1"/>
  <c r="M120" i="1"/>
  <c r="M121" i="1"/>
  <c r="M122" i="1"/>
  <c r="M123" i="1"/>
  <c r="M126" i="1"/>
  <c r="M127" i="1"/>
  <c r="M128" i="1"/>
  <c r="M129" i="1"/>
  <c r="M130" i="1"/>
  <c r="M132" i="1"/>
  <c r="M133" i="1"/>
  <c r="M134" i="1"/>
  <c r="M136" i="1"/>
  <c r="M137" i="1"/>
  <c r="M138" i="1"/>
  <c r="M140" i="1"/>
  <c r="M141" i="1"/>
  <c r="M143" i="1"/>
  <c r="M144" i="1"/>
  <c r="M145" i="1"/>
  <c r="P10" i="1" a="1"/>
  <c r="P10" i="1"/>
  <c r="P11" i="1" a="1"/>
  <c r="P11" i="1"/>
  <c r="P12" i="1" a="1"/>
  <c r="P12" i="1" s="1"/>
  <c r="P13" i="1" a="1"/>
  <c r="P13" i="1"/>
  <c r="P14" i="1" a="1"/>
  <c r="P14" i="1"/>
  <c r="P15" i="1" a="1"/>
  <c r="P15" i="1"/>
  <c r="P16" i="1" a="1"/>
  <c r="P16" i="1" s="1"/>
  <c r="P17" i="1" a="1"/>
  <c r="P17" i="1"/>
  <c r="P18" i="1" a="1"/>
  <c r="P18" i="1"/>
  <c r="P19" i="1" a="1"/>
  <c r="P19" i="1"/>
  <c r="P20" i="1" a="1"/>
  <c r="P20" i="1" s="1"/>
  <c r="P21" i="1" a="1"/>
  <c r="P21" i="1"/>
  <c r="P22" i="1" a="1"/>
  <c r="P22" i="1" s="1"/>
  <c r="P23" i="1" a="1"/>
  <c r="P23" i="1"/>
  <c r="P24" i="1" a="1"/>
  <c r="P24" i="1" s="1"/>
  <c r="P25" i="1" a="1"/>
  <c r="P25" i="1"/>
  <c r="P26" i="1" a="1"/>
  <c r="P26" i="1" s="1"/>
  <c r="P27" i="1" a="1"/>
  <c r="P27" i="1"/>
  <c r="P28" i="1" a="1"/>
  <c r="P28" i="1" s="1"/>
  <c r="P29" i="1" a="1"/>
  <c r="P29" i="1"/>
  <c r="P30" i="1" a="1"/>
  <c r="P30" i="1" s="1"/>
  <c r="P31" i="1" a="1"/>
  <c r="P31" i="1"/>
  <c r="P32" i="1" a="1"/>
  <c r="P32" i="1" s="1"/>
  <c r="P33" i="1" a="1"/>
  <c r="P33" i="1"/>
  <c r="P34" i="1" a="1"/>
  <c r="P34" i="1" s="1"/>
  <c r="P35" i="1" a="1"/>
  <c r="P35" i="1"/>
  <c r="P36" i="1" a="1"/>
  <c r="P36" i="1" s="1"/>
  <c r="P37" i="1" a="1"/>
  <c r="P37" i="1"/>
  <c r="P38" i="1" a="1"/>
  <c r="P38" i="1" s="1"/>
  <c r="P39" i="1" a="1"/>
  <c r="P39" i="1"/>
  <c r="P40" i="1" a="1"/>
  <c r="P40" i="1" s="1"/>
  <c r="P41" i="1" a="1"/>
  <c r="P41" i="1"/>
  <c r="P42" i="1" a="1"/>
  <c r="P42" i="1" s="1"/>
  <c r="P43" i="1" a="1"/>
  <c r="P43" i="1"/>
  <c r="P44" i="1" a="1"/>
  <c r="P44" i="1" s="1"/>
  <c r="P45" i="1" a="1"/>
  <c r="P45" i="1"/>
  <c r="P46" i="1" a="1"/>
  <c r="P46" i="1" s="1"/>
  <c r="P47" i="1" a="1"/>
  <c r="P47" i="1"/>
  <c r="P48" i="1" a="1"/>
  <c r="P48" i="1" s="1"/>
  <c r="P49" i="1" a="1"/>
  <c r="P49" i="1"/>
  <c r="P50" i="1" a="1"/>
  <c r="P50" i="1" s="1"/>
  <c r="P51" i="1" a="1"/>
  <c r="P51" i="1"/>
  <c r="P52" i="1" a="1"/>
  <c r="P52" i="1" s="1"/>
  <c r="P53" i="1" a="1"/>
  <c r="P53" i="1"/>
  <c r="P54" i="1" a="1"/>
  <c r="P54" i="1" s="1"/>
  <c r="P55" i="1" a="1"/>
  <c r="P55" i="1"/>
  <c r="P56" i="1" a="1"/>
  <c r="P56" i="1" s="1"/>
  <c r="P57" i="1" a="1"/>
  <c r="P57" i="1"/>
  <c r="P58" i="1" a="1"/>
  <c r="P58" i="1" s="1"/>
  <c r="P59" i="1" a="1"/>
  <c r="P59" i="1"/>
  <c r="P60" i="1" a="1"/>
  <c r="P60" i="1" s="1"/>
  <c r="P61" i="1" a="1"/>
  <c r="P61" i="1"/>
  <c r="P62" i="1" a="1"/>
  <c r="P62" i="1" s="1"/>
  <c r="P63" i="1" a="1"/>
  <c r="P63" i="1"/>
  <c r="P64" i="1" a="1"/>
  <c r="P64" i="1" s="1"/>
  <c r="P65" i="1" a="1"/>
  <c r="P65" i="1"/>
  <c r="P66" i="1" a="1"/>
  <c r="P66" i="1" s="1"/>
  <c r="P67" i="1" a="1"/>
  <c r="P67" i="1" s="1"/>
  <c r="P68" i="1" a="1"/>
  <c r="P68" i="1" s="1"/>
  <c r="P69" i="1" a="1"/>
  <c r="P69" i="1"/>
  <c r="P70" i="1" a="1"/>
  <c r="P70" i="1" s="1"/>
  <c r="P71" i="1" a="1"/>
  <c r="P71" i="1" s="1"/>
  <c r="P72" i="1" a="1"/>
  <c r="P72" i="1" s="1"/>
  <c r="P73" i="1" a="1"/>
  <c r="P73" i="1"/>
  <c r="P74" i="1" a="1"/>
  <c r="P74" i="1" s="1"/>
  <c r="P75" i="1" a="1"/>
  <c r="P75" i="1" s="1"/>
  <c r="P76" i="1" a="1"/>
  <c r="P76" i="1" s="1"/>
  <c r="P77" i="1" a="1"/>
  <c r="P77" i="1"/>
  <c r="P78" i="1" a="1"/>
  <c r="P78" i="1" s="1"/>
  <c r="P79" i="1" a="1"/>
  <c r="P79" i="1" s="1"/>
  <c r="P80" i="1" a="1"/>
  <c r="P80" i="1" s="1"/>
  <c r="P81" i="1" a="1"/>
  <c r="P81" i="1"/>
  <c r="P82" i="1" a="1"/>
  <c r="P82" i="1" s="1"/>
  <c r="P83" i="1" a="1"/>
  <c r="P83" i="1" s="1"/>
  <c r="P84" i="1" a="1"/>
  <c r="P84" i="1" s="1"/>
  <c r="P85" i="1" a="1"/>
  <c r="P85" i="1"/>
  <c r="P86" i="1" a="1"/>
  <c r="P86" i="1" s="1"/>
  <c r="P87" i="1" a="1"/>
  <c r="P87" i="1" s="1"/>
  <c r="P88" i="1" a="1"/>
  <c r="P88" i="1" s="1"/>
  <c r="P89" i="1" a="1"/>
  <c r="P89" i="1"/>
  <c r="P90" i="1" a="1"/>
  <c r="P90" i="1" s="1"/>
  <c r="P91" i="1" a="1"/>
  <c r="P91" i="1" s="1"/>
  <c r="P92" i="1" a="1"/>
  <c r="P92" i="1" s="1"/>
  <c r="P93" i="1" a="1"/>
  <c r="P93" i="1"/>
  <c r="P94" i="1" a="1"/>
  <c r="P94" i="1" s="1"/>
  <c r="P95" i="1" a="1"/>
  <c r="P95" i="1" s="1"/>
  <c r="P96" i="1" a="1"/>
  <c r="P96" i="1" s="1"/>
  <c r="P97" i="1" a="1"/>
  <c r="P97" i="1"/>
  <c r="P98" i="1" a="1"/>
  <c r="P98" i="1" s="1"/>
  <c r="P99" i="1" a="1"/>
  <c r="P99" i="1" s="1"/>
  <c r="P100" i="1" a="1"/>
  <c r="P100" i="1" s="1"/>
  <c r="P101" i="1" a="1"/>
  <c r="P101" i="1"/>
  <c r="P102" i="1" a="1"/>
  <c r="P102" i="1" s="1"/>
  <c r="P103" i="1" a="1"/>
  <c r="P103" i="1" s="1"/>
  <c r="P104" i="1" a="1"/>
  <c r="P104" i="1" s="1"/>
  <c r="P105" i="1" a="1"/>
  <c r="P105" i="1"/>
  <c r="P106" i="1" a="1"/>
  <c r="P106" i="1" s="1"/>
  <c r="P107" i="1" a="1"/>
  <c r="P107" i="1" s="1"/>
  <c r="P108" i="1" a="1"/>
  <c r="P108" i="1" s="1"/>
  <c r="P109" i="1" a="1"/>
  <c r="P109" i="1"/>
  <c r="P110" i="1" a="1"/>
  <c r="P110" i="1" s="1"/>
  <c r="P111" i="1" a="1"/>
  <c r="P111" i="1" s="1"/>
  <c r="P112" i="1" a="1"/>
  <c r="P112" i="1" s="1"/>
  <c r="P113" i="1" a="1"/>
  <c r="P113" i="1"/>
  <c r="P114" i="1" a="1"/>
  <c r="P114" i="1" s="1"/>
  <c r="P115" i="1" a="1"/>
  <c r="P115" i="1" s="1"/>
  <c r="P116" i="1" a="1"/>
  <c r="P116" i="1" s="1"/>
  <c r="P117" i="1" a="1"/>
  <c r="P117" i="1"/>
  <c r="P118" i="1" a="1"/>
  <c r="P118" i="1" s="1"/>
  <c r="P119" i="1" a="1"/>
  <c r="P119" i="1" s="1"/>
  <c r="P120" i="1" a="1"/>
  <c r="P120" i="1" s="1"/>
  <c r="P121" i="1" a="1"/>
  <c r="P121" i="1"/>
  <c r="P122" i="1" a="1"/>
  <c r="P122" i="1" s="1"/>
  <c r="P123" i="1" a="1"/>
  <c r="P123" i="1" s="1"/>
  <c r="P124" i="1" a="1"/>
  <c r="P124" i="1" s="1"/>
  <c r="P125" i="1" a="1"/>
  <c r="P125" i="1"/>
  <c r="P126" i="1" a="1"/>
  <c r="P126" i="1" s="1"/>
  <c r="P127" i="1" a="1"/>
  <c r="P127" i="1" s="1"/>
  <c r="P128" i="1" a="1"/>
  <c r="P128" i="1" s="1"/>
  <c r="P129" i="1" a="1"/>
  <c r="P129" i="1"/>
  <c r="P130" i="1" a="1"/>
  <c r="P130" i="1" s="1"/>
  <c r="P131" i="1" a="1"/>
  <c r="P131" i="1" s="1"/>
  <c r="P132" i="1" a="1"/>
  <c r="P132" i="1" s="1"/>
  <c r="P133" i="1" a="1"/>
  <c r="P133" i="1"/>
  <c r="P134" i="1" a="1"/>
  <c r="P134" i="1" s="1"/>
  <c r="P135" i="1" a="1"/>
  <c r="P135" i="1" s="1"/>
  <c r="P136" i="1" a="1"/>
  <c r="P136" i="1" s="1"/>
  <c r="P137" i="1" a="1"/>
  <c r="P137" i="1"/>
  <c r="P138" i="1" a="1"/>
  <c r="P138" i="1" s="1"/>
  <c r="P139" i="1" a="1"/>
  <c r="P139" i="1" s="1"/>
  <c r="P140" i="1" a="1"/>
  <c r="P140" i="1" s="1"/>
  <c r="P141" i="1" a="1"/>
  <c r="P141" i="1"/>
  <c r="P142" i="1" a="1"/>
  <c r="P142" i="1" s="1"/>
  <c r="P143" i="1" a="1"/>
  <c r="P143" i="1" s="1"/>
  <c r="P144" i="1" a="1"/>
  <c r="P144" i="1" s="1"/>
  <c r="P145" i="1" a="1"/>
  <c r="P145" i="1"/>
  <c r="B3" i="1"/>
  <c r="L3" i="1" s="1"/>
  <c r="B4" i="1"/>
  <c r="L4" i="1" s="1"/>
  <c r="B5" i="1"/>
  <c r="L5" i="1" s="1"/>
  <c r="B6" i="1"/>
  <c r="L6" i="1" s="1"/>
  <c r="B7" i="1"/>
  <c r="B8" i="1"/>
  <c r="L8" i="1" s="1"/>
  <c r="B9" i="1"/>
  <c r="L9" i="1" s="1"/>
  <c r="B10" i="1"/>
  <c r="L10" i="1" s="1"/>
  <c r="B11" i="1"/>
  <c r="L11" i="1" s="1"/>
  <c r="B12" i="1"/>
  <c r="B13" i="1"/>
  <c r="L13" i="1" s="1"/>
  <c r="B14" i="1"/>
  <c r="B15" i="1"/>
  <c r="L15" i="1" s="1"/>
  <c r="B16" i="1"/>
  <c r="L16" i="1" s="1"/>
  <c r="B17" i="1"/>
  <c r="L17" i="1" s="1"/>
  <c r="B18" i="1"/>
  <c r="B19" i="1"/>
  <c r="B20" i="1"/>
  <c r="L20" i="1" s="1"/>
  <c r="B21" i="1"/>
  <c r="B22" i="1"/>
  <c r="L22" i="1" s="1"/>
  <c r="B23" i="1"/>
  <c r="L23" i="1" s="1"/>
  <c r="B24" i="1"/>
  <c r="L24" i="1" s="1"/>
  <c r="B25" i="1"/>
  <c r="L25" i="1" s="1"/>
  <c r="B26" i="1"/>
  <c r="L26" i="1" s="1"/>
  <c r="B27" i="1"/>
  <c r="L27" i="1" s="1"/>
  <c r="B28" i="1"/>
  <c r="B29" i="1"/>
  <c r="B30" i="1"/>
  <c r="B31" i="1"/>
  <c r="L31" i="1" s="1"/>
  <c r="B32" i="1"/>
  <c r="B33" i="1"/>
  <c r="B34" i="1"/>
  <c r="L34" i="1" s="1"/>
  <c r="B35" i="1"/>
  <c r="B36" i="1"/>
  <c r="B37" i="1"/>
  <c r="L37" i="1" s="1"/>
  <c r="B38" i="1"/>
  <c r="L38" i="1" s="1"/>
  <c r="B39" i="1"/>
  <c r="L39" i="1" s="1"/>
  <c r="B40" i="1"/>
  <c r="L40" i="1" s="1"/>
  <c r="B41" i="1"/>
  <c r="L41" i="1" s="1"/>
  <c r="B42" i="1"/>
  <c r="L42" i="1" s="1"/>
  <c r="B43" i="1"/>
  <c r="B44" i="1"/>
  <c r="L44" i="1" s="1"/>
  <c r="B45" i="1"/>
  <c r="L45" i="1" s="1"/>
  <c r="B46" i="1"/>
  <c r="L46" i="1" s="1"/>
  <c r="B47" i="1"/>
  <c r="L47" i="1" s="1"/>
  <c r="M47" i="1" s="1"/>
  <c r="B48" i="1"/>
  <c r="B49" i="1"/>
  <c r="L49" i="1" s="1"/>
  <c r="B50" i="1"/>
  <c r="B51" i="1"/>
  <c r="L51" i="1" s="1"/>
  <c r="B52" i="1"/>
  <c r="L52" i="1" s="1"/>
  <c r="B53" i="1"/>
  <c r="L53" i="1" s="1"/>
  <c r="B54" i="1"/>
  <c r="B55" i="1"/>
  <c r="L55" i="1" s="1"/>
  <c r="B56" i="1"/>
  <c r="L56" i="1" s="1"/>
  <c r="B57" i="1"/>
  <c r="B58" i="1"/>
  <c r="L58" i="1" s="1"/>
  <c r="B59" i="1"/>
  <c r="L59" i="1" s="1"/>
  <c r="B60" i="1"/>
  <c r="L60" i="1" s="1"/>
  <c r="B61" i="1"/>
  <c r="B62" i="1"/>
  <c r="B63" i="1"/>
  <c r="L63" i="1" s="1"/>
  <c r="M63" i="1" s="1"/>
  <c r="B64" i="1"/>
  <c r="B65" i="1"/>
  <c r="B66" i="1"/>
  <c r="B67" i="1"/>
  <c r="L67" i="1" s="1"/>
  <c r="B68" i="1"/>
  <c r="L68" i="1" s="1"/>
  <c r="B69" i="1"/>
  <c r="B70" i="1"/>
  <c r="L70" i="1" s="1"/>
  <c r="B71" i="1"/>
  <c r="B72" i="1"/>
  <c r="B73" i="1"/>
  <c r="L73" i="1" s="1"/>
  <c r="B74" i="1"/>
  <c r="L74" i="1" s="1"/>
  <c r="B75" i="1"/>
  <c r="L75" i="1" s="1"/>
  <c r="B76" i="1"/>
  <c r="L76" i="1" s="1"/>
  <c r="B77" i="1"/>
  <c r="L77" i="1" s="1"/>
  <c r="B78" i="1"/>
  <c r="L78" i="1" s="1"/>
  <c r="B79" i="1"/>
  <c r="B80" i="1"/>
  <c r="L80" i="1" s="1"/>
  <c r="B81" i="1"/>
  <c r="L81" i="1" s="1"/>
  <c r="B82" i="1"/>
  <c r="L82" i="1" s="1"/>
  <c r="B83" i="1"/>
  <c r="L83" i="1" s="1"/>
  <c r="B84" i="1"/>
  <c r="B85" i="1"/>
  <c r="L85" i="1" s="1"/>
  <c r="B86" i="1"/>
  <c r="B87" i="1"/>
  <c r="L87" i="1" s="1"/>
  <c r="B88" i="1"/>
  <c r="L88" i="1" s="1"/>
  <c r="B89" i="1"/>
  <c r="L89" i="1" s="1"/>
  <c r="B90" i="1"/>
  <c r="B91" i="1"/>
  <c r="L91" i="1" s="1"/>
  <c r="B92" i="1"/>
  <c r="L92" i="1" s="1"/>
  <c r="B93" i="1"/>
  <c r="B94" i="1"/>
  <c r="L94" i="1" s="1"/>
  <c r="B95" i="1"/>
  <c r="L95" i="1" s="1"/>
  <c r="B96" i="1"/>
  <c r="L96" i="1" s="1"/>
  <c r="B97" i="1"/>
  <c r="L97" i="1" s="1"/>
  <c r="B98" i="1"/>
  <c r="L98" i="1" s="1"/>
  <c r="B99" i="1"/>
  <c r="L99" i="1" s="1"/>
  <c r="B100" i="1"/>
  <c r="L100" i="1" s="1"/>
  <c r="B101" i="1"/>
  <c r="L101" i="1" s="1"/>
  <c r="B102" i="1"/>
  <c r="L102" i="1" s="1"/>
  <c r="B103" i="1"/>
  <c r="L103" i="1" s="1"/>
  <c r="M103" i="1" s="1"/>
  <c r="B104" i="1"/>
  <c r="L104" i="1" s="1"/>
  <c r="B105" i="1"/>
  <c r="B106" i="1"/>
  <c r="L106" i="1" s="1"/>
  <c r="B107" i="1"/>
  <c r="B108" i="1"/>
  <c r="B109" i="1"/>
  <c r="L109" i="1" s="1"/>
  <c r="B110" i="1"/>
  <c r="B111" i="1"/>
  <c r="B112" i="1"/>
  <c r="L112" i="1" s="1"/>
  <c r="B113" i="1"/>
  <c r="L113" i="1" s="1"/>
  <c r="B114" i="1"/>
  <c r="B115" i="1"/>
  <c r="B116" i="1"/>
  <c r="B117" i="1"/>
  <c r="L117" i="1" s="1"/>
  <c r="B118" i="1"/>
  <c r="L118" i="1" s="1"/>
  <c r="B119" i="1"/>
  <c r="B120" i="1"/>
  <c r="B121" i="1"/>
  <c r="L121" i="1" s="1"/>
  <c r="B122" i="1"/>
  <c r="B123" i="1"/>
  <c r="B124" i="1"/>
  <c r="L124" i="1" s="1"/>
  <c r="B125" i="1"/>
  <c r="L125" i="1" s="1"/>
  <c r="B126" i="1"/>
  <c r="B127" i="1"/>
  <c r="B128" i="1"/>
  <c r="L128" i="1" s="1"/>
  <c r="B129" i="1"/>
  <c r="B130" i="1"/>
  <c r="B131" i="1"/>
  <c r="L131" i="1" s="1"/>
  <c r="B132" i="1"/>
  <c r="B133" i="1"/>
  <c r="B134" i="1"/>
  <c r="B135" i="1"/>
  <c r="L135" i="1" s="1"/>
  <c r="B136" i="1"/>
  <c r="B137" i="1"/>
  <c r="B138" i="1"/>
  <c r="B139" i="1"/>
  <c r="L139" i="1" s="1"/>
  <c r="B140" i="1"/>
  <c r="B141" i="1"/>
  <c r="B142" i="1"/>
  <c r="L142" i="1" s="1"/>
  <c r="B143" i="1"/>
  <c r="B144" i="1"/>
  <c r="B145" i="1"/>
  <c r="L145" i="1" s="1"/>
  <c r="B2" i="1"/>
  <c r="L2" i="1" s="1"/>
  <c r="BA40" i="7" l="1"/>
  <c r="AU40" i="7"/>
  <c r="BB40" i="7"/>
  <c r="AY40" i="7"/>
  <c r="AW40" i="7"/>
  <c r="AZ40" i="7"/>
  <c r="AV40" i="7"/>
  <c r="AX40" i="7"/>
  <c r="Z19" i="1"/>
  <c r="AC19" i="1"/>
  <c r="AC17" i="1"/>
  <c r="AC16" i="1"/>
  <c r="AC15" i="1"/>
  <c r="AC14" i="1"/>
  <c r="AC13" i="1"/>
  <c r="AC18" i="1"/>
  <c r="AB17" i="1"/>
  <c r="AB18" i="1"/>
  <c r="AB16" i="1"/>
  <c r="AB19" i="1"/>
  <c r="AB15" i="1"/>
  <c r="AB14" i="1"/>
  <c r="AB13" i="1"/>
  <c r="AA18" i="1"/>
  <c r="AA17" i="1"/>
  <c r="AA16" i="1"/>
  <c r="AA15" i="1"/>
  <c r="AA19" i="1"/>
  <c r="AA14" i="1"/>
  <c r="AA13" i="1"/>
  <c r="Z17" i="1"/>
  <c r="Z16" i="1"/>
  <c r="Z15" i="1"/>
  <c r="Z18" i="1"/>
  <c r="Z14" i="1"/>
  <c r="Z13" i="1"/>
  <c r="M135" i="1"/>
  <c r="M95" i="1"/>
  <c r="M55" i="1"/>
  <c r="M142" i="1"/>
  <c r="M118" i="1"/>
  <c r="M102" i="1"/>
  <c r="M94" i="1"/>
  <c r="M78" i="1"/>
  <c r="M70" i="1"/>
  <c r="M46" i="1"/>
  <c r="M38" i="1"/>
  <c r="M22" i="1"/>
  <c r="M6" i="1"/>
  <c r="M39" i="1"/>
  <c r="M125" i="1"/>
  <c r="M117" i="1"/>
  <c r="M109" i="1"/>
  <c r="M101" i="1"/>
  <c r="M85" i="1"/>
  <c r="M77" i="1"/>
  <c r="M53" i="1"/>
  <c r="M45" i="1"/>
  <c r="M37" i="1"/>
  <c r="M13" i="1"/>
  <c r="M5" i="1"/>
  <c r="M124" i="1"/>
  <c r="M100" i="1"/>
  <c r="M92" i="1"/>
  <c r="M76" i="1"/>
  <c r="M68" i="1"/>
  <c r="M60" i="1"/>
  <c r="M52" i="1"/>
  <c r="M44" i="1"/>
  <c r="M20" i="1"/>
  <c r="M4" i="1"/>
  <c r="M87" i="1"/>
  <c r="M139" i="1"/>
  <c r="M131" i="1"/>
  <c r="M99" i="1"/>
  <c r="M91" i="1"/>
  <c r="M83" i="1"/>
  <c r="M75" i="1"/>
  <c r="M67" i="1"/>
  <c r="M59" i="1"/>
  <c r="M51" i="1"/>
  <c r="M27" i="1"/>
  <c r="M11" i="1"/>
  <c r="M3" i="1"/>
  <c r="M2" i="1"/>
  <c r="M106" i="1"/>
  <c r="M98" i="1"/>
  <c r="M82" i="1"/>
  <c r="M74" i="1"/>
  <c r="M58" i="1"/>
  <c r="M42" i="1"/>
  <c r="M34" i="1"/>
  <c r="M26" i="1"/>
  <c r="M10" i="1"/>
  <c r="Q4" i="1" l="1"/>
  <c r="Q5" i="1"/>
  <c r="Q6" i="1"/>
  <c r="Q7" i="1"/>
  <c r="Q8" i="1"/>
  <c r="Q9" i="1"/>
  <c r="Q3" i="1"/>
  <c r="Q2" i="1"/>
  <c r="Q13" i="1" l="1"/>
  <c r="Q62" i="1"/>
  <c r="Q47" i="1"/>
  <c r="Q98" i="1"/>
  <c r="Q92" i="1"/>
  <c r="Q82" i="1"/>
  <c r="Q142" i="1"/>
  <c r="Q134" i="1"/>
  <c r="Q55" i="1"/>
  <c r="Q34" i="1"/>
  <c r="Q60" i="1"/>
  <c r="Q22" i="1"/>
  <c r="Q83" i="1"/>
  <c r="Q35" i="1"/>
  <c r="Q102" i="1"/>
  <c r="Q78" i="1"/>
  <c r="Q77" i="1"/>
  <c r="Q106" i="1"/>
  <c r="Q42" i="1"/>
  <c r="Q10" i="1"/>
  <c r="Q135" i="1"/>
  <c r="Q118" i="1"/>
  <c r="Q45" i="1"/>
  <c r="Q97" i="1"/>
  <c r="Q85" i="1"/>
  <c r="Q139" i="1"/>
  <c r="Q94" i="1"/>
  <c r="Q115" i="1"/>
  <c r="Q44" i="1"/>
  <c r="Q57" i="1"/>
  <c r="Q131" i="1"/>
  <c r="Q11" i="1"/>
  <c r="Q36" i="1"/>
  <c r="Q71" i="1"/>
  <c r="Q63" i="1"/>
  <c r="Q20" i="1"/>
  <c r="Q25" i="1"/>
  <c r="Q101" i="1"/>
  <c r="Q74" i="1"/>
  <c r="Q56" i="1"/>
  <c r="Q114" i="1"/>
  <c r="Q124" i="1"/>
  <c r="Q121" i="1"/>
  <c r="Q93" i="1"/>
  <c r="Q96" i="1"/>
  <c r="Q53" i="1"/>
  <c r="Q117" i="1"/>
  <c r="Q80" i="1"/>
  <c r="Q90" i="1"/>
  <c r="Q38" i="1"/>
  <c r="Q136" i="1"/>
  <c r="Q110" i="1"/>
  <c r="Q84" i="1"/>
  <c r="Q24" i="1"/>
  <c r="Q29" i="1"/>
  <c r="Q99" i="1"/>
  <c r="Q120" i="1"/>
  <c r="Q54" i="1"/>
  <c r="Q125" i="1"/>
  <c r="Q100" i="1"/>
  <c r="Q39" i="1"/>
  <c r="Q40" i="1"/>
  <c r="Q105" i="1"/>
  <c r="Q16" i="1"/>
  <c r="Q103" i="1"/>
  <c r="Q26" i="1"/>
  <c r="Q137" i="1"/>
  <c r="Q143" i="1"/>
  <c r="Q14" i="1"/>
  <c r="Q32" i="1"/>
  <c r="Q123" i="1"/>
  <c r="Q69" i="1"/>
  <c r="Q113" i="1"/>
  <c r="Q76" i="1"/>
  <c r="Q48" i="1"/>
  <c r="Q43" i="1"/>
  <c r="Q130" i="1"/>
  <c r="Q104" i="1"/>
  <c r="Q108" i="1"/>
  <c r="Q31" i="1"/>
  <c r="Q28" i="1"/>
  <c r="Q67" i="1"/>
  <c r="Q112" i="1"/>
  <c r="Q138" i="1"/>
  <c r="Q15" i="1"/>
  <c r="Q70" i="1"/>
  <c r="Q68" i="1"/>
  <c r="Q132" i="1"/>
  <c r="Q119" i="1"/>
  <c r="Q59" i="1"/>
  <c r="Q18" i="1"/>
  <c r="Q126" i="1"/>
  <c r="Q27" i="1"/>
  <c r="Q23" i="1"/>
  <c r="Q128" i="1"/>
  <c r="Q17" i="1"/>
  <c r="Q89" i="1"/>
  <c r="Q19" i="1"/>
  <c r="Q72" i="1"/>
  <c r="Q52" i="1"/>
  <c r="Q61" i="1"/>
  <c r="Q111" i="1"/>
  <c r="Q46" i="1"/>
  <c r="Q91" i="1"/>
  <c r="Q140" i="1"/>
  <c r="Q141" i="1"/>
  <c r="Q81" i="1"/>
  <c r="Q41" i="1"/>
  <c r="Q75" i="1"/>
  <c r="Q129" i="1"/>
  <c r="Q95" i="1"/>
  <c r="Q144" i="1"/>
  <c r="Q79" i="1"/>
  <c r="Q65" i="1"/>
  <c r="Q116" i="1"/>
  <c r="Q88" i="1"/>
  <c r="Q127" i="1"/>
  <c r="Q86" i="1"/>
  <c r="Q30" i="1"/>
  <c r="Q50" i="1"/>
  <c r="Q51" i="1"/>
  <c r="Q21" i="1"/>
  <c r="Q87" i="1"/>
  <c r="Q122" i="1"/>
  <c r="Q66" i="1"/>
  <c r="Q107" i="1"/>
  <c r="Q49" i="1"/>
  <c r="Q58" i="1"/>
  <c r="Q33" i="1"/>
  <c r="Q64" i="1"/>
  <c r="Q145" i="1"/>
  <c r="Q133" i="1"/>
  <c r="Q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<sst xmlns="http://schemas.openxmlformats.org/spreadsheetml/2006/main" count="2640" uniqueCount="237">
  <si>
    <t>AKL-SYD</t>
  </si>
  <si>
    <t>BNE-HKG</t>
  </si>
  <si>
    <t>DXB-SOU</t>
  </si>
  <si>
    <t>SFO-AKL</t>
  </si>
  <si>
    <t>SIN-DXB</t>
  </si>
  <si>
    <t>SOU-SFO</t>
  </si>
  <si>
    <t>SYD-BNE</t>
  </si>
  <si>
    <t>SOU</t>
  </si>
  <si>
    <t>SFO</t>
  </si>
  <si>
    <t>AKL</t>
  </si>
  <si>
    <t>SYD</t>
  </si>
  <si>
    <t>BNE</t>
  </si>
  <si>
    <t>HKG</t>
  </si>
  <si>
    <t>SIN</t>
  </si>
  <si>
    <t>DXB</t>
  </si>
  <si>
    <t>Origin</t>
  </si>
  <si>
    <t>Destination</t>
  </si>
  <si>
    <t>Fare</t>
  </si>
  <si>
    <t>ODF</t>
  </si>
  <si>
    <t>S</t>
  </si>
  <si>
    <t>B</t>
  </si>
  <si>
    <t>O</t>
  </si>
  <si>
    <t>I</t>
  </si>
  <si>
    <t>Price</t>
  </si>
  <si>
    <t>HKG-SIN</t>
  </si>
  <si>
    <t>Used segment</t>
  </si>
  <si>
    <t>Revenue</t>
  </si>
  <si>
    <t>Capacity</t>
  </si>
  <si>
    <t>Duration</t>
  </si>
  <si>
    <t>Onboard Revenue</t>
  </si>
  <si>
    <t>Control number of cabin</t>
  </si>
  <si>
    <t>Revenue(Q2)</t>
  </si>
  <si>
    <t>Revenue(Q3)</t>
  </si>
  <si>
    <t>Demand 1(5.307)</t>
  </si>
  <si>
    <t>Demand 2(7.305)</t>
  </si>
  <si>
    <t>Demand 1 (5.307)</t>
  </si>
  <si>
    <t>Q2 (just cabin revenue)</t>
  </si>
  <si>
    <t>Q3 (cabin and onboard revenue)</t>
  </si>
  <si>
    <t xml:space="preserve">Tip: </t>
  </si>
  <si>
    <t>The results here are control number of cabin, which means if you want the number of passengers, you need *2)</t>
  </si>
  <si>
    <t>Route</t>
  </si>
  <si>
    <t>Cabin type</t>
  </si>
  <si>
    <t>Original Demand (passengers)</t>
  </si>
  <si>
    <t>Original Demand (cabin)</t>
  </si>
  <si>
    <t>Demand 1.1(5.430)</t>
  </si>
  <si>
    <t>Demand 2.1(7.305)</t>
  </si>
  <si>
    <t>Control number (passengers)</t>
  </si>
  <si>
    <t>Demand 1 (5.430)</t>
  </si>
  <si>
    <t>Q2 (just passenger revenue)</t>
  </si>
  <si>
    <t>Capacity/Q2 Demand2</t>
  </si>
  <si>
    <t>SOU-SFO-I</t>
  </si>
  <si>
    <t>SFO-AKL-I</t>
  </si>
  <si>
    <t>AKL-SYD-I</t>
  </si>
  <si>
    <t>SYD-BNE-I</t>
  </si>
  <si>
    <t>BNE-HKG-I</t>
  </si>
  <si>
    <t>HKG-SIN-I</t>
  </si>
  <si>
    <t>SIN-DXB-I</t>
  </si>
  <si>
    <t>DXB-SOU-I</t>
  </si>
  <si>
    <t>SOU-AKL-I</t>
  </si>
  <si>
    <t>SFO-SYD-I</t>
  </si>
  <si>
    <t>AKL-BNE-I</t>
  </si>
  <si>
    <t>SYD-HKG-I</t>
  </si>
  <si>
    <t>BNE-SIN-I</t>
  </si>
  <si>
    <t>HKG-DXB-I</t>
  </si>
  <si>
    <t>SIN-SOU-I</t>
  </si>
  <si>
    <t>SOU-SYD-I</t>
  </si>
  <si>
    <t>SFO-BNE-I</t>
  </si>
  <si>
    <t>AKL-HKG-I</t>
  </si>
  <si>
    <t>SYD-SIN-I</t>
  </si>
  <si>
    <t>BNE-DXB-I</t>
  </si>
  <si>
    <t>HKG-SOU-I</t>
  </si>
  <si>
    <t>SOU-BNE-I</t>
  </si>
  <si>
    <t>SFO-HKG-I</t>
  </si>
  <si>
    <t>AKL-SIN-I</t>
  </si>
  <si>
    <t>SYD-DXB-I</t>
  </si>
  <si>
    <t>BNE-SOU-I</t>
  </si>
  <si>
    <t>SOU-HKG-I</t>
  </si>
  <si>
    <t>SFO-SIN-I</t>
  </si>
  <si>
    <t>AKL-DXB-I</t>
  </si>
  <si>
    <t>SYD-SOU-I</t>
  </si>
  <si>
    <t>SOU-SIN-I</t>
  </si>
  <si>
    <t>SFO-DXB-I</t>
  </si>
  <si>
    <t>AKL-SOU-I</t>
  </si>
  <si>
    <t>SOU-DXB-I</t>
  </si>
  <si>
    <t>SFO-SOU-I</t>
  </si>
  <si>
    <t>SOU-SOU-I</t>
  </si>
  <si>
    <t>SOU-SFO-O</t>
  </si>
  <si>
    <t>SFO-AKL-O</t>
  </si>
  <si>
    <t>AKL-SYD-O</t>
  </si>
  <si>
    <t>SYD-BNE-O</t>
  </si>
  <si>
    <t>BNE-HKG-O</t>
  </si>
  <si>
    <t>HKG-SIN-O</t>
  </si>
  <si>
    <t>SIN-DXB-O</t>
  </si>
  <si>
    <t>DXB-SOU-O</t>
  </si>
  <si>
    <t>SOU-AKL-O</t>
  </si>
  <si>
    <t>SFO-SYD-O</t>
  </si>
  <si>
    <t>AKL-BNE-O</t>
  </si>
  <si>
    <t>SYD-HKG-O</t>
  </si>
  <si>
    <t>BNE-SIN-O</t>
  </si>
  <si>
    <t>HKG-DXB-O</t>
  </si>
  <si>
    <t>SIN-SOU-O</t>
  </si>
  <si>
    <t>SOU-SYD-O</t>
  </si>
  <si>
    <t>SFO-BNE-O</t>
  </si>
  <si>
    <t>AKL-HKG-O</t>
  </si>
  <si>
    <t>SYD-SIN-O</t>
  </si>
  <si>
    <t>BNE-DXB-O</t>
  </si>
  <si>
    <t>HKG-SOU-O</t>
  </si>
  <si>
    <t>SOU-BNE-O</t>
  </si>
  <si>
    <t>SFO-HKG-O</t>
  </si>
  <si>
    <t>AKL-SIN-O</t>
  </si>
  <si>
    <t>SYD-DXB-O</t>
  </si>
  <si>
    <t>BNE-SOU-O</t>
  </si>
  <si>
    <t>SOU-HKG-O</t>
  </si>
  <si>
    <t>SFO-SIN-O</t>
  </si>
  <si>
    <t>AKL-DXB-O</t>
  </si>
  <si>
    <t>SYD-SOU-O</t>
  </si>
  <si>
    <t>SOU-SIN-O</t>
  </si>
  <si>
    <t>SFO-DXB-O</t>
  </si>
  <si>
    <t>AKL-SOU-O</t>
  </si>
  <si>
    <t>SOU-DXB-O</t>
  </si>
  <si>
    <t>SFO-SOU-O</t>
  </si>
  <si>
    <t>SOU-SOU-O</t>
  </si>
  <si>
    <t>SOU-SFO-B</t>
  </si>
  <si>
    <t>SFO-AKL-B</t>
  </si>
  <si>
    <t>AKL-SYD-B</t>
  </si>
  <si>
    <t>SYD-BNE-B</t>
  </si>
  <si>
    <t>BNE-HKG-B</t>
  </si>
  <si>
    <t>HKG-SIN-B</t>
  </si>
  <si>
    <t>SIN-DXB-B</t>
  </si>
  <si>
    <t>DXB-SOU-B</t>
  </si>
  <si>
    <t>SOU-AKL-B</t>
  </si>
  <si>
    <t>SFO-SYD-B</t>
  </si>
  <si>
    <t>AKL-BNE-B</t>
  </si>
  <si>
    <t>SYD-HKG-B</t>
  </si>
  <si>
    <t>BNE-SIN-B</t>
  </si>
  <si>
    <t>HKG-DXB-B</t>
  </si>
  <si>
    <t>SIN-SOU-B</t>
  </si>
  <si>
    <t>SOU-SYD-B</t>
  </si>
  <si>
    <t>SFO-BNE-B</t>
  </si>
  <si>
    <t>AKL-HKG-B</t>
  </si>
  <si>
    <t>SYD-SIN-B</t>
  </si>
  <si>
    <t>BNE-DXB-B</t>
  </si>
  <si>
    <t>HKG-SOU-B</t>
  </si>
  <si>
    <t>SOU-BNE-B</t>
  </si>
  <si>
    <t>SFO-HKG-B</t>
  </si>
  <si>
    <t>AKL-SIN-B</t>
  </si>
  <si>
    <t>SYD-DXB-B</t>
  </si>
  <si>
    <t>BNE-SOU-B</t>
  </si>
  <si>
    <t>SOU-HKG-B</t>
  </si>
  <si>
    <t>SFO-SIN-B</t>
  </si>
  <si>
    <t>AKL-DXB-B</t>
  </si>
  <si>
    <t>SYD-SOU-B</t>
  </si>
  <si>
    <t>SOU-SIN-B</t>
  </si>
  <si>
    <t>SFO-DXB-B</t>
  </si>
  <si>
    <t>AKL-SOU-B</t>
  </si>
  <si>
    <t>SOU-DXB-B</t>
  </si>
  <si>
    <t>SFO-SOU-B</t>
  </si>
  <si>
    <t>SOU-SOU-B</t>
  </si>
  <si>
    <t>SOU-SFO-S</t>
  </si>
  <si>
    <t>SFO-AKL-S</t>
  </si>
  <si>
    <t>AKL-SYD-S</t>
  </si>
  <si>
    <t>SYD-BNE-S</t>
  </si>
  <si>
    <t>BNE-HKG-S</t>
  </si>
  <si>
    <t>HKG-SIN-S</t>
  </si>
  <si>
    <t>SIN-DXB-S</t>
  </si>
  <si>
    <t>DXB-SOU-S</t>
  </si>
  <si>
    <t>SOU-AKL-S</t>
  </si>
  <si>
    <t>SFO-SYD-S</t>
  </si>
  <si>
    <t>AKL-BNE-S</t>
  </si>
  <si>
    <t>SYD-HKG-S</t>
  </si>
  <si>
    <t>BNE-SIN-S</t>
  </si>
  <si>
    <t>HKG-DXB-S</t>
  </si>
  <si>
    <t>SIN-SOU-S</t>
  </si>
  <si>
    <t>SOU-SYD-S</t>
  </si>
  <si>
    <t>SFO-BNE-S</t>
  </si>
  <si>
    <t>AKL-HKG-S</t>
  </si>
  <si>
    <t>SYD-SIN-S</t>
  </si>
  <si>
    <t>BNE-DXB-S</t>
  </si>
  <si>
    <t>HKG-SOU-S</t>
  </si>
  <si>
    <t>SOU-BNE-S</t>
  </si>
  <si>
    <t>SFO-HKG-S</t>
  </si>
  <si>
    <t>AKL-SIN-S</t>
  </si>
  <si>
    <t>SYD-DXB-S</t>
  </si>
  <si>
    <t>BNE-SOU-S</t>
  </si>
  <si>
    <t>SOU-HKG-S</t>
  </si>
  <si>
    <t>SFO-SIN-S</t>
  </si>
  <si>
    <t>AKL-DXB-S</t>
  </si>
  <si>
    <t>SYD-SOU-S</t>
  </si>
  <si>
    <t>SOU-SIN-S</t>
  </si>
  <si>
    <t>SFO-DXB-S</t>
  </si>
  <si>
    <t>AKL-SOU-S</t>
  </si>
  <si>
    <t>SOU-DXB-S</t>
  </si>
  <si>
    <t>SFO-SOU-S</t>
  </si>
  <si>
    <t>SOU-SOU-S</t>
  </si>
  <si>
    <t>demand</t>
  </si>
  <si>
    <t>allocation</t>
  </si>
  <si>
    <t>SOU-AKL</t>
  </si>
  <si>
    <t>SFO-SYD</t>
  </si>
  <si>
    <t>AKL-BNE</t>
  </si>
  <si>
    <t>SYD-HKG</t>
  </si>
  <si>
    <t>BNE-SIN</t>
  </si>
  <si>
    <t>HKG-DXB</t>
  </si>
  <si>
    <t>SIN-SOU</t>
  </si>
  <si>
    <t>SOU-SYD</t>
  </si>
  <si>
    <t>SFO-BNE</t>
  </si>
  <si>
    <t>AKL-HKG</t>
  </si>
  <si>
    <t>SYD-SIN</t>
  </si>
  <si>
    <t>BNE-DXB</t>
  </si>
  <si>
    <t>HKG-SOU</t>
  </si>
  <si>
    <t>SOU-BNE</t>
  </si>
  <si>
    <t>SFO-HKG</t>
  </si>
  <si>
    <t>AKL-SIN</t>
  </si>
  <si>
    <t>SYD-DXB</t>
  </si>
  <si>
    <t>BNE-SOU</t>
  </si>
  <si>
    <t>SOU-HKG</t>
  </si>
  <si>
    <t>SFO-SIN</t>
  </si>
  <si>
    <t>AKL-DXB</t>
  </si>
  <si>
    <t>SYD-SOU</t>
  </si>
  <si>
    <t>SOU-SIN</t>
  </si>
  <si>
    <t>SFO-DXB</t>
  </si>
  <si>
    <t>AKL-SOU</t>
  </si>
  <si>
    <t>SOU-DXB</t>
  </si>
  <si>
    <t>SFO-SOU</t>
  </si>
  <si>
    <t>SOU-SOU</t>
  </si>
  <si>
    <t>Original demand</t>
  </si>
  <si>
    <t>Scenario 2(7%)</t>
  </si>
  <si>
    <t>Scenario 1(5%)</t>
  </si>
  <si>
    <t>max capacity</t>
  </si>
  <si>
    <t>Occupacy (%)</t>
  </si>
  <si>
    <t>If (9%)</t>
  </si>
  <si>
    <t>Demand 2.1(9.246)</t>
  </si>
  <si>
    <t>Demand 2 (9.246)</t>
  </si>
  <si>
    <t>Demand 2(9.246)</t>
  </si>
  <si>
    <t>Demand 1(5.430)</t>
  </si>
  <si>
    <t>Allocation Scenario 1(5%)</t>
  </si>
  <si>
    <t>Scenario 2(9%)</t>
  </si>
  <si>
    <t>Allocation Scenario 2(9%)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</si>
</sst>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4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1" fontId="1" fillId="0" borderId="0" xfId="0" applyNumberFormat="1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1" fontId="1" fillId="0" borderId="7" xfId="0" applyNumberFormat="1" applyFont="1" applyBorder="1"/>
    <xf numFmtId="0" fontId="0" fillId="0" borderId="8" xfId="0" applyBorder="1"/>
    <xf numFmtId="1" fontId="1" fillId="0" borderId="3" xfId="0" applyNumberFormat="1" applyFont="1" applyBorder="1"/>
    <xf numFmtId="1" fontId="0" fillId="0" borderId="4" xfId="0" applyNumberFormat="1" applyBorder="1"/>
    <xf numFmtId="1" fontId="1" fillId="0" borderId="4" xfId="0" applyNumberFormat="1" applyFont="1" applyBorder="1"/>
    <xf numFmtId="1" fontId="0" fillId="0" borderId="5" xfId="0" applyNumberFormat="1" applyBorder="1"/>
    <xf numFmtId="0" fontId="0" fillId="0" borderId="0" xfId="0" applyAlignment="1"/>
    <xf numFmtId="0" fontId="0" fillId="0" borderId="4" xfId="0" applyFont="1" applyBorder="1"/>
    <xf numFmtId="0" fontId="0" fillId="0" borderId="5" xfId="0" applyFont="1" applyBorder="1"/>
    <xf numFmtId="1" fontId="3" fillId="0" borderId="7" xfId="0" applyNumberFormat="1" applyFont="1" applyBorder="1"/>
    <xf numFmtId="0" fontId="0" fillId="0" borderId="7" xfId="0" applyFont="1" applyBorder="1"/>
    <xf numFmtId="0" fontId="0" fillId="0" borderId="7" xfId="0" applyBorder="1" applyAlignment="1">
      <alignment wrapText="1"/>
    </xf>
    <xf numFmtId="1" fontId="0" fillId="0" borderId="5" xfId="0" applyNumberFormat="1" applyFont="1" applyBorder="1"/>
    <xf numFmtId="0" fontId="0" fillId="0" borderId="10" xfId="0" applyBorder="1"/>
    <xf numFmtId="0" fontId="0" fillId="0" borderId="9" xfId="0" applyBorder="1"/>
    <xf numFmtId="0" fontId="1" fillId="0" borderId="4" xfId="0" applyFont="1" applyBorder="1"/>
    <xf numFmtId="0" fontId="1" fillId="0" borderId="7" xfId="0" applyFont="1" applyBorder="1"/>
    <xf numFmtId="0" fontId="1" fillId="2" borderId="0" xfId="0" applyFont="1" applyFill="1"/>
    <xf numFmtId="1" fontId="0" fillId="2" borderId="0" xfId="0" applyNumberFormat="1" applyFont="1" applyFill="1"/>
    <xf numFmtId="0" fontId="0" fillId="2" borderId="0" xfId="0" applyFill="1"/>
    <xf numFmtId="0" fontId="0" fillId="2" borderId="0" xfId="0" applyFont="1" applyFill="1"/>
    <xf numFmtId="164" fontId="0" fillId="0" borderId="0" xfId="0" applyNumberFormat="1" applyBorder="1"/>
    <xf numFmtId="10" fontId="5" fillId="3" borderId="0" xfId="1" applyNumberFormat="1"/>
    <xf numFmtId="10" fontId="6" fillId="4" borderId="0" xfId="2" applyNumberFormat="1"/>
    <xf numFmtId="0" fontId="5" fillId="3" borderId="0" xfId="1"/>
    <xf numFmtId="0" fontId="6" fillId="4" borderId="0" xfId="2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1_TS/demand/demand_without_cance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_without_cancel"/>
    </sheetNames>
    <sheetDataSet>
      <sheetData sheetId="0" refreshError="1">
        <row r="2">
          <cell r="D2" t="str">
            <v>AKL-DXB-B</v>
          </cell>
          <cell r="E2">
            <v>10</v>
          </cell>
        </row>
        <row r="3">
          <cell r="D3" t="str">
            <v>AKL-HKG-B</v>
          </cell>
          <cell r="E3">
            <v>16</v>
          </cell>
        </row>
        <row r="4">
          <cell r="D4" t="str">
            <v>AKL-HKG-O</v>
          </cell>
          <cell r="E4">
            <v>3</v>
          </cell>
        </row>
        <row r="5">
          <cell r="D5" t="str">
            <v>AKL-SIN-B</v>
          </cell>
          <cell r="E5">
            <v>12</v>
          </cell>
        </row>
        <row r="6">
          <cell r="D6" t="str">
            <v>AKL-SIN-I</v>
          </cell>
          <cell r="E6">
            <v>1</v>
          </cell>
        </row>
        <row r="7">
          <cell r="D7" t="str">
            <v>AKL-SOU-B</v>
          </cell>
          <cell r="E7">
            <v>31</v>
          </cell>
        </row>
        <row r="8">
          <cell r="D8" t="str">
            <v>AKL-SOU-I</v>
          </cell>
          <cell r="E8">
            <v>5</v>
          </cell>
        </row>
        <row r="9">
          <cell r="D9" t="str">
            <v>AKL-SOU-O</v>
          </cell>
          <cell r="E9">
            <v>8</v>
          </cell>
        </row>
        <row r="10">
          <cell r="D10" t="str">
            <v>AKL-SOU-S</v>
          </cell>
          <cell r="E10">
            <v>8</v>
          </cell>
        </row>
        <row r="11">
          <cell r="D11" t="str">
            <v>AKL-SYD-B</v>
          </cell>
          <cell r="E11">
            <v>82</v>
          </cell>
        </row>
        <row r="12">
          <cell r="D12" t="str">
            <v>AKL-SYD-I</v>
          </cell>
          <cell r="E12">
            <v>17</v>
          </cell>
        </row>
        <row r="13">
          <cell r="D13" t="str">
            <v>AKL-SYD-O</v>
          </cell>
          <cell r="E13">
            <v>31</v>
          </cell>
        </row>
        <row r="14">
          <cell r="D14" t="str">
            <v>AKL-SYD-S</v>
          </cell>
          <cell r="E14">
            <v>2</v>
          </cell>
        </row>
        <row r="15">
          <cell r="D15" t="str">
            <v>BNE-HKG-B</v>
          </cell>
          <cell r="E15">
            <v>82</v>
          </cell>
        </row>
        <row r="16">
          <cell r="D16" t="str">
            <v>BNE-HKG-I</v>
          </cell>
          <cell r="E16">
            <v>9</v>
          </cell>
        </row>
        <row r="17">
          <cell r="D17" t="str">
            <v>BNE-HKG-O</v>
          </cell>
          <cell r="E17">
            <v>20</v>
          </cell>
        </row>
        <row r="18">
          <cell r="D18" t="str">
            <v>BNE-SOU-B</v>
          </cell>
          <cell r="E18">
            <v>37</v>
          </cell>
        </row>
        <row r="19">
          <cell r="D19" t="str">
            <v>BNE-SOU-I</v>
          </cell>
          <cell r="E19">
            <v>10</v>
          </cell>
        </row>
        <row r="20">
          <cell r="D20" t="str">
            <v>BNE-SOU-O</v>
          </cell>
          <cell r="E20">
            <v>5</v>
          </cell>
        </row>
        <row r="21">
          <cell r="D21" t="str">
            <v>BNE-SOU-S</v>
          </cell>
          <cell r="E21">
            <v>2</v>
          </cell>
        </row>
        <row r="22">
          <cell r="D22" t="str">
            <v>DXB-SOU-B</v>
          </cell>
          <cell r="E22">
            <v>403</v>
          </cell>
        </row>
        <row r="23">
          <cell r="D23" t="str">
            <v>DXB-SOU-I</v>
          </cell>
          <cell r="E23">
            <v>41</v>
          </cell>
        </row>
        <row r="24">
          <cell r="D24" t="str">
            <v>DXB-SOU-O</v>
          </cell>
          <cell r="E24">
            <v>56</v>
          </cell>
        </row>
        <row r="25">
          <cell r="D25" t="str">
            <v>DXB-SOU-S</v>
          </cell>
          <cell r="E25">
            <v>2</v>
          </cell>
        </row>
        <row r="26">
          <cell r="D26" t="str">
            <v>HKG-DXB-B</v>
          </cell>
          <cell r="E26">
            <v>299</v>
          </cell>
        </row>
        <row r="27">
          <cell r="D27" t="str">
            <v>HKG-DXB-I</v>
          </cell>
          <cell r="E27">
            <v>44</v>
          </cell>
        </row>
        <row r="28">
          <cell r="D28" t="str">
            <v>HKG-DXB-O</v>
          </cell>
          <cell r="E28">
            <v>67</v>
          </cell>
        </row>
        <row r="29">
          <cell r="D29" t="str">
            <v>HKG-SOU-B</v>
          </cell>
          <cell r="E29">
            <v>116</v>
          </cell>
        </row>
        <row r="30">
          <cell r="D30" t="str">
            <v>HKG-SOU-I</v>
          </cell>
          <cell r="E30">
            <v>12</v>
          </cell>
        </row>
        <row r="31">
          <cell r="D31" t="str">
            <v>HKG-SOU-O</v>
          </cell>
          <cell r="E31">
            <v>22</v>
          </cell>
        </row>
        <row r="32">
          <cell r="D32" t="str">
            <v>SFO-AKL-B</v>
          </cell>
          <cell r="E32">
            <v>44</v>
          </cell>
        </row>
        <row r="33">
          <cell r="D33" t="str">
            <v>SFO-AKL-I</v>
          </cell>
          <cell r="E33">
            <v>22</v>
          </cell>
        </row>
        <row r="34">
          <cell r="D34" t="str">
            <v>SFO-AKL-O</v>
          </cell>
          <cell r="E34">
            <v>16</v>
          </cell>
        </row>
        <row r="35">
          <cell r="D35" t="str">
            <v>SFO-HKG-B</v>
          </cell>
          <cell r="E35">
            <v>42</v>
          </cell>
        </row>
        <row r="36">
          <cell r="D36" t="str">
            <v>SFO-HKG-I</v>
          </cell>
          <cell r="E36">
            <v>3</v>
          </cell>
        </row>
        <row r="37">
          <cell r="D37" t="str">
            <v>SFO-HKG-O</v>
          </cell>
          <cell r="E37">
            <v>2</v>
          </cell>
        </row>
        <row r="38">
          <cell r="D38" t="str">
            <v>SFO-SIN-B</v>
          </cell>
          <cell r="E38">
            <v>9</v>
          </cell>
        </row>
        <row r="39">
          <cell r="D39" t="str">
            <v>SFO-SYD-B</v>
          </cell>
          <cell r="E39">
            <v>296</v>
          </cell>
        </row>
        <row r="40">
          <cell r="D40" t="str">
            <v>SFO-SYD-I</v>
          </cell>
          <cell r="E40">
            <v>68</v>
          </cell>
        </row>
        <row r="41">
          <cell r="D41" t="str">
            <v>SFO-SYD-O</v>
          </cell>
          <cell r="E41">
            <v>67</v>
          </cell>
        </row>
        <row r="42">
          <cell r="D42" t="str">
            <v>SIN-DXB-B</v>
          </cell>
          <cell r="E42">
            <v>86</v>
          </cell>
        </row>
        <row r="43">
          <cell r="D43" t="str">
            <v>SIN-DXB-I</v>
          </cell>
          <cell r="E43">
            <v>14</v>
          </cell>
        </row>
        <row r="44">
          <cell r="D44" t="str">
            <v>SIN-DXB-O</v>
          </cell>
          <cell r="E44">
            <v>23</v>
          </cell>
        </row>
        <row r="45">
          <cell r="D45" t="str">
            <v>SIN-SOU-B</v>
          </cell>
          <cell r="E45">
            <v>106</v>
          </cell>
        </row>
        <row r="46">
          <cell r="D46" t="str">
            <v>SIN-SOU-I</v>
          </cell>
          <cell r="E46">
            <v>16</v>
          </cell>
        </row>
        <row r="47">
          <cell r="D47" t="str">
            <v>SIN-SOU-O</v>
          </cell>
          <cell r="E47">
            <v>44</v>
          </cell>
        </row>
        <row r="48">
          <cell r="D48" t="str">
            <v>SIN-SOU-S</v>
          </cell>
          <cell r="E48">
            <v>6</v>
          </cell>
        </row>
        <row r="49">
          <cell r="D49" t="str">
            <v>SOU-AKL-B</v>
          </cell>
          <cell r="E49">
            <v>85</v>
          </cell>
        </row>
        <row r="50">
          <cell r="D50" t="str">
            <v>SOU-AKL-I</v>
          </cell>
          <cell r="E50">
            <v>23</v>
          </cell>
        </row>
        <row r="51">
          <cell r="D51" t="str">
            <v>SOU-AKL-O</v>
          </cell>
          <cell r="E51">
            <v>22</v>
          </cell>
        </row>
        <row r="52">
          <cell r="D52" t="str">
            <v>SOU-AKL-S</v>
          </cell>
          <cell r="E52">
            <v>10</v>
          </cell>
        </row>
        <row r="53">
          <cell r="D53" t="str">
            <v>SOU-BNE-B</v>
          </cell>
          <cell r="E53">
            <v>48</v>
          </cell>
        </row>
        <row r="54">
          <cell r="D54" t="str">
            <v>SOU-BNE-I</v>
          </cell>
          <cell r="E54">
            <v>6</v>
          </cell>
        </row>
        <row r="55">
          <cell r="D55" t="str">
            <v>SOU-BNE-O</v>
          </cell>
          <cell r="E55">
            <v>10</v>
          </cell>
        </row>
        <row r="56">
          <cell r="D56" t="str">
            <v>SOU-BNE-S</v>
          </cell>
          <cell r="E56">
            <v>2</v>
          </cell>
        </row>
        <row r="57">
          <cell r="D57" t="str">
            <v>SOU-HKG-B</v>
          </cell>
          <cell r="E57">
            <v>4</v>
          </cell>
        </row>
        <row r="58">
          <cell r="D58" t="str">
            <v>SOU-SFO-B</v>
          </cell>
          <cell r="E58">
            <v>371</v>
          </cell>
        </row>
        <row r="59">
          <cell r="D59" t="str">
            <v>SOU-SFO-I</v>
          </cell>
          <cell r="E59">
            <v>92</v>
          </cell>
        </row>
        <row r="60">
          <cell r="D60" t="str">
            <v>SOU-SFO-O</v>
          </cell>
          <cell r="E60">
            <v>82</v>
          </cell>
        </row>
        <row r="61">
          <cell r="D61" t="str">
            <v>SOU-SIN-B</v>
          </cell>
          <cell r="E61">
            <v>5</v>
          </cell>
        </row>
        <row r="62">
          <cell r="D62" t="str">
            <v>SOU-SIN-O</v>
          </cell>
          <cell r="E62">
            <v>2</v>
          </cell>
        </row>
        <row r="63">
          <cell r="D63" t="str">
            <v>SOU-SOU-B</v>
          </cell>
          <cell r="E63">
            <v>447</v>
          </cell>
        </row>
        <row r="64">
          <cell r="D64" t="str">
            <v>SOU-SOU-I</v>
          </cell>
          <cell r="E64">
            <v>97</v>
          </cell>
        </row>
        <row r="65">
          <cell r="D65" t="str">
            <v>SOU-SOU-O</v>
          </cell>
          <cell r="E65">
            <v>92</v>
          </cell>
        </row>
        <row r="66">
          <cell r="D66" t="str">
            <v>SOU-SOU-S</v>
          </cell>
          <cell r="E66">
            <v>75</v>
          </cell>
        </row>
        <row r="67">
          <cell r="D67" t="str">
            <v>SOU-SYD-B</v>
          </cell>
          <cell r="E67">
            <v>236</v>
          </cell>
        </row>
        <row r="68">
          <cell r="D68" t="str">
            <v>SOU-SYD-I</v>
          </cell>
          <cell r="E68">
            <v>100</v>
          </cell>
        </row>
        <row r="69">
          <cell r="D69" t="str">
            <v>SOU-SYD-O</v>
          </cell>
          <cell r="E69">
            <v>70</v>
          </cell>
        </row>
        <row r="70">
          <cell r="D70" t="str">
            <v>SOU-SYD-S</v>
          </cell>
          <cell r="E70">
            <v>21</v>
          </cell>
        </row>
        <row r="71">
          <cell r="D71" t="str">
            <v>SYD-BNE-B</v>
          </cell>
          <cell r="E71">
            <v>59</v>
          </cell>
        </row>
        <row r="72">
          <cell r="D72" t="str">
            <v>SYD-BNE-I</v>
          </cell>
          <cell r="E72">
            <v>22</v>
          </cell>
        </row>
        <row r="73">
          <cell r="D73" t="str">
            <v>SYD-BNE-O</v>
          </cell>
          <cell r="E73">
            <v>18</v>
          </cell>
        </row>
        <row r="74">
          <cell r="D74" t="str">
            <v>SYD-BNE-S</v>
          </cell>
          <cell r="E74">
            <v>4</v>
          </cell>
        </row>
        <row r="75">
          <cell r="D75" t="str">
            <v>SYD-DXB-B</v>
          </cell>
          <cell r="E75">
            <v>6</v>
          </cell>
        </row>
        <row r="76">
          <cell r="D76" t="str">
            <v>SYD-DXB-I</v>
          </cell>
          <cell r="E76">
            <v>3</v>
          </cell>
        </row>
        <row r="77">
          <cell r="D77" t="str">
            <v>SYD-HKG-B</v>
          </cell>
          <cell r="E77">
            <v>301</v>
          </cell>
        </row>
        <row r="78">
          <cell r="D78" t="str">
            <v>SYD-HKG-I</v>
          </cell>
          <cell r="E78">
            <v>53</v>
          </cell>
        </row>
        <row r="79">
          <cell r="D79" t="str">
            <v>SYD-HKG-O</v>
          </cell>
          <cell r="E79">
            <v>43</v>
          </cell>
        </row>
        <row r="80">
          <cell r="D80" t="str">
            <v>SYD-HKG-S</v>
          </cell>
          <cell r="E80">
            <v>2</v>
          </cell>
        </row>
        <row r="81">
          <cell r="D81" t="str">
            <v>SYD-SIN-B</v>
          </cell>
          <cell r="E81">
            <v>146</v>
          </cell>
        </row>
        <row r="82">
          <cell r="D82" t="str">
            <v>SYD-SIN-I</v>
          </cell>
          <cell r="E82">
            <v>25</v>
          </cell>
        </row>
        <row r="83">
          <cell r="D83" t="str">
            <v>SYD-SIN-O</v>
          </cell>
          <cell r="E83">
            <v>39</v>
          </cell>
        </row>
        <row r="84">
          <cell r="D84" t="str">
            <v>SYD-SIN-S</v>
          </cell>
          <cell r="E84">
            <v>4</v>
          </cell>
        </row>
        <row r="85">
          <cell r="D85" t="str">
            <v>SYD-SOU-B</v>
          </cell>
          <cell r="E85">
            <v>109</v>
          </cell>
        </row>
        <row r="86">
          <cell r="D86" t="str">
            <v>SYD-SOU-I</v>
          </cell>
          <cell r="E86">
            <v>35</v>
          </cell>
        </row>
        <row r="87">
          <cell r="D87" t="str">
            <v>SYD-SOU-O</v>
          </cell>
          <cell r="E87">
            <v>27</v>
          </cell>
        </row>
        <row r="88">
          <cell r="D88" t="str">
            <v>SYD-SOU-S</v>
          </cell>
          <cell r="E88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B0C-02C5-7F4F-98EF-8CE41030BBCF}">
  <dimension ref="A1:M146"/>
  <sheetViews>
    <sheetView workbookViewId="0">
      <selection activeCell="J3" sqref="J3:J146"/>
    </sheetView>
  </sheetViews>
  <sheetFormatPr defaultColWidth="11.19921875" defaultRowHeight="15.6"/>
  <sheetData>
    <row r="1" spans="1:13">
      <c r="A1" s="41" t="s">
        <v>40</v>
      </c>
      <c r="B1" s="42"/>
      <c r="C1" s="43"/>
      <c r="D1" s="41" t="s">
        <v>36</v>
      </c>
      <c r="E1" s="42"/>
      <c r="F1" s="42"/>
      <c r="G1" s="43"/>
      <c r="H1" s="41" t="s">
        <v>37</v>
      </c>
      <c r="I1" s="42"/>
      <c r="J1" s="42"/>
      <c r="K1" s="43"/>
    </row>
    <row r="2" spans="1:13">
      <c r="A2" s="30" t="s">
        <v>15</v>
      </c>
      <c r="B2" s="10" t="s">
        <v>16</v>
      </c>
      <c r="C2" s="31" t="s">
        <v>41</v>
      </c>
      <c r="D2" s="30" t="s">
        <v>47</v>
      </c>
      <c r="E2" s="10"/>
      <c r="F2" s="10" t="s">
        <v>231</v>
      </c>
      <c r="G2" s="31"/>
      <c r="H2" s="30" t="s">
        <v>47</v>
      </c>
      <c r="I2" s="10"/>
      <c r="J2" s="10" t="s">
        <v>231</v>
      </c>
      <c r="K2" s="31"/>
    </row>
    <row r="3" spans="1:13">
      <c r="A3" s="22" t="s">
        <v>7</v>
      </c>
      <c r="B3" s="9" t="s">
        <v>8</v>
      </c>
      <c r="C3" s="14" t="s">
        <v>22</v>
      </c>
      <c r="D3" s="3">
        <v>31</v>
      </c>
      <c r="E3" s="28" t="s">
        <v>26</v>
      </c>
      <c r="F3" s="3">
        <v>31.000000000000004</v>
      </c>
      <c r="G3" s="28" t="s">
        <v>26</v>
      </c>
      <c r="H3" s="3">
        <v>31</v>
      </c>
      <c r="I3" s="28" t="s">
        <v>26</v>
      </c>
      <c r="J3" s="3">
        <v>31.000000000000004</v>
      </c>
      <c r="K3" s="28" t="s">
        <v>26</v>
      </c>
      <c r="M3" t="s">
        <v>38</v>
      </c>
    </row>
    <row r="4" spans="1:13">
      <c r="A4" s="22" t="s">
        <v>8</v>
      </c>
      <c r="B4" s="9" t="s">
        <v>9</v>
      </c>
      <c r="C4" s="14" t="s">
        <v>22</v>
      </c>
      <c r="D4" s="3">
        <v>4</v>
      </c>
      <c r="E4" s="29">
        <v>14794072.134811686</v>
      </c>
      <c r="F4" s="3">
        <v>4</v>
      </c>
      <c r="G4" s="29">
        <v>14913133.503138168</v>
      </c>
      <c r="H4" s="3">
        <v>4</v>
      </c>
      <c r="I4" s="29">
        <v>19282452.134811684</v>
      </c>
      <c r="J4" s="3">
        <v>4</v>
      </c>
      <c r="K4" s="29">
        <v>19449773.50313817</v>
      </c>
      <c r="L4" s="21"/>
      <c r="M4" s="21" t="s">
        <v>39</v>
      </c>
    </row>
    <row r="5" spans="1:13">
      <c r="A5" s="22" t="s">
        <v>9</v>
      </c>
      <c r="B5" s="9" t="s">
        <v>10</v>
      </c>
      <c r="C5" s="24" t="s">
        <v>22</v>
      </c>
      <c r="D5" s="3">
        <v>5</v>
      </c>
      <c r="E5" s="9"/>
      <c r="F5" s="3">
        <v>5</v>
      </c>
      <c r="G5" s="14"/>
      <c r="H5" s="3">
        <v>5</v>
      </c>
      <c r="I5" s="9"/>
      <c r="J5" s="3">
        <v>5</v>
      </c>
      <c r="K5" s="14"/>
    </row>
    <row r="6" spans="1:13">
      <c r="A6" s="22" t="s">
        <v>10</v>
      </c>
      <c r="B6" s="9" t="s">
        <v>11</v>
      </c>
      <c r="C6" s="14" t="s">
        <v>22</v>
      </c>
      <c r="D6" s="3">
        <v>6</v>
      </c>
      <c r="E6" s="9"/>
      <c r="F6" s="3">
        <v>7</v>
      </c>
      <c r="G6" s="14"/>
      <c r="H6" s="3">
        <v>6</v>
      </c>
      <c r="I6" s="9"/>
      <c r="J6" s="3">
        <v>7</v>
      </c>
      <c r="K6" s="14"/>
    </row>
    <row r="7" spans="1:13">
      <c r="A7" s="22" t="s">
        <v>11</v>
      </c>
      <c r="B7" s="9" t="s">
        <v>12</v>
      </c>
      <c r="C7" s="14" t="s">
        <v>22</v>
      </c>
      <c r="D7" s="3">
        <v>2.9999999999999996</v>
      </c>
      <c r="E7" s="9"/>
      <c r="F7" s="3">
        <v>3</v>
      </c>
      <c r="G7" s="14"/>
      <c r="H7" s="3">
        <v>2.9999999999999996</v>
      </c>
      <c r="I7" s="9"/>
      <c r="J7" s="3">
        <v>3</v>
      </c>
      <c r="K7" s="14"/>
    </row>
    <row r="8" spans="1:13">
      <c r="A8" s="22" t="s">
        <v>12</v>
      </c>
      <c r="B8" s="9" t="s">
        <v>13</v>
      </c>
      <c r="C8" s="24" t="s">
        <v>22</v>
      </c>
      <c r="D8" s="3">
        <v>0</v>
      </c>
      <c r="E8" s="9"/>
      <c r="F8" s="3">
        <v>0</v>
      </c>
      <c r="G8" s="14"/>
      <c r="H8" s="3">
        <v>0</v>
      </c>
      <c r="I8" s="9"/>
      <c r="J8" s="3">
        <v>0</v>
      </c>
      <c r="K8" s="14"/>
    </row>
    <row r="9" spans="1:13">
      <c r="A9" s="22" t="s">
        <v>13</v>
      </c>
      <c r="B9" s="9" t="s">
        <v>14</v>
      </c>
      <c r="C9" s="14" t="s">
        <v>22</v>
      </c>
      <c r="D9" s="3">
        <v>3</v>
      </c>
      <c r="E9" s="9"/>
      <c r="F9" s="3">
        <v>3</v>
      </c>
      <c r="G9" s="14"/>
      <c r="H9" s="3">
        <v>3</v>
      </c>
      <c r="I9" s="9"/>
      <c r="J9" s="3">
        <v>3</v>
      </c>
      <c r="K9" s="14"/>
      <c r="M9" s="9"/>
    </row>
    <row r="10" spans="1:13">
      <c r="A10" s="22" t="s">
        <v>14</v>
      </c>
      <c r="B10" s="9" t="s">
        <v>7</v>
      </c>
      <c r="C10" s="14" t="s">
        <v>22</v>
      </c>
      <c r="D10" s="3">
        <v>23</v>
      </c>
      <c r="E10" s="9"/>
      <c r="F10" s="3">
        <v>24</v>
      </c>
      <c r="G10" s="14"/>
      <c r="H10" s="3">
        <v>23</v>
      </c>
      <c r="I10" s="9"/>
      <c r="J10" s="3">
        <v>24</v>
      </c>
      <c r="K10" s="14"/>
    </row>
    <row r="11" spans="1:13">
      <c r="A11" s="22" t="s">
        <v>7</v>
      </c>
      <c r="B11" s="9" t="s">
        <v>9</v>
      </c>
      <c r="C11" s="14" t="s">
        <v>22</v>
      </c>
      <c r="D11" s="3">
        <v>15</v>
      </c>
      <c r="E11" s="9"/>
      <c r="F11" s="3">
        <v>15</v>
      </c>
      <c r="G11" s="14"/>
      <c r="H11" s="3">
        <v>15</v>
      </c>
      <c r="I11" s="9"/>
      <c r="J11" s="3">
        <v>15</v>
      </c>
      <c r="K11" s="14"/>
    </row>
    <row r="12" spans="1:13">
      <c r="A12" s="22" t="s">
        <v>8</v>
      </c>
      <c r="B12" s="9" t="s">
        <v>10</v>
      </c>
      <c r="C12" s="14" t="s">
        <v>22</v>
      </c>
      <c r="D12" s="3">
        <v>33</v>
      </c>
      <c r="E12" s="9"/>
      <c r="F12" s="3">
        <v>33</v>
      </c>
      <c r="G12" s="14"/>
      <c r="H12" s="3">
        <v>33</v>
      </c>
      <c r="I12" s="9"/>
      <c r="J12" s="3">
        <v>33</v>
      </c>
      <c r="K12" s="14"/>
    </row>
    <row r="13" spans="1:13">
      <c r="A13" s="22" t="s">
        <v>9</v>
      </c>
      <c r="B13" s="9" t="s">
        <v>11</v>
      </c>
      <c r="C13" s="24" t="s">
        <v>22</v>
      </c>
      <c r="D13" s="3">
        <v>0</v>
      </c>
      <c r="E13" s="9"/>
      <c r="F13" s="3">
        <v>0</v>
      </c>
      <c r="G13" s="14"/>
      <c r="H13" s="3">
        <v>0</v>
      </c>
      <c r="I13" s="9"/>
      <c r="J13" s="3">
        <v>0</v>
      </c>
      <c r="K13" s="14"/>
    </row>
    <row r="14" spans="1:13">
      <c r="A14" s="22" t="s">
        <v>10</v>
      </c>
      <c r="B14" s="9" t="s">
        <v>12</v>
      </c>
      <c r="C14" s="14" t="s">
        <v>22</v>
      </c>
      <c r="D14" s="3">
        <v>23.999999999999996</v>
      </c>
      <c r="E14" s="9"/>
      <c r="F14" s="3">
        <v>26</v>
      </c>
      <c r="G14" s="14"/>
      <c r="H14" s="3">
        <v>23.999999999999996</v>
      </c>
      <c r="I14" s="9"/>
      <c r="J14" s="3">
        <v>26</v>
      </c>
      <c r="K14" s="14"/>
    </row>
    <row r="15" spans="1:13">
      <c r="A15" s="22" t="s">
        <v>11</v>
      </c>
      <c r="B15" s="9" t="s">
        <v>13</v>
      </c>
      <c r="C15" s="24" t="s">
        <v>22</v>
      </c>
      <c r="D15" s="3">
        <v>0</v>
      </c>
      <c r="E15" s="9"/>
      <c r="F15" s="3">
        <v>0</v>
      </c>
      <c r="G15" s="14"/>
      <c r="H15" s="3">
        <v>0</v>
      </c>
      <c r="I15" s="9"/>
      <c r="J15" s="3">
        <v>0</v>
      </c>
      <c r="K15" s="14"/>
    </row>
    <row r="16" spans="1:13">
      <c r="A16" s="22" t="s">
        <v>12</v>
      </c>
      <c r="B16" s="9" t="s">
        <v>14</v>
      </c>
      <c r="C16" s="14" t="s">
        <v>22</v>
      </c>
      <c r="D16" s="3">
        <v>26</v>
      </c>
      <c r="E16" s="9"/>
      <c r="F16" s="3">
        <v>27</v>
      </c>
      <c r="G16" s="14"/>
      <c r="H16" s="3">
        <v>26</v>
      </c>
      <c r="I16" s="9"/>
      <c r="J16" s="3">
        <v>27</v>
      </c>
      <c r="K16" s="26"/>
    </row>
    <row r="17" spans="1:11">
      <c r="A17" s="22" t="s">
        <v>13</v>
      </c>
      <c r="B17" s="9" t="s">
        <v>7</v>
      </c>
      <c r="C17" s="14" t="s">
        <v>22</v>
      </c>
      <c r="D17" s="3">
        <v>9</v>
      </c>
      <c r="E17" s="9"/>
      <c r="F17" s="3">
        <v>9</v>
      </c>
      <c r="G17" s="14"/>
      <c r="H17" s="3">
        <v>9</v>
      </c>
      <c r="I17" s="9"/>
      <c r="J17" s="3">
        <v>9</v>
      </c>
      <c r="K17" s="14"/>
    </row>
    <row r="18" spans="1:11">
      <c r="A18" s="22" t="s">
        <v>7</v>
      </c>
      <c r="B18" s="9" t="s">
        <v>10</v>
      </c>
      <c r="C18" s="14" t="s">
        <v>22</v>
      </c>
      <c r="D18" s="3">
        <v>34</v>
      </c>
      <c r="E18" s="9"/>
      <c r="F18" s="3">
        <v>34.000000000000007</v>
      </c>
      <c r="G18" s="14"/>
      <c r="H18" s="3">
        <v>34</v>
      </c>
      <c r="I18" s="9"/>
      <c r="J18" s="3">
        <v>34.000000000000007</v>
      </c>
      <c r="K18" s="14"/>
    </row>
    <row r="19" spans="1:11">
      <c r="A19" s="22" t="s">
        <v>8</v>
      </c>
      <c r="B19" s="9" t="s">
        <v>11</v>
      </c>
      <c r="C19" s="24" t="s">
        <v>22</v>
      </c>
      <c r="D19" s="3">
        <v>0</v>
      </c>
      <c r="E19" s="9"/>
      <c r="F19" s="3">
        <v>0</v>
      </c>
      <c r="G19" s="14"/>
      <c r="H19" s="3">
        <v>0</v>
      </c>
      <c r="I19" s="9"/>
      <c r="J19" s="3">
        <v>0</v>
      </c>
      <c r="K19" s="14"/>
    </row>
    <row r="20" spans="1:11">
      <c r="A20" s="22" t="s">
        <v>9</v>
      </c>
      <c r="B20" s="9" t="s">
        <v>12</v>
      </c>
      <c r="C20" s="24" t="s">
        <v>22</v>
      </c>
      <c r="D20" s="3">
        <v>0</v>
      </c>
      <c r="E20" s="9"/>
      <c r="F20" s="3">
        <v>0</v>
      </c>
      <c r="G20" s="14"/>
      <c r="H20" s="3">
        <v>0</v>
      </c>
      <c r="I20" s="9"/>
      <c r="J20" s="3">
        <v>0</v>
      </c>
      <c r="K20" s="14"/>
    </row>
    <row r="21" spans="1:11">
      <c r="A21" s="22" t="s">
        <v>10</v>
      </c>
      <c r="B21" s="9" t="s">
        <v>13</v>
      </c>
      <c r="C21" s="14" t="s">
        <v>22</v>
      </c>
      <c r="D21" s="3">
        <v>14</v>
      </c>
      <c r="E21" s="9"/>
      <c r="F21" s="3">
        <v>14</v>
      </c>
      <c r="G21" s="14"/>
      <c r="H21" s="3">
        <v>14</v>
      </c>
      <c r="I21" s="9"/>
      <c r="J21" s="3">
        <v>14</v>
      </c>
      <c r="K21" s="14"/>
    </row>
    <row r="22" spans="1:11">
      <c r="A22" s="22" t="s">
        <v>11</v>
      </c>
      <c r="B22" s="9" t="s">
        <v>14</v>
      </c>
      <c r="C22" s="24" t="s">
        <v>22</v>
      </c>
      <c r="D22" s="3">
        <v>0</v>
      </c>
      <c r="E22" s="9"/>
      <c r="F22" s="3">
        <v>0</v>
      </c>
      <c r="G22" s="14"/>
      <c r="H22" s="3">
        <v>0</v>
      </c>
      <c r="I22" s="9"/>
      <c r="J22" s="3">
        <v>0</v>
      </c>
      <c r="K22" s="14"/>
    </row>
    <row r="23" spans="1:11">
      <c r="A23" s="22" t="s">
        <v>12</v>
      </c>
      <c r="B23" s="9" t="s">
        <v>7</v>
      </c>
      <c r="C23" s="14" t="s">
        <v>22</v>
      </c>
      <c r="D23" s="3">
        <v>7</v>
      </c>
      <c r="E23" s="9"/>
      <c r="F23" s="3">
        <v>8</v>
      </c>
      <c r="G23" s="14"/>
      <c r="H23" s="3">
        <v>7</v>
      </c>
      <c r="I23" s="9"/>
      <c r="J23" s="3">
        <v>8</v>
      </c>
      <c r="K23" s="14"/>
    </row>
    <row r="24" spans="1:11">
      <c r="A24" s="22" t="s">
        <v>7</v>
      </c>
      <c r="B24" s="9" t="s">
        <v>11</v>
      </c>
      <c r="C24" s="14" t="s">
        <v>22</v>
      </c>
      <c r="D24" s="3">
        <v>2.9999999999999996</v>
      </c>
      <c r="E24" s="9"/>
      <c r="F24" s="3">
        <v>3</v>
      </c>
      <c r="G24" s="14"/>
      <c r="H24" s="3">
        <v>2.9999999999999996</v>
      </c>
      <c r="I24" s="9"/>
      <c r="J24" s="3">
        <v>3</v>
      </c>
      <c r="K24" s="14"/>
    </row>
    <row r="25" spans="1:11">
      <c r="A25" s="22" t="s">
        <v>8</v>
      </c>
      <c r="B25" s="9" t="s">
        <v>12</v>
      </c>
      <c r="C25" s="14" t="s">
        <v>22</v>
      </c>
      <c r="D25" s="3">
        <v>1</v>
      </c>
      <c r="E25" s="9"/>
      <c r="F25" s="3">
        <v>1</v>
      </c>
      <c r="G25" s="14"/>
      <c r="H25" s="3">
        <v>1</v>
      </c>
      <c r="I25" s="9"/>
      <c r="J25" s="3">
        <v>1</v>
      </c>
      <c r="K25" s="14"/>
    </row>
    <row r="26" spans="1:11">
      <c r="A26" s="22" t="s">
        <v>9</v>
      </c>
      <c r="B26" s="9" t="s">
        <v>13</v>
      </c>
      <c r="C26" s="24" t="s">
        <v>22</v>
      </c>
      <c r="D26" s="3">
        <v>1</v>
      </c>
      <c r="E26" s="9"/>
      <c r="F26" s="3">
        <v>1</v>
      </c>
      <c r="G26" s="14"/>
      <c r="H26" s="3">
        <v>1</v>
      </c>
      <c r="I26" s="9"/>
      <c r="J26" s="3">
        <v>1</v>
      </c>
      <c r="K26" s="14"/>
    </row>
    <row r="27" spans="1:11">
      <c r="A27" s="22" t="s">
        <v>10</v>
      </c>
      <c r="B27" s="9" t="s">
        <v>14</v>
      </c>
      <c r="C27" s="24" t="s">
        <v>22</v>
      </c>
      <c r="D27" s="3">
        <v>2</v>
      </c>
      <c r="E27" s="9"/>
      <c r="F27" s="3">
        <v>2</v>
      </c>
      <c r="G27" s="14"/>
      <c r="H27" s="3">
        <v>2</v>
      </c>
      <c r="I27" s="9"/>
      <c r="J27" s="3">
        <v>2</v>
      </c>
      <c r="K27" s="14"/>
    </row>
    <row r="28" spans="1:11">
      <c r="A28" s="22" t="s">
        <v>11</v>
      </c>
      <c r="B28" s="9" t="s">
        <v>7</v>
      </c>
      <c r="C28" s="14" t="s">
        <v>22</v>
      </c>
      <c r="D28" s="3">
        <v>5.9999999999999991</v>
      </c>
      <c r="E28" s="9"/>
      <c r="F28" s="3">
        <v>7</v>
      </c>
      <c r="G28" s="14"/>
      <c r="H28" s="3">
        <v>5.9999999999999991</v>
      </c>
      <c r="I28" s="9"/>
      <c r="J28" s="3">
        <v>7</v>
      </c>
      <c r="K28" s="14"/>
    </row>
    <row r="29" spans="1:11">
      <c r="A29" s="22" t="s">
        <v>7</v>
      </c>
      <c r="B29" s="9" t="s">
        <v>12</v>
      </c>
      <c r="C29" s="24" t="s">
        <v>22</v>
      </c>
      <c r="D29" s="3">
        <v>0</v>
      </c>
      <c r="E29" s="9"/>
      <c r="F29" s="3">
        <v>0</v>
      </c>
      <c r="G29" s="14"/>
      <c r="H29" s="3">
        <v>0</v>
      </c>
      <c r="I29" s="9"/>
      <c r="J29" s="3">
        <v>0</v>
      </c>
      <c r="K29" s="14"/>
    </row>
    <row r="30" spans="1:11">
      <c r="A30" s="22" t="s">
        <v>8</v>
      </c>
      <c r="B30" s="9" t="s">
        <v>13</v>
      </c>
      <c r="C30" s="24" t="s">
        <v>22</v>
      </c>
      <c r="D30" s="3">
        <v>0</v>
      </c>
      <c r="E30" s="9"/>
      <c r="F30" s="3">
        <v>0</v>
      </c>
      <c r="G30" s="14"/>
      <c r="H30" s="3">
        <v>0</v>
      </c>
      <c r="I30" s="9"/>
      <c r="J30" s="3">
        <v>0</v>
      </c>
      <c r="K30" s="14"/>
    </row>
    <row r="31" spans="1:11">
      <c r="A31" s="22" t="s">
        <v>9</v>
      </c>
      <c r="B31" s="9" t="s">
        <v>14</v>
      </c>
      <c r="C31" s="24" t="s">
        <v>22</v>
      </c>
      <c r="D31" s="3">
        <v>0</v>
      </c>
      <c r="E31" s="9"/>
      <c r="F31" s="3">
        <v>0</v>
      </c>
      <c r="G31" s="14"/>
      <c r="H31" s="3">
        <v>0</v>
      </c>
      <c r="I31" s="9"/>
      <c r="J31" s="3">
        <v>0</v>
      </c>
      <c r="K31" s="14"/>
    </row>
    <row r="32" spans="1:11">
      <c r="A32" s="22" t="s">
        <v>10</v>
      </c>
      <c r="B32" s="9" t="s">
        <v>7</v>
      </c>
      <c r="C32" s="14" t="s">
        <v>22</v>
      </c>
      <c r="D32" s="3">
        <v>21</v>
      </c>
      <c r="E32" s="9"/>
      <c r="F32" s="3">
        <v>21</v>
      </c>
      <c r="G32" s="14"/>
      <c r="H32" s="3">
        <v>21</v>
      </c>
      <c r="I32" s="9"/>
      <c r="J32" s="3">
        <v>21</v>
      </c>
      <c r="K32" s="14"/>
    </row>
    <row r="33" spans="1:11">
      <c r="A33" s="22" t="s">
        <v>7</v>
      </c>
      <c r="B33" s="9" t="s">
        <v>13</v>
      </c>
      <c r="C33" s="24" t="s">
        <v>22</v>
      </c>
      <c r="D33" s="3">
        <v>0</v>
      </c>
      <c r="E33" s="9"/>
      <c r="F33" s="3">
        <v>0</v>
      </c>
      <c r="G33" s="14"/>
      <c r="H33" s="3">
        <v>0</v>
      </c>
      <c r="I33" s="9"/>
      <c r="J33" s="3">
        <v>0</v>
      </c>
      <c r="K33" s="14"/>
    </row>
    <row r="34" spans="1:11">
      <c r="A34" s="22" t="s">
        <v>8</v>
      </c>
      <c r="B34" s="9" t="s">
        <v>14</v>
      </c>
      <c r="C34" s="24" t="s">
        <v>22</v>
      </c>
      <c r="D34" s="3">
        <v>0</v>
      </c>
      <c r="E34" s="9"/>
      <c r="F34" s="3">
        <v>0</v>
      </c>
      <c r="G34" s="14"/>
      <c r="H34" s="3">
        <v>0</v>
      </c>
      <c r="I34" s="9"/>
      <c r="J34" s="3">
        <v>0</v>
      </c>
      <c r="K34" s="14"/>
    </row>
    <row r="35" spans="1:11">
      <c r="A35" s="22" t="s">
        <v>9</v>
      </c>
      <c r="B35" s="9" t="s">
        <v>7</v>
      </c>
      <c r="C35" s="24" t="s">
        <v>22</v>
      </c>
      <c r="D35" s="3">
        <v>2.9999999999999996</v>
      </c>
      <c r="E35" s="9"/>
      <c r="F35" s="3">
        <v>3</v>
      </c>
      <c r="G35" s="14"/>
      <c r="H35" s="3">
        <v>2.9999999999999996</v>
      </c>
      <c r="I35" s="9"/>
      <c r="J35" s="3">
        <v>3</v>
      </c>
      <c r="K35" s="14"/>
    </row>
    <row r="36" spans="1:11">
      <c r="A36" s="22" t="s">
        <v>7</v>
      </c>
      <c r="B36" s="9" t="s">
        <v>14</v>
      </c>
      <c r="C36" s="24" t="s">
        <v>22</v>
      </c>
      <c r="D36" s="3">
        <v>0</v>
      </c>
      <c r="E36" s="9"/>
      <c r="F36" s="3">
        <v>0</v>
      </c>
      <c r="G36" s="14"/>
      <c r="H36" s="3">
        <v>0</v>
      </c>
      <c r="I36" s="9"/>
      <c r="J36" s="3">
        <v>0</v>
      </c>
      <c r="K36" s="14"/>
    </row>
    <row r="37" spans="1:11">
      <c r="A37" s="22" t="s">
        <v>8</v>
      </c>
      <c r="B37" s="9" t="s">
        <v>7</v>
      </c>
      <c r="C37" s="24" t="s">
        <v>22</v>
      </c>
      <c r="D37" s="3">
        <v>0</v>
      </c>
      <c r="E37" s="9"/>
      <c r="F37" s="3">
        <v>0</v>
      </c>
      <c r="G37" s="14"/>
      <c r="H37" s="3">
        <v>0</v>
      </c>
      <c r="I37" s="9"/>
      <c r="J37" s="3">
        <v>0</v>
      </c>
      <c r="K37" s="14"/>
    </row>
    <row r="38" spans="1:11">
      <c r="A38" s="22" t="s">
        <v>7</v>
      </c>
      <c r="B38" s="9" t="s">
        <v>7</v>
      </c>
      <c r="C38" s="14" t="s">
        <v>22</v>
      </c>
      <c r="D38" s="3">
        <v>24</v>
      </c>
      <c r="E38" s="9"/>
      <c r="F38" s="3">
        <v>24</v>
      </c>
      <c r="G38" s="14"/>
      <c r="H38" s="3">
        <v>24</v>
      </c>
      <c r="I38" s="9"/>
      <c r="J38" s="3">
        <v>24</v>
      </c>
      <c r="K38" s="14"/>
    </row>
    <row r="39" spans="1:11">
      <c r="A39" s="22" t="s">
        <v>7</v>
      </c>
      <c r="B39" s="9" t="s">
        <v>8</v>
      </c>
      <c r="C39" s="14" t="s">
        <v>21</v>
      </c>
      <c r="D39" s="3">
        <v>38</v>
      </c>
      <c r="E39" s="9"/>
      <c r="F39" s="3">
        <v>47</v>
      </c>
      <c r="G39" s="14"/>
      <c r="H39" s="3">
        <v>38</v>
      </c>
      <c r="I39" s="9"/>
      <c r="J39" s="3">
        <v>47</v>
      </c>
      <c r="K39" s="14"/>
    </row>
    <row r="40" spans="1:11">
      <c r="A40" s="22" t="s">
        <v>8</v>
      </c>
      <c r="B40" s="9" t="s">
        <v>9</v>
      </c>
      <c r="C40" s="14" t="s">
        <v>21</v>
      </c>
      <c r="D40" s="3">
        <v>7</v>
      </c>
      <c r="E40" s="9"/>
      <c r="F40" s="3">
        <v>7</v>
      </c>
      <c r="G40" s="14"/>
      <c r="H40" s="3">
        <v>7</v>
      </c>
      <c r="I40" s="9"/>
      <c r="J40" s="3">
        <v>7</v>
      </c>
      <c r="K40" s="14"/>
    </row>
    <row r="41" spans="1:11">
      <c r="A41" s="22" t="s">
        <v>9</v>
      </c>
      <c r="B41" s="9" t="s">
        <v>10</v>
      </c>
      <c r="C41" s="24" t="s">
        <v>21</v>
      </c>
      <c r="D41" s="3">
        <v>10</v>
      </c>
      <c r="E41" s="9"/>
      <c r="F41" s="3">
        <v>10</v>
      </c>
      <c r="G41" s="14"/>
      <c r="H41" s="3">
        <v>10</v>
      </c>
      <c r="I41" s="9"/>
      <c r="J41" s="3">
        <v>10</v>
      </c>
      <c r="K41" s="14"/>
    </row>
    <row r="42" spans="1:11">
      <c r="A42" s="22" t="s">
        <v>10</v>
      </c>
      <c r="B42" s="9" t="s">
        <v>11</v>
      </c>
      <c r="C42" s="14" t="s">
        <v>21</v>
      </c>
      <c r="D42" s="3">
        <v>7</v>
      </c>
      <c r="E42" s="9"/>
      <c r="F42" s="3">
        <v>7</v>
      </c>
      <c r="G42" s="14"/>
      <c r="H42" s="3">
        <v>7</v>
      </c>
      <c r="I42" s="9"/>
      <c r="J42" s="3">
        <v>7</v>
      </c>
      <c r="K42" s="14"/>
    </row>
    <row r="43" spans="1:11">
      <c r="A43" s="22" t="s">
        <v>11</v>
      </c>
      <c r="B43" s="9" t="s">
        <v>12</v>
      </c>
      <c r="C43" s="14" t="s">
        <v>21</v>
      </c>
      <c r="D43" s="3">
        <v>8</v>
      </c>
      <c r="E43" s="9"/>
      <c r="F43" s="3">
        <v>8</v>
      </c>
      <c r="G43" s="14"/>
      <c r="H43" s="3">
        <v>8</v>
      </c>
      <c r="I43" s="9"/>
      <c r="J43" s="3">
        <v>8</v>
      </c>
      <c r="K43" s="14"/>
    </row>
    <row r="44" spans="1:11">
      <c r="A44" s="22" t="s">
        <v>12</v>
      </c>
      <c r="B44" s="9" t="s">
        <v>13</v>
      </c>
      <c r="C44" s="24" t="s">
        <v>21</v>
      </c>
      <c r="D44" s="3">
        <v>0</v>
      </c>
      <c r="E44" s="9"/>
      <c r="F44" s="3">
        <v>0</v>
      </c>
      <c r="G44" s="14"/>
      <c r="H44" s="3">
        <v>0</v>
      </c>
      <c r="I44" s="9"/>
      <c r="J44" s="3">
        <v>0</v>
      </c>
      <c r="K44" s="14"/>
    </row>
    <row r="45" spans="1:11">
      <c r="A45" s="22" t="s">
        <v>13</v>
      </c>
      <c r="B45" s="9" t="s">
        <v>14</v>
      </c>
      <c r="C45" s="14" t="s">
        <v>21</v>
      </c>
      <c r="D45" s="3">
        <v>7</v>
      </c>
      <c r="E45" s="9"/>
      <c r="F45" s="3">
        <v>9</v>
      </c>
      <c r="G45" s="14"/>
      <c r="H45" s="3">
        <v>7</v>
      </c>
      <c r="I45" s="9"/>
      <c r="J45" s="3">
        <v>9</v>
      </c>
      <c r="K45" s="14"/>
    </row>
    <row r="46" spans="1:11">
      <c r="A46" s="22" t="s">
        <v>14</v>
      </c>
      <c r="B46" s="9" t="s">
        <v>7</v>
      </c>
      <c r="C46" s="14" t="s">
        <v>21</v>
      </c>
      <c r="D46" s="3">
        <v>31</v>
      </c>
      <c r="E46" s="9"/>
      <c r="F46" s="3">
        <v>32</v>
      </c>
      <c r="G46" s="14"/>
      <c r="H46" s="3">
        <v>31</v>
      </c>
      <c r="I46" s="9"/>
      <c r="J46" s="3">
        <v>32</v>
      </c>
      <c r="K46" s="14"/>
    </row>
    <row r="47" spans="1:11">
      <c r="A47" s="22" t="s">
        <v>7</v>
      </c>
      <c r="B47" s="9" t="s">
        <v>9</v>
      </c>
      <c r="C47" s="14" t="s">
        <v>21</v>
      </c>
      <c r="D47" s="3">
        <v>12.999999999999998</v>
      </c>
      <c r="E47" s="9"/>
      <c r="F47" s="3">
        <v>13</v>
      </c>
      <c r="G47" s="14"/>
      <c r="H47" s="3">
        <v>12.999999999999998</v>
      </c>
      <c r="I47" s="9"/>
      <c r="J47" s="3">
        <v>13</v>
      </c>
      <c r="K47" s="14"/>
    </row>
    <row r="48" spans="1:11">
      <c r="A48" s="22" t="s">
        <v>8</v>
      </c>
      <c r="B48" s="9" t="s">
        <v>10</v>
      </c>
      <c r="C48" s="14" t="s">
        <v>21</v>
      </c>
      <c r="D48" s="3">
        <v>34</v>
      </c>
      <c r="E48" s="9"/>
      <c r="F48" s="3">
        <v>36</v>
      </c>
      <c r="G48" s="14"/>
      <c r="H48" s="3">
        <v>34</v>
      </c>
      <c r="I48" s="9"/>
      <c r="J48" s="3">
        <v>36</v>
      </c>
      <c r="K48" s="14"/>
    </row>
    <row r="49" spans="1:11">
      <c r="A49" s="22" t="s">
        <v>9</v>
      </c>
      <c r="B49" s="9" t="s">
        <v>11</v>
      </c>
      <c r="C49" s="24" t="s">
        <v>21</v>
      </c>
      <c r="D49" s="3">
        <v>0</v>
      </c>
      <c r="E49" s="9"/>
      <c r="F49" s="3">
        <v>0</v>
      </c>
      <c r="G49" s="14"/>
      <c r="H49" s="3">
        <v>0</v>
      </c>
      <c r="I49" s="9"/>
      <c r="J49" s="3">
        <v>0</v>
      </c>
      <c r="K49" s="14"/>
    </row>
    <row r="50" spans="1:11">
      <c r="A50" s="22" t="s">
        <v>10</v>
      </c>
      <c r="B50" s="9" t="s">
        <v>12</v>
      </c>
      <c r="C50" s="14" t="s">
        <v>21</v>
      </c>
      <c r="D50" s="3">
        <v>24.999999999999996</v>
      </c>
      <c r="E50" s="9"/>
      <c r="F50" s="3">
        <v>24.999999999999996</v>
      </c>
      <c r="G50" s="14"/>
      <c r="H50" s="3">
        <v>24.999999999999996</v>
      </c>
      <c r="I50" s="9"/>
      <c r="J50" s="3">
        <v>24.999999999999996</v>
      </c>
      <c r="K50" s="14"/>
    </row>
    <row r="51" spans="1:11">
      <c r="A51" s="22" t="s">
        <v>11</v>
      </c>
      <c r="B51" s="9" t="s">
        <v>13</v>
      </c>
      <c r="C51" s="24" t="s">
        <v>21</v>
      </c>
      <c r="D51" s="3">
        <v>0</v>
      </c>
      <c r="E51" s="9"/>
      <c r="F51" s="3">
        <v>0</v>
      </c>
      <c r="G51" s="14"/>
      <c r="H51" s="3">
        <v>0</v>
      </c>
      <c r="I51" s="9"/>
      <c r="J51" s="3">
        <v>0</v>
      </c>
      <c r="K51" s="14"/>
    </row>
    <row r="52" spans="1:11">
      <c r="A52" s="22" t="s">
        <v>12</v>
      </c>
      <c r="B52" s="9" t="s">
        <v>14</v>
      </c>
      <c r="C52" s="14" t="s">
        <v>21</v>
      </c>
      <c r="D52" s="3">
        <v>36</v>
      </c>
      <c r="E52" s="9"/>
      <c r="F52" s="3">
        <v>36</v>
      </c>
      <c r="G52" s="14"/>
      <c r="H52" s="3">
        <v>36</v>
      </c>
      <c r="I52" s="9"/>
      <c r="J52" s="3">
        <v>36</v>
      </c>
      <c r="K52" s="14"/>
    </row>
    <row r="53" spans="1:11">
      <c r="A53" s="22" t="s">
        <v>13</v>
      </c>
      <c r="B53" s="9" t="s">
        <v>7</v>
      </c>
      <c r="C53" s="14" t="s">
        <v>21</v>
      </c>
      <c r="D53" s="3">
        <v>23.999999999999996</v>
      </c>
      <c r="E53" s="9"/>
      <c r="F53" s="3">
        <v>24</v>
      </c>
      <c r="G53" s="14"/>
      <c r="H53" s="3">
        <v>23.999999999999996</v>
      </c>
      <c r="I53" s="9"/>
      <c r="J53" s="3">
        <v>24</v>
      </c>
      <c r="K53" s="14"/>
    </row>
    <row r="54" spans="1:11">
      <c r="A54" s="22" t="s">
        <v>7</v>
      </c>
      <c r="B54" s="9" t="s">
        <v>10</v>
      </c>
      <c r="C54" s="14" t="s">
        <v>21</v>
      </c>
      <c r="D54" s="3">
        <v>39</v>
      </c>
      <c r="E54" s="9"/>
      <c r="F54" s="3">
        <v>40</v>
      </c>
      <c r="G54" s="14"/>
      <c r="H54" s="3">
        <v>39</v>
      </c>
      <c r="I54" s="9"/>
      <c r="J54" s="3">
        <v>40</v>
      </c>
      <c r="K54" s="14"/>
    </row>
    <row r="55" spans="1:11">
      <c r="A55" s="22" t="s">
        <v>8</v>
      </c>
      <c r="B55" s="9" t="s">
        <v>11</v>
      </c>
      <c r="C55" s="24" t="s">
        <v>21</v>
      </c>
      <c r="D55" s="3">
        <v>0</v>
      </c>
      <c r="E55" s="9"/>
      <c r="F55" s="3">
        <v>0</v>
      </c>
      <c r="G55" s="14"/>
      <c r="H55" s="3">
        <v>0</v>
      </c>
      <c r="I55" s="9"/>
      <c r="J55" s="3">
        <v>0</v>
      </c>
      <c r="K55" s="14"/>
    </row>
    <row r="56" spans="1:11">
      <c r="A56" s="22" t="s">
        <v>9</v>
      </c>
      <c r="B56" s="9" t="s">
        <v>12</v>
      </c>
      <c r="C56" s="24" t="s">
        <v>21</v>
      </c>
      <c r="D56" s="3">
        <v>2</v>
      </c>
      <c r="E56" s="9"/>
      <c r="F56" s="3">
        <v>2</v>
      </c>
      <c r="G56" s="14"/>
      <c r="H56" s="3">
        <v>2</v>
      </c>
      <c r="I56" s="9"/>
      <c r="J56" s="3">
        <v>2</v>
      </c>
      <c r="K56" s="14"/>
    </row>
    <row r="57" spans="1:11">
      <c r="A57" s="22" t="s">
        <v>10</v>
      </c>
      <c r="B57" s="9" t="s">
        <v>13</v>
      </c>
      <c r="C57" s="14" t="s">
        <v>21</v>
      </c>
      <c r="D57" s="3">
        <v>18</v>
      </c>
      <c r="E57" s="9"/>
      <c r="F57" s="3">
        <v>20</v>
      </c>
      <c r="G57" s="14"/>
      <c r="H57" s="3">
        <v>18</v>
      </c>
      <c r="I57" s="9"/>
      <c r="J57" s="3">
        <v>20</v>
      </c>
      <c r="K57" s="14"/>
    </row>
    <row r="58" spans="1:11">
      <c r="A58" s="22" t="s">
        <v>11</v>
      </c>
      <c r="B58" s="9" t="s">
        <v>14</v>
      </c>
      <c r="C58" s="24" t="s">
        <v>21</v>
      </c>
      <c r="D58" s="3">
        <v>0</v>
      </c>
      <c r="E58" s="9"/>
      <c r="F58" s="3">
        <v>0</v>
      </c>
      <c r="G58" s="14"/>
      <c r="H58" s="3">
        <v>0</v>
      </c>
      <c r="I58" s="9"/>
      <c r="J58" s="3">
        <v>0</v>
      </c>
      <c r="K58" s="14"/>
    </row>
    <row r="59" spans="1:11">
      <c r="A59" s="22" t="s">
        <v>12</v>
      </c>
      <c r="B59" s="9" t="s">
        <v>7</v>
      </c>
      <c r="C59" s="14" t="s">
        <v>21</v>
      </c>
      <c r="D59" s="3">
        <v>14</v>
      </c>
      <c r="E59" s="9"/>
      <c r="F59" s="3">
        <v>14</v>
      </c>
      <c r="G59" s="14"/>
      <c r="H59" s="3">
        <v>14</v>
      </c>
      <c r="I59" s="9"/>
      <c r="J59" s="3">
        <v>14</v>
      </c>
      <c r="K59" s="14"/>
    </row>
    <row r="60" spans="1:11">
      <c r="A60" s="22" t="s">
        <v>7</v>
      </c>
      <c r="B60" s="9" t="s">
        <v>11</v>
      </c>
      <c r="C60" s="14" t="s">
        <v>21</v>
      </c>
      <c r="D60" s="3">
        <v>4</v>
      </c>
      <c r="E60" s="9"/>
      <c r="F60" s="3">
        <v>4</v>
      </c>
      <c r="G60" s="14"/>
      <c r="H60" s="3">
        <v>4</v>
      </c>
      <c r="I60" s="9"/>
      <c r="J60" s="3">
        <v>4</v>
      </c>
      <c r="K60" s="14"/>
    </row>
    <row r="61" spans="1:11">
      <c r="A61" s="22" t="s">
        <v>8</v>
      </c>
      <c r="B61" s="9" t="s">
        <v>12</v>
      </c>
      <c r="C61" s="14" t="s">
        <v>21</v>
      </c>
      <c r="D61" s="3">
        <v>1</v>
      </c>
      <c r="E61" s="9"/>
      <c r="F61" s="3">
        <v>1</v>
      </c>
      <c r="G61" s="14"/>
      <c r="H61" s="3">
        <v>1</v>
      </c>
      <c r="I61" s="9"/>
      <c r="J61" s="3">
        <v>1</v>
      </c>
      <c r="K61" s="14"/>
    </row>
    <row r="62" spans="1:11">
      <c r="A62" s="22" t="s">
        <v>9</v>
      </c>
      <c r="B62" s="9" t="s">
        <v>13</v>
      </c>
      <c r="C62" s="24" t="s">
        <v>21</v>
      </c>
      <c r="D62" s="3">
        <v>0</v>
      </c>
      <c r="E62" s="9"/>
      <c r="F62" s="3">
        <v>0</v>
      </c>
      <c r="G62" s="14"/>
      <c r="H62" s="3">
        <v>0</v>
      </c>
      <c r="I62" s="9"/>
      <c r="J62" s="3">
        <v>0</v>
      </c>
      <c r="K62" s="14"/>
    </row>
    <row r="63" spans="1:11">
      <c r="A63" s="22" t="s">
        <v>10</v>
      </c>
      <c r="B63" s="9" t="s">
        <v>14</v>
      </c>
      <c r="C63" s="24" t="s">
        <v>21</v>
      </c>
      <c r="D63" s="3">
        <v>0</v>
      </c>
      <c r="E63" s="9"/>
      <c r="F63" s="3">
        <v>0</v>
      </c>
      <c r="G63" s="14"/>
      <c r="H63" s="3">
        <v>0</v>
      </c>
      <c r="I63" s="9"/>
      <c r="J63" s="3">
        <v>0</v>
      </c>
      <c r="K63" s="14"/>
    </row>
    <row r="64" spans="1:11">
      <c r="A64" s="22" t="s">
        <v>11</v>
      </c>
      <c r="B64" s="9" t="s">
        <v>7</v>
      </c>
      <c r="C64" s="14" t="s">
        <v>21</v>
      </c>
      <c r="D64" s="3">
        <v>2.9999999999999996</v>
      </c>
      <c r="E64" s="9"/>
      <c r="F64" s="3">
        <v>3</v>
      </c>
      <c r="G64" s="14"/>
      <c r="H64" s="3">
        <v>2.9999999999999996</v>
      </c>
      <c r="I64" s="9"/>
      <c r="J64" s="3">
        <v>3</v>
      </c>
      <c r="K64" s="14"/>
    </row>
    <row r="65" spans="1:11">
      <c r="A65" s="22" t="s">
        <v>7</v>
      </c>
      <c r="B65" s="9" t="s">
        <v>12</v>
      </c>
      <c r="C65" s="24" t="s">
        <v>21</v>
      </c>
      <c r="D65" s="3">
        <v>0</v>
      </c>
      <c r="E65" s="9"/>
      <c r="F65" s="3">
        <v>0</v>
      </c>
      <c r="G65" s="14"/>
      <c r="H65" s="3">
        <v>0</v>
      </c>
      <c r="I65" s="9"/>
      <c r="J65" s="3">
        <v>0</v>
      </c>
      <c r="K65" s="14"/>
    </row>
    <row r="66" spans="1:11">
      <c r="A66" s="22" t="s">
        <v>8</v>
      </c>
      <c r="B66" s="9" t="s">
        <v>13</v>
      </c>
      <c r="C66" s="24" t="s">
        <v>21</v>
      </c>
      <c r="D66" s="3">
        <v>0</v>
      </c>
      <c r="E66" s="9"/>
      <c r="F66" s="3">
        <v>0</v>
      </c>
      <c r="G66" s="14"/>
      <c r="H66" s="3">
        <v>0</v>
      </c>
      <c r="I66" s="9"/>
      <c r="J66" s="3">
        <v>0</v>
      </c>
      <c r="K66" s="14"/>
    </row>
    <row r="67" spans="1:11">
      <c r="A67" s="22" t="s">
        <v>9</v>
      </c>
      <c r="B67" s="9" t="s">
        <v>14</v>
      </c>
      <c r="C67" s="24" t="s">
        <v>21</v>
      </c>
      <c r="D67" s="3">
        <v>0</v>
      </c>
      <c r="E67" s="9"/>
      <c r="F67" s="3">
        <v>0</v>
      </c>
      <c r="G67" s="14"/>
      <c r="H67" s="3">
        <v>0</v>
      </c>
      <c r="I67" s="9"/>
      <c r="J67" s="3">
        <v>0</v>
      </c>
      <c r="K67" s="14"/>
    </row>
    <row r="68" spans="1:11">
      <c r="A68" s="22" t="s">
        <v>10</v>
      </c>
      <c r="B68" s="9" t="s">
        <v>7</v>
      </c>
      <c r="C68" s="14" t="s">
        <v>21</v>
      </c>
      <c r="D68" s="3">
        <v>11.999999999999998</v>
      </c>
      <c r="E68" s="9"/>
      <c r="F68" s="3">
        <v>12</v>
      </c>
      <c r="G68" s="14"/>
      <c r="H68" s="3">
        <v>11.999999999999998</v>
      </c>
      <c r="I68" s="9"/>
      <c r="J68" s="3">
        <v>12</v>
      </c>
      <c r="K68" s="14"/>
    </row>
    <row r="69" spans="1:11">
      <c r="A69" s="22" t="s">
        <v>7</v>
      </c>
      <c r="B69" s="9" t="s">
        <v>13</v>
      </c>
      <c r="C69" s="14" t="s">
        <v>21</v>
      </c>
      <c r="D69" s="3">
        <v>1</v>
      </c>
      <c r="E69" s="9"/>
      <c r="F69" s="3">
        <v>1</v>
      </c>
      <c r="G69" s="14"/>
      <c r="H69" s="3">
        <v>1</v>
      </c>
      <c r="I69" s="9"/>
      <c r="J69" s="3">
        <v>1</v>
      </c>
      <c r="K69" s="14"/>
    </row>
    <row r="70" spans="1:11">
      <c r="A70" s="22" t="s">
        <v>8</v>
      </c>
      <c r="B70" s="9" t="s">
        <v>14</v>
      </c>
      <c r="C70" s="24" t="s">
        <v>21</v>
      </c>
      <c r="D70" s="3">
        <v>0</v>
      </c>
      <c r="E70" s="9"/>
      <c r="F70" s="3">
        <v>0</v>
      </c>
      <c r="G70" s="14"/>
      <c r="H70" s="3">
        <v>0</v>
      </c>
      <c r="I70" s="9"/>
      <c r="J70" s="3">
        <v>0</v>
      </c>
      <c r="K70" s="14"/>
    </row>
    <row r="71" spans="1:11">
      <c r="A71" s="22" t="s">
        <v>9</v>
      </c>
      <c r="B71" s="9" t="s">
        <v>7</v>
      </c>
      <c r="C71" s="24" t="s">
        <v>21</v>
      </c>
      <c r="D71" s="3">
        <v>2.9999999999999996</v>
      </c>
      <c r="E71" s="9"/>
      <c r="F71" s="3">
        <v>3</v>
      </c>
      <c r="G71" s="14"/>
      <c r="H71" s="3">
        <v>2.9999999999999996</v>
      </c>
      <c r="I71" s="9"/>
      <c r="J71" s="3">
        <v>3</v>
      </c>
      <c r="K71" s="14"/>
    </row>
    <row r="72" spans="1:11">
      <c r="A72" s="22" t="s">
        <v>7</v>
      </c>
      <c r="B72" s="9" t="s">
        <v>14</v>
      </c>
      <c r="C72" s="24" t="s">
        <v>21</v>
      </c>
      <c r="D72" s="3">
        <v>0</v>
      </c>
      <c r="E72" s="9"/>
      <c r="F72" s="3">
        <v>0</v>
      </c>
      <c r="G72" s="14"/>
      <c r="H72" s="3">
        <v>0</v>
      </c>
      <c r="I72" s="9"/>
      <c r="J72" s="3">
        <v>0</v>
      </c>
      <c r="K72" s="14"/>
    </row>
    <row r="73" spans="1:11">
      <c r="A73" s="22" t="s">
        <v>8</v>
      </c>
      <c r="B73" s="9" t="s">
        <v>7</v>
      </c>
      <c r="C73" s="24" t="s">
        <v>21</v>
      </c>
      <c r="D73" s="3">
        <v>0</v>
      </c>
      <c r="E73" s="9"/>
      <c r="F73" s="3">
        <v>0</v>
      </c>
      <c r="G73" s="14"/>
      <c r="H73" s="3">
        <v>0</v>
      </c>
      <c r="I73" s="9"/>
      <c r="J73" s="3">
        <v>0</v>
      </c>
      <c r="K73" s="14"/>
    </row>
    <row r="74" spans="1:11">
      <c r="A74" s="22" t="s">
        <v>7</v>
      </c>
      <c r="B74" s="9" t="s">
        <v>7</v>
      </c>
      <c r="C74" s="14" t="s">
        <v>21</v>
      </c>
      <c r="D74" s="3">
        <v>55</v>
      </c>
      <c r="E74" s="9"/>
      <c r="F74" s="3">
        <v>55</v>
      </c>
      <c r="G74" s="14"/>
      <c r="H74" s="3">
        <v>55</v>
      </c>
      <c r="I74" s="9"/>
      <c r="J74" s="3">
        <v>55</v>
      </c>
      <c r="K74" s="14"/>
    </row>
    <row r="75" spans="1:11">
      <c r="A75" s="22" t="s">
        <v>7</v>
      </c>
      <c r="B75" s="9" t="s">
        <v>8</v>
      </c>
      <c r="C75" s="14" t="s">
        <v>20</v>
      </c>
      <c r="D75" s="3">
        <v>191</v>
      </c>
      <c r="E75" s="9"/>
      <c r="F75" s="3">
        <v>190</v>
      </c>
      <c r="G75" s="14"/>
      <c r="H75" s="3">
        <v>191</v>
      </c>
      <c r="I75" s="9"/>
      <c r="J75" s="3">
        <v>190</v>
      </c>
      <c r="K75" s="14"/>
    </row>
    <row r="76" spans="1:11">
      <c r="A76" s="22" t="s">
        <v>8</v>
      </c>
      <c r="B76" s="9" t="s">
        <v>9</v>
      </c>
      <c r="C76" s="14" t="s">
        <v>20</v>
      </c>
      <c r="D76" s="3">
        <v>8</v>
      </c>
      <c r="E76" s="9"/>
      <c r="F76" s="3">
        <v>8</v>
      </c>
      <c r="G76" s="14"/>
      <c r="H76" s="3">
        <v>8</v>
      </c>
      <c r="I76" s="9"/>
      <c r="J76" s="3">
        <v>8</v>
      </c>
      <c r="K76" s="14"/>
    </row>
    <row r="77" spans="1:11">
      <c r="A77" s="22" t="s">
        <v>9</v>
      </c>
      <c r="B77" s="9" t="s">
        <v>10</v>
      </c>
      <c r="C77" s="24" t="s">
        <v>20</v>
      </c>
      <c r="D77" s="3">
        <v>18</v>
      </c>
      <c r="E77" s="9"/>
      <c r="F77" s="3">
        <v>18</v>
      </c>
      <c r="G77" s="14"/>
      <c r="H77" s="3">
        <v>18</v>
      </c>
      <c r="I77" s="9"/>
      <c r="J77" s="3">
        <v>18</v>
      </c>
      <c r="K77" s="14"/>
    </row>
    <row r="78" spans="1:11">
      <c r="A78" s="22" t="s">
        <v>10</v>
      </c>
      <c r="B78" s="9" t="s">
        <v>11</v>
      </c>
      <c r="C78" s="14" t="s">
        <v>20</v>
      </c>
      <c r="D78" s="3">
        <v>14</v>
      </c>
      <c r="E78" s="9"/>
      <c r="F78" s="3">
        <v>17</v>
      </c>
      <c r="G78" s="14"/>
      <c r="H78" s="3">
        <v>14</v>
      </c>
      <c r="I78" s="9"/>
      <c r="J78" s="3">
        <v>17</v>
      </c>
      <c r="K78" s="14"/>
    </row>
    <row r="79" spans="1:11">
      <c r="A79" s="22" t="s">
        <v>11</v>
      </c>
      <c r="B79" s="9" t="s">
        <v>12</v>
      </c>
      <c r="C79" s="24" t="s">
        <v>20</v>
      </c>
      <c r="D79" s="3">
        <v>32</v>
      </c>
      <c r="E79" s="9"/>
      <c r="F79" s="3">
        <v>32</v>
      </c>
      <c r="G79" s="14"/>
      <c r="H79" s="3">
        <v>32</v>
      </c>
      <c r="I79" s="9"/>
      <c r="J79" s="3">
        <v>32</v>
      </c>
      <c r="K79" s="14"/>
    </row>
    <row r="80" spans="1:11">
      <c r="A80" s="22" t="s">
        <v>12</v>
      </c>
      <c r="B80" s="9" t="s">
        <v>13</v>
      </c>
      <c r="C80" s="24" t="s">
        <v>20</v>
      </c>
      <c r="D80" s="3">
        <v>0</v>
      </c>
      <c r="E80" s="9"/>
      <c r="F80" s="3">
        <v>0</v>
      </c>
      <c r="G80" s="14"/>
      <c r="H80" s="3">
        <v>0</v>
      </c>
      <c r="I80" s="9"/>
      <c r="J80" s="3">
        <v>0</v>
      </c>
      <c r="K80" s="14"/>
    </row>
    <row r="81" spans="1:11">
      <c r="A81" s="22" t="s">
        <v>13</v>
      </c>
      <c r="B81" s="9" t="s">
        <v>14</v>
      </c>
      <c r="C81" s="14" t="s">
        <v>20</v>
      </c>
      <c r="D81" s="3">
        <v>32</v>
      </c>
      <c r="E81" s="9"/>
      <c r="F81" s="3">
        <v>32</v>
      </c>
      <c r="G81" s="14"/>
      <c r="H81" s="3">
        <v>32</v>
      </c>
      <c r="I81" s="9"/>
      <c r="J81" s="3">
        <v>32</v>
      </c>
      <c r="K81" s="14"/>
    </row>
    <row r="82" spans="1:11">
      <c r="A82" s="22" t="s">
        <v>14</v>
      </c>
      <c r="B82" s="9" t="s">
        <v>7</v>
      </c>
      <c r="C82" s="14" t="s">
        <v>20</v>
      </c>
      <c r="D82" s="3">
        <v>170</v>
      </c>
      <c r="E82" s="9"/>
      <c r="F82" s="3">
        <v>170</v>
      </c>
      <c r="G82" s="14"/>
      <c r="H82" s="3">
        <v>170</v>
      </c>
      <c r="I82" s="9"/>
      <c r="J82" s="3">
        <v>170</v>
      </c>
      <c r="K82" s="14"/>
    </row>
    <row r="83" spans="1:11">
      <c r="A83" s="22" t="s">
        <v>7</v>
      </c>
      <c r="B83" s="9" t="s">
        <v>9</v>
      </c>
      <c r="C83" s="14" t="s">
        <v>20</v>
      </c>
      <c r="D83" s="3">
        <v>41</v>
      </c>
      <c r="E83" s="9"/>
      <c r="F83" s="3">
        <v>41</v>
      </c>
      <c r="G83" s="14"/>
      <c r="H83" s="3">
        <v>41</v>
      </c>
      <c r="I83" s="9"/>
      <c r="J83" s="3">
        <v>41</v>
      </c>
      <c r="K83" s="14"/>
    </row>
    <row r="84" spans="1:11">
      <c r="A84" s="22" t="s">
        <v>8</v>
      </c>
      <c r="B84" s="9" t="s">
        <v>10</v>
      </c>
      <c r="C84" s="14" t="s">
        <v>20</v>
      </c>
      <c r="D84" s="3">
        <v>157</v>
      </c>
      <c r="E84" s="9"/>
      <c r="F84" s="3">
        <v>157</v>
      </c>
      <c r="G84" s="14"/>
      <c r="H84" s="3">
        <v>157</v>
      </c>
      <c r="I84" s="9"/>
      <c r="J84" s="3">
        <v>157</v>
      </c>
      <c r="K84" s="14"/>
    </row>
    <row r="85" spans="1:11">
      <c r="A85" s="22" t="s">
        <v>9</v>
      </c>
      <c r="B85" s="9" t="s">
        <v>11</v>
      </c>
      <c r="C85" s="24" t="s">
        <v>20</v>
      </c>
      <c r="D85" s="3">
        <v>0</v>
      </c>
      <c r="E85" s="9"/>
      <c r="F85" s="3">
        <v>0</v>
      </c>
      <c r="G85" s="14"/>
      <c r="H85" s="3">
        <v>0</v>
      </c>
      <c r="I85" s="9"/>
      <c r="J85" s="3">
        <v>0</v>
      </c>
      <c r="K85" s="14"/>
    </row>
    <row r="86" spans="1:11">
      <c r="A86" s="22" t="s">
        <v>10</v>
      </c>
      <c r="B86" s="9" t="s">
        <v>12</v>
      </c>
      <c r="C86" s="14" t="s">
        <v>20</v>
      </c>
      <c r="D86" s="3">
        <v>152.00000000000006</v>
      </c>
      <c r="E86" s="9"/>
      <c r="F86" s="3">
        <v>151</v>
      </c>
      <c r="G86" s="14"/>
      <c r="H86" s="3">
        <v>152.00000000000006</v>
      </c>
      <c r="I86" s="9"/>
      <c r="J86" s="3">
        <v>151</v>
      </c>
      <c r="K86" s="14"/>
    </row>
    <row r="87" spans="1:11">
      <c r="A87" s="22" t="s">
        <v>11</v>
      </c>
      <c r="B87" s="9" t="s">
        <v>13</v>
      </c>
      <c r="C87" s="24" t="s">
        <v>20</v>
      </c>
      <c r="D87" s="3">
        <v>0</v>
      </c>
      <c r="E87" s="9"/>
      <c r="F87" s="3">
        <v>0</v>
      </c>
      <c r="G87" s="14"/>
      <c r="H87" s="3">
        <v>0</v>
      </c>
      <c r="I87" s="9"/>
      <c r="J87" s="3">
        <v>0</v>
      </c>
      <c r="K87" s="14"/>
    </row>
    <row r="88" spans="1:11">
      <c r="A88" s="22" t="s">
        <v>12</v>
      </c>
      <c r="B88" s="9" t="s">
        <v>14</v>
      </c>
      <c r="C88" s="14" t="s">
        <v>20</v>
      </c>
      <c r="D88" s="3">
        <v>134</v>
      </c>
      <c r="E88" s="9"/>
      <c r="F88" s="3">
        <v>134</v>
      </c>
      <c r="G88" s="14"/>
      <c r="H88" s="3">
        <v>134</v>
      </c>
      <c r="I88" s="9"/>
      <c r="J88" s="3">
        <v>134</v>
      </c>
      <c r="K88" s="14"/>
    </row>
    <row r="89" spans="1:11">
      <c r="A89" s="22" t="s">
        <v>13</v>
      </c>
      <c r="B89" s="9" t="s">
        <v>7</v>
      </c>
      <c r="C89" s="14" t="s">
        <v>20</v>
      </c>
      <c r="D89" s="3">
        <v>57</v>
      </c>
      <c r="E89" s="9"/>
      <c r="F89" s="3">
        <v>58</v>
      </c>
      <c r="G89" s="14"/>
      <c r="H89" s="3">
        <v>57</v>
      </c>
      <c r="I89" s="9"/>
      <c r="J89" s="3">
        <v>58</v>
      </c>
      <c r="K89" s="14"/>
    </row>
    <row r="90" spans="1:11">
      <c r="A90" s="22" t="s">
        <v>7</v>
      </c>
      <c r="B90" s="9" t="s">
        <v>10</v>
      </c>
      <c r="C90" s="14" t="s">
        <v>20</v>
      </c>
      <c r="D90" s="3">
        <v>129</v>
      </c>
      <c r="E90" s="9"/>
      <c r="F90" s="3">
        <v>129</v>
      </c>
      <c r="G90" s="14"/>
      <c r="H90" s="3">
        <v>129</v>
      </c>
      <c r="I90" s="9"/>
      <c r="J90" s="3">
        <v>129</v>
      </c>
      <c r="K90" s="14"/>
    </row>
    <row r="91" spans="1:11">
      <c r="A91" s="22" t="s">
        <v>8</v>
      </c>
      <c r="B91" s="9" t="s">
        <v>11</v>
      </c>
      <c r="C91" s="24" t="s">
        <v>20</v>
      </c>
      <c r="D91" s="3">
        <v>0</v>
      </c>
      <c r="E91" s="9"/>
      <c r="F91" s="3">
        <v>0</v>
      </c>
      <c r="G91" s="14"/>
      <c r="H91" s="3">
        <v>0</v>
      </c>
      <c r="I91" s="9"/>
      <c r="J91" s="3">
        <v>0</v>
      </c>
      <c r="K91" s="14"/>
    </row>
    <row r="92" spans="1:11">
      <c r="A92" s="22" t="s">
        <v>9</v>
      </c>
      <c r="B92" s="9" t="s">
        <v>12</v>
      </c>
      <c r="C92" s="24" t="s">
        <v>20</v>
      </c>
      <c r="D92" s="3">
        <v>7</v>
      </c>
      <c r="E92" s="9"/>
      <c r="F92" s="3">
        <v>7</v>
      </c>
      <c r="G92" s="14"/>
      <c r="H92" s="3">
        <v>7</v>
      </c>
      <c r="I92" s="9"/>
      <c r="J92" s="3">
        <v>7</v>
      </c>
      <c r="K92" s="14"/>
    </row>
    <row r="93" spans="1:11">
      <c r="A93" s="22" t="s">
        <v>10</v>
      </c>
      <c r="B93" s="9" t="s">
        <v>13</v>
      </c>
      <c r="C93" s="14" t="s">
        <v>20</v>
      </c>
      <c r="D93" s="3">
        <v>69</v>
      </c>
      <c r="E93" s="9"/>
      <c r="F93" s="3">
        <v>69</v>
      </c>
      <c r="G93" s="14"/>
      <c r="H93" s="3">
        <v>69</v>
      </c>
      <c r="I93" s="9"/>
      <c r="J93" s="3">
        <v>69</v>
      </c>
      <c r="K93" s="14"/>
    </row>
    <row r="94" spans="1:11">
      <c r="A94" s="22" t="s">
        <v>11</v>
      </c>
      <c r="B94" s="9" t="s">
        <v>14</v>
      </c>
      <c r="C94" s="24" t="s">
        <v>20</v>
      </c>
      <c r="D94" s="3">
        <v>0</v>
      </c>
      <c r="E94" s="9"/>
      <c r="F94" s="3">
        <v>0</v>
      </c>
      <c r="G94" s="14"/>
      <c r="H94" s="3">
        <v>0</v>
      </c>
      <c r="I94" s="9"/>
      <c r="J94" s="3">
        <v>0</v>
      </c>
      <c r="K94" s="14"/>
    </row>
    <row r="95" spans="1:11">
      <c r="A95" s="22" t="s">
        <v>12</v>
      </c>
      <c r="B95" s="9" t="s">
        <v>7</v>
      </c>
      <c r="C95" s="14" t="s">
        <v>20</v>
      </c>
      <c r="D95" s="3">
        <v>62</v>
      </c>
      <c r="E95" s="9"/>
      <c r="F95" s="3">
        <v>64</v>
      </c>
      <c r="G95" s="14"/>
      <c r="H95" s="3">
        <v>62</v>
      </c>
      <c r="I95" s="9"/>
      <c r="J95" s="3">
        <v>64</v>
      </c>
      <c r="K95" s="14"/>
    </row>
    <row r="96" spans="1:11">
      <c r="A96" s="22" t="s">
        <v>7</v>
      </c>
      <c r="B96" s="9" t="s">
        <v>11</v>
      </c>
      <c r="C96" s="14" t="s">
        <v>20</v>
      </c>
      <c r="D96" s="3">
        <v>23.999999999999996</v>
      </c>
      <c r="E96" s="9"/>
      <c r="F96" s="3">
        <v>25</v>
      </c>
      <c r="G96" s="14"/>
      <c r="H96" s="3">
        <v>23.999999999999996</v>
      </c>
      <c r="I96" s="9"/>
      <c r="J96" s="3">
        <v>25</v>
      </c>
      <c r="K96" s="14"/>
    </row>
    <row r="97" spans="1:11">
      <c r="A97" s="22" t="s">
        <v>8</v>
      </c>
      <c r="B97" s="9" t="s">
        <v>12</v>
      </c>
      <c r="C97" s="14" t="s">
        <v>20</v>
      </c>
      <c r="D97" s="3">
        <v>22</v>
      </c>
      <c r="E97" s="9"/>
      <c r="F97" s="3">
        <v>22</v>
      </c>
      <c r="G97" s="14"/>
      <c r="H97" s="3">
        <v>22</v>
      </c>
      <c r="I97" s="9"/>
      <c r="J97" s="3">
        <v>22</v>
      </c>
      <c r="K97" s="14"/>
    </row>
    <row r="98" spans="1:11">
      <c r="A98" s="22" t="s">
        <v>9</v>
      </c>
      <c r="B98" s="9" t="s">
        <v>13</v>
      </c>
      <c r="C98" s="24" t="s">
        <v>20</v>
      </c>
      <c r="D98" s="3">
        <v>1</v>
      </c>
      <c r="E98" s="9"/>
      <c r="F98" s="3">
        <v>2</v>
      </c>
      <c r="G98" s="14"/>
      <c r="H98" s="3">
        <v>1</v>
      </c>
      <c r="I98" s="9"/>
      <c r="J98" s="3">
        <v>2</v>
      </c>
      <c r="K98" s="14"/>
    </row>
    <row r="99" spans="1:11">
      <c r="A99" s="22" t="s">
        <v>10</v>
      </c>
      <c r="B99" s="9" t="s">
        <v>14</v>
      </c>
      <c r="C99" s="24" t="s">
        <v>20</v>
      </c>
      <c r="D99" s="3">
        <v>1</v>
      </c>
      <c r="E99" s="9"/>
      <c r="F99" s="3">
        <v>1</v>
      </c>
      <c r="G99" s="14"/>
      <c r="H99" s="3">
        <v>1</v>
      </c>
      <c r="I99" s="9"/>
      <c r="J99" s="3">
        <v>1</v>
      </c>
      <c r="K99" s="14"/>
    </row>
    <row r="100" spans="1:11">
      <c r="A100" s="22" t="s">
        <v>11</v>
      </c>
      <c r="B100" s="9" t="s">
        <v>7</v>
      </c>
      <c r="C100" s="14" t="s">
        <v>20</v>
      </c>
      <c r="D100" s="3">
        <v>18</v>
      </c>
      <c r="E100" s="9"/>
      <c r="F100" s="3">
        <v>18</v>
      </c>
      <c r="G100" s="14"/>
      <c r="H100" s="3">
        <v>18</v>
      </c>
      <c r="I100" s="9"/>
      <c r="J100" s="3">
        <v>18</v>
      </c>
      <c r="K100" s="14"/>
    </row>
    <row r="101" spans="1:11">
      <c r="A101" s="22" t="s">
        <v>7</v>
      </c>
      <c r="B101" s="9" t="s">
        <v>12</v>
      </c>
      <c r="C101" s="14" t="s">
        <v>20</v>
      </c>
      <c r="D101" s="3">
        <v>1</v>
      </c>
      <c r="E101" s="9"/>
      <c r="F101" s="3">
        <v>1</v>
      </c>
      <c r="G101" s="14"/>
      <c r="H101" s="3">
        <v>1</v>
      </c>
      <c r="I101" s="9"/>
      <c r="J101" s="3">
        <v>1</v>
      </c>
      <c r="K101" s="14"/>
    </row>
    <row r="102" spans="1:11">
      <c r="A102" s="22" t="s">
        <v>8</v>
      </c>
      <c r="B102" s="9" t="s">
        <v>13</v>
      </c>
      <c r="C102" s="24" t="s">
        <v>20</v>
      </c>
      <c r="D102" s="3">
        <v>2.9999999999999996</v>
      </c>
      <c r="E102" s="9"/>
      <c r="F102" s="3">
        <v>3</v>
      </c>
      <c r="G102" s="14"/>
      <c r="H102" s="3">
        <v>2.9999999999999996</v>
      </c>
      <c r="I102" s="9"/>
      <c r="J102" s="3">
        <v>3</v>
      </c>
      <c r="K102" s="14"/>
    </row>
    <row r="103" spans="1:11">
      <c r="A103" s="22" t="s">
        <v>9</v>
      </c>
      <c r="B103" s="9" t="s">
        <v>14</v>
      </c>
      <c r="C103" s="24" t="s">
        <v>20</v>
      </c>
      <c r="D103" s="3">
        <v>1</v>
      </c>
      <c r="E103" s="9"/>
      <c r="F103" s="3">
        <v>1</v>
      </c>
      <c r="G103" s="14"/>
      <c r="H103" s="3">
        <v>1</v>
      </c>
      <c r="I103" s="9"/>
      <c r="J103" s="3">
        <v>1</v>
      </c>
      <c r="K103" s="14"/>
    </row>
    <row r="104" spans="1:11">
      <c r="A104" s="22" t="s">
        <v>10</v>
      </c>
      <c r="B104" s="9" t="s">
        <v>7</v>
      </c>
      <c r="C104" s="14" t="s">
        <v>20</v>
      </c>
      <c r="D104" s="3">
        <v>62</v>
      </c>
      <c r="E104" s="9"/>
      <c r="F104" s="3">
        <v>62</v>
      </c>
      <c r="G104" s="14"/>
      <c r="H104" s="3">
        <v>62</v>
      </c>
      <c r="I104" s="9"/>
      <c r="J104" s="3">
        <v>62</v>
      </c>
      <c r="K104" s="14"/>
    </row>
    <row r="105" spans="1:11">
      <c r="A105" s="22" t="s">
        <v>7</v>
      </c>
      <c r="B105" s="9" t="s">
        <v>13</v>
      </c>
      <c r="C105" s="14" t="s">
        <v>20</v>
      </c>
      <c r="D105" s="3">
        <v>2.9999999999999996</v>
      </c>
      <c r="E105" s="9"/>
      <c r="F105" s="3">
        <v>2.9999999999999893</v>
      </c>
      <c r="G105" s="14"/>
      <c r="H105" s="3">
        <v>2.9999999999999996</v>
      </c>
      <c r="I105" s="9"/>
      <c r="J105" s="3">
        <v>2.9999999999999893</v>
      </c>
      <c r="K105" s="14"/>
    </row>
    <row r="106" spans="1:11">
      <c r="A106" s="22" t="s">
        <v>8</v>
      </c>
      <c r="B106" s="9" t="s">
        <v>14</v>
      </c>
      <c r="C106" s="24" t="s">
        <v>20</v>
      </c>
      <c r="D106" s="3">
        <v>0</v>
      </c>
      <c r="E106" s="9"/>
      <c r="F106" s="3">
        <v>0</v>
      </c>
      <c r="G106" s="14"/>
      <c r="H106" s="3">
        <v>0</v>
      </c>
      <c r="I106" s="9"/>
      <c r="J106" s="3">
        <v>0</v>
      </c>
      <c r="K106" s="14"/>
    </row>
    <row r="107" spans="1:11">
      <c r="A107" s="22" t="s">
        <v>9</v>
      </c>
      <c r="B107" s="9" t="s">
        <v>7</v>
      </c>
      <c r="C107" s="24" t="s">
        <v>20</v>
      </c>
      <c r="D107" s="3">
        <v>17</v>
      </c>
      <c r="E107" s="9"/>
      <c r="F107" s="3">
        <v>17</v>
      </c>
      <c r="G107" s="14"/>
      <c r="H107" s="3">
        <v>17</v>
      </c>
      <c r="I107" s="9"/>
      <c r="J107" s="3">
        <v>17</v>
      </c>
      <c r="K107" s="14"/>
    </row>
    <row r="108" spans="1:11">
      <c r="A108" s="22" t="s">
        <v>7</v>
      </c>
      <c r="B108" s="9" t="s">
        <v>14</v>
      </c>
      <c r="C108" s="24" t="s">
        <v>20</v>
      </c>
      <c r="D108" s="3">
        <v>0</v>
      </c>
      <c r="E108" s="9"/>
      <c r="F108" s="3">
        <v>0</v>
      </c>
      <c r="G108" s="14"/>
      <c r="H108" s="3">
        <v>0</v>
      </c>
      <c r="I108" s="9"/>
      <c r="J108" s="3">
        <v>0</v>
      </c>
      <c r="K108" s="14"/>
    </row>
    <row r="109" spans="1:11">
      <c r="A109" s="22" t="s">
        <v>8</v>
      </c>
      <c r="B109" s="9" t="s">
        <v>7</v>
      </c>
      <c r="C109" s="24" t="s">
        <v>20</v>
      </c>
      <c r="D109" s="3">
        <v>0</v>
      </c>
      <c r="E109" s="9"/>
      <c r="F109" s="3">
        <v>0</v>
      </c>
      <c r="G109" s="14"/>
      <c r="H109" s="3">
        <v>0</v>
      </c>
      <c r="I109" s="9"/>
      <c r="J109" s="3">
        <v>0</v>
      </c>
      <c r="K109" s="14"/>
    </row>
    <row r="110" spans="1:11">
      <c r="A110" s="22" t="s">
        <v>7</v>
      </c>
      <c r="B110" s="9" t="s">
        <v>7</v>
      </c>
      <c r="C110" s="14" t="s">
        <v>20</v>
      </c>
      <c r="D110" s="3">
        <v>255</v>
      </c>
      <c r="E110" s="9"/>
      <c r="F110" s="3">
        <v>255</v>
      </c>
      <c r="G110" s="14"/>
      <c r="H110" s="3">
        <v>255</v>
      </c>
      <c r="I110" s="9"/>
      <c r="J110" s="3">
        <v>255</v>
      </c>
      <c r="K110" s="14"/>
    </row>
    <row r="111" spans="1:11">
      <c r="A111" s="22" t="s">
        <v>7</v>
      </c>
      <c r="B111" s="9" t="s">
        <v>8</v>
      </c>
      <c r="C111" s="25" t="s">
        <v>19</v>
      </c>
      <c r="D111" s="3">
        <v>0</v>
      </c>
      <c r="E111" s="9"/>
      <c r="F111" s="3">
        <v>0</v>
      </c>
      <c r="G111" s="14"/>
      <c r="H111" s="3">
        <v>0</v>
      </c>
      <c r="I111" s="9"/>
      <c r="J111" s="3">
        <v>0</v>
      </c>
      <c r="K111" s="14"/>
    </row>
    <row r="112" spans="1:11">
      <c r="A112" s="22" t="s">
        <v>8</v>
      </c>
      <c r="B112" s="9" t="s">
        <v>9</v>
      </c>
      <c r="C112" s="25" t="s">
        <v>19</v>
      </c>
      <c r="D112" s="3">
        <v>0</v>
      </c>
      <c r="E112" s="9"/>
      <c r="F112" s="3">
        <v>0</v>
      </c>
      <c r="G112" s="14"/>
      <c r="H112" s="3">
        <v>0</v>
      </c>
      <c r="I112" s="9"/>
      <c r="J112" s="3">
        <v>0</v>
      </c>
      <c r="K112" s="14"/>
    </row>
    <row r="113" spans="1:11">
      <c r="A113" s="22" t="s">
        <v>9</v>
      </c>
      <c r="B113" s="9" t="s">
        <v>10</v>
      </c>
      <c r="C113" s="25" t="s">
        <v>19</v>
      </c>
      <c r="D113" s="3">
        <v>1</v>
      </c>
      <c r="E113" s="9"/>
      <c r="F113" s="3">
        <v>1</v>
      </c>
      <c r="G113" s="14"/>
      <c r="H113" s="3">
        <v>1</v>
      </c>
      <c r="I113" s="9"/>
      <c r="J113" s="3">
        <v>1</v>
      </c>
      <c r="K113" s="14"/>
    </row>
    <row r="114" spans="1:11">
      <c r="A114" s="22" t="s">
        <v>10</v>
      </c>
      <c r="B114" s="9" t="s">
        <v>11</v>
      </c>
      <c r="C114" s="14" t="s">
        <v>19</v>
      </c>
      <c r="D114" s="3">
        <v>1</v>
      </c>
      <c r="E114" s="9"/>
      <c r="F114" s="3">
        <v>1</v>
      </c>
      <c r="G114" s="14"/>
      <c r="H114" s="3">
        <v>1</v>
      </c>
      <c r="I114" s="9"/>
      <c r="J114" s="3">
        <v>1</v>
      </c>
      <c r="K114" s="14"/>
    </row>
    <row r="115" spans="1:11">
      <c r="A115" s="22" t="s">
        <v>11</v>
      </c>
      <c r="B115" s="9" t="s">
        <v>12</v>
      </c>
      <c r="C115" s="25" t="s">
        <v>19</v>
      </c>
      <c r="D115" s="3">
        <v>0</v>
      </c>
      <c r="E115" s="9"/>
      <c r="F115" s="3">
        <v>0</v>
      </c>
      <c r="G115" s="14"/>
      <c r="H115" s="3">
        <v>0</v>
      </c>
      <c r="I115" s="9"/>
      <c r="J115" s="3">
        <v>0</v>
      </c>
      <c r="K115" s="14"/>
    </row>
    <row r="116" spans="1:11">
      <c r="A116" s="22" t="s">
        <v>12</v>
      </c>
      <c r="B116" s="9" t="s">
        <v>13</v>
      </c>
      <c r="C116" s="25" t="s">
        <v>19</v>
      </c>
      <c r="D116" s="3">
        <v>0</v>
      </c>
      <c r="E116" s="9"/>
      <c r="F116" s="3">
        <v>0</v>
      </c>
      <c r="G116" s="14"/>
      <c r="H116" s="3">
        <v>0</v>
      </c>
      <c r="I116" s="9"/>
      <c r="J116" s="3">
        <v>0</v>
      </c>
      <c r="K116" s="14"/>
    </row>
    <row r="117" spans="1:11">
      <c r="A117" s="22" t="s">
        <v>13</v>
      </c>
      <c r="B117" s="9" t="s">
        <v>14</v>
      </c>
      <c r="C117" s="25" t="s">
        <v>19</v>
      </c>
      <c r="D117" s="3">
        <v>0</v>
      </c>
      <c r="E117" s="9"/>
      <c r="F117" s="3">
        <v>0</v>
      </c>
      <c r="G117" s="14"/>
      <c r="H117" s="3">
        <v>0</v>
      </c>
      <c r="I117" s="9"/>
      <c r="J117" s="3">
        <v>0</v>
      </c>
      <c r="K117" s="14"/>
    </row>
    <row r="118" spans="1:11">
      <c r="A118" s="22" t="s">
        <v>14</v>
      </c>
      <c r="B118" s="9" t="s">
        <v>7</v>
      </c>
      <c r="C118" s="14" t="s">
        <v>19</v>
      </c>
      <c r="D118" s="3">
        <v>1</v>
      </c>
      <c r="E118" s="9"/>
      <c r="F118" s="3">
        <v>1</v>
      </c>
      <c r="G118" s="14"/>
      <c r="H118" s="3">
        <v>1</v>
      </c>
      <c r="I118" s="9"/>
      <c r="J118" s="3">
        <v>1</v>
      </c>
      <c r="K118" s="14"/>
    </row>
    <row r="119" spans="1:11">
      <c r="A119" s="22" t="s">
        <v>7</v>
      </c>
      <c r="B119" s="9" t="s">
        <v>9</v>
      </c>
      <c r="C119" s="14" t="s">
        <v>19</v>
      </c>
      <c r="D119" s="3">
        <v>5</v>
      </c>
      <c r="E119" s="9"/>
      <c r="F119" s="3">
        <v>5</v>
      </c>
      <c r="G119" s="14"/>
      <c r="H119" s="3">
        <v>5</v>
      </c>
      <c r="I119" s="9"/>
      <c r="J119" s="3">
        <v>5</v>
      </c>
      <c r="K119" s="14"/>
    </row>
    <row r="120" spans="1:11">
      <c r="A120" s="22" t="s">
        <v>8</v>
      </c>
      <c r="B120" s="9" t="s">
        <v>10</v>
      </c>
      <c r="C120" s="25" t="s">
        <v>19</v>
      </c>
      <c r="D120" s="3">
        <v>0</v>
      </c>
      <c r="E120" s="9"/>
      <c r="F120" s="3">
        <v>0</v>
      </c>
      <c r="G120" s="14"/>
      <c r="H120" s="3">
        <v>0</v>
      </c>
      <c r="I120" s="9"/>
      <c r="J120" s="3">
        <v>0</v>
      </c>
      <c r="K120" s="14"/>
    </row>
    <row r="121" spans="1:11">
      <c r="A121" s="22" t="s">
        <v>9</v>
      </c>
      <c r="B121" s="9" t="s">
        <v>11</v>
      </c>
      <c r="C121" s="25" t="s">
        <v>19</v>
      </c>
      <c r="D121" s="3">
        <v>0</v>
      </c>
      <c r="E121" s="9"/>
      <c r="F121" s="3">
        <v>0</v>
      </c>
      <c r="G121" s="14"/>
      <c r="H121" s="3">
        <v>0</v>
      </c>
      <c r="I121" s="9"/>
      <c r="J121" s="3">
        <v>0</v>
      </c>
      <c r="K121" s="14"/>
    </row>
    <row r="122" spans="1:11">
      <c r="A122" s="22" t="s">
        <v>10</v>
      </c>
      <c r="B122" s="9" t="s">
        <v>12</v>
      </c>
      <c r="C122" s="14" t="s">
        <v>19</v>
      </c>
      <c r="D122" s="3">
        <v>1</v>
      </c>
      <c r="E122" s="9"/>
      <c r="F122" s="3">
        <v>1</v>
      </c>
      <c r="G122" s="14"/>
      <c r="H122" s="3">
        <v>1</v>
      </c>
      <c r="I122" s="9"/>
      <c r="J122" s="3">
        <v>1</v>
      </c>
      <c r="K122" s="14"/>
    </row>
    <row r="123" spans="1:11">
      <c r="A123" s="22" t="s">
        <v>11</v>
      </c>
      <c r="B123" s="9" t="s">
        <v>13</v>
      </c>
      <c r="C123" s="25" t="s">
        <v>19</v>
      </c>
      <c r="D123" s="3">
        <v>0</v>
      </c>
      <c r="E123" s="9"/>
      <c r="F123" s="3">
        <v>0</v>
      </c>
      <c r="G123" s="14"/>
      <c r="H123" s="3">
        <v>0</v>
      </c>
      <c r="I123" s="9"/>
      <c r="J123" s="3">
        <v>0</v>
      </c>
      <c r="K123" s="14"/>
    </row>
    <row r="124" spans="1:11">
      <c r="A124" s="22" t="s">
        <v>12</v>
      </c>
      <c r="B124" s="9" t="s">
        <v>14</v>
      </c>
      <c r="C124" s="25" t="s">
        <v>19</v>
      </c>
      <c r="D124" s="3">
        <v>0</v>
      </c>
      <c r="E124" s="9"/>
      <c r="F124" s="3">
        <v>0</v>
      </c>
      <c r="G124" s="14"/>
      <c r="H124" s="3">
        <v>0</v>
      </c>
      <c r="I124" s="9"/>
      <c r="J124" s="3">
        <v>0</v>
      </c>
      <c r="K124" s="14"/>
    </row>
    <row r="125" spans="1:11">
      <c r="A125" s="22" t="s">
        <v>13</v>
      </c>
      <c r="B125" s="9" t="s">
        <v>7</v>
      </c>
      <c r="C125" s="14" t="s">
        <v>19</v>
      </c>
      <c r="D125" s="3">
        <v>2.9999999999999996</v>
      </c>
      <c r="E125" s="9"/>
      <c r="F125" s="3">
        <v>3</v>
      </c>
      <c r="G125" s="14"/>
      <c r="H125" s="3">
        <v>2.9999999999999996</v>
      </c>
      <c r="I125" s="9"/>
      <c r="J125" s="3">
        <v>3</v>
      </c>
      <c r="K125" s="14"/>
    </row>
    <row r="126" spans="1:11">
      <c r="A126" s="22" t="s">
        <v>7</v>
      </c>
      <c r="B126" s="9" t="s">
        <v>10</v>
      </c>
      <c r="C126" s="14" t="s">
        <v>19</v>
      </c>
      <c r="D126" s="3">
        <v>11</v>
      </c>
      <c r="E126" s="9"/>
      <c r="F126" s="3">
        <v>11</v>
      </c>
      <c r="G126" s="14"/>
      <c r="H126" s="3">
        <v>11</v>
      </c>
      <c r="I126" s="9"/>
      <c r="J126" s="3">
        <v>11</v>
      </c>
      <c r="K126" s="14"/>
    </row>
    <row r="127" spans="1:11">
      <c r="A127" s="22" t="s">
        <v>8</v>
      </c>
      <c r="B127" s="9" t="s">
        <v>11</v>
      </c>
      <c r="C127" s="25" t="s">
        <v>19</v>
      </c>
      <c r="D127" s="3">
        <v>0</v>
      </c>
      <c r="E127" s="9"/>
      <c r="F127" s="3">
        <v>0</v>
      </c>
      <c r="G127" s="14"/>
      <c r="H127" s="3">
        <v>0</v>
      </c>
      <c r="I127" s="9"/>
      <c r="J127" s="3">
        <v>0</v>
      </c>
      <c r="K127" s="14"/>
    </row>
    <row r="128" spans="1:11">
      <c r="A128" s="22" t="s">
        <v>9</v>
      </c>
      <c r="B128" s="9" t="s">
        <v>12</v>
      </c>
      <c r="C128" s="25" t="s">
        <v>19</v>
      </c>
      <c r="D128" s="3">
        <v>0</v>
      </c>
      <c r="E128" s="9"/>
      <c r="F128" s="3">
        <v>0</v>
      </c>
      <c r="G128" s="14"/>
      <c r="H128" s="3">
        <v>0</v>
      </c>
      <c r="I128" s="9"/>
      <c r="J128" s="3">
        <v>0</v>
      </c>
      <c r="K128" s="14"/>
    </row>
    <row r="129" spans="1:11">
      <c r="A129" s="22" t="s">
        <v>10</v>
      </c>
      <c r="B129" s="9" t="s">
        <v>13</v>
      </c>
      <c r="C129" s="14" t="s">
        <v>19</v>
      </c>
      <c r="D129" s="3">
        <v>2</v>
      </c>
      <c r="E129" s="9"/>
      <c r="F129" s="3">
        <v>2</v>
      </c>
      <c r="G129" s="14"/>
      <c r="H129" s="3">
        <v>2</v>
      </c>
      <c r="I129" s="9"/>
      <c r="J129" s="3">
        <v>2</v>
      </c>
      <c r="K129" s="14"/>
    </row>
    <row r="130" spans="1:11">
      <c r="A130" s="22" t="s">
        <v>11</v>
      </c>
      <c r="B130" s="9" t="s">
        <v>14</v>
      </c>
      <c r="C130" s="25" t="s">
        <v>19</v>
      </c>
      <c r="D130" s="3">
        <v>0</v>
      </c>
      <c r="E130" s="9"/>
      <c r="F130" s="3">
        <v>0</v>
      </c>
      <c r="G130" s="14"/>
      <c r="H130" s="3">
        <v>0</v>
      </c>
      <c r="I130" s="9"/>
      <c r="J130" s="3">
        <v>0</v>
      </c>
      <c r="K130" s="14"/>
    </row>
    <row r="131" spans="1:11">
      <c r="A131" s="22" t="s">
        <v>12</v>
      </c>
      <c r="B131" s="9" t="s">
        <v>7</v>
      </c>
      <c r="C131" s="25" t="s">
        <v>19</v>
      </c>
      <c r="D131" s="3">
        <v>0</v>
      </c>
      <c r="E131" s="9"/>
      <c r="F131" s="3">
        <v>0</v>
      </c>
      <c r="G131" s="14"/>
      <c r="H131" s="3">
        <v>0</v>
      </c>
      <c r="I131" s="9"/>
      <c r="J131" s="3">
        <v>0</v>
      </c>
      <c r="K131" s="14"/>
    </row>
    <row r="132" spans="1:11">
      <c r="A132" s="22" t="s">
        <v>7</v>
      </c>
      <c r="B132" s="9" t="s">
        <v>11</v>
      </c>
      <c r="C132" s="14" t="s">
        <v>19</v>
      </c>
      <c r="D132" s="3">
        <v>1</v>
      </c>
      <c r="E132" s="9"/>
      <c r="F132" s="3">
        <v>1</v>
      </c>
      <c r="G132" s="14"/>
      <c r="H132" s="3">
        <v>1</v>
      </c>
      <c r="I132" s="9"/>
      <c r="J132" s="3">
        <v>1</v>
      </c>
      <c r="K132" s="14"/>
    </row>
    <row r="133" spans="1:11">
      <c r="A133" s="22" t="s">
        <v>8</v>
      </c>
      <c r="B133" s="9" t="s">
        <v>12</v>
      </c>
      <c r="C133" s="25" t="s">
        <v>19</v>
      </c>
      <c r="D133" s="3">
        <v>0</v>
      </c>
      <c r="E133" s="9"/>
      <c r="F133" s="3">
        <v>0</v>
      </c>
      <c r="G133" s="14"/>
      <c r="H133" s="3">
        <v>0</v>
      </c>
      <c r="I133" s="9"/>
      <c r="J133" s="3">
        <v>0</v>
      </c>
      <c r="K133" s="14"/>
    </row>
    <row r="134" spans="1:11">
      <c r="A134" s="22" t="s">
        <v>9</v>
      </c>
      <c r="B134" s="9" t="s">
        <v>13</v>
      </c>
      <c r="C134" s="25" t="s">
        <v>19</v>
      </c>
      <c r="D134" s="3">
        <v>0</v>
      </c>
      <c r="E134" s="9"/>
      <c r="F134" s="3">
        <v>0</v>
      </c>
      <c r="G134" s="14"/>
      <c r="H134" s="3">
        <v>0</v>
      </c>
      <c r="I134" s="9"/>
      <c r="J134" s="3">
        <v>0</v>
      </c>
      <c r="K134" s="14"/>
    </row>
    <row r="135" spans="1:11">
      <c r="A135" s="22" t="s">
        <v>10</v>
      </c>
      <c r="B135" s="9" t="s">
        <v>14</v>
      </c>
      <c r="C135" s="25" t="s">
        <v>19</v>
      </c>
      <c r="D135" s="3">
        <v>0</v>
      </c>
      <c r="E135" s="9"/>
      <c r="F135" s="3">
        <v>0</v>
      </c>
      <c r="G135" s="14"/>
      <c r="H135" s="3">
        <v>0</v>
      </c>
      <c r="I135" s="9"/>
      <c r="J135" s="3">
        <v>0</v>
      </c>
      <c r="K135" s="14"/>
    </row>
    <row r="136" spans="1:11">
      <c r="A136" s="22" t="s">
        <v>11</v>
      </c>
      <c r="B136" s="9" t="s">
        <v>7</v>
      </c>
      <c r="C136" s="14" t="s">
        <v>19</v>
      </c>
      <c r="D136" s="3">
        <v>1</v>
      </c>
      <c r="E136" s="9"/>
      <c r="F136" s="3">
        <v>1</v>
      </c>
      <c r="G136" s="14"/>
      <c r="H136" s="3">
        <v>1</v>
      </c>
      <c r="I136" s="9"/>
      <c r="J136" s="3">
        <v>1</v>
      </c>
      <c r="K136" s="14"/>
    </row>
    <row r="137" spans="1:11">
      <c r="A137" s="22" t="s">
        <v>7</v>
      </c>
      <c r="B137" s="9" t="s">
        <v>12</v>
      </c>
      <c r="C137" s="25" t="s">
        <v>19</v>
      </c>
      <c r="D137" s="3">
        <v>0</v>
      </c>
      <c r="E137" s="9"/>
      <c r="F137" s="3">
        <v>0</v>
      </c>
      <c r="G137" s="14"/>
      <c r="H137" s="3">
        <v>0</v>
      </c>
      <c r="I137" s="9"/>
      <c r="J137" s="3">
        <v>0</v>
      </c>
      <c r="K137" s="14"/>
    </row>
    <row r="138" spans="1:11">
      <c r="A138" s="22" t="s">
        <v>8</v>
      </c>
      <c r="B138" s="9" t="s">
        <v>13</v>
      </c>
      <c r="C138" s="25" t="s">
        <v>19</v>
      </c>
      <c r="D138" s="3">
        <v>0</v>
      </c>
      <c r="E138" s="9"/>
      <c r="F138" s="3">
        <v>0</v>
      </c>
      <c r="G138" s="14"/>
      <c r="H138" s="3">
        <v>0</v>
      </c>
      <c r="I138" s="9"/>
      <c r="J138" s="3">
        <v>0</v>
      </c>
      <c r="K138" s="14"/>
    </row>
    <row r="139" spans="1:11">
      <c r="A139" s="22" t="s">
        <v>9</v>
      </c>
      <c r="B139" s="9" t="s">
        <v>14</v>
      </c>
      <c r="C139" s="25" t="s">
        <v>19</v>
      </c>
      <c r="D139" s="3">
        <v>0</v>
      </c>
      <c r="E139" s="9"/>
      <c r="F139" s="3">
        <v>0</v>
      </c>
      <c r="G139" s="14"/>
      <c r="H139" s="3">
        <v>0</v>
      </c>
      <c r="I139" s="9"/>
      <c r="J139" s="3">
        <v>0</v>
      </c>
      <c r="K139" s="14"/>
    </row>
    <row r="140" spans="1:11">
      <c r="A140" s="22" t="s">
        <v>10</v>
      </c>
      <c r="B140" s="9" t="s">
        <v>7</v>
      </c>
      <c r="C140" s="14" t="s">
        <v>19</v>
      </c>
      <c r="D140" s="3">
        <v>8</v>
      </c>
      <c r="E140" s="9"/>
      <c r="F140" s="3">
        <v>9</v>
      </c>
      <c r="G140" s="14"/>
      <c r="H140" s="3">
        <v>8</v>
      </c>
      <c r="I140" s="9"/>
      <c r="J140" s="3">
        <v>9</v>
      </c>
      <c r="K140" s="14"/>
    </row>
    <row r="141" spans="1:11">
      <c r="A141" s="22" t="s">
        <v>7</v>
      </c>
      <c r="B141" s="9" t="s">
        <v>13</v>
      </c>
      <c r="C141" s="25" t="s">
        <v>19</v>
      </c>
      <c r="D141" s="3">
        <v>0</v>
      </c>
      <c r="E141" s="9"/>
      <c r="F141" s="3">
        <v>0</v>
      </c>
      <c r="G141" s="14"/>
      <c r="H141" s="3">
        <v>0</v>
      </c>
      <c r="I141" s="9"/>
      <c r="J141" s="3">
        <v>0</v>
      </c>
      <c r="K141" s="14"/>
    </row>
    <row r="142" spans="1:11">
      <c r="A142" s="22" t="s">
        <v>8</v>
      </c>
      <c r="B142" s="9" t="s">
        <v>14</v>
      </c>
      <c r="C142" s="25" t="s">
        <v>19</v>
      </c>
      <c r="D142" s="3">
        <v>0</v>
      </c>
      <c r="E142" s="9"/>
      <c r="F142" s="3">
        <v>0</v>
      </c>
      <c r="G142" s="14"/>
      <c r="H142" s="3">
        <v>0</v>
      </c>
      <c r="I142" s="9"/>
      <c r="J142" s="3">
        <v>0</v>
      </c>
      <c r="K142" s="14"/>
    </row>
    <row r="143" spans="1:11">
      <c r="A143" s="22" t="s">
        <v>9</v>
      </c>
      <c r="B143" s="9" t="s">
        <v>7</v>
      </c>
      <c r="C143" s="25" t="s">
        <v>19</v>
      </c>
      <c r="D143" s="3">
        <v>4</v>
      </c>
      <c r="E143" s="9"/>
      <c r="F143" s="3">
        <v>4</v>
      </c>
      <c r="G143" s="14"/>
      <c r="H143" s="3">
        <v>4</v>
      </c>
      <c r="I143" s="9"/>
      <c r="J143" s="3">
        <v>4</v>
      </c>
      <c r="K143" s="14"/>
    </row>
    <row r="144" spans="1:11">
      <c r="A144" s="22" t="s">
        <v>7</v>
      </c>
      <c r="B144" s="9" t="s">
        <v>14</v>
      </c>
      <c r="C144" s="25" t="s">
        <v>19</v>
      </c>
      <c r="D144" s="3">
        <v>0</v>
      </c>
      <c r="E144" s="9"/>
      <c r="F144" s="3">
        <v>0</v>
      </c>
      <c r="G144" s="14"/>
      <c r="H144" s="3">
        <v>0</v>
      </c>
      <c r="I144" s="9"/>
      <c r="J144" s="3">
        <v>0</v>
      </c>
      <c r="K144" s="14"/>
    </row>
    <row r="145" spans="1:11">
      <c r="A145" s="22" t="s">
        <v>8</v>
      </c>
      <c r="B145" s="9" t="s">
        <v>7</v>
      </c>
      <c r="C145" s="25" t="s">
        <v>19</v>
      </c>
      <c r="D145" s="3">
        <v>0</v>
      </c>
      <c r="E145" s="9"/>
      <c r="F145" s="3">
        <v>0</v>
      </c>
      <c r="G145" s="14"/>
      <c r="H145" s="3">
        <v>0</v>
      </c>
      <c r="I145" s="9"/>
      <c r="J145" s="3">
        <v>0</v>
      </c>
      <c r="K145" s="14"/>
    </row>
    <row r="146" spans="1:11">
      <c r="A146" s="23" t="s">
        <v>7</v>
      </c>
      <c r="B146" s="12" t="s">
        <v>7</v>
      </c>
      <c r="C146" s="16" t="s">
        <v>19</v>
      </c>
      <c r="D146" s="27">
        <v>41</v>
      </c>
      <c r="E146" s="12"/>
      <c r="F146" s="3">
        <v>41</v>
      </c>
      <c r="G146" s="16"/>
      <c r="H146" s="3">
        <v>41</v>
      </c>
      <c r="I146" s="12"/>
      <c r="J146" s="3">
        <v>41</v>
      </c>
      <c r="K146" s="16"/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FFE9-7854-1E4D-890F-12B7FB116D52}">
  <dimension ref="A1:AE147"/>
  <sheetViews>
    <sheetView tabSelected="1" topLeftCell="K2" workbookViewId="0">
      <selection activeCell="E12" sqref="E12"/>
    </sheetView>
  </sheetViews>
  <sheetFormatPr defaultColWidth="11.19921875" defaultRowHeight="15.6"/>
  <cols>
    <col min="1" max="1" width="10.796875" style="2"/>
    <col min="2" max="2" width="11.19921875" style="2"/>
    <col min="3" max="3" width="10.796875" style="2" customWidth="1"/>
    <col min="4" max="4" width="10.796875" style="3" customWidth="1"/>
    <col min="5" max="5" width="10.796875" style="3"/>
    <col min="6" max="6" width="10.796875" style="2"/>
    <col min="7" max="7" width="11.19921875" style="35"/>
    <col min="9" max="9" width="0" hidden="1" customWidth="1"/>
    <col min="12" max="12" width="11.19921875" style="34"/>
    <col min="26" max="26" width="9.796875" style="1" customWidth="1"/>
    <col min="27" max="27" width="9.796875" customWidth="1"/>
    <col min="28" max="28" width="17.3984375" customWidth="1"/>
    <col min="29" max="29" width="9.796875" customWidth="1"/>
  </cols>
  <sheetData>
    <row r="1" spans="1:31" s="4" customFormat="1">
      <c r="A1" s="4" t="s">
        <v>18</v>
      </c>
      <c r="C1" s="5" t="s">
        <v>15</v>
      </c>
      <c r="D1" s="5" t="s">
        <v>16</v>
      </c>
      <c r="E1" s="5" t="s">
        <v>17</v>
      </c>
      <c r="F1" s="4" t="s">
        <v>23</v>
      </c>
      <c r="G1" s="32" t="s">
        <v>43</v>
      </c>
      <c r="H1" s="4" t="s">
        <v>233</v>
      </c>
      <c r="I1" s="4" t="s">
        <v>25</v>
      </c>
      <c r="J1" s="4" t="s">
        <v>232</v>
      </c>
      <c r="K1" s="4" t="s">
        <v>30</v>
      </c>
      <c r="L1" s="32" t="s">
        <v>42</v>
      </c>
      <c r="M1" s="4" t="s">
        <v>44</v>
      </c>
      <c r="N1" s="4" t="s">
        <v>230</v>
      </c>
      <c r="O1" s="4" t="s">
        <v>46</v>
      </c>
      <c r="P1" s="4" t="s">
        <v>28</v>
      </c>
      <c r="Q1" s="4" t="s">
        <v>29</v>
      </c>
      <c r="R1" s="4" t="s">
        <v>5</v>
      </c>
      <c r="S1" s="4" t="s">
        <v>3</v>
      </c>
      <c r="T1" s="4" t="s">
        <v>0</v>
      </c>
      <c r="U1" s="4" t="s">
        <v>6</v>
      </c>
      <c r="V1" s="4" t="s">
        <v>1</v>
      </c>
      <c r="W1" s="4" t="s">
        <v>24</v>
      </c>
      <c r="X1" s="4" t="s">
        <v>4</v>
      </c>
      <c r="Y1" s="4" t="s">
        <v>2</v>
      </c>
      <c r="Z1" s="7"/>
    </row>
    <row r="2" spans="1:31">
      <c r="A2" s="2">
        <v>1</v>
      </c>
      <c r="B2" s="2" t="str">
        <f>C2&amp;"-"&amp;D2&amp;"-"&amp;E2</f>
        <v>SOU-SFO-I</v>
      </c>
      <c r="C2" s="2" t="s">
        <v>7</v>
      </c>
      <c r="D2" t="s">
        <v>8</v>
      </c>
      <c r="E2" t="s">
        <v>22</v>
      </c>
      <c r="F2">
        <v>982.90992464239105</v>
      </c>
      <c r="G2" s="34">
        <v>50</v>
      </c>
      <c r="H2" s="1">
        <v>53</v>
      </c>
      <c r="I2" s="3">
        <v>1</v>
      </c>
      <c r="J2" s="3">
        <v>55</v>
      </c>
      <c r="K2" s="3">
        <v>22</v>
      </c>
      <c r="L2" s="33">
        <f>VLOOKUP(B2,[1]demand_without_cancel!$D$2:$E$88,2,FALSE)</f>
        <v>92</v>
      </c>
      <c r="M2" s="3">
        <f>L2*1.0543</f>
        <v>96.995599999999996</v>
      </c>
      <c r="N2" s="3">
        <v>101</v>
      </c>
      <c r="O2" s="3">
        <v>31.000000000000004</v>
      </c>
      <c r="P2" s="3">
        <v>24</v>
      </c>
      <c r="Q2" s="3">
        <f t="shared" ref="Q2:Q36" si="0">IF(P2&gt;21,P2*30,P2*40)</f>
        <v>720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AD2" s="1"/>
      <c r="AE2" s="1"/>
    </row>
    <row r="3" spans="1:31">
      <c r="A3" s="2">
        <v>2</v>
      </c>
      <c r="B3" s="2" t="str">
        <f t="shared" ref="B3:B66" si="1">C3&amp;"-"&amp;D3&amp;"-"&amp;E3</f>
        <v>SFO-AKL-I</v>
      </c>
      <c r="C3" s="2" t="s">
        <v>8</v>
      </c>
      <c r="D3" t="s">
        <v>9</v>
      </c>
      <c r="E3" t="s">
        <v>22</v>
      </c>
      <c r="F3">
        <v>409.76516560454502</v>
      </c>
      <c r="G3" s="34">
        <v>11</v>
      </c>
      <c r="H3" s="1">
        <v>12</v>
      </c>
      <c r="I3" s="3">
        <v>1</v>
      </c>
      <c r="J3" s="3">
        <v>12</v>
      </c>
      <c r="K3" s="3">
        <v>5</v>
      </c>
      <c r="L3" s="33">
        <f>VLOOKUP(B3,[1]demand_without_cancel!$D$2:$E$88,2,FALSE)</f>
        <v>22</v>
      </c>
      <c r="M3" s="3">
        <f t="shared" ref="M3:M66" si="2">L3*1.0543</f>
        <v>23.194600000000001</v>
      </c>
      <c r="N3" s="3">
        <v>24</v>
      </c>
      <c r="O3" s="3">
        <v>4</v>
      </c>
      <c r="P3" s="3">
        <v>16</v>
      </c>
      <c r="Q3" s="3">
        <f t="shared" si="0"/>
        <v>640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A3" s="1"/>
      <c r="AB3" s="1"/>
      <c r="AD3" s="1"/>
      <c r="AE3" s="1"/>
    </row>
    <row r="4" spans="1:31">
      <c r="A4" s="2">
        <v>3</v>
      </c>
      <c r="B4" s="2" t="str">
        <f t="shared" si="1"/>
        <v>AKL-SYD-I</v>
      </c>
      <c r="C4" s="2" t="s">
        <v>9</v>
      </c>
      <c r="D4" t="s">
        <v>10</v>
      </c>
      <c r="E4" s="6" t="s">
        <v>22</v>
      </c>
      <c r="F4">
        <v>219.77965004117601</v>
      </c>
      <c r="G4" s="34">
        <v>9</v>
      </c>
      <c r="H4" s="1">
        <v>9</v>
      </c>
      <c r="I4" s="3">
        <v>1</v>
      </c>
      <c r="J4" s="3">
        <v>10</v>
      </c>
      <c r="K4" s="3">
        <v>4</v>
      </c>
      <c r="L4" s="33">
        <f>VLOOKUP(B4,[1]demand_without_cancel!$D$2:$E$88,2,FALSE)</f>
        <v>17</v>
      </c>
      <c r="M4" s="3">
        <f t="shared" si="2"/>
        <v>17.923100000000002</v>
      </c>
      <c r="N4" s="3">
        <v>19</v>
      </c>
      <c r="O4" s="3">
        <v>5</v>
      </c>
      <c r="P4" s="3">
        <v>4</v>
      </c>
      <c r="Q4" s="3">
        <f t="shared" si="0"/>
        <v>160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AD4" s="1"/>
      <c r="AE4" s="1"/>
    </row>
    <row r="5" spans="1:31">
      <c r="A5" s="2">
        <v>4</v>
      </c>
      <c r="B5" s="2" t="str">
        <f t="shared" si="1"/>
        <v>SYD-BNE-I</v>
      </c>
      <c r="C5" s="2" t="s">
        <v>10</v>
      </c>
      <c r="D5" t="s">
        <v>11</v>
      </c>
      <c r="E5" t="s">
        <v>22</v>
      </c>
      <c r="F5">
        <v>220.795256727273</v>
      </c>
      <c r="G5" s="34">
        <v>13</v>
      </c>
      <c r="H5" s="1">
        <v>14</v>
      </c>
      <c r="I5" s="3">
        <v>1</v>
      </c>
      <c r="J5" s="3">
        <v>14</v>
      </c>
      <c r="K5" s="3">
        <v>2</v>
      </c>
      <c r="L5" s="33">
        <f>VLOOKUP(B5,[1]demand_without_cancel!$D$2:$E$88,2,FALSE)</f>
        <v>22</v>
      </c>
      <c r="M5" s="3">
        <f t="shared" si="2"/>
        <v>23.194600000000001</v>
      </c>
      <c r="N5" s="3">
        <v>24</v>
      </c>
      <c r="O5" s="3">
        <v>7</v>
      </c>
      <c r="P5" s="3">
        <v>3</v>
      </c>
      <c r="Q5" s="3">
        <f t="shared" si="0"/>
        <v>120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AD5" s="1"/>
      <c r="AE5" s="1"/>
    </row>
    <row r="6" spans="1:31">
      <c r="A6" s="2">
        <v>5</v>
      </c>
      <c r="B6" s="2" t="str">
        <f t="shared" si="1"/>
        <v>BNE-HKG-I</v>
      </c>
      <c r="C6" s="2" t="s">
        <v>11</v>
      </c>
      <c r="D6" t="s">
        <v>12</v>
      </c>
      <c r="E6" t="s">
        <v>22</v>
      </c>
      <c r="F6">
        <v>690.23854483333298</v>
      </c>
      <c r="G6" s="34">
        <v>5</v>
      </c>
      <c r="H6" s="1">
        <v>5</v>
      </c>
      <c r="I6" s="3">
        <v>1</v>
      </c>
      <c r="J6" s="3">
        <v>5</v>
      </c>
      <c r="K6" s="3">
        <v>0</v>
      </c>
      <c r="L6" s="33">
        <f>VLOOKUP(B6,[1]demand_without_cancel!$D$2:$E$88,2,FALSE)</f>
        <v>9</v>
      </c>
      <c r="M6" s="3">
        <f t="shared" si="2"/>
        <v>9.4886999999999997</v>
      </c>
      <c r="N6" s="3">
        <v>10</v>
      </c>
      <c r="O6" s="3">
        <v>3</v>
      </c>
      <c r="P6" s="3">
        <v>16</v>
      </c>
      <c r="Q6" s="3">
        <f t="shared" si="0"/>
        <v>640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AD6" s="1"/>
      <c r="AE6" s="1"/>
    </row>
    <row r="7" spans="1:31">
      <c r="A7" s="2">
        <v>6</v>
      </c>
      <c r="B7" s="2" t="str">
        <f t="shared" si="1"/>
        <v>HKG-SIN-I</v>
      </c>
      <c r="C7" s="2" t="s">
        <v>12</v>
      </c>
      <c r="D7" t="s">
        <v>13</v>
      </c>
      <c r="E7" s="6" t="s">
        <v>22</v>
      </c>
      <c r="F7" s="2">
        <v>0</v>
      </c>
      <c r="G7" s="34">
        <v>0</v>
      </c>
      <c r="H7" s="1">
        <v>0</v>
      </c>
      <c r="I7" s="3">
        <v>1</v>
      </c>
      <c r="J7" s="3">
        <v>0</v>
      </c>
      <c r="K7" s="3">
        <v>0</v>
      </c>
      <c r="L7" s="33">
        <v>0</v>
      </c>
      <c r="M7" s="3">
        <f t="shared" si="2"/>
        <v>0</v>
      </c>
      <c r="N7" s="3">
        <v>0</v>
      </c>
      <c r="O7" s="3">
        <v>0</v>
      </c>
      <c r="P7" s="3">
        <v>6</v>
      </c>
      <c r="Q7" s="3">
        <f t="shared" si="0"/>
        <v>240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17" t="s">
        <v>31</v>
      </c>
      <c r="AA7" s="8"/>
      <c r="AB7" s="17" t="s">
        <v>32</v>
      </c>
      <c r="AC7" s="13"/>
      <c r="AD7" s="1"/>
      <c r="AE7" s="1"/>
    </row>
    <row r="8" spans="1:31">
      <c r="A8" s="2">
        <v>7</v>
      </c>
      <c r="B8" s="2" t="str">
        <f t="shared" si="1"/>
        <v>SIN-DXB-I</v>
      </c>
      <c r="C8" s="2" t="s">
        <v>13</v>
      </c>
      <c r="D8" t="s">
        <v>14</v>
      </c>
      <c r="E8" t="s">
        <v>22</v>
      </c>
      <c r="F8">
        <v>606.69490375714304</v>
      </c>
      <c r="G8" s="34">
        <v>7</v>
      </c>
      <c r="H8" s="1">
        <v>7</v>
      </c>
      <c r="I8" s="3">
        <v>1</v>
      </c>
      <c r="J8" s="3">
        <v>8</v>
      </c>
      <c r="K8" s="3">
        <v>4</v>
      </c>
      <c r="L8" s="33">
        <f>VLOOKUP(B8,[1]demand_without_cancel!$D$2:$E$88,2,FALSE)</f>
        <v>14</v>
      </c>
      <c r="M8" s="3">
        <f t="shared" si="2"/>
        <v>14.760200000000001</v>
      </c>
      <c r="N8" s="3">
        <v>15</v>
      </c>
      <c r="O8" s="3">
        <v>3</v>
      </c>
      <c r="P8" s="3">
        <v>11</v>
      </c>
      <c r="Q8" s="3">
        <f t="shared" si="0"/>
        <v>440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18">
        <f>2*SUMPRODUCT(F2:F145,O2:O145)</f>
        <v>14913133.503138168</v>
      </c>
      <c r="AA8" s="9"/>
      <c r="AB8" s="36">
        <f>2*SUMPRODUCT(F2:F145,O2:O145)+2*SUMPRODUCT(O2:O145,Q2:Q145)</f>
        <v>19449773.50313817</v>
      </c>
      <c r="AC8" s="14"/>
      <c r="AD8" s="1"/>
      <c r="AE8" s="1"/>
    </row>
    <row r="9" spans="1:31">
      <c r="A9" s="2">
        <v>8</v>
      </c>
      <c r="B9" s="2" t="str">
        <f t="shared" si="1"/>
        <v>DXB-SOU-I</v>
      </c>
      <c r="C9" s="2" t="s">
        <v>14</v>
      </c>
      <c r="D9" t="s">
        <v>7</v>
      </c>
      <c r="E9" t="s">
        <v>22</v>
      </c>
      <c r="F9" s="3">
        <v>1080.27073</v>
      </c>
      <c r="G9" s="34">
        <v>23</v>
      </c>
      <c r="H9" s="1">
        <v>24</v>
      </c>
      <c r="I9" s="3">
        <v>1</v>
      </c>
      <c r="J9" s="3">
        <v>25</v>
      </c>
      <c r="K9" s="3">
        <v>4</v>
      </c>
      <c r="L9" s="33">
        <f>VLOOKUP(B9,[1]demand_without_cancel!$D$2:$E$88,2,FALSE)</f>
        <v>41</v>
      </c>
      <c r="M9" s="3">
        <f t="shared" si="2"/>
        <v>43.226300000000002</v>
      </c>
      <c r="N9" s="3">
        <v>45</v>
      </c>
      <c r="O9" s="3">
        <v>24</v>
      </c>
      <c r="P9" s="3">
        <v>19</v>
      </c>
      <c r="Q9" s="3">
        <f t="shared" si="0"/>
        <v>760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18"/>
      <c r="AA9" s="9"/>
      <c r="AB9" s="9"/>
      <c r="AC9" s="14"/>
      <c r="AD9" s="1"/>
      <c r="AE9" s="1"/>
    </row>
    <row r="10" spans="1:31">
      <c r="A10" s="2">
        <v>9</v>
      </c>
      <c r="B10" s="2" t="str">
        <f t="shared" si="1"/>
        <v>SOU-AKL-I</v>
      </c>
      <c r="C10" s="2" t="s">
        <v>7</v>
      </c>
      <c r="D10" t="s">
        <v>9</v>
      </c>
      <c r="E10" t="s">
        <v>22</v>
      </c>
      <c r="F10">
        <v>3000.9986551739098</v>
      </c>
      <c r="G10" s="34">
        <v>14</v>
      </c>
      <c r="H10" s="1">
        <v>15</v>
      </c>
      <c r="I10" s="3">
        <v>2</v>
      </c>
      <c r="J10" s="3">
        <v>15</v>
      </c>
      <c r="K10" s="3">
        <v>2</v>
      </c>
      <c r="L10" s="33">
        <f>VLOOKUP(B10,[1]demand_without_cancel!$D$2:$E$88,2,FALSE)</f>
        <v>23</v>
      </c>
      <c r="M10" s="3">
        <f t="shared" si="2"/>
        <v>24.248899999999999</v>
      </c>
      <c r="N10" s="3">
        <v>25</v>
      </c>
      <c r="O10" s="3">
        <v>15</v>
      </c>
      <c r="P10" s="3" cm="1">
        <f t="array" ref="P10">SUMPRODUCT($P$2:$P$9,TRANSPOSE(R10:Y10))</f>
        <v>40</v>
      </c>
      <c r="Q10" s="3">
        <f t="shared" si="0"/>
        <v>1200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19" t="s">
        <v>27</v>
      </c>
      <c r="AA10" s="9"/>
      <c r="AB10" s="9"/>
      <c r="AC10" s="14"/>
      <c r="AD10" s="1"/>
      <c r="AE10" s="1"/>
    </row>
    <row r="11" spans="1:31">
      <c r="A11" s="2">
        <v>10</v>
      </c>
      <c r="B11" s="2" t="str">
        <f t="shared" si="1"/>
        <v>SFO-SYD-I</v>
      </c>
      <c r="C11" s="2" t="s">
        <v>8</v>
      </c>
      <c r="D11" t="s">
        <v>10</v>
      </c>
      <c r="E11" t="s">
        <v>22</v>
      </c>
      <c r="F11">
        <v>1595.97074030882</v>
      </c>
      <c r="G11" s="34">
        <v>37</v>
      </c>
      <c r="H11" s="1">
        <v>39</v>
      </c>
      <c r="I11" s="3">
        <v>2</v>
      </c>
      <c r="J11" s="3">
        <v>40</v>
      </c>
      <c r="K11" s="3">
        <v>13</v>
      </c>
      <c r="L11" s="33">
        <f>VLOOKUP(B11,[1]demand_without_cancel!$D$2:$E$88,2,FALSE)</f>
        <v>68</v>
      </c>
      <c r="M11" s="3">
        <f t="shared" si="2"/>
        <v>71.692400000000006</v>
      </c>
      <c r="N11" s="3">
        <v>74</v>
      </c>
      <c r="O11" s="3">
        <v>33</v>
      </c>
      <c r="P11" s="3" cm="1">
        <f t="array" ref="P11">SUMPRODUCT($P$2:$P$9,TRANSPOSE(R11:Y11))</f>
        <v>20</v>
      </c>
      <c r="Q11" s="3">
        <f t="shared" si="0"/>
        <v>800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19" t="s">
        <v>22</v>
      </c>
      <c r="AA11" s="11" t="s">
        <v>21</v>
      </c>
      <c r="AB11" s="10" t="s">
        <v>20</v>
      </c>
      <c r="AC11" s="15" t="s">
        <v>19</v>
      </c>
      <c r="AD11" s="1"/>
      <c r="AE11" s="1"/>
    </row>
    <row r="12" spans="1:31">
      <c r="A12" s="2">
        <v>11</v>
      </c>
      <c r="B12" s="2" t="str">
        <f t="shared" si="1"/>
        <v>AKL-BNE-I</v>
      </c>
      <c r="C12" s="2" t="s">
        <v>9</v>
      </c>
      <c r="D12" t="s">
        <v>11</v>
      </c>
      <c r="E12" s="6" t="s">
        <v>22</v>
      </c>
      <c r="F12" s="2">
        <v>0</v>
      </c>
      <c r="G12" s="34">
        <v>0</v>
      </c>
      <c r="H12" s="1">
        <v>0</v>
      </c>
      <c r="I12" s="2">
        <v>2</v>
      </c>
      <c r="J12" s="3">
        <v>0</v>
      </c>
      <c r="K12" s="3">
        <v>0</v>
      </c>
      <c r="L12" s="33">
        <v>0</v>
      </c>
      <c r="M12" s="3">
        <f t="shared" si="2"/>
        <v>0</v>
      </c>
      <c r="N12" s="3">
        <v>0</v>
      </c>
      <c r="O12" s="3">
        <v>0</v>
      </c>
      <c r="P12" s="3" cm="1">
        <f t="array" ref="P12">SUMPRODUCT($P$2:$P$9,TRANSPOSE(R12:Y12))</f>
        <v>7</v>
      </c>
      <c r="Q12" s="3">
        <f t="shared" si="0"/>
        <v>280</v>
      </c>
      <c r="R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18">
        <f t="array" ref="Z12:Z19">MMULT(TRANSPOSE(R2:Y37),O2:O37)</f>
        <v>107</v>
      </c>
      <c r="AA12" s="9">
        <f t="array" ref="AA12:AA19">MMULT(TRANSPOSE(R38:Y73),O38:O73)</f>
        <v>160</v>
      </c>
      <c r="AB12" s="9">
        <f t="array" ref="AB12:AB19">MMULT(TRANSPOSE(R74:Y109),O74:O109)</f>
        <v>644</v>
      </c>
      <c r="AC12" s="14">
        <f t="array" ref="AC12:AC19">MMULT(TRANSPOSE(R110:Y144),O110:O144)</f>
        <v>17</v>
      </c>
      <c r="AD12" s="1"/>
      <c r="AE12" s="1"/>
    </row>
    <row r="13" spans="1:31">
      <c r="A13" s="2">
        <v>12</v>
      </c>
      <c r="B13" s="2" t="str">
        <f t="shared" si="1"/>
        <v>SYD-HKG-I</v>
      </c>
      <c r="C13" s="2" t="s">
        <v>10</v>
      </c>
      <c r="D13" t="s">
        <v>12</v>
      </c>
      <c r="E13" t="s">
        <v>22</v>
      </c>
      <c r="F13">
        <v>1006.16667392453</v>
      </c>
      <c r="G13" s="34">
        <v>30</v>
      </c>
      <c r="H13" s="1">
        <v>32</v>
      </c>
      <c r="I13" s="3">
        <v>2</v>
      </c>
      <c r="J13" s="3">
        <v>33</v>
      </c>
      <c r="K13" s="3">
        <v>21</v>
      </c>
      <c r="L13" s="33">
        <f>VLOOKUP(B13,[1]demand_without_cancel!$D$2:$E$88,2,FALSE)</f>
        <v>53</v>
      </c>
      <c r="M13" s="3">
        <f t="shared" si="2"/>
        <v>55.877900000000004</v>
      </c>
      <c r="N13" s="3">
        <v>58</v>
      </c>
      <c r="O13" s="3">
        <v>26</v>
      </c>
      <c r="P13" s="3" cm="1">
        <f t="array" ref="P13">SUMPRODUCT($P$2:$P$9,TRANSPOSE(R13:Y13))</f>
        <v>19</v>
      </c>
      <c r="Q13" s="3">
        <f t="shared" si="0"/>
        <v>760</v>
      </c>
      <c r="R13" s="3">
        <v>0</v>
      </c>
      <c r="S13">
        <v>0</v>
      </c>
      <c r="T13">
        <v>0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18">
        <v>114</v>
      </c>
      <c r="AA13" s="9">
        <v>157</v>
      </c>
      <c r="AB13" s="9">
        <v>644</v>
      </c>
      <c r="AC13" s="14">
        <v>17</v>
      </c>
      <c r="AD13" s="1"/>
      <c r="AE13" s="1"/>
    </row>
    <row r="14" spans="1:31">
      <c r="A14" s="2">
        <v>13</v>
      </c>
      <c r="B14" s="2" t="str">
        <f t="shared" si="1"/>
        <v>BNE-SIN-I</v>
      </c>
      <c r="C14" s="2" t="s">
        <v>11</v>
      </c>
      <c r="D14" t="s">
        <v>13</v>
      </c>
      <c r="E14" s="6" t="s">
        <v>22</v>
      </c>
      <c r="F14" s="2">
        <v>0</v>
      </c>
      <c r="G14" s="34">
        <v>0</v>
      </c>
      <c r="H14" s="1">
        <v>0</v>
      </c>
      <c r="I14" s="3">
        <v>2</v>
      </c>
      <c r="J14" s="3">
        <v>0</v>
      </c>
      <c r="K14" s="3">
        <v>0</v>
      </c>
      <c r="L14" s="33">
        <v>0</v>
      </c>
      <c r="M14" s="3">
        <f t="shared" si="2"/>
        <v>0</v>
      </c>
      <c r="N14" s="3">
        <v>0</v>
      </c>
      <c r="O14" s="3">
        <v>0</v>
      </c>
      <c r="P14" s="3" cm="1">
        <f t="array" ref="P14">SUMPRODUCT($P$2:$P$9,TRANSPOSE(R14:Y14))</f>
        <v>22</v>
      </c>
      <c r="Q14" s="3">
        <f t="shared" si="0"/>
        <v>660</v>
      </c>
      <c r="R14" s="3">
        <v>0</v>
      </c>
      <c r="S14">
        <v>0</v>
      </c>
      <c r="T14">
        <v>0</v>
      </c>
      <c r="U14">
        <v>0</v>
      </c>
      <c r="V14" s="3">
        <v>1</v>
      </c>
      <c r="W14" s="3">
        <v>1</v>
      </c>
      <c r="X14" s="3">
        <v>0</v>
      </c>
      <c r="Y14" s="3">
        <v>0</v>
      </c>
      <c r="Z14" s="18">
        <v>104</v>
      </c>
      <c r="AA14" s="9">
        <v>152</v>
      </c>
      <c r="AB14" s="9">
        <v>640</v>
      </c>
      <c r="AC14" s="14">
        <v>17</v>
      </c>
      <c r="AD14" s="1"/>
      <c r="AE14" s="1"/>
    </row>
    <row r="15" spans="1:31">
      <c r="A15" s="2">
        <v>14</v>
      </c>
      <c r="B15" s="2" t="str">
        <f t="shared" si="1"/>
        <v>HKG-DXB-I</v>
      </c>
      <c r="C15" s="2" t="s">
        <v>12</v>
      </c>
      <c r="D15" t="s">
        <v>14</v>
      </c>
      <c r="E15" t="s">
        <v>22</v>
      </c>
      <c r="F15">
        <v>1428.8292484772701</v>
      </c>
      <c r="G15" s="34">
        <v>26</v>
      </c>
      <c r="H15" s="1">
        <v>27</v>
      </c>
      <c r="I15" s="3">
        <v>2</v>
      </c>
      <c r="J15" s="3">
        <v>28</v>
      </c>
      <c r="K15" s="3">
        <v>14</v>
      </c>
      <c r="L15" s="33">
        <f>VLOOKUP(B15,[1]demand_without_cancel!$D$2:$E$88,2,FALSE)</f>
        <v>44</v>
      </c>
      <c r="M15" s="3">
        <f t="shared" si="2"/>
        <v>46.389200000000002</v>
      </c>
      <c r="N15" s="3">
        <v>48</v>
      </c>
      <c r="O15" s="3">
        <v>27</v>
      </c>
      <c r="P15" s="3" cm="1">
        <f t="array" ref="P15">SUMPRODUCT($P$2:$P$9,TRANSPOSE(R15:Y15))</f>
        <v>17</v>
      </c>
      <c r="Q15" s="3">
        <f t="shared" si="0"/>
        <v>680</v>
      </c>
      <c r="R15" s="3">
        <v>0</v>
      </c>
      <c r="S15">
        <v>0</v>
      </c>
      <c r="T15">
        <v>0</v>
      </c>
      <c r="U15">
        <v>0</v>
      </c>
      <c r="V15">
        <v>0</v>
      </c>
      <c r="W15" s="3">
        <v>1</v>
      </c>
      <c r="X15" s="3">
        <v>1</v>
      </c>
      <c r="Y15" s="3">
        <v>0</v>
      </c>
      <c r="Z15" s="18">
        <v>102</v>
      </c>
      <c r="AA15" s="9">
        <v>130</v>
      </c>
      <c r="AB15" s="9">
        <v>636</v>
      </c>
      <c r="AC15" s="14">
        <v>18</v>
      </c>
      <c r="AD15" s="1"/>
      <c r="AE15" s="1"/>
    </row>
    <row r="16" spans="1:31">
      <c r="A16" s="2">
        <v>15</v>
      </c>
      <c r="B16" s="2" t="str">
        <f t="shared" si="1"/>
        <v>SIN-SOU-I</v>
      </c>
      <c r="C16" s="2" t="s">
        <v>13</v>
      </c>
      <c r="D16" t="s">
        <v>7</v>
      </c>
      <c r="E16" t="s">
        <v>22</v>
      </c>
      <c r="F16">
        <v>1803.241035</v>
      </c>
      <c r="G16" s="34">
        <v>9</v>
      </c>
      <c r="H16" s="1">
        <v>9</v>
      </c>
      <c r="I16" s="3">
        <v>2</v>
      </c>
      <c r="J16" s="3">
        <v>10</v>
      </c>
      <c r="K16" s="3">
        <v>2</v>
      </c>
      <c r="L16" s="33">
        <f>VLOOKUP(B16,[1]demand_without_cancel!$D$2:$E$88,2,FALSE)</f>
        <v>16</v>
      </c>
      <c r="M16" s="3">
        <f t="shared" si="2"/>
        <v>16.8688</v>
      </c>
      <c r="N16" s="3">
        <v>17</v>
      </c>
      <c r="O16" s="3">
        <v>9</v>
      </c>
      <c r="P16" s="3" cm="1">
        <f t="array" ref="P16">SUMPRODUCT($P$2:$P$9,TRANSPOSE(R16:Y16))</f>
        <v>30</v>
      </c>
      <c r="Q16" s="3">
        <f t="shared" si="0"/>
        <v>900</v>
      </c>
      <c r="R16" s="3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1</v>
      </c>
      <c r="Y16" s="3">
        <v>1</v>
      </c>
      <c r="Z16" s="18">
        <v>102</v>
      </c>
      <c r="AA16" s="9">
        <v>130</v>
      </c>
      <c r="AB16" s="9">
        <v>644</v>
      </c>
      <c r="AC16" s="14">
        <v>17</v>
      </c>
      <c r="AD16" s="1"/>
      <c r="AE16" s="1"/>
    </row>
    <row r="17" spans="1:31">
      <c r="A17" s="2">
        <v>16</v>
      </c>
      <c r="B17" s="2" t="str">
        <f t="shared" si="1"/>
        <v>SOU-SYD-I</v>
      </c>
      <c r="C17" s="2" t="s">
        <v>7</v>
      </c>
      <c r="D17" t="s">
        <v>10</v>
      </c>
      <c r="E17" t="s">
        <v>22</v>
      </c>
      <c r="F17">
        <v>2201.41033922</v>
      </c>
      <c r="G17" s="34">
        <v>56</v>
      </c>
      <c r="H17" s="1">
        <v>59</v>
      </c>
      <c r="I17" s="3">
        <v>3</v>
      </c>
      <c r="J17" s="3">
        <v>61</v>
      </c>
      <c r="K17" s="3">
        <v>37</v>
      </c>
      <c r="L17" s="33">
        <f>VLOOKUP(B17,[1]demand_without_cancel!$D$2:$E$88,2,FALSE)</f>
        <v>100</v>
      </c>
      <c r="M17" s="3">
        <f t="shared" si="2"/>
        <v>105.43</v>
      </c>
      <c r="N17" s="3">
        <v>109</v>
      </c>
      <c r="O17" s="3">
        <v>34.000000000000007</v>
      </c>
      <c r="P17" s="3" cm="1">
        <f t="array" ref="P17">SUMPRODUCT($P$2:$P$9,TRANSPOSE(R17:Y17))</f>
        <v>44</v>
      </c>
      <c r="Q17" s="3">
        <f t="shared" si="0"/>
        <v>1320</v>
      </c>
      <c r="R17" s="3">
        <v>1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18">
        <v>107</v>
      </c>
      <c r="AA17" s="9">
        <v>144</v>
      </c>
      <c r="AB17" s="9">
        <v>629</v>
      </c>
      <c r="AC17" s="14">
        <v>16</v>
      </c>
      <c r="AD17" s="1"/>
      <c r="AE17" s="1"/>
    </row>
    <row r="18" spans="1:31">
      <c r="A18" s="2">
        <v>17</v>
      </c>
      <c r="B18" s="2" t="str">
        <f t="shared" si="1"/>
        <v>SFO-BNE-I</v>
      </c>
      <c r="C18" s="2" t="s">
        <v>8</v>
      </c>
      <c r="D18" t="s">
        <v>11</v>
      </c>
      <c r="E18" s="6" t="s">
        <v>22</v>
      </c>
      <c r="F18" s="2">
        <v>0</v>
      </c>
      <c r="G18" s="34">
        <v>0</v>
      </c>
      <c r="H18" s="1">
        <v>0</v>
      </c>
      <c r="I18" s="3">
        <v>3</v>
      </c>
      <c r="J18" s="3">
        <v>0</v>
      </c>
      <c r="K18" s="3">
        <v>0</v>
      </c>
      <c r="L18" s="33">
        <v>0</v>
      </c>
      <c r="M18" s="3">
        <f t="shared" si="2"/>
        <v>0</v>
      </c>
      <c r="N18" s="3">
        <v>0</v>
      </c>
      <c r="O18" s="3">
        <v>0</v>
      </c>
      <c r="P18" s="3" cm="1">
        <f t="array" ref="P18">SUMPRODUCT($P$2:$P$9,TRANSPOSE(R18:Y18))</f>
        <v>23</v>
      </c>
      <c r="Q18" s="3">
        <f t="shared" si="0"/>
        <v>690</v>
      </c>
      <c r="R18" s="6">
        <v>0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18">
        <v>104</v>
      </c>
      <c r="AA18" s="9">
        <v>156</v>
      </c>
      <c r="AB18" s="9">
        <v>642</v>
      </c>
      <c r="AC18" s="14">
        <v>17</v>
      </c>
      <c r="AD18" s="1"/>
      <c r="AE18" s="1"/>
    </row>
    <row r="19" spans="1:31">
      <c r="A19" s="2">
        <v>18</v>
      </c>
      <c r="B19" s="2" t="str">
        <f t="shared" si="1"/>
        <v>AKL-HKG-I</v>
      </c>
      <c r="C19" s="2" t="s">
        <v>9</v>
      </c>
      <c r="D19" t="s">
        <v>12</v>
      </c>
      <c r="E19" s="6" t="s">
        <v>22</v>
      </c>
      <c r="F19" s="2">
        <v>0</v>
      </c>
      <c r="G19" s="34">
        <v>0</v>
      </c>
      <c r="H19" s="1">
        <v>0</v>
      </c>
      <c r="I19" s="2">
        <v>3</v>
      </c>
      <c r="J19" s="3">
        <v>0</v>
      </c>
      <c r="K19" s="3">
        <v>0</v>
      </c>
      <c r="L19" s="33">
        <v>0</v>
      </c>
      <c r="M19" s="3">
        <f t="shared" si="2"/>
        <v>0</v>
      </c>
      <c r="N19" s="3">
        <v>0</v>
      </c>
      <c r="O19" s="3">
        <v>0</v>
      </c>
      <c r="P19" s="3" cm="1">
        <f t="array" ref="P19">SUMPRODUCT($P$2:$P$9,TRANSPOSE(R19:Y19))</f>
        <v>23</v>
      </c>
      <c r="Q19" s="3">
        <f t="shared" si="0"/>
        <v>690</v>
      </c>
      <c r="R19" s="6">
        <v>0</v>
      </c>
      <c r="S19" s="6">
        <v>0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20">
        <v>96</v>
      </c>
      <c r="AA19" s="12">
        <v>143</v>
      </c>
      <c r="AB19" s="12">
        <v>644</v>
      </c>
      <c r="AC19" s="16">
        <v>18</v>
      </c>
      <c r="AD19" s="1"/>
      <c r="AE19" s="1"/>
    </row>
    <row r="20" spans="1:31">
      <c r="A20" s="2">
        <v>19</v>
      </c>
      <c r="B20" s="2" t="str">
        <f t="shared" si="1"/>
        <v>SYD-SIN-I</v>
      </c>
      <c r="C20" s="2" t="s">
        <v>10</v>
      </c>
      <c r="D20" t="s">
        <v>13</v>
      </c>
      <c r="E20" t="s">
        <v>22</v>
      </c>
      <c r="F20">
        <v>1234.5063552399999</v>
      </c>
      <c r="G20" s="34">
        <v>13</v>
      </c>
      <c r="H20" s="1">
        <v>14</v>
      </c>
      <c r="I20" s="3">
        <v>3</v>
      </c>
      <c r="J20" s="3">
        <v>14</v>
      </c>
      <c r="K20" s="3">
        <v>5</v>
      </c>
      <c r="L20" s="33">
        <f>VLOOKUP(B20,[1]demand_without_cancel!$D$2:$E$88,2,FALSE)</f>
        <v>25</v>
      </c>
      <c r="M20" s="3">
        <f t="shared" si="2"/>
        <v>26.357500000000002</v>
      </c>
      <c r="N20" s="3">
        <v>27</v>
      </c>
      <c r="O20" s="3">
        <v>14</v>
      </c>
      <c r="P20" s="3" cm="1">
        <f t="array" ref="P20">SUMPRODUCT($P$2:$P$9,TRANSPOSE(R20:Y20))</f>
        <v>25</v>
      </c>
      <c r="Q20" s="3">
        <f t="shared" si="0"/>
        <v>750</v>
      </c>
      <c r="R20" s="6">
        <v>0</v>
      </c>
      <c r="S20" s="6">
        <v>0</v>
      </c>
      <c r="T20" s="6">
        <v>0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AD20" s="1"/>
      <c r="AE20" s="1"/>
    </row>
    <row r="21" spans="1:31">
      <c r="A21" s="2">
        <v>20</v>
      </c>
      <c r="B21" s="2" t="str">
        <f t="shared" si="1"/>
        <v>BNE-DXB-I</v>
      </c>
      <c r="C21" s="2" t="s">
        <v>11</v>
      </c>
      <c r="D21" t="s">
        <v>14</v>
      </c>
      <c r="E21" s="6" t="s">
        <v>22</v>
      </c>
      <c r="F21" s="2">
        <v>0</v>
      </c>
      <c r="G21" s="34">
        <v>0</v>
      </c>
      <c r="H21" s="1">
        <v>0</v>
      </c>
      <c r="I21" s="3">
        <v>3</v>
      </c>
      <c r="J21" s="3">
        <v>0</v>
      </c>
      <c r="K21" s="3">
        <v>0</v>
      </c>
      <c r="L21" s="33">
        <v>0</v>
      </c>
      <c r="M21" s="3">
        <f t="shared" si="2"/>
        <v>0</v>
      </c>
      <c r="N21" s="3">
        <v>0</v>
      </c>
      <c r="O21" s="3">
        <v>0</v>
      </c>
      <c r="P21" s="3" cm="1">
        <f t="array" ref="P21">SUMPRODUCT($P$2:$P$9,TRANSPOSE(R21:Y21))</f>
        <v>33</v>
      </c>
      <c r="Q21" s="3">
        <f t="shared" si="0"/>
        <v>990</v>
      </c>
      <c r="R21" s="6">
        <v>0</v>
      </c>
      <c r="S21" s="6">
        <v>0</v>
      </c>
      <c r="T21" s="6">
        <v>0</v>
      </c>
      <c r="U21" s="1">
        <v>0</v>
      </c>
      <c r="V21" s="3">
        <v>1</v>
      </c>
      <c r="W21" s="3">
        <v>1</v>
      </c>
      <c r="X21" s="3">
        <v>1</v>
      </c>
      <c r="Y21" s="3">
        <v>0</v>
      </c>
      <c r="AD21" s="1"/>
      <c r="AE21" s="1"/>
    </row>
    <row r="22" spans="1:31">
      <c r="A22" s="2">
        <v>21</v>
      </c>
      <c r="B22" s="2" t="str">
        <f t="shared" si="1"/>
        <v>HKG-SOU-I</v>
      </c>
      <c r="C22" s="2" t="s">
        <v>12</v>
      </c>
      <c r="D22" t="s">
        <v>7</v>
      </c>
      <c r="E22" t="s">
        <v>22</v>
      </c>
      <c r="F22">
        <v>2575.7262153333299</v>
      </c>
      <c r="G22" s="34">
        <v>7</v>
      </c>
      <c r="H22" s="1">
        <v>7</v>
      </c>
      <c r="I22" s="3">
        <v>3</v>
      </c>
      <c r="J22" s="3">
        <v>8</v>
      </c>
      <c r="K22" s="3">
        <v>2</v>
      </c>
      <c r="L22" s="33">
        <f>VLOOKUP(B22,[1]demand_without_cancel!$D$2:$E$88,2,FALSE)</f>
        <v>12</v>
      </c>
      <c r="M22" s="3">
        <f t="shared" si="2"/>
        <v>12.6516</v>
      </c>
      <c r="N22" s="3">
        <v>13</v>
      </c>
      <c r="O22" s="3">
        <v>8</v>
      </c>
      <c r="P22" s="3" cm="1">
        <f t="array" ref="P22">SUMPRODUCT($P$2:$P$9,TRANSPOSE(R22:Y22))</f>
        <v>36</v>
      </c>
      <c r="Q22" s="3">
        <f t="shared" si="0"/>
        <v>1080</v>
      </c>
      <c r="R22" s="6">
        <v>0</v>
      </c>
      <c r="S22" s="6">
        <v>0</v>
      </c>
      <c r="T22" s="6">
        <v>0</v>
      </c>
      <c r="U22" s="1">
        <v>0</v>
      </c>
      <c r="V22" s="1">
        <v>0</v>
      </c>
      <c r="W22" s="3">
        <v>1</v>
      </c>
      <c r="X22" s="3">
        <v>1</v>
      </c>
      <c r="Y22" s="3">
        <v>1</v>
      </c>
      <c r="AD22" s="1"/>
      <c r="AE22" s="1"/>
    </row>
    <row r="23" spans="1:31">
      <c r="A23" s="2">
        <v>22</v>
      </c>
      <c r="B23" s="2" t="str">
        <f t="shared" si="1"/>
        <v>SOU-BNE-I</v>
      </c>
      <c r="C23" s="2" t="s">
        <v>7</v>
      </c>
      <c r="D23" t="s">
        <v>11</v>
      </c>
      <c r="E23" t="s">
        <v>22</v>
      </c>
      <c r="F23">
        <v>2312.1393771666699</v>
      </c>
      <c r="G23" s="34">
        <v>3</v>
      </c>
      <c r="H23" s="1">
        <v>3</v>
      </c>
      <c r="I23" s="3">
        <v>4</v>
      </c>
      <c r="J23" s="3">
        <v>3</v>
      </c>
      <c r="K23" s="3">
        <v>1</v>
      </c>
      <c r="L23" s="33">
        <f>VLOOKUP(B23,[1]demand_without_cancel!$D$2:$E$88,2,FALSE)</f>
        <v>6</v>
      </c>
      <c r="M23" s="3">
        <f t="shared" si="2"/>
        <v>6.3258000000000001</v>
      </c>
      <c r="N23" s="3">
        <v>7</v>
      </c>
      <c r="O23" s="3">
        <v>3</v>
      </c>
      <c r="P23" s="3" cm="1">
        <f t="array" ref="P23">SUMPRODUCT($P$2:$P$9,TRANSPOSE(R23:Y23))</f>
        <v>47</v>
      </c>
      <c r="Q23" s="3">
        <f t="shared" si="0"/>
        <v>1410</v>
      </c>
      <c r="R23" s="3">
        <v>1</v>
      </c>
      <c r="S23" s="3">
        <v>1</v>
      </c>
      <c r="T23" s="3">
        <v>1</v>
      </c>
      <c r="U23" s="3">
        <v>1</v>
      </c>
      <c r="V23" s="6">
        <v>0</v>
      </c>
      <c r="W23" s="6">
        <v>0</v>
      </c>
      <c r="X23" s="6">
        <v>0</v>
      </c>
      <c r="Y23" s="6">
        <v>0</v>
      </c>
      <c r="AD23" s="1"/>
      <c r="AE23" s="1"/>
    </row>
    <row r="24" spans="1:31">
      <c r="A24" s="2">
        <v>23</v>
      </c>
      <c r="B24" s="2" t="str">
        <f t="shared" si="1"/>
        <v>SFO-HKG-I</v>
      </c>
      <c r="C24" s="2" t="s">
        <v>8</v>
      </c>
      <c r="D24" t="s">
        <v>12</v>
      </c>
      <c r="E24" t="s">
        <v>22</v>
      </c>
      <c r="F24">
        <v>1373.60702266667</v>
      </c>
      <c r="G24" s="34">
        <v>1</v>
      </c>
      <c r="H24" s="1">
        <v>1</v>
      </c>
      <c r="I24" s="3">
        <v>4</v>
      </c>
      <c r="J24" s="3">
        <v>1</v>
      </c>
      <c r="K24" s="3">
        <v>0</v>
      </c>
      <c r="L24" s="33">
        <f>VLOOKUP(B24,[1]demand_without_cancel!$D$2:$E$88,2,FALSE)</f>
        <v>3</v>
      </c>
      <c r="M24" s="3">
        <f t="shared" si="2"/>
        <v>3.1629</v>
      </c>
      <c r="N24" s="3">
        <v>3</v>
      </c>
      <c r="O24" s="3">
        <v>1</v>
      </c>
      <c r="P24" s="3" cm="1">
        <f t="array" ref="P24">SUMPRODUCT($P$2:$P$9,TRANSPOSE(R24:Y24))</f>
        <v>39</v>
      </c>
      <c r="Q24" s="3">
        <f t="shared" si="0"/>
        <v>1170</v>
      </c>
      <c r="R24" s="6">
        <v>0</v>
      </c>
      <c r="S24" s="3">
        <v>1</v>
      </c>
      <c r="T24" s="3">
        <v>1</v>
      </c>
      <c r="U24" s="3">
        <v>1</v>
      </c>
      <c r="V24" s="3">
        <v>1</v>
      </c>
      <c r="W24" s="6">
        <v>0</v>
      </c>
      <c r="X24" s="6">
        <v>0</v>
      </c>
      <c r="Y24" s="6">
        <v>0</v>
      </c>
      <c r="AD24" s="1"/>
      <c r="AE24" s="1"/>
    </row>
    <row r="25" spans="1:31">
      <c r="A25" s="2">
        <v>24</v>
      </c>
      <c r="B25" s="2" t="str">
        <f t="shared" si="1"/>
        <v>AKL-SIN-I</v>
      </c>
      <c r="C25" s="2" t="s">
        <v>9</v>
      </c>
      <c r="D25" t="s">
        <v>13</v>
      </c>
      <c r="E25" s="6" t="s">
        <v>22</v>
      </c>
      <c r="F25">
        <v>4813.8433139999997</v>
      </c>
      <c r="G25" s="34">
        <v>1</v>
      </c>
      <c r="H25" s="1">
        <v>1</v>
      </c>
      <c r="I25" s="3">
        <v>4</v>
      </c>
      <c r="J25" s="3">
        <v>1</v>
      </c>
      <c r="K25" s="3">
        <v>0</v>
      </c>
      <c r="L25" s="33">
        <f>VLOOKUP(B25,[1]demand_without_cancel!$D$2:$E$88,2,FALSE)</f>
        <v>1</v>
      </c>
      <c r="M25" s="3">
        <f t="shared" si="2"/>
        <v>1.0543</v>
      </c>
      <c r="N25" s="3">
        <v>1</v>
      </c>
      <c r="O25" s="3">
        <v>1</v>
      </c>
      <c r="P25" s="3" cm="1">
        <f t="array" ref="P25">SUMPRODUCT($P$2:$P$9,TRANSPOSE(R25:Y25))</f>
        <v>29</v>
      </c>
      <c r="Q25" s="3">
        <f t="shared" si="0"/>
        <v>870</v>
      </c>
      <c r="R25" s="6">
        <v>0</v>
      </c>
      <c r="S25" s="6">
        <v>0</v>
      </c>
      <c r="T25" s="3">
        <v>1</v>
      </c>
      <c r="U25" s="3">
        <v>1</v>
      </c>
      <c r="V25" s="3">
        <v>1</v>
      </c>
      <c r="W25" s="3">
        <v>1</v>
      </c>
      <c r="X25" s="6">
        <v>0</v>
      </c>
      <c r="Y25" s="6">
        <v>0</v>
      </c>
      <c r="AD25" s="1"/>
      <c r="AE25" s="1"/>
    </row>
    <row r="26" spans="1:31">
      <c r="A26" s="2">
        <v>25</v>
      </c>
      <c r="B26" s="2" t="str">
        <f t="shared" si="1"/>
        <v>SYD-DXB-I</v>
      </c>
      <c r="C26" s="2" t="s">
        <v>10</v>
      </c>
      <c r="D26" t="s">
        <v>14</v>
      </c>
      <c r="E26" s="6" t="s">
        <v>22</v>
      </c>
      <c r="F26">
        <v>2736.3846266666701</v>
      </c>
      <c r="G26" s="34">
        <v>2</v>
      </c>
      <c r="H26" s="1">
        <v>2</v>
      </c>
      <c r="I26" s="3">
        <v>4</v>
      </c>
      <c r="J26" s="3">
        <v>2</v>
      </c>
      <c r="K26" s="3">
        <v>0</v>
      </c>
      <c r="L26" s="33">
        <f>VLOOKUP(B26,[1]demand_without_cancel!$D$2:$E$88,2,FALSE)</f>
        <v>3</v>
      </c>
      <c r="M26" s="3">
        <f t="shared" si="2"/>
        <v>3.1629</v>
      </c>
      <c r="N26" s="3">
        <v>3</v>
      </c>
      <c r="O26" s="3">
        <v>2</v>
      </c>
      <c r="P26" s="3" cm="1">
        <f t="array" ref="P26">SUMPRODUCT($P$2:$P$9,TRANSPOSE(R26:Y26))</f>
        <v>36</v>
      </c>
      <c r="Q26" s="3">
        <f t="shared" si="0"/>
        <v>1080</v>
      </c>
      <c r="R26" s="6">
        <v>0</v>
      </c>
      <c r="S26" s="6">
        <v>0</v>
      </c>
      <c r="T26" s="6">
        <v>0</v>
      </c>
      <c r="U26" s="3">
        <v>1</v>
      </c>
      <c r="V26" s="3">
        <v>1</v>
      </c>
      <c r="W26" s="3">
        <v>1</v>
      </c>
      <c r="X26" s="3">
        <v>1</v>
      </c>
      <c r="Y26" s="6">
        <v>0</v>
      </c>
      <c r="AD26" s="1"/>
      <c r="AE26" s="1"/>
    </row>
    <row r="27" spans="1:31">
      <c r="A27" s="2">
        <v>26</v>
      </c>
      <c r="B27" s="2" t="str">
        <f t="shared" si="1"/>
        <v>BNE-SOU-I</v>
      </c>
      <c r="C27" s="2" t="s">
        <v>11</v>
      </c>
      <c r="D27" t="s">
        <v>7</v>
      </c>
      <c r="E27" t="s">
        <v>22</v>
      </c>
      <c r="F27" s="3">
        <v>4627.35995</v>
      </c>
      <c r="G27" s="34">
        <v>6</v>
      </c>
      <c r="H27" s="1">
        <v>6</v>
      </c>
      <c r="I27" s="3">
        <v>4</v>
      </c>
      <c r="J27" s="3">
        <v>7</v>
      </c>
      <c r="K27" s="3">
        <v>2</v>
      </c>
      <c r="L27" s="33">
        <f>VLOOKUP(B27,[1]demand_without_cancel!$D$2:$E$88,2,FALSE)</f>
        <v>10</v>
      </c>
      <c r="M27" s="3">
        <f t="shared" si="2"/>
        <v>10.542999999999999</v>
      </c>
      <c r="N27" s="3">
        <v>11</v>
      </c>
      <c r="O27" s="3">
        <v>7</v>
      </c>
      <c r="P27" s="3" cm="1">
        <f t="array" ref="P27">SUMPRODUCT($P$2:$P$9,TRANSPOSE(R27:Y27))</f>
        <v>52</v>
      </c>
      <c r="Q27" s="3">
        <f t="shared" si="0"/>
        <v>1560</v>
      </c>
      <c r="R27" s="6">
        <v>0</v>
      </c>
      <c r="S27" s="6">
        <v>0</v>
      </c>
      <c r="T27" s="6">
        <v>0</v>
      </c>
      <c r="U27" s="6">
        <v>0</v>
      </c>
      <c r="V27" s="3">
        <v>1</v>
      </c>
      <c r="W27" s="3">
        <v>1</v>
      </c>
      <c r="X27" s="3">
        <v>1</v>
      </c>
      <c r="Y27" s="3">
        <v>1</v>
      </c>
      <c r="AD27" s="1"/>
      <c r="AE27" s="1"/>
    </row>
    <row r="28" spans="1:31">
      <c r="A28" s="2">
        <v>27</v>
      </c>
      <c r="B28" s="2" t="str">
        <f t="shared" si="1"/>
        <v>SOU-HKG-I</v>
      </c>
      <c r="C28" s="2" t="s">
        <v>7</v>
      </c>
      <c r="D28" t="s">
        <v>12</v>
      </c>
      <c r="E28" s="6" t="s">
        <v>22</v>
      </c>
      <c r="F28" s="2">
        <v>0</v>
      </c>
      <c r="G28" s="34">
        <v>0</v>
      </c>
      <c r="H28" s="1">
        <v>0</v>
      </c>
      <c r="I28" s="3">
        <v>5</v>
      </c>
      <c r="J28" s="3">
        <v>0</v>
      </c>
      <c r="K28" s="3">
        <v>0</v>
      </c>
      <c r="L28" s="33">
        <v>0</v>
      </c>
      <c r="M28" s="3">
        <f t="shared" si="2"/>
        <v>0</v>
      </c>
      <c r="N28" s="3">
        <v>0</v>
      </c>
      <c r="O28" s="3">
        <v>0</v>
      </c>
      <c r="P28" s="3" cm="1">
        <f t="array" ref="P28">SUMPRODUCT($P$2:$P$9,TRANSPOSE(R28:Y28))</f>
        <v>63</v>
      </c>
      <c r="Q28" s="3">
        <f t="shared" si="0"/>
        <v>1890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6">
        <v>0</v>
      </c>
      <c r="X28" s="6">
        <v>0</v>
      </c>
      <c r="Y28" s="6">
        <v>0</v>
      </c>
      <c r="AD28" s="1"/>
      <c r="AE28" s="1"/>
    </row>
    <row r="29" spans="1:31">
      <c r="A29" s="2">
        <v>28</v>
      </c>
      <c r="B29" s="2" t="str">
        <f t="shared" si="1"/>
        <v>SFO-SIN-I</v>
      </c>
      <c r="C29" s="2" t="s">
        <v>8</v>
      </c>
      <c r="D29" t="s">
        <v>13</v>
      </c>
      <c r="E29" s="6" t="s">
        <v>22</v>
      </c>
      <c r="F29" s="2">
        <v>0</v>
      </c>
      <c r="G29" s="34">
        <v>0</v>
      </c>
      <c r="H29" s="1">
        <v>0</v>
      </c>
      <c r="I29" s="3">
        <v>5</v>
      </c>
      <c r="J29" s="3">
        <v>0</v>
      </c>
      <c r="K29" s="3">
        <v>0</v>
      </c>
      <c r="L29" s="33">
        <v>0</v>
      </c>
      <c r="M29" s="3">
        <f t="shared" si="2"/>
        <v>0</v>
      </c>
      <c r="N29" s="3">
        <v>0</v>
      </c>
      <c r="O29" s="3">
        <v>0</v>
      </c>
      <c r="P29" s="3" cm="1">
        <f t="array" ref="P29">SUMPRODUCT($P$2:$P$9,TRANSPOSE(R29:Y29))</f>
        <v>45</v>
      </c>
      <c r="Q29" s="3">
        <f t="shared" si="0"/>
        <v>1350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6">
        <v>0</v>
      </c>
      <c r="Y29" s="6">
        <v>0</v>
      </c>
      <c r="AD29" s="1"/>
      <c r="AE29" s="1"/>
    </row>
    <row r="30" spans="1:31">
      <c r="A30" s="2">
        <v>29</v>
      </c>
      <c r="B30" s="2" t="str">
        <f t="shared" si="1"/>
        <v>AKL-DXB-I</v>
      </c>
      <c r="C30" s="2" t="s">
        <v>9</v>
      </c>
      <c r="D30" t="s">
        <v>14</v>
      </c>
      <c r="E30" s="6" t="s">
        <v>22</v>
      </c>
      <c r="F30" s="2">
        <v>0</v>
      </c>
      <c r="G30" s="34">
        <v>0</v>
      </c>
      <c r="H30" s="1">
        <v>0</v>
      </c>
      <c r="I30" s="2">
        <v>5</v>
      </c>
      <c r="J30" s="3">
        <v>0</v>
      </c>
      <c r="K30" s="3">
        <v>0</v>
      </c>
      <c r="L30" s="33">
        <v>0</v>
      </c>
      <c r="M30" s="3">
        <f t="shared" si="2"/>
        <v>0</v>
      </c>
      <c r="N30" s="3">
        <v>0</v>
      </c>
      <c r="O30" s="3">
        <v>0</v>
      </c>
      <c r="P30" s="3" cm="1">
        <f t="array" ref="P30">SUMPRODUCT($P$2:$P$9,TRANSPOSE(R30:Y30))</f>
        <v>40</v>
      </c>
      <c r="Q30" s="3">
        <f t="shared" si="0"/>
        <v>1200</v>
      </c>
      <c r="R30" s="6">
        <v>0</v>
      </c>
      <c r="S30" s="6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AD30" s="1"/>
      <c r="AE30" s="1"/>
    </row>
    <row r="31" spans="1:31">
      <c r="A31" s="2">
        <v>30</v>
      </c>
      <c r="B31" s="2" t="str">
        <f t="shared" si="1"/>
        <v>SYD-SOU-I</v>
      </c>
      <c r="C31" s="2" t="s">
        <v>10</v>
      </c>
      <c r="D31" t="s">
        <v>7</v>
      </c>
      <c r="E31" t="s">
        <v>22</v>
      </c>
      <c r="F31">
        <v>3131.1139919142902</v>
      </c>
      <c r="G31" s="34">
        <v>20</v>
      </c>
      <c r="H31" s="1">
        <v>21</v>
      </c>
      <c r="I31" s="3">
        <v>5</v>
      </c>
      <c r="J31" s="3">
        <v>22</v>
      </c>
      <c r="K31" s="3">
        <v>8</v>
      </c>
      <c r="L31" s="33">
        <f>VLOOKUP(B31,[1]demand_without_cancel!$D$2:$E$88,2,FALSE)</f>
        <v>35</v>
      </c>
      <c r="M31" s="3">
        <f t="shared" si="2"/>
        <v>36.900500000000001</v>
      </c>
      <c r="N31" s="3">
        <v>38</v>
      </c>
      <c r="O31" s="3">
        <v>21</v>
      </c>
      <c r="P31" s="3" cm="1">
        <f t="array" ref="P31">SUMPRODUCT($P$2:$P$9,TRANSPOSE(R31:Y31))</f>
        <v>55</v>
      </c>
      <c r="Q31" s="3">
        <f t="shared" si="0"/>
        <v>1650</v>
      </c>
      <c r="R31" s="6">
        <v>0</v>
      </c>
      <c r="S31" s="6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AD31" s="1"/>
      <c r="AE31" s="1"/>
    </row>
    <row r="32" spans="1:31">
      <c r="A32" s="2">
        <v>31</v>
      </c>
      <c r="B32" s="2" t="str">
        <f t="shared" si="1"/>
        <v>SOU-SIN-I</v>
      </c>
      <c r="C32" s="2" t="s">
        <v>7</v>
      </c>
      <c r="D32" t="s">
        <v>13</v>
      </c>
      <c r="E32" s="6" t="s">
        <v>22</v>
      </c>
      <c r="F32" s="2">
        <v>0</v>
      </c>
      <c r="G32" s="34">
        <v>0</v>
      </c>
      <c r="H32" s="1">
        <v>0</v>
      </c>
      <c r="I32" s="3">
        <v>6</v>
      </c>
      <c r="J32" s="3">
        <v>0</v>
      </c>
      <c r="K32" s="3">
        <v>0</v>
      </c>
      <c r="L32" s="33">
        <v>0</v>
      </c>
      <c r="M32" s="3">
        <f t="shared" si="2"/>
        <v>0</v>
      </c>
      <c r="N32" s="3">
        <v>0</v>
      </c>
      <c r="O32" s="3">
        <v>0</v>
      </c>
      <c r="P32" s="3" cm="1">
        <f t="array" ref="P32">SUMPRODUCT($P$2:$P$9,TRANSPOSE(R32:Y32))</f>
        <v>69</v>
      </c>
      <c r="Q32" s="3">
        <f t="shared" si="0"/>
        <v>2070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AD32" s="1"/>
      <c r="AE32" s="1"/>
    </row>
    <row r="33" spans="1:31">
      <c r="A33" s="2">
        <v>32</v>
      </c>
      <c r="B33" s="2" t="str">
        <f t="shared" si="1"/>
        <v>SFO-DXB-I</v>
      </c>
      <c r="C33" s="2" t="s">
        <v>8</v>
      </c>
      <c r="D33" t="s">
        <v>14</v>
      </c>
      <c r="E33" s="6" t="s">
        <v>22</v>
      </c>
      <c r="F33" s="2">
        <v>0</v>
      </c>
      <c r="G33" s="34">
        <v>0</v>
      </c>
      <c r="H33" s="1">
        <v>0</v>
      </c>
      <c r="I33" s="3">
        <v>6</v>
      </c>
      <c r="J33" s="3">
        <v>0</v>
      </c>
      <c r="K33" s="3">
        <v>0</v>
      </c>
      <c r="L33" s="33">
        <v>0</v>
      </c>
      <c r="M33" s="3">
        <f t="shared" si="2"/>
        <v>0</v>
      </c>
      <c r="N33" s="3">
        <v>0</v>
      </c>
      <c r="O33" s="3">
        <v>0</v>
      </c>
      <c r="P33" s="3" cm="1">
        <f t="array" ref="P33">SUMPRODUCT($P$2:$P$9,TRANSPOSE(R33:Y33))</f>
        <v>56</v>
      </c>
      <c r="Q33" s="3">
        <f t="shared" si="0"/>
        <v>1680</v>
      </c>
      <c r="R33" s="3">
        <v>0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0</v>
      </c>
      <c r="AD33" s="1"/>
      <c r="AE33" s="1"/>
    </row>
    <row r="34" spans="1:31">
      <c r="A34" s="2">
        <v>33</v>
      </c>
      <c r="B34" s="2" t="str">
        <f t="shared" si="1"/>
        <v>AKL-SOU-I</v>
      </c>
      <c r="C34" s="2" t="s">
        <v>9</v>
      </c>
      <c r="D34" t="s">
        <v>7</v>
      </c>
      <c r="E34" s="6" t="s">
        <v>22</v>
      </c>
      <c r="F34">
        <v>4384.1113693999996</v>
      </c>
      <c r="G34" s="34">
        <v>3</v>
      </c>
      <c r="H34" s="1">
        <v>3</v>
      </c>
      <c r="I34" s="3">
        <v>6</v>
      </c>
      <c r="J34" s="3">
        <v>3</v>
      </c>
      <c r="K34" s="3">
        <v>1</v>
      </c>
      <c r="L34" s="33">
        <f>VLOOKUP(B34,[1]demand_without_cancel!$D$2:$E$88,2,FALSE)</f>
        <v>5</v>
      </c>
      <c r="M34" s="3">
        <f t="shared" si="2"/>
        <v>5.2714999999999996</v>
      </c>
      <c r="N34" s="3">
        <v>5</v>
      </c>
      <c r="O34" s="3">
        <v>3</v>
      </c>
      <c r="P34" s="3" cm="1">
        <f t="array" ref="P34">SUMPRODUCT($P$2:$P$9,TRANSPOSE(R34:Y34))</f>
        <v>59</v>
      </c>
      <c r="Q34" s="3">
        <f t="shared" si="0"/>
        <v>1770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AD34" s="1"/>
      <c r="AE34" s="1"/>
    </row>
    <row r="35" spans="1:31">
      <c r="A35" s="2">
        <v>34</v>
      </c>
      <c r="B35" s="2" t="str">
        <f t="shared" si="1"/>
        <v>SOU-DXB-I</v>
      </c>
      <c r="C35" s="2" t="s">
        <v>7</v>
      </c>
      <c r="D35" t="s">
        <v>14</v>
      </c>
      <c r="E35" s="6" t="s">
        <v>22</v>
      </c>
      <c r="F35" s="2">
        <v>0</v>
      </c>
      <c r="G35" s="34">
        <v>0</v>
      </c>
      <c r="H35" s="1">
        <v>0</v>
      </c>
      <c r="I35" s="3">
        <v>7</v>
      </c>
      <c r="J35" s="3">
        <v>0</v>
      </c>
      <c r="K35" s="3">
        <v>0</v>
      </c>
      <c r="L35" s="33">
        <v>0</v>
      </c>
      <c r="M35" s="3">
        <f t="shared" si="2"/>
        <v>0</v>
      </c>
      <c r="N35" s="3">
        <v>0</v>
      </c>
      <c r="O35" s="3">
        <v>0</v>
      </c>
      <c r="P35" s="3" cm="1">
        <f t="array" ref="P35">SUMPRODUCT($P$2:$P$9,TRANSPOSE(R35:Y35))</f>
        <v>80</v>
      </c>
      <c r="Q35" s="3">
        <f t="shared" si="0"/>
        <v>2400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0</v>
      </c>
      <c r="AD35" s="1"/>
      <c r="AE35" s="1"/>
    </row>
    <row r="36" spans="1:31">
      <c r="A36" s="2">
        <v>35</v>
      </c>
      <c r="B36" s="2" t="str">
        <f t="shared" si="1"/>
        <v>SFO-SOU-I</v>
      </c>
      <c r="C36" s="2" t="s">
        <v>8</v>
      </c>
      <c r="D36" t="s">
        <v>7</v>
      </c>
      <c r="E36" s="6" t="s">
        <v>22</v>
      </c>
      <c r="F36" s="2">
        <v>0</v>
      </c>
      <c r="G36" s="34">
        <v>0</v>
      </c>
      <c r="H36" s="1">
        <v>0</v>
      </c>
      <c r="I36" s="3">
        <v>7</v>
      </c>
      <c r="J36" s="3">
        <v>0</v>
      </c>
      <c r="K36" s="3">
        <v>0</v>
      </c>
      <c r="L36" s="33">
        <v>0</v>
      </c>
      <c r="M36" s="3">
        <f t="shared" si="2"/>
        <v>0</v>
      </c>
      <c r="N36" s="3">
        <v>0</v>
      </c>
      <c r="O36" s="3">
        <v>0</v>
      </c>
      <c r="P36" s="3" cm="1">
        <f t="array" ref="P36">SUMPRODUCT($P$2:$P$9,TRANSPOSE(R36:Y36))</f>
        <v>75</v>
      </c>
      <c r="Q36" s="3">
        <f t="shared" si="0"/>
        <v>2250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AD36" s="1"/>
      <c r="AE36" s="1"/>
    </row>
    <row r="37" spans="1:31">
      <c r="A37" s="2">
        <v>36</v>
      </c>
      <c r="B37" s="2" t="str">
        <f t="shared" si="1"/>
        <v>SOU-SOU-I</v>
      </c>
      <c r="C37" s="2" t="s">
        <v>7</v>
      </c>
      <c r="D37" t="s">
        <v>7</v>
      </c>
      <c r="E37" t="s">
        <v>22</v>
      </c>
      <c r="F37" s="3">
        <v>0</v>
      </c>
      <c r="G37" s="34">
        <v>57</v>
      </c>
      <c r="H37" s="1">
        <v>60</v>
      </c>
      <c r="I37" s="3">
        <v>8</v>
      </c>
      <c r="J37" s="3">
        <v>62</v>
      </c>
      <c r="K37" s="3">
        <v>23</v>
      </c>
      <c r="L37" s="33">
        <f>VLOOKUP(B37,[1]demand_without_cancel!$D$2:$E$88,2,FALSE)</f>
        <v>97</v>
      </c>
      <c r="M37" s="3">
        <f t="shared" si="2"/>
        <v>102.2671</v>
      </c>
      <c r="N37" s="3">
        <v>106</v>
      </c>
      <c r="O37" s="3">
        <v>24</v>
      </c>
      <c r="P37" s="3" cm="1">
        <f t="array" ref="P37">SUMPRODUCT($P$2:$P$9,TRANSPOSE(R37:Y37))</f>
        <v>99</v>
      </c>
      <c r="Q37" s="3">
        <v>990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AD37" s="1"/>
      <c r="AE37" s="1"/>
    </row>
    <row r="38" spans="1:31">
      <c r="A38" s="2">
        <v>37</v>
      </c>
      <c r="B38" s="2" t="str">
        <f t="shared" si="1"/>
        <v>SOU-SFO-O</v>
      </c>
      <c r="C38" s="2" t="s">
        <v>7</v>
      </c>
      <c r="D38" t="s">
        <v>8</v>
      </c>
      <c r="E38" t="s">
        <v>21</v>
      </c>
      <c r="F38">
        <v>1363.9940114878</v>
      </c>
      <c r="G38" s="34">
        <v>45</v>
      </c>
      <c r="H38" s="1">
        <v>47</v>
      </c>
      <c r="I38" s="3">
        <v>1</v>
      </c>
      <c r="J38" s="3">
        <v>49</v>
      </c>
      <c r="K38" s="3">
        <v>30</v>
      </c>
      <c r="L38" s="33">
        <f>VLOOKUP(B38,[1]demand_without_cancel!$D$2:$E$88,2,FALSE)</f>
        <v>82</v>
      </c>
      <c r="M38" s="3">
        <f t="shared" si="2"/>
        <v>86.452600000000004</v>
      </c>
      <c r="N38" s="3">
        <v>90</v>
      </c>
      <c r="O38" s="3">
        <v>47</v>
      </c>
      <c r="P38" s="3" cm="1">
        <f t="array" ref="P38">SUMPRODUCT($P$2:$P$9,TRANSPOSE(R38:Y38))</f>
        <v>24</v>
      </c>
      <c r="Q38" s="3">
        <f t="shared" ref="Q38:Q72" si="3">IF(P38&gt;21,P38*30,P38*40)</f>
        <v>720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AD38" s="1"/>
      <c r="AE38" s="1"/>
    </row>
    <row r="39" spans="1:31">
      <c r="A39" s="2">
        <v>38</v>
      </c>
      <c r="B39" s="2" t="str">
        <f t="shared" si="1"/>
        <v>SFO-AKL-O</v>
      </c>
      <c r="C39" s="2" t="s">
        <v>8</v>
      </c>
      <c r="D39" t="s">
        <v>9</v>
      </c>
      <c r="E39" t="s">
        <v>21</v>
      </c>
      <c r="F39">
        <v>717.77571539999997</v>
      </c>
      <c r="G39" s="34">
        <v>8</v>
      </c>
      <c r="H39" s="1">
        <v>8</v>
      </c>
      <c r="I39" s="3">
        <v>1</v>
      </c>
      <c r="J39" s="3">
        <v>9</v>
      </c>
      <c r="K39" s="3">
        <v>4</v>
      </c>
      <c r="L39" s="33">
        <f>VLOOKUP(B39,[1]demand_without_cancel!$D$2:$E$88,2,FALSE)</f>
        <v>16</v>
      </c>
      <c r="M39" s="3">
        <f t="shared" si="2"/>
        <v>16.8688</v>
      </c>
      <c r="N39" s="3">
        <v>17</v>
      </c>
      <c r="O39" s="3">
        <v>7</v>
      </c>
      <c r="P39" s="3" cm="1">
        <f t="array" ref="P39">SUMPRODUCT($P$2:$P$9,TRANSPOSE(R39:Y39))</f>
        <v>16</v>
      </c>
      <c r="Q39" s="3">
        <f t="shared" si="3"/>
        <v>640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AD39" s="1"/>
      <c r="AE39" s="1"/>
    </row>
    <row r="40" spans="1:31">
      <c r="A40" s="2">
        <v>39</v>
      </c>
      <c r="B40" s="2" t="str">
        <f t="shared" si="1"/>
        <v>AKL-SYD-O</v>
      </c>
      <c r="C40" s="2" t="s">
        <v>9</v>
      </c>
      <c r="D40" t="s">
        <v>10</v>
      </c>
      <c r="E40" s="6" t="s">
        <v>21</v>
      </c>
      <c r="F40">
        <v>216.23982514516101</v>
      </c>
      <c r="G40" s="34">
        <v>16</v>
      </c>
      <c r="H40" s="1">
        <v>17</v>
      </c>
      <c r="I40" s="3">
        <v>1</v>
      </c>
      <c r="J40" s="3">
        <v>17</v>
      </c>
      <c r="K40" s="3">
        <v>11</v>
      </c>
      <c r="L40" s="33">
        <f>VLOOKUP(B40,[1]demand_without_cancel!$D$2:$E$88,2,FALSE)</f>
        <v>31</v>
      </c>
      <c r="M40" s="3">
        <f t="shared" si="2"/>
        <v>32.683300000000003</v>
      </c>
      <c r="N40" s="3">
        <v>34</v>
      </c>
      <c r="O40" s="3">
        <v>10</v>
      </c>
      <c r="P40" s="3" cm="1">
        <f t="array" ref="P40">SUMPRODUCT($P$2:$P$9,TRANSPOSE(R40:Y40))</f>
        <v>4</v>
      </c>
      <c r="Q40" s="3">
        <f t="shared" si="3"/>
        <v>160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AD40" s="1"/>
      <c r="AE40" s="1"/>
    </row>
    <row r="41" spans="1:31">
      <c r="A41" s="2">
        <v>40</v>
      </c>
      <c r="B41" s="2" t="str">
        <f t="shared" si="1"/>
        <v>SYD-BNE-O</v>
      </c>
      <c r="C41" s="2" t="s">
        <v>10</v>
      </c>
      <c r="D41" t="s">
        <v>11</v>
      </c>
      <c r="E41" t="s">
        <v>21</v>
      </c>
      <c r="F41">
        <v>227.132824844444</v>
      </c>
      <c r="G41" s="34">
        <v>10</v>
      </c>
      <c r="H41" s="1">
        <v>11</v>
      </c>
      <c r="I41" s="3">
        <v>1</v>
      </c>
      <c r="J41" s="3">
        <v>11</v>
      </c>
      <c r="K41" s="3">
        <v>1</v>
      </c>
      <c r="L41" s="33">
        <f>VLOOKUP(B41,[1]demand_without_cancel!$D$2:$E$88,2,FALSE)</f>
        <v>18</v>
      </c>
      <c r="M41" s="3">
        <f t="shared" si="2"/>
        <v>18.977399999999999</v>
      </c>
      <c r="N41" s="3">
        <v>20</v>
      </c>
      <c r="O41" s="3">
        <v>7</v>
      </c>
      <c r="P41" s="3" cm="1">
        <f t="array" ref="P41">SUMPRODUCT($P$2:$P$9,TRANSPOSE(R41:Y41))</f>
        <v>3</v>
      </c>
      <c r="Q41" s="3">
        <f t="shared" si="3"/>
        <v>120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AD41" s="1"/>
      <c r="AE41" s="1"/>
    </row>
    <row r="42" spans="1:31">
      <c r="A42" s="2">
        <v>41</v>
      </c>
      <c r="B42" s="2" t="str">
        <f t="shared" si="1"/>
        <v>BNE-HKG-O</v>
      </c>
      <c r="C42" s="2" t="s">
        <v>11</v>
      </c>
      <c r="D42" t="s">
        <v>12</v>
      </c>
      <c r="E42" t="s">
        <v>21</v>
      </c>
      <c r="F42">
        <v>617.32399193499998</v>
      </c>
      <c r="G42" s="34">
        <v>10</v>
      </c>
      <c r="H42" s="1">
        <v>11</v>
      </c>
      <c r="I42" s="3">
        <v>1</v>
      </c>
      <c r="J42" s="3">
        <v>11</v>
      </c>
      <c r="K42" s="3">
        <v>4</v>
      </c>
      <c r="L42" s="33">
        <f>VLOOKUP(B42,[1]demand_without_cancel!$D$2:$E$88,2,FALSE)</f>
        <v>20</v>
      </c>
      <c r="M42" s="3">
        <f t="shared" si="2"/>
        <v>21.085999999999999</v>
      </c>
      <c r="N42" s="3">
        <v>22</v>
      </c>
      <c r="O42" s="3">
        <v>8</v>
      </c>
      <c r="P42" s="3" cm="1">
        <f t="array" ref="P42">SUMPRODUCT($P$2:$P$9,TRANSPOSE(R42:Y42))</f>
        <v>16</v>
      </c>
      <c r="Q42" s="3">
        <f t="shared" si="3"/>
        <v>640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AD42" s="1"/>
      <c r="AE42" s="1"/>
    </row>
    <row r="43" spans="1:31">
      <c r="A43" s="2">
        <v>42</v>
      </c>
      <c r="B43" s="2" t="str">
        <f t="shared" si="1"/>
        <v>HKG-SIN-O</v>
      </c>
      <c r="C43" s="2" t="s">
        <v>12</v>
      </c>
      <c r="D43" t="s">
        <v>13</v>
      </c>
      <c r="E43" s="6" t="s">
        <v>21</v>
      </c>
      <c r="F43" s="2">
        <v>0</v>
      </c>
      <c r="G43" s="34">
        <v>0</v>
      </c>
      <c r="H43" s="1">
        <v>0</v>
      </c>
      <c r="I43" s="3">
        <v>1</v>
      </c>
      <c r="J43" s="3">
        <v>0</v>
      </c>
      <c r="K43" s="3">
        <v>0</v>
      </c>
      <c r="L43" s="33">
        <v>0</v>
      </c>
      <c r="M43" s="3">
        <f t="shared" si="2"/>
        <v>0</v>
      </c>
      <c r="N43" s="3">
        <v>0</v>
      </c>
      <c r="O43" s="3">
        <v>0</v>
      </c>
      <c r="P43" s="3" cm="1">
        <f t="array" ref="P43">SUMPRODUCT($P$2:$P$9,TRANSPOSE(R43:Y43))</f>
        <v>6</v>
      </c>
      <c r="Q43" s="3">
        <f t="shared" si="3"/>
        <v>240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AD43" s="1"/>
      <c r="AE43" s="1"/>
    </row>
    <row r="44" spans="1:31">
      <c r="A44" s="2">
        <v>43</v>
      </c>
      <c r="B44" s="2" t="str">
        <f t="shared" si="1"/>
        <v>SIN-DXB-O</v>
      </c>
      <c r="C44" s="2" t="s">
        <v>13</v>
      </c>
      <c r="D44" t="s">
        <v>14</v>
      </c>
      <c r="E44" t="s">
        <v>21</v>
      </c>
      <c r="F44">
        <v>696.16063329999997</v>
      </c>
      <c r="G44" s="34">
        <v>12</v>
      </c>
      <c r="H44" s="1">
        <v>13</v>
      </c>
      <c r="I44" s="3">
        <v>1</v>
      </c>
      <c r="J44" s="3">
        <v>13</v>
      </c>
      <c r="K44" s="3">
        <v>4</v>
      </c>
      <c r="L44" s="33">
        <f>VLOOKUP(B44,[1]demand_without_cancel!$D$2:$E$88,2,FALSE)</f>
        <v>23</v>
      </c>
      <c r="M44" s="3">
        <f t="shared" si="2"/>
        <v>24.248899999999999</v>
      </c>
      <c r="N44" s="3">
        <v>25</v>
      </c>
      <c r="O44" s="3">
        <v>9</v>
      </c>
      <c r="P44" s="3" cm="1">
        <f t="array" ref="P44">SUMPRODUCT($P$2:$P$9,TRANSPOSE(R44:Y44))</f>
        <v>11</v>
      </c>
      <c r="Q44" s="3">
        <f t="shared" si="3"/>
        <v>440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AD44" s="1"/>
      <c r="AE44" s="1"/>
    </row>
    <row r="45" spans="1:31">
      <c r="A45" s="2">
        <v>44</v>
      </c>
      <c r="B45" s="2" t="str">
        <f t="shared" si="1"/>
        <v>DXB-SOU-O</v>
      </c>
      <c r="C45" s="2" t="s">
        <v>14</v>
      </c>
      <c r="D45" t="s">
        <v>7</v>
      </c>
      <c r="E45" t="s">
        <v>21</v>
      </c>
      <c r="F45">
        <v>1194.8363838749999</v>
      </c>
      <c r="G45" s="34">
        <v>30</v>
      </c>
      <c r="H45" s="1">
        <v>32</v>
      </c>
      <c r="I45" s="3">
        <v>1</v>
      </c>
      <c r="J45" s="3">
        <v>33</v>
      </c>
      <c r="K45" s="3">
        <v>8</v>
      </c>
      <c r="L45" s="33">
        <f>VLOOKUP(B45,[1]demand_without_cancel!$D$2:$E$88,2,FALSE)</f>
        <v>56</v>
      </c>
      <c r="M45" s="3">
        <f t="shared" si="2"/>
        <v>59.040800000000004</v>
      </c>
      <c r="N45" s="3">
        <v>61</v>
      </c>
      <c r="O45" s="3">
        <v>32</v>
      </c>
      <c r="P45" s="3" cm="1">
        <f t="array" ref="P45">SUMPRODUCT($P$2:$P$9,TRANSPOSE(R45:Y45))</f>
        <v>19</v>
      </c>
      <c r="Q45" s="3">
        <f t="shared" si="3"/>
        <v>760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AD45" s="1"/>
      <c r="AE45" s="1"/>
    </row>
    <row r="46" spans="1:31">
      <c r="A46" s="2">
        <v>45</v>
      </c>
      <c r="B46" s="2" t="str">
        <f t="shared" si="1"/>
        <v>SOU-AKL-O</v>
      </c>
      <c r="C46" s="2" t="s">
        <v>7</v>
      </c>
      <c r="D46" t="s">
        <v>9</v>
      </c>
      <c r="E46" t="s">
        <v>21</v>
      </c>
      <c r="F46">
        <v>2973.0261687727302</v>
      </c>
      <c r="G46" s="34">
        <v>12</v>
      </c>
      <c r="H46" s="1">
        <v>13</v>
      </c>
      <c r="I46" s="3">
        <v>2</v>
      </c>
      <c r="J46" s="3">
        <v>13</v>
      </c>
      <c r="K46" s="3">
        <v>5</v>
      </c>
      <c r="L46" s="33">
        <f>VLOOKUP(B46,[1]demand_without_cancel!$D$2:$E$88,2,FALSE)</f>
        <v>22</v>
      </c>
      <c r="M46" s="3">
        <f t="shared" si="2"/>
        <v>23.194600000000001</v>
      </c>
      <c r="N46" s="3">
        <v>24</v>
      </c>
      <c r="O46" s="3">
        <v>13</v>
      </c>
      <c r="P46" s="3" cm="1">
        <f t="array" ref="P46">SUMPRODUCT($P$2:$P$9,TRANSPOSE(R46:Y46))</f>
        <v>40</v>
      </c>
      <c r="Q46" s="3">
        <f t="shared" si="3"/>
        <v>1200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AD46" s="1"/>
      <c r="AE46" s="1"/>
    </row>
    <row r="47" spans="1:31">
      <c r="A47" s="2">
        <v>46</v>
      </c>
      <c r="B47" s="2" t="str">
        <f t="shared" si="1"/>
        <v>SFO-SYD-O</v>
      </c>
      <c r="C47" s="2" t="s">
        <v>8</v>
      </c>
      <c r="D47" t="s">
        <v>10</v>
      </c>
      <c r="E47" t="s">
        <v>21</v>
      </c>
      <c r="F47">
        <v>1514.0694424328401</v>
      </c>
      <c r="G47" s="34">
        <v>35</v>
      </c>
      <c r="H47" s="1">
        <v>37</v>
      </c>
      <c r="I47" s="3">
        <v>2</v>
      </c>
      <c r="J47" s="3">
        <v>38</v>
      </c>
      <c r="K47" s="3">
        <v>27</v>
      </c>
      <c r="L47" s="33">
        <f>VLOOKUP(B47,[1]demand_without_cancel!$D$2:$E$88,2,FALSE)</f>
        <v>67</v>
      </c>
      <c r="M47" s="3">
        <f t="shared" si="2"/>
        <v>70.638099999999994</v>
      </c>
      <c r="N47" s="3">
        <v>73</v>
      </c>
      <c r="O47" s="3">
        <v>36</v>
      </c>
      <c r="P47" s="3" cm="1">
        <f t="array" ref="P47">SUMPRODUCT($P$2:$P$9,TRANSPOSE(R47:Y47))</f>
        <v>20</v>
      </c>
      <c r="Q47" s="3">
        <f t="shared" si="3"/>
        <v>800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AA47" s="3"/>
      <c r="AD47" s="1"/>
      <c r="AE47" s="1"/>
    </row>
    <row r="48" spans="1:31">
      <c r="A48" s="2">
        <v>47</v>
      </c>
      <c r="B48" s="2" t="str">
        <f t="shared" si="1"/>
        <v>AKL-BNE-O</v>
      </c>
      <c r="C48" s="2" t="s">
        <v>9</v>
      </c>
      <c r="D48" t="s">
        <v>11</v>
      </c>
      <c r="E48" s="6" t="s">
        <v>21</v>
      </c>
      <c r="F48" s="2">
        <v>0</v>
      </c>
      <c r="G48" s="34">
        <v>0</v>
      </c>
      <c r="H48" s="1">
        <v>0</v>
      </c>
      <c r="I48" s="2">
        <v>2</v>
      </c>
      <c r="J48" s="3">
        <v>0</v>
      </c>
      <c r="K48" s="3">
        <v>0</v>
      </c>
      <c r="L48" s="33">
        <v>0</v>
      </c>
      <c r="M48" s="3">
        <f t="shared" si="2"/>
        <v>0</v>
      </c>
      <c r="N48" s="3">
        <v>0</v>
      </c>
      <c r="O48" s="3">
        <v>0</v>
      </c>
      <c r="P48" s="3" cm="1">
        <f t="array" ref="P48">SUMPRODUCT($P$2:$P$9,TRANSPOSE(R48:Y48))</f>
        <v>7</v>
      </c>
      <c r="Q48" s="3">
        <f t="shared" si="3"/>
        <v>280</v>
      </c>
      <c r="R48" s="3">
        <v>0</v>
      </c>
      <c r="S48">
        <v>0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AD48" s="1"/>
      <c r="AE48" s="1"/>
    </row>
    <row r="49" spans="1:31">
      <c r="A49" s="2">
        <v>48</v>
      </c>
      <c r="B49" s="2" t="str">
        <f t="shared" si="1"/>
        <v>SYD-HKG-O</v>
      </c>
      <c r="C49" s="2" t="s">
        <v>10</v>
      </c>
      <c r="D49" t="s">
        <v>12</v>
      </c>
      <c r="E49" t="s">
        <v>21</v>
      </c>
      <c r="F49">
        <v>1138.1878910697701</v>
      </c>
      <c r="G49" s="34">
        <v>24</v>
      </c>
      <c r="H49" s="1">
        <v>25</v>
      </c>
      <c r="I49" s="3">
        <v>2</v>
      </c>
      <c r="J49" s="3">
        <v>26</v>
      </c>
      <c r="K49" s="3">
        <v>17</v>
      </c>
      <c r="L49" s="33">
        <f>VLOOKUP(B49,[1]demand_without_cancel!$D$2:$E$88,2,FALSE)</f>
        <v>43</v>
      </c>
      <c r="M49" s="3">
        <f t="shared" si="2"/>
        <v>45.334899999999998</v>
      </c>
      <c r="N49" s="3">
        <v>47</v>
      </c>
      <c r="O49" s="3">
        <v>24.999999999999996</v>
      </c>
      <c r="P49" s="3" cm="1">
        <f t="array" ref="P49">SUMPRODUCT($P$2:$P$9,TRANSPOSE(R49:Y49))</f>
        <v>19</v>
      </c>
      <c r="Q49" s="3">
        <f t="shared" si="3"/>
        <v>760</v>
      </c>
      <c r="R49" s="3">
        <v>0</v>
      </c>
      <c r="S49">
        <v>0</v>
      </c>
      <c r="T49">
        <v>0</v>
      </c>
      <c r="U49" s="3">
        <v>1</v>
      </c>
      <c r="V49" s="3">
        <v>1</v>
      </c>
      <c r="W49" s="3">
        <v>0</v>
      </c>
      <c r="X49" s="3">
        <v>0</v>
      </c>
      <c r="Y49" s="3">
        <v>0</v>
      </c>
      <c r="AD49" s="1"/>
      <c r="AE49" s="1"/>
    </row>
    <row r="50" spans="1:31">
      <c r="A50" s="2">
        <v>49</v>
      </c>
      <c r="B50" s="2" t="str">
        <f t="shared" si="1"/>
        <v>BNE-SIN-O</v>
      </c>
      <c r="C50" s="2" t="s">
        <v>11</v>
      </c>
      <c r="D50" t="s">
        <v>13</v>
      </c>
      <c r="E50" s="6" t="s">
        <v>21</v>
      </c>
      <c r="F50" s="2">
        <v>0</v>
      </c>
      <c r="G50" s="34">
        <v>0</v>
      </c>
      <c r="H50" s="1">
        <v>0</v>
      </c>
      <c r="I50" s="3">
        <v>2</v>
      </c>
      <c r="J50" s="3">
        <v>0</v>
      </c>
      <c r="K50" s="3">
        <v>0</v>
      </c>
      <c r="L50" s="33">
        <v>0</v>
      </c>
      <c r="M50" s="3">
        <f t="shared" si="2"/>
        <v>0</v>
      </c>
      <c r="N50" s="3">
        <v>0</v>
      </c>
      <c r="O50" s="3">
        <v>0</v>
      </c>
      <c r="P50" s="3" cm="1">
        <f t="array" ref="P50">SUMPRODUCT($P$2:$P$9,TRANSPOSE(R50:Y50))</f>
        <v>22</v>
      </c>
      <c r="Q50" s="3">
        <f t="shared" si="3"/>
        <v>660</v>
      </c>
      <c r="R50" s="3">
        <v>0</v>
      </c>
      <c r="S50">
        <v>0</v>
      </c>
      <c r="T50">
        <v>0</v>
      </c>
      <c r="U50">
        <v>0</v>
      </c>
      <c r="V50" s="3">
        <v>1</v>
      </c>
      <c r="W50" s="3">
        <v>1</v>
      </c>
      <c r="X50" s="3">
        <v>0</v>
      </c>
      <c r="Y50" s="3">
        <v>0</v>
      </c>
      <c r="AD50" s="1"/>
      <c r="AE50" s="1"/>
    </row>
    <row r="51" spans="1:31">
      <c r="A51" s="2">
        <v>50</v>
      </c>
      <c r="B51" s="2" t="str">
        <f t="shared" si="1"/>
        <v>HKG-DXB-O</v>
      </c>
      <c r="C51" s="2" t="s">
        <v>12</v>
      </c>
      <c r="D51" t="s">
        <v>14</v>
      </c>
      <c r="E51" t="s">
        <v>21</v>
      </c>
      <c r="F51">
        <v>1304.1666319999999</v>
      </c>
      <c r="G51" s="34">
        <v>36</v>
      </c>
      <c r="H51" s="1">
        <v>38</v>
      </c>
      <c r="I51" s="3">
        <v>2</v>
      </c>
      <c r="J51" s="3">
        <v>39</v>
      </c>
      <c r="K51" s="3">
        <v>18</v>
      </c>
      <c r="L51" s="33">
        <f>VLOOKUP(B51,[1]demand_without_cancel!$D$2:$E$88,2,FALSE)</f>
        <v>67</v>
      </c>
      <c r="M51" s="3">
        <f t="shared" si="2"/>
        <v>70.638099999999994</v>
      </c>
      <c r="N51" s="3">
        <v>73</v>
      </c>
      <c r="O51" s="3">
        <v>36</v>
      </c>
      <c r="P51" s="3" cm="1">
        <f t="array" ref="P51">SUMPRODUCT($P$2:$P$9,TRANSPOSE(R51:Y51))</f>
        <v>17</v>
      </c>
      <c r="Q51" s="3">
        <f t="shared" si="3"/>
        <v>680</v>
      </c>
      <c r="R51" s="3">
        <v>0</v>
      </c>
      <c r="S51">
        <v>0</v>
      </c>
      <c r="T51">
        <v>0</v>
      </c>
      <c r="U51">
        <v>0</v>
      </c>
      <c r="V51">
        <v>0</v>
      </c>
      <c r="W51" s="3">
        <v>1</v>
      </c>
      <c r="X51" s="3">
        <v>1</v>
      </c>
      <c r="Y51" s="3">
        <v>0</v>
      </c>
      <c r="AD51" s="1"/>
      <c r="AE51" s="1"/>
    </row>
    <row r="52" spans="1:31">
      <c r="A52" s="2">
        <v>51</v>
      </c>
      <c r="B52" s="2" t="str">
        <f t="shared" si="1"/>
        <v>SIN-SOU-O</v>
      </c>
      <c r="C52" s="2" t="s">
        <v>13</v>
      </c>
      <c r="D52" t="s">
        <v>7</v>
      </c>
      <c r="E52" t="s">
        <v>21</v>
      </c>
      <c r="F52">
        <v>1882.95010629545</v>
      </c>
      <c r="G52" s="34">
        <v>23</v>
      </c>
      <c r="H52" s="1">
        <v>24</v>
      </c>
      <c r="I52" s="3">
        <v>2</v>
      </c>
      <c r="J52" s="3">
        <v>25</v>
      </c>
      <c r="K52" s="3">
        <v>10</v>
      </c>
      <c r="L52" s="33">
        <f>VLOOKUP(B52,[1]demand_without_cancel!$D$2:$E$88,2,FALSE)</f>
        <v>44</v>
      </c>
      <c r="M52" s="3">
        <f t="shared" si="2"/>
        <v>46.389200000000002</v>
      </c>
      <c r="N52" s="3">
        <v>48</v>
      </c>
      <c r="O52" s="3">
        <v>24</v>
      </c>
      <c r="P52" s="3" cm="1">
        <f t="array" ref="P52">SUMPRODUCT($P$2:$P$9,TRANSPOSE(R52:Y52))</f>
        <v>30</v>
      </c>
      <c r="Q52" s="3">
        <f t="shared" si="3"/>
        <v>900</v>
      </c>
      <c r="R52" s="3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1</v>
      </c>
      <c r="Y52" s="3">
        <v>1</v>
      </c>
      <c r="AD52" s="1"/>
      <c r="AE52" s="1"/>
    </row>
    <row r="53" spans="1:31">
      <c r="A53" s="2">
        <v>52</v>
      </c>
      <c r="B53" s="2" t="str">
        <f t="shared" si="1"/>
        <v>SOU-SYD-O</v>
      </c>
      <c r="C53" s="2" t="s">
        <v>7</v>
      </c>
      <c r="D53" t="s">
        <v>10</v>
      </c>
      <c r="E53" t="s">
        <v>21</v>
      </c>
      <c r="F53">
        <v>2593.9936650285699</v>
      </c>
      <c r="G53" s="34">
        <v>37</v>
      </c>
      <c r="H53" s="1">
        <v>39</v>
      </c>
      <c r="I53" s="3">
        <v>3</v>
      </c>
      <c r="J53" s="3">
        <v>40</v>
      </c>
      <c r="K53" s="3">
        <v>26</v>
      </c>
      <c r="L53" s="33">
        <f>VLOOKUP(B53,[1]demand_without_cancel!$D$2:$E$88,2,FALSE)</f>
        <v>70</v>
      </c>
      <c r="M53" s="3">
        <f t="shared" si="2"/>
        <v>73.801000000000002</v>
      </c>
      <c r="N53" s="3">
        <v>76</v>
      </c>
      <c r="O53" s="3">
        <v>40</v>
      </c>
      <c r="P53" s="3" cm="1">
        <f t="array" ref="P53">SUMPRODUCT($P$2:$P$9,TRANSPOSE(R53:Y53))</f>
        <v>44</v>
      </c>
      <c r="Q53" s="3">
        <f t="shared" si="3"/>
        <v>1320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AD53" s="1"/>
      <c r="AE53" s="1"/>
    </row>
    <row r="54" spans="1:31">
      <c r="A54" s="2">
        <v>53</v>
      </c>
      <c r="B54" s="2" t="str">
        <f t="shared" si="1"/>
        <v>SFO-BNE-O</v>
      </c>
      <c r="C54" s="2" t="s">
        <v>8</v>
      </c>
      <c r="D54" t="s">
        <v>11</v>
      </c>
      <c r="E54" s="6" t="s">
        <v>21</v>
      </c>
      <c r="F54" s="2">
        <v>0</v>
      </c>
      <c r="G54" s="34">
        <v>0</v>
      </c>
      <c r="H54" s="1">
        <v>0</v>
      </c>
      <c r="I54" s="3">
        <v>3</v>
      </c>
      <c r="J54" s="3">
        <v>0</v>
      </c>
      <c r="K54" s="3">
        <v>0</v>
      </c>
      <c r="L54" s="33">
        <v>0</v>
      </c>
      <c r="M54" s="3">
        <f t="shared" si="2"/>
        <v>0</v>
      </c>
      <c r="N54" s="3">
        <v>0</v>
      </c>
      <c r="O54" s="3">
        <v>0</v>
      </c>
      <c r="P54" s="3" cm="1">
        <f t="array" ref="P54">SUMPRODUCT($P$2:$P$9,TRANSPOSE(R54:Y54))</f>
        <v>23</v>
      </c>
      <c r="Q54" s="3">
        <f t="shared" si="3"/>
        <v>690</v>
      </c>
      <c r="R54" s="6">
        <v>0</v>
      </c>
      <c r="S54" s="3">
        <v>1</v>
      </c>
      <c r="T54" s="3">
        <v>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AD54" s="1"/>
      <c r="AE54" s="1"/>
    </row>
    <row r="55" spans="1:31">
      <c r="A55" s="2">
        <v>54</v>
      </c>
      <c r="B55" s="2" t="str">
        <f t="shared" si="1"/>
        <v>AKL-HKG-O</v>
      </c>
      <c r="C55" s="2" t="s">
        <v>9</v>
      </c>
      <c r="D55" t="s">
        <v>12</v>
      </c>
      <c r="E55" s="6" t="s">
        <v>21</v>
      </c>
      <c r="F55">
        <v>2899.7353133333299</v>
      </c>
      <c r="G55" s="34">
        <v>2</v>
      </c>
      <c r="H55" s="1">
        <v>2</v>
      </c>
      <c r="I55" s="3">
        <v>3</v>
      </c>
      <c r="J55" s="3">
        <v>2</v>
      </c>
      <c r="K55" s="3">
        <v>0</v>
      </c>
      <c r="L55" s="33">
        <f>VLOOKUP(B55,[1]demand_without_cancel!$D$2:$E$88,2,FALSE)</f>
        <v>3</v>
      </c>
      <c r="M55" s="3">
        <f t="shared" si="2"/>
        <v>3.1629</v>
      </c>
      <c r="N55" s="3">
        <v>3</v>
      </c>
      <c r="O55" s="3">
        <v>2</v>
      </c>
      <c r="P55" s="3" cm="1">
        <f t="array" ref="P55">SUMPRODUCT($P$2:$P$9,TRANSPOSE(R55:Y55))</f>
        <v>23</v>
      </c>
      <c r="Q55" s="3">
        <f t="shared" si="3"/>
        <v>690</v>
      </c>
      <c r="R55" s="6">
        <v>0</v>
      </c>
      <c r="S55" s="6">
        <v>0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  <c r="Y55" s="3">
        <v>0</v>
      </c>
      <c r="AD55" s="1"/>
      <c r="AE55" s="1"/>
    </row>
    <row r="56" spans="1:31">
      <c r="A56" s="2">
        <v>55</v>
      </c>
      <c r="B56" s="2" t="str">
        <f t="shared" si="1"/>
        <v>SYD-SIN-O</v>
      </c>
      <c r="C56" s="2" t="s">
        <v>10</v>
      </c>
      <c r="D56" t="s">
        <v>13</v>
      </c>
      <c r="E56" t="s">
        <v>21</v>
      </c>
      <c r="F56">
        <v>1488.14163902564</v>
      </c>
      <c r="G56" s="34">
        <v>20</v>
      </c>
      <c r="H56" s="1">
        <v>21</v>
      </c>
      <c r="I56" s="3">
        <v>3</v>
      </c>
      <c r="J56" s="3">
        <v>22</v>
      </c>
      <c r="K56" s="3">
        <v>20</v>
      </c>
      <c r="L56" s="33">
        <f>VLOOKUP(B56,[1]demand_without_cancel!$D$2:$E$88,2,FALSE)</f>
        <v>39</v>
      </c>
      <c r="M56" s="3">
        <f t="shared" si="2"/>
        <v>41.117699999999999</v>
      </c>
      <c r="N56" s="3">
        <v>43</v>
      </c>
      <c r="O56" s="3">
        <v>20</v>
      </c>
      <c r="P56" s="3" cm="1">
        <f t="array" ref="P56">SUMPRODUCT($P$2:$P$9,TRANSPOSE(R56:Y56))</f>
        <v>25</v>
      </c>
      <c r="Q56" s="3">
        <f t="shared" si="3"/>
        <v>750</v>
      </c>
      <c r="R56" s="6">
        <v>0</v>
      </c>
      <c r="S56" s="6">
        <v>0</v>
      </c>
      <c r="T56" s="6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AD56" s="1"/>
      <c r="AE56" s="1"/>
    </row>
    <row r="57" spans="1:31">
      <c r="A57" s="2">
        <v>56</v>
      </c>
      <c r="B57" s="2" t="str">
        <f t="shared" si="1"/>
        <v>BNE-DXB-O</v>
      </c>
      <c r="C57" s="2" t="s">
        <v>11</v>
      </c>
      <c r="D57" t="s">
        <v>14</v>
      </c>
      <c r="E57" s="6" t="s">
        <v>21</v>
      </c>
      <c r="F57" s="2">
        <v>0</v>
      </c>
      <c r="G57" s="34">
        <v>0</v>
      </c>
      <c r="H57" s="1">
        <v>0</v>
      </c>
      <c r="I57" s="3">
        <v>3</v>
      </c>
      <c r="J57" s="3">
        <v>0</v>
      </c>
      <c r="K57" s="3">
        <v>0</v>
      </c>
      <c r="L57" s="33">
        <v>0</v>
      </c>
      <c r="M57" s="3">
        <f t="shared" si="2"/>
        <v>0</v>
      </c>
      <c r="N57" s="3">
        <v>0</v>
      </c>
      <c r="O57" s="3">
        <v>0</v>
      </c>
      <c r="P57" s="3" cm="1">
        <f t="array" ref="P57">SUMPRODUCT($P$2:$P$9,TRANSPOSE(R57:Y57))</f>
        <v>33</v>
      </c>
      <c r="Q57" s="3">
        <f t="shared" si="3"/>
        <v>990</v>
      </c>
      <c r="R57" s="6">
        <v>0</v>
      </c>
      <c r="S57" s="6">
        <v>0</v>
      </c>
      <c r="T57" s="6">
        <v>0</v>
      </c>
      <c r="U57" s="1">
        <v>0</v>
      </c>
      <c r="V57" s="3">
        <v>1</v>
      </c>
      <c r="W57" s="3">
        <v>1</v>
      </c>
      <c r="X57" s="3">
        <v>1</v>
      </c>
      <c r="Y57" s="3">
        <v>0</v>
      </c>
      <c r="AD57" s="1"/>
      <c r="AE57" s="1"/>
    </row>
    <row r="58" spans="1:31">
      <c r="A58" s="2">
        <v>57</v>
      </c>
      <c r="B58" s="2" t="str">
        <f t="shared" si="1"/>
        <v>HKG-SOU-O</v>
      </c>
      <c r="C58" s="2" t="s">
        <v>12</v>
      </c>
      <c r="D58" t="s">
        <v>7</v>
      </c>
      <c r="E58" t="s">
        <v>21</v>
      </c>
      <c r="F58">
        <v>3252.25261640909</v>
      </c>
      <c r="G58" s="34">
        <v>13</v>
      </c>
      <c r="H58" s="1">
        <v>14</v>
      </c>
      <c r="I58" s="3">
        <v>3</v>
      </c>
      <c r="J58" s="3">
        <v>14</v>
      </c>
      <c r="K58" s="3">
        <v>6</v>
      </c>
      <c r="L58" s="33">
        <f>VLOOKUP(B58,[1]demand_without_cancel!$D$2:$E$88,2,FALSE)</f>
        <v>22</v>
      </c>
      <c r="M58" s="3">
        <f t="shared" si="2"/>
        <v>23.194600000000001</v>
      </c>
      <c r="N58" s="3">
        <v>24</v>
      </c>
      <c r="O58" s="3">
        <v>14</v>
      </c>
      <c r="P58" s="3" cm="1">
        <f t="array" ref="P58">SUMPRODUCT($P$2:$P$9,TRANSPOSE(R58:Y58))</f>
        <v>36</v>
      </c>
      <c r="Q58" s="3">
        <f t="shared" si="3"/>
        <v>1080</v>
      </c>
      <c r="R58" s="6">
        <v>0</v>
      </c>
      <c r="S58" s="6">
        <v>0</v>
      </c>
      <c r="T58" s="6">
        <v>0</v>
      </c>
      <c r="U58" s="1">
        <v>0</v>
      </c>
      <c r="V58" s="1">
        <v>0</v>
      </c>
      <c r="W58" s="3">
        <v>1</v>
      </c>
      <c r="X58" s="3">
        <v>1</v>
      </c>
      <c r="Y58" s="3">
        <v>1</v>
      </c>
      <c r="AD58" s="1"/>
      <c r="AE58" s="1"/>
    </row>
    <row r="59" spans="1:31">
      <c r="A59" s="2">
        <v>58</v>
      </c>
      <c r="B59" s="2" t="str">
        <f t="shared" si="1"/>
        <v>SOU-BNE-O</v>
      </c>
      <c r="C59" s="2" t="s">
        <v>7</v>
      </c>
      <c r="D59" t="s">
        <v>11</v>
      </c>
      <c r="E59" t="s">
        <v>21</v>
      </c>
      <c r="F59">
        <v>2505.7206654000001</v>
      </c>
      <c r="G59" s="34">
        <v>5</v>
      </c>
      <c r="H59" s="1">
        <v>5</v>
      </c>
      <c r="I59" s="3">
        <v>4</v>
      </c>
      <c r="J59" s="3">
        <v>5</v>
      </c>
      <c r="K59" s="3">
        <v>1</v>
      </c>
      <c r="L59" s="33">
        <f>VLOOKUP(B59,[1]demand_without_cancel!$D$2:$E$88,2,FALSE)</f>
        <v>10</v>
      </c>
      <c r="M59" s="3">
        <f t="shared" si="2"/>
        <v>10.542999999999999</v>
      </c>
      <c r="N59" s="3">
        <v>11</v>
      </c>
      <c r="O59" s="3">
        <v>4</v>
      </c>
      <c r="P59" s="3" cm="1">
        <f t="array" ref="P59">SUMPRODUCT($P$2:$P$9,TRANSPOSE(R59:Y59))</f>
        <v>47</v>
      </c>
      <c r="Q59" s="3">
        <f t="shared" si="3"/>
        <v>1410</v>
      </c>
      <c r="R59" s="3">
        <v>1</v>
      </c>
      <c r="S59" s="3">
        <v>1</v>
      </c>
      <c r="T59" s="3">
        <v>1</v>
      </c>
      <c r="U59" s="3">
        <v>1</v>
      </c>
      <c r="V59" s="6">
        <v>0</v>
      </c>
      <c r="W59" s="6">
        <v>0</v>
      </c>
      <c r="X59" s="6">
        <v>0</v>
      </c>
      <c r="Y59" s="6">
        <v>0</v>
      </c>
      <c r="AD59" s="1"/>
      <c r="AE59" s="1"/>
    </row>
    <row r="60" spans="1:31">
      <c r="A60" s="2">
        <v>59</v>
      </c>
      <c r="B60" s="2" t="str">
        <f t="shared" si="1"/>
        <v>SFO-HKG-O</v>
      </c>
      <c r="C60" s="2" t="s">
        <v>8</v>
      </c>
      <c r="D60" t="s">
        <v>12</v>
      </c>
      <c r="E60" t="s">
        <v>21</v>
      </c>
      <c r="F60">
        <v>2034.6108035</v>
      </c>
      <c r="G60" s="34">
        <v>1</v>
      </c>
      <c r="H60" s="1">
        <v>1</v>
      </c>
      <c r="I60" s="3">
        <v>4</v>
      </c>
      <c r="J60" s="3">
        <v>1</v>
      </c>
      <c r="K60" s="3">
        <v>1</v>
      </c>
      <c r="L60" s="33">
        <f>VLOOKUP(B60,[1]demand_without_cancel!$D$2:$E$88,2,FALSE)</f>
        <v>2</v>
      </c>
      <c r="M60" s="3">
        <f t="shared" si="2"/>
        <v>2.1086</v>
      </c>
      <c r="N60" s="3">
        <v>2</v>
      </c>
      <c r="O60" s="3">
        <v>1</v>
      </c>
      <c r="P60" s="3" cm="1">
        <f t="array" ref="P60">SUMPRODUCT($P$2:$P$9,TRANSPOSE(R60:Y60))</f>
        <v>39</v>
      </c>
      <c r="Q60" s="3">
        <f t="shared" si="3"/>
        <v>1170</v>
      </c>
      <c r="R60" s="6">
        <v>0</v>
      </c>
      <c r="S60" s="3">
        <v>1</v>
      </c>
      <c r="T60" s="3">
        <v>1</v>
      </c>
      <c r="U60" s="3">
        <v>1</v>
      </c>
      <c r="V60" s="3">
        <v>1</v>
      </c>
      <c r="W60" s="6">
        <v>0</v>
      </c>
      <c r="X60" s="6">
        <v>0</v>
      </c>
      <c r="Y60" s="6">
        <v>0</v>
      </c>
      <c r="AD60" s="1"/>
      <c r="AE60" s="1"/>
    </row>
    <row r="61" spans="1:31">
      <c r="A61" s="2">
        <v>60</v>
      </c>
      <c r="B61" s="2" t="str">
        <f t="shared" si="1"/>
        <v>AKL-SIN-O</v>
      </c>
      <c r="C61" s="2" t="s">
        <v>9</v>
      </c>
      <c r="D61" t="s">
        <v>13</v>
      </c>
      <c r="E61" s="6" t="s">
        <v>21</v>
      </c>
      <c r="F61" s="2">
        <v>0</v>
      </c>
      <c r="G61" s="34">
        <v>0</v>
      </c>
      <c r="H61" s="1">
        <v>0</v>
      </c>
      <c r="I61" s="3">
        <v>4</v>
      </c>
      <c r="J61" s="3">
        <v>0</v>
      </c>
      <c r="K61" s="3">
        <v>0</v>
      </c>
      <c r="L61" s="33">
        <v>0</v>
      </c>
      <c r="M61" s="3">
        <f t="shared" si="2"/>
        <v>0</v>
      </c>
      <c r="N61" s="3">
        <v>0</v>
      </c>
      <c r="O61" s="3">
        <v>0</v>
      </c>
      <c r="P61" s="3" cm="1">
        <f t="array" ref="P61">SUMPRODUCT($P$2:$P$9,TRANSPOSE(R61:Y61))</f>
        <v>29</v>
      </c>
      <c r="Q61" s="3">
        <f t="shared" si="3"/>
        <v>870</v>
      </c>
      <c r="R61" s="6">
        <v>0</v>
      </c>
      <c r="S61" s="6">
        <v>0</v>
      </c>
      <c r="T61" s="3">
        <v>1</v>
      </c>
      <c r="U61" s="3">
        <v>1</v>
      </c>
      <c r="V61" s="3">
        <v>1</v>
      </c>
      <c r="W61" s="3">
        <v>1</v>
      </c>
      <c r="X61" s="6">
        <v>0</v>
      </c>
      <c r="Y61" s="6">
        <v>0</v>
      </c>
      <c r="AD61" s="1"/>
      <c r="AE61" s="1"/>
    </row>
    <row r="62" spans="1:31">
      <c r="A62" s="2">
        <v>61</v>
      </c>
      <c r="B62" s="2" t="str">
        <f t="shared" si="1"/>
        <v>SYD-DXB-O</v>
      </c>
      <c r="C62" s="2" t="s">
        <v>10</v>
      </c>
      <c r="D62" t="s">
        <v>14</v>
      </c>
      <c r="E62" s="6" t="s">
        <v>21</v>
      </c>
      <c r="F62" s="2">
        <v>0</v>
      </c>
      <c r="G62" s="34">
        <v>0</v>
      </c>
      <c r="H62" s="1">
        <v>0</v>
      </c>
      <c r="I62" s="3">
        <v>4</v>
      </c>
      <c r="J62" s="3">
        <v>0</v>
      </c>
      <c r="K62" s="3">
        <v>0</v>
      </c>
      <c r="L62" s="33">
        <v>0</v>
      </c>
      <c r="M62" s="3">
        <f t="shared" si="2"/>
        <v>0</v>
      </c>
      <c r="N62" s="3">
        <v>0</v>
      </c>
      <c r="O62" s="3">
        <v>0</v>
      </c>
      <c r="P62" s="3" cm="1">
        <f t="array" ref="P62">SUMPRODUCT($P$2:$P$9,TRANSPOSE(R62:Y62))</f>
        <v>36</v>
      </c>
      <c r="Q62" s="3">
        <f t="shared" si="3"/>
        <v>1080</v>
      </c>
      <c r="R62" s="6">
        <v>0</v>
      </c>
      <c r="S62" s="6">
        <v>0</v>
      </c>
      <c r="T62" s="6">
        <v>0</v>
      </c>
      <c r="U62" s="3">
        <v>1</v>
      </c>
      <c r="V62" s="3">
        <v>1</v>
      </c>
      <c r="W62" s="3">
        <v>1</v>
      </c>
      <c r="X62" s="3">
        <v>1</v>
      </c>
      <c r="Y62" s="6">
        <v>0</v>
      </c>
      <c r="AD62" s="1"/>
      <c r="AE62" s="1"/>
    </row>
    <row r="63" spans="1:31">
      <c r="A63" s="2">
        <v>62</v>
      </c>
      <c r="B63" s="2" t="str">
        <f t="shared" si="1"/>
        <v>BNE-SOU-O</v>
      </c>
      <c r="C63" s="2" t="s">
        <v>11</v>
      </c>
      <c r="D63" t="s">
        <v>7</v>
      </c>
      <c r="E63" t="s">
        <v>21</v>
      </c>
      <c r="F63">
        <v>5080.1307583999996</v>
      </c>
      <c r="G63" s="34">
        <v>3</v>
      </c>
      <c r="H63" s="1">
        <v>3</v>
      </c>
      <c r="I63" s="3">
        <v>4</v>
      </c>
      <c r="J63" s="3">
        <v>3</v>
      </c>
      <c r="K63" s="3">
        <v>0</v>
      </c>
      <c r="L63" s="33">
        <f>VLOOKUP(B63,[1]demand_without_cancel!$D$2:$E$88,2,FALSE)</f>
        <v>5</v>
      </c>
      <c r="M63" s="3">
        <f t="shared" si="2"/>
        <v>5.2714999999999996</v>
      </c>
      <c r="N63" s="3">
        <v>5</v>
      </c>
      <c r="O63" s="3">
        <v>3</v>
      </c>
      <c r="P63" s="3" cm="1">
        <f t="array" ref="P63">SUMPRODUCT($P$2:$P$9,TRANSPOSE(R63:Y63))</f>
        <v>52</v>
      </c>
      <c r="Q63" s="3">
        <f t="shared" si="3"/>
        <v>1560</v>
      </c>
      <c r="R63" s="6">
        <v>0</v>
      </c>
      <c r="S63" s="6">
        <v>0</v>
      </c>
      <c r="T63" s="6">
        <v>0</v>
      </c>
      <c r="U63" s="6">
        <v>0</v>
      </c>
      <c r="V63" s="3">
        <v>1</v>
      </c>
      <c r="W63" s="3">
        <v>1</v>
      </c>
      <c r="X63" s="3">
        <v>1</v>
      </c>
      <c r="Y63" s="3">
        <v>1</v>
      </c>
      <c r="AD63" s="1"/>
      <c r="AE63" s="1"/>
    </row>
    <row r="64" spans="1:31">
      <c r="A64" s="2">
        <v>63</v>
      </c>
      <c r="B64" s="2" t="str">
        <f t="shared" si="1"/>
        <v>SOU-HKG-O</v>
      </c>
      <c r="C64" s="2" t="s">
        <v>7</v>
      </c>
      <c r="D64" t="s">
        <v>12</v>
      </c>
      <c r="E64" s="6" t="s">
        <v>21</v>
      </c>
      <c r="F64" s="2">
        <v>0</v>
      </c>
      <c r="G64" s="34">
        <v>0</v>
      </c>
      <c r="H64" s="1">
        <v>0</v>
      </c>
      <c r="I64" s="3">
        <v>5</v>
      </c>
      <c r="J64" s="3">
        <v>0</v>
      </c>
      <c r="K64" s="3">
        <v>0</v>
      </c>
      <c r="L64" s="33">
        <v>0</v>
      </c>
      <c r="M64" s="3">
        <f t="shared" si="2"/>
        <v>0</v>
      </c>
      <c r="N64" s="3">
        <v>0</v>
      </c>
      <c r="O64" s="3">
        <v>0</v>
      </c>
      <c r="P64" s="3" cm="1">
        <f t="array" ref="P64">SUMPRODUCT($P$2:$P$9,TRANSPOSE(R64:Y64))</f>
        <v>63</v>
      </c>
      <c r="Q64" s="3">
        <f t="shared" si="3"/>
        <v>1890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6">
        <v>0</v>
      </c>
      <c r="X64" s="6">
        <v>0</v>
      </c>
      <c r="Y64" s="6">
        <v>0</v>
      </c>
      <c r="AD64" s="1"/>
      <c r="AE64" s="1"/>
    </row>
    <row r="65" spans="1:31">
      <c r="A65" s="2">
        <v>64</v>
      </c>
      <c r="B65" s="2" t="str">
        <f t="shared" si="1"/>
        <v>SFO-SIN-O</v>
      </c>
      <c r="C65" s="2" t="s">
        <v>8</v>
      </c>
      <c r="D65" t="s">
        <v>13</v>
      </c>
      <c r="E65" s="6" t="s">
        <v>21</v>
      </c>
      <c r="F65" s="2">
        <v>0</v>
      </c>
      <c r="G65" s="34">
        <v>0</v>
      </c>
      <c r="H65" s="1">
        <v>0</v>
      </c>
      <c r="I65" s="3">
        <v>5</v>
      </c>
      <c r="J65" s="3">
        <v>0</v>
      </c>
      <c r="K65" s="3">
        <v>0</v>
      </c>
      <c r="L65" s="33">
        <v>0</v>
      </c>
      <c r="M65" s="3">
        <f t="shared" si="2"/>
        <v>0</v>
      </c>
      <c r="N65" s="3">
        <v>0</v>
      </c>
      <c r="O65" s="3">
        <v>0</v>
      </c>
      <c r="P65" s="3" cm="1">
        <f t="array" ref="P65">SUMPRODUCT($P$2:$P$9,TRANSPOSE(R65:Y65))</f>
        <v>45</v>
      </c>
      <c r="Q65" s="3">
        <f t="shared" si="3"/>
        <v>1350</v>
      </c>
      <c r="R65" s="3">
        <v>0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6">
        <v>0</v>
      </c>
      <c r="Y65" s="6">
        <v>0</v>
      </c>
      <c r="AD65" s="1"/>
      <c r="AE65" s="1"/>
    </row>
    <row r="66" spans="1:31">
      <c r="A66" s="2">
        <v>65</v>
      </c>
      <c r="B66" s="2" t="str">
        <f t="shared" si="1"/>
        <v>AKL-DXB-O</v>
      </c>
      <c r="C66" s="2" t="s">
        <v>9</v>
      </c>
      <c r="D66" t="s">
        <v>14</v>
      </c>
      <c r="E66" s="6" t="s">
        <v>21</v>
      </c>
      <c r="F66" s="2">
        <v>0</v>
      </c>
      <c r="G66" s="34">
        <v>0</v>
      </c>
      <c r="H66" s="1">
        <v>0</v>
      </c>
      <c r="I66" s="2">
        <v>5</v>
      </c>
      <c r="J66" s="3">
        <v>0</v>
      </c>
      <c r="K66" s="3">
        <v>0</v>
      </c>
      <c r="L66" s="33">
        <v>0</v>
      </c>
      <c r="M66" s="3">
        <f t="shared" si="2"/>
        <v>0</v>
      </c>
      <c r="N66" s="3">
        <v>0</v>
      </c>
      <c r="O66" s="3">
        <v>0</v>
      </c>
      <c r="P66" s="3" cm="1">
        <f t="array" ref="P66">SUMPRODUCT($P$2:$P$9,TRANSPOSE(R66:Y66))</f>
        <v>40</v>
      </c>
      <c r="Q66" s="3">
        <f t="shared" si="3"/>
        <v>1200</v>
      </c>
      <c r="R66" s="6">
        <v>0</v>
      </c>
      <c r="S66" s="6">
        <v>0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AD66" s="1"/>
      <c r="AE66" s="1"/>
    </row>
    <row r="67" spans="1:31">
      <c r="A67" s="2">
        <v>66</v>
      </c>
      <c r="B67" s="2" t="str">
        <f t="shared" ref="B67:B130" si="4">C67&amp;"-"&amp;D67&amp;"-"&amp;E67</f>
        <v>SYD-SOU-O</v>
      </c>
      <c r="C67" s="2" t="s">
        <v>10</v>
      </c>
      <c r="D67" t="s">
        <v>7</v>
      </c>
      <c r="E67" t="s">
        <v>21</v>
      </c>
      <c r="F67"/>
      <c r="G67" s="34">
        <v>16</v>
      </c>
      <c r="H67" s="1">
        <v>17</v>
      </c>
      <c r="I67" s="3">
        <v>5</v>
      </c>
      <c r="J67" s="3">
        <v>17</v>
      </c>
      <c r="K67" s="3">
        <v>3</v>
      </c>
      <c r="L67" s="33">
        <f>VLOOKUP(B67,[1]demand_without_cancel!$D$2:$E$88,2,FALSE)</f>
        <v>27</v>
      </c>
      <c r="M67" s="3">
        <f t="shared" ref="M67:M130" si="5">L67*1.0543</f>
        <v>28.466100000000001</v>
      </c>
      <c r="N67" s="3">
        <v>29</v>
      </c>
      <c r="O67" s="3">
        <v>12</v>
      </c>
      <c r="P67" s="3" cm="1">
        <f t="array" ref="P67">SUMPRODUCT($P$2:$P$9,TRANSPOSE(R67:Y67))</f>
        <v>55</v>
      </c>
      <c r="Q67" s="3">
        <f t="shared" si="3"/>
        <v>1650</v>
      </c>
      <c r="R67" s="6">
        <v>0</v>
      </c>
      <c r="S67" s="6">
        <v>0</v>
      </c>
      <c r="T67" s="3">
        <v>0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AD67" s="1"/>
      <c r="AE67" s="1"/>
    </row>
    <row r="68" spans="1:31">
      <c r="A68" s="2">
        <v>67</v>
      </c>
      <c r="B68" s="2" t="str">
        <f t="shared" si="4"/>
        <v>SOU-SIN-O</v>
      </c>
      <c r="C68" s="2" t="s">
        <v>7</v>
      </c>
      <c r="D68" t="s">
        <v>13</v>
      </c>
      <c r="E68" t="s">
        <v>21</v>
      </c>
      <c r="F68">
        <v>5112.2522099999996</v>
      </c>
      <c r="G68" s="34">
        <v>1</v>
      </c>
      <c r="H68" s="1">
        <v>1</v>
      </c>
      <c r="I68" s="3">
        <v>6</v>
      </c>
      <c r="J68" s="3">
        <v>1</v>
      </c>
      <c r="K68" s="3">
        <v>1</v>
      </c>
      <c r="L68" s="33">
        <f>VLOOKUP(B68,[1]demand_without_cancel!$D$2:$E$88,2,FALSE)</f>
        <v>2</v>
      </c>
      <c r="M68" s="3">
        <f t="shared" si="5"/>
        <v>2.1086</v>
      </c>
      <c r="N68" s="3">
        <v>2</v>
      </c>
      <c r="O68" s="3">
        <v>1</v>
      </c>
      <c r="P68" s="3" cm="1">
        <f t="array" ref="P68">SUMPRODUCT($P$2:$P$9,TRANSPOSE(R68:Y68))</f>
        <v>69</v>
      </c>
      <c r="Q68" s="3">
        <f t="shared" si="3"/>
        <v>2070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AD68" s="1"/>
      <c r="AE68" s="1"/>
    </row>
    <row r="69" spans="1:31">
      <c r="A69" s="2">
        <v>68</v>
      </c>
      <c r="B69" s="2" t="str">
        <f t="shared" si="4"/>
        <v>SFO-DXB-O</v>
      </c>
      <c r="C69" s="2" t="s">
        <v>8</v>
      </c>
      <c r="D69" t="s">
        <v>14</v>
      </c>
      <c r="E69" s="6" t="s">
        <v>21</v>
      </c>
      <c r="F69" s="2">
        <v>0</v>
      </c>
      <c r="G69" s="34">
        <v>0</v>
      </c>
      <c r="H69" s="1">
        <v>0</v>
      </c>
      <c r="I69" s="3">
        <v>6</v>
      </c>
      <c r="J69" s="3">
        <v>0</v>
      </c>
      <c r="K69" s="3">
        <v>0</v>
      </c>
      <c r="L69" s="33">
        <v>0</v>
      </c>
      <c r="M69" s="3">
        <f t="shared" si="5"/>
        <v>0</v>
      </c>
      <c r="N69" s="3">
        <v>0</v>
      </c>
      <c r="O69" s="3">
        <v>0</v>
      </c>
      <c r="P69" s="3" cm="1">
        <f t="array" ref="P69">SUMPRODUCT($P$2:$P$9,TRANSPOSE(R69:Y69))</f>
        <v>56</v>
      </c>
      <c r="Q69" s="3">
        <f t="shared" si="3"/>
        <v>1680</v>
      </c>
      <c r="R69" s="3">
        <v>0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0</v>
      </c>
      <c r="AD69" s="1"/>
      <c r="AE69" s="1"/>
    </row>
    <row r="70" spans="1:31">
      <c r="A70" s="2">
        <v>69</v>
      </c>
      <c r="B70" s="2" t="str">
        <f t="shared" si="4"/>
        <v>AKL-SOU-O</v>
      </c>
      <c r="C70" s="2" t="s">
        <v>9</v>
      </c>
      <c r="D70" t="s">
        <v>7</v>
      </c>
      <c r="E70" s="6" t="s">
        <v>21</v>
      </c>
      <c r="F70">
        <v>4098.3182487499998</v>
      </c>
      <c r="G70" s="34">
        <v>4</v>
      </c>
      <c r="H70" s="1">
        <v>4</v>
      </c>
      <c r="I70" s="3">
        <v>6</v>
      </c>
      <c r="J70" s="3">
        <v>4</v>
      </c>
      <c r="K70" s="3">
        <v>1</v>
      </c>
      <c r="L70" s="33">
        <f>VLOOKUP(B70,[1]demand_without_cancel!$D$2:$E$88,2,FALSE)</f>
        <v>8</v>
      </c>
      <c r="M70" s="3">
        <f t="shared" si="5"/>
        <v>8.4344000000000001</v>
      </c>
      <c r="N70" s="3">
        <v>9</v>
      </c>
      <c r="O70" s="3">
        <v>3</v>
      </c>
      <c r="P70" s="3" cm="1">
        <f t="array" ref="P70">SUMPRODUCT($P$2:$P$9,TRANSPOSE(R70:Y70))</f>
        <v>59</v>
      </c>
      <c r="Q70" s="3">
        <f t="shared" si="3"/>
        <v>1770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AD70" s="1"/>
      <c r="AE70" s="1"/>
    </row>
    <row r="71" spans="1:31">
      <c r="A71" s="2">
        <v>70</v>
      </c>
      <c r="B71" s="2" t="str">
        <f t="shared" si="4"/>
        <v>SOU-DXB-O</v>
      </c>
      <c r="C71" s="2" t="s">
        <v>7</v>
      </c>
      <c r="D71" t="s">
        <v>14</v>
      </c>
      <c r="E71" s="6" t="s">
        <v>21</v>
      </c>
      <c r="F71" s="2">
        <v>0</v>
      </c>
      <c r="G71" s="34">
        <v>0</v>
      </c>
      <c r="H71" s="1">
        <v>0</v>
      </c>
      <c r="I71" s="3">
        <v>7</v>
      </c>
      <c r="J71" s="3">
        <v>0</v>
      </c>
      <c r="K71" s="3">
        <v>0</v>
      </c>
      <c r="L71" s="33">
        <v>0</v>
      </c>
      <c r="M71" s="3">
        <f t="shared" si="5"/>
        <v>0</v>
      </c>
      <c r="N71" s="3">
        <v>0</v>
      </c>
      <c r="O71" s="3">
        <v>0</v>
      </c>
      <c r="P71" s="3" cm="1">
        <f t="array" ref="P71">SUMPRODUCT($P$2:$P$9,TRANSPOSE(R71:Y71))</f>
        <v>80</v>
      </c>
      <c r="Q71" s="3">
        <f t="shared" si="3"/>
        <v>2400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0</v>
      </c>
      <c r="AD71" s="1"/>
      <c r="AE71" s="1"/>
    </row>
    <row r="72" spans="1:31">
      <c r="A72" s="2">
        <v>71</v>
      </c>
      <c r="B72" s="2" t="str">
        <f t="shared" si="4"/>
        <v>SFO-SOU-O</v>
      </c>
      <c r="C72" s="2" t="s">
        <v>8</v>
      </c>
      <c r="D72" t="s">
        <v>7</v>
      </c>
      <c r="E72" s="6" t="s">
        <v>21</v>
      </c>
      <c r="F72" s="2">
        <v>0</v>
      </c>
      <c r="G72" s="34">
        <v>0</v>
      </c>
      <c r="H72" s="1">
        <v>0</v>
      </c>
      <c r="I72" s="3">
        <v>7</v>
      </c>
      <c r="J72" s="3">
        <v>0</v>
      </c>
      <c r="K72" s="3">
        <v>0</v>
      </c>
      <c r="L72" s="33">
        <v>0</v>
      </c>
      <c r="M72" s="3">
        <f t="shared" si="5"/>
        <v>0</v>
      </c>
      <c r="N72" s="3">
        <v>0</v>
      </c>
      <c r="O72" s="3">
        <v>0</v>
      </c>
      <c r="P72" s="3" cm="1">
        <f t="array" ref="P72">SUMPRODUCT($P$2:$P$9,TRANSPOSE(R72:Y72))</f>
        <v>75</v>
      </c>
      <c r="Q72" s="3">
        <f t="shared" si="3"/>
        <v>2250</v>
      </c>
      <c r="R72" s="3">
        <v>0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AD72" s="1"/>
      <c r="AE72" s="1"/>
    </row>
    <row r="73" spans="1:31">
      <c r="A73" s="2">
        <v>72</v>
      </c>
      <c r="B73" s="2" t="str">
        <f t="shared" si="4"/>
        <v>SOU-SOU-O</v>
      </c>
      <c r="C73" s="2" t="s">
        <v>7</v>
      </c>
      <c r="D73" t="s">
        <v>7</v>
      </c>
      <c r="E73" t="s">
        <v>21</v>
      </c>
      <c r="F73">
        <v>7632.0449515869605</v>
      </c>
      <c r="G73" s="34">
        <v>52</v>
      </c>
      <c r="H73" s="1">
        <v>55</v>
      </c>
      <c r="I73" s="3">
        <v>8</v>
      </c>
      <c r="J73" s="3">
        <v>57</v>
      </c>
      <c r="K73" s="3">
        <v>44</v>
      </c>
      <c r="L73" s="33">
        <f>VLOOKUP(B73,[1]demand_without_cancel!$D$2:$E$88,2,FALSE)</f>
        <v>92</v>
      </c>
      <c r="M73" s="3">
        <f t="shared" si="5"/>
        <v>96.995599999999996</v>
      </c>
      <c r="N73" s="3">
        <v>101</v>
      </c>
      <c r="O73" s="3">
        <v>55</v>
      </c>
      <c r="P73" s="3" cm="1">
        <f t="array" ref="P73">SUMPRODUCT($P$2:$P$9,TRANSPOSE(R73:Y73))</f>
        <v>99</v>
      </c>
      <c r="Q73" s="3">
        <v>990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AD73" s="1"/>
      <c r="AE73" s="1"/>
    </row>
    <row r="74" spans="1:31">
      <c r="A74" s="2">
        <v>73</v>
      </c>
      <c r="B74" s="2" t="str">
        <f t="shared" si="4"/>
        <v>SOU-SFO-B</v>
      </c>
      <c r="C74" s="2" t="s">
        <v>7</v>
      </c>
      <c r="D74" t="s">
        <v>8</v>
      </c>
      <c r="E74" t="s">
        <v>20</v>
      </c>
      <c r="F74">
        <v>1460.4970252857099</v>
      </c>
      <c r="G74" s="34">
        <v>191</v>
      </c>
      <c r="H74" s="1">
        <v>201</v>
      </c>
      <c r="I74" s="3">
        <v>1</v>
      </c>
      <c r="J74" s="3">
        <v>209</v>
      </c>
      <c r="K74" s="3">
        <v>182</v>
      </c>
      <c r="L74" s="33">
        <f>VLOOKUP(B74,[1]demand_without_cancel!$D$2:$E$88,2,FALSE)</f>
        <v>371</v>
      </c>
      <c r="M74" s="3">
        <f t="shared" si="5"/>
        <v>391.14530000000002</v>
      </c>
      <c r="N74" s="3">
        <v>405</v>
      </c>
      <c r="O74" s="3">
        <v>190</v>
      </c>
      <c r="P74" s="3" cm="1">
        <f t="array" ref="P74">SUMPRODUCT($P$2:$P$9,TRANSPOSE(R74:Y74))</f>
        <v>24</v>
      </c>
      <c r="Q74" s="3">
        <f t="shared" ref="Q74:Q108" si="6">IF(P74&gt;21,P74*30,P74*40)</f>
        <v>720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AD74" s="1"/>
      <c r="AE74" s="1"/>
    </row>
    <row r="75" spans="1:31">
      <c r="A75" s="2">
        <v>74</v>
      </c>
      <c r="B75" s="2" t="str">
        <f t="shared" si="4"/>
        <v>SFO-AKL-B</v>
      </c>
      <c r="C75" s="2" t="s">
        <v>8</v>
      </c>
      <c r="D75" t="s">
        <v>9</v>
      </c>
      <c r="E75" t="s">
        <v>20</v>
      </c>
      <c r="F75">
        <v>1173.9852720159099</v>
      </c>
      <c r="G75" s="34">
        <v>23</v>
      </c>
      <c r="H75" s="1">
        <v>24</v>
      </c>
      <c r="I75" s="3">
        <v>1</v>
      </c>
      <c r="J75" s="3">
        <v>25</v>
      </c>
      <c r="K75" s="3">
        <v>19</v>
      </c>
      <c r="L75" s="33">
        <f>VLOOKUP(B75,[1]demand_without_cancel!$D$2:$E$88,2,FALSE)</f>
        <v>44</v>
      </c>
      <c r="M75" s="3">
        <f t="shared" si="5"/>
        <v>46.389200000000002</v>
      </c>
      <c r="N75" s="3">
        <v>48</v>
      </c>
      <c r="O75" s="3">
        <v>8</v>
      </c>
      <c r="P75" s="3" cm="1">
        <f t="array" ref="P75">SUMPRODUCT($P$2:$P$9,TRANSPOSE(R75:Y75))</f>
        <v>16</v>
      </c>
      <c r="Q75" s="3">
        <f t="shared" si="6"/>
        <v>640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AD75" s="1"/>
      <c r="AE75" s="1"/>
    </row>
    <row r="76" spans="1:31">
      <c r="A76" s="2">
        <v>75</v>
      </c>
      <c r="B76" s="2" t="str">
        <f t="shared" si="4"/>
        <v>AKL-SYD-B</v>
      </c>
      <c r="C76" s="2" t="s">
        <v>9</v>
      </c>
      <c r="D76" t="s">
        <v>10</v>
      </c>
      <c r="E76" s="6" t="s">
        <v>20</v>
      </c>
      <c r="F76">
        <v>258.58995399390199</v>
      </c>
      <c r="G76" s="34">
        <v>41</v>
      </c>
      <c r="H76" s="1">
        <v>43</v>
      </c>
      <c r="I76" s="3">
        <v>1</v>
      </c>
      <c r="J76" s="3">
        <v>45</v>
      </c>
      <c r="K76" s="3">
        <v>20</v>
      </c>
      <c r="L76" s="33">
        <f>VLOOKUP(B76,[1]demand_without_cancel!$D$2:$E$88,2,FALSE)</f>
        <v>82</v>
      </c>
      <c r="M76" s="3">
        <f t="shared" si="5"/>
        <v>86.452600000000004</v>
      </c>
      <c r="N76" s="3">
        <v>90</v>
      </c>
      <c r="O76" s="3">
        <v>18</v>
      </c>
      <c r="P76" s="3" cm="1">
        <f t="array" ref="P76">SUMPRODUCT($P$2:$P$9,TRANSPOSE(R76:Y76))</f>
        <v>4</v>
      </c>
      <c r="Q76" s="3">
        <f t="shared" si="6"/>
        <v>160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AD76" s="1"/>
      <c r="AE76" s="1"/>
    </row>
    <row r="77" spans="1:31">
      <c r="A77" s="2">
        <v>76</v>
      </c>
      <c r="B77" s="2" t="str">
        <f t="shared" si="4"/>
        <v>SYD-BNE-B</v>
      </c>
      <c r="C77" s="2" t="s">
        <v>10</v>
      </c>
      <c r="D77" t="s">
        <v>11</v>
      </c>
      <c r="E77" t="s">
        <v>20</v>
      </c>
      <c r="F77">
        <v>243.47759292711899</v>
      </c>
      <c r="G77" s="34">
        <v>31</v>
      </c>
      <c r="H77" s="1">
        <v>33</v>
      </c>
      <c r="I77" s="3">
        <v>1</v>
      </c>
      <c r="J77" s="3">
        <v>34</v>
      </c>
      <c r="K77" s="3">
        <v>8</v>
      </c>
      <c r="L77" s="33">
        <f>VLOOKUP(B77,[1]demand_without_cancel!$D$2:$E$88,2,FALSE)</f>
        <v>59</v>
      </c>
      <c r="M77" s="3">
        <f t="shared" si="5"/>
        <v>62.203699999999998</v>
      </c>
      <c r="N77" s="3">
        <v>64</v>
      </c>
      <c r="O77" s="3">
        <v>17</v>
      </c>
      <c r="P77" s="3" cm="1">
        <f t="array" ref="P77">SUMPRODUCT($P$2:$P$9,TRANSPOSE(R77:Y77))</f>
        <v>3</v>
      </c>
      <c r="Q77" s="3">
        <f t="shared" si="6"/>
        <v>120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AD77" s="1"/>
      <c r="AE77" s="1"/>
    </row>
    <row r="78" spans="1:31">
      <c r="A78" s="2">
        <v>77</v>
      </c>
      <c r="B78" s="2" t="str">
        <f t="shared" si="4"/>
        <v>BNE-HKG-B</v>
      </c>
      <c r="C78" s="2" t="s">
        <v>11</v>
      </c>
      <c r="D78" t="s">
        <v>12</v>
      </c>
      <c r="E78" s="6" t="s">
        <v>20</v>
      </c>
      <c r="F78">
        <v>748.24679645121898</v>
      </c>
      <c r="G78" s="34">
        <v>41</v>
      </c>
      <c r="H78" s="1">
        <v>43</v>
      </c>
      <c r="I78" s="3">
        <v>1</v>
      </c>
      <c r="J78" s="3">
        <v>45</v>
      </c>
      <c r="K78" s="3">
        <v>34</v>
      </c>
      <c r="L78" s="33">
        <f>VLOOKUP(B78,[1]demand_without_cancel!$D$2:$E$88,2,FALSE)</f>
        <v>82</v>
      </c>
      <c r="M78" s="3">
        <f t="shared" si="5"/>
        <v>86.452600000000004</v>
      </c>
      <c r="N78" s="3">
        <v>90</v>
      </c>
      <c r="O78" s="3">
        <v>32</v>
      </c>
      <c r="P78" s="3" cm="1">
        <f t="array" ref="P78">SUMPRODUCT($P$2:$P$9,TRANSPOSE(R78:Y78))</f>
        <v>16</v>
      </c>
      <c r="Q78" s="3">
        <f t="shared" si="6"/>
        <v>640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AD78" s="1"/>
      <c r="AE78" s="1"/>
    </row>
    <row r="79" spans="1:31">
      <c r="A79" s="2">
        <v>78</v>
      </c>
      <c r="B79" s="2" t="str">
        <f t="shared" si="4"/>
        <v>HKG-SIN-B</v>
      </c>
      <c r="C79" s="2" t="s">
        <v>12</v>
      </c>
      <c r="D79" t="s">
        <v>13</v>
      </c>
      <c r="E79" s="6" t="s">
        <v>20</v>
      </c>
      <c r="F79" s="2">
        <v>0</v>
      </c>
      <c r="G79" s="34">
        <v>0</v>
      </c>
      <c r="H79" s="1">
        <v>0</v>
      </c>
      <c r="I79" s="3">
        <v>1</v>
      </c>
      <c r="J79" s="3">
        <v>0</v>
      </c>
      <c r="K79" s="3">
        <v>0</v>
      </c>
      <c r="L79" s="33">
        <v>0</v>
      </c>
      <c r="M79" s="3">
        <f t="shared" si="5"/>
        <v>0</v>
      </c>
      <c r="N79" s="3">
        <v>0</v>
      </c>
      <c r="O79" s="3">
        <v>0</v>
      </c>
      <c r="P79" s="3" cm="1">
        <f t="array" ref="P79">SUMPRODUCT($P$2:$P$9,TRANSPOSE(R79:Y79))</f>
        <v>6</v>
      </c>
      <c r="Q79" s="3">
        <f t="shared" si="6"/>
        <v>240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AD79" s="1"/>
      <c r="AE79" s="1"/>
    </row>
    <row r="80" spans="1:31">
      <c r="A80" s="2">
        <v>79</v>
      </c>
      <c r="B80" s="2" t="str">
        <f t="shared" si="4"/>
        <v>SIN-DXB-B</v>
      </c>
      <c r="C80" s="2" t="s">
        <v>13</v>
      </c>
      <c r="D80" t="s">
        <v>14</v>
      </c>
      <c r="E80" t="s">
        <v>20</v>
      </c>
      <c r="F80">
        <v>864.03112033720902</v>
      </c>
      <c r="G80" s="34">
        <v>43</v>
      </c>
      <c r="H80" s="1">
        <v>45</v>
      </c>
      <c r="I80" s="3">
        <v>1</v>
      </c>
      <c r="J80" s="3">
        <v>47</v>
      </c>
      <c r="K80" s="3">
        <v>14</v>
      </c>
      <c r="L80" s="33">
        <f>VLOOKUP(B80,[1]demand_without_cancel!$D$2:$E$88,2,FALSE)</f>
        <v>86</v>
      </c>
      <c r="M80" s="3">
        <f t="shared" si="5"/>
        <v>90.669799999999995</v>
      </c>
      <c r="N80" s="3">
        <v>94</v>
      </c>
      <c r="O80" s="3">
        <v>32</v>
      </c>
      <c r="P80" s="3" cm="1">
        <f t="array" ref="P80">SUMPRODUCT($P$2:$P$9,TRANSPOSE(R80:Y80))</f>
        <v>11</v>
      </c>
      <c r="Q80" s="3">
        <f t="shared" si="6"/>
        <v>440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0</v>
      </c>
      <c r="AD80" s="1"/>
      <c r="AE80" s="1"/>
    </row>
    <row r="81" spans="1:31">
      <c r="A81" s="2">
        <v>80</v>
      </c>
      <c r="B81" s="2" t="str">
        <f t="shared" si="4"/>
        <v>DXB-SOU-B</v>
      </c>
      <c r="C81" s="2" t="s">
        <v>14</v>
      </c>
      <c r="D81" t="s">
        <v>7</v>
      </c>
      <c r="E81" t="s">
        <v>20</v>
      </c>
      <c r="F81">
        <v>1273.4345479875899</v>
      </c>
      <c r="G81" s="34">
        <v>211</v>
      </c>
      <c r="H81" s="1">
        <v>222</v>
      </c>
      <c r="I81" s="3">
        <v>1</v>
      </c>
      <c r="J81" s="3">
        <v>231</v>
      </c>
      <c r="K81" s="3">
        <v>170</v>
      </c>
      <c r="L81" s="33">
        <f>VLOOKUP(B81,[1]demand_without_cancel!$D$2:$E$88,2,FALSE)</f>
        <v>403</v>
      </c>
      <c r="M81" s="3">
        <f t="shared" si="5"/>
        <v>424.88290000000001</v>
      </c>
      <c r="N81" s="3">
        <v>440</v>
      </c>
      <c r="O81" s="3">
        <v>170</v>
      </c>
      <c r="P81" s="3" cm="1">
        <f t="array" ref="P81">SUMPRODUCT($P$2:$P$9,TRANSPOSE(R81:Y81))</f>
        <v>19</v>
      </c>
      <c r="Q81" s="3">
        <f t="shared" si="6"/>
        <v>760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AD81" s="1"/>
      <c r="AE81" s="1"/>
    </row>
    <row r="82" spans="1:31">
      <c r="A82" s="2">
        <v>81</v>
      </c>
      <c r="B82" s="2" t="str">
        <f t="shared" si="4"/>
        <v>SOU-AKL-B</v>
      </c>
      <c r="C82" s="2" t="s">
        <v>7</v>
      </c>
      <c r="D82" t="s">
        <v>9</v>
      </c>
      <c r="E82" t="s">
        <v>20</v>
      </c>
      <c r="F82">
        <v>3047.01279185882</v>
      </c>
      <c r="G82" s="34">
        <v>44</v>
      </c>
      <c r="H82" s="1">
        <v>46</v>
      </c>
      <c r="I82" s="3">
        <v>2</v>
      </c>
      <c r="J82" s="3">
        <v>48</v>
      </c>
      <c r="K82" s="3">
        <v>40</v>
      </c>
      <c r="L82" s="33">
        <f>VLOOKUP(B82,[1]demand_without_cancel!$D$2:$E$88,2,FALSE)</f>
        <v>85</v>
      </c>
      <c r="M82" s="3">
        <f t="shared" si="5"/>
        <v>89.615499999999997</v>
      </c>
      <c r="N82" s="3">
        <v>93</v>
      </c>
      <c r="O82" s="3">
        <v>41</v>
      </c>
      <c r="P82" s="3" cm="1">
        <f t="array" ref="P82">SUMPRODUCT($P$2:$P$9,TRANSPOSE(R82:Y82))</f>
        <v>40</v>
      </c>
      <c r="Q82" s="3">
        <f t="shared" si="6"/>
        <v>1200</v>
      </c>
      <c r="R82" s="3">
        <v>1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AD82" s="1"/>
      <c r="AE82" s="1"/>
    </row>
    <row r="83" spans="1:31">
      <c r="A83" s="2">
        <v>82</v>
      </c>
      <c r="B83" s="2" t="str">
        <f t="shared" si="4"/>
        <v>SFO-SYD-B</v>
      </c>
      <c r="C83" s="2" t="s">
        <v>8</v>
      </c>
      <c r="D83" t="s">
        <v>10</v>
      </c>
      <c r="E83" t="s">
        <v>20</v>
      </c>
      <c r="F83">
        <v>1725.0821167567599</v>
      </c>
      <c r="G83" s="34">
        <v>152</v>
      </c>
      <c r="H83" s="1">
        <v>160</v>
      </c>
      <c r="I83" s="3">
        <v>2</v>
      </c>
      <c r="J83" s="3">
        <v>166</v>
      </c>
      <c r="K83" s="3">
        <v>156</v>
      </c>
      <c r="L83" s="33">
        <f>VLOOKUP(B83,[1]demand_without_cancel!$D$2:$E$88,2,FALSE)</f>
        <v>296</v>
      </c>
      <c r="M83" s="3">
        <f t="shared" si="5"/>
        <v>312.07280000000003</v>
      </c>
      <c r="N83" s="3">
        <v>323</v>
      </c>
      <c r="O83" s="3">
        <v>157</v>
      </c>
      <c r="P83" s="3" cm="1">
        <f t="array" ref="P83">SUMPRODUCT($P$2:$P$9,TRANSPOSE(R83:Y83))</f>
        <v>20</v>
      </c>
      <c r="Q83" s="3">
        <f t="shared" si="6"/>
        <v>800</v>
      </c>
      <c r="R83" s="3">
        <v>0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AA83" s="3"/>
      <c r="AD83" s="1"/>
      <c r="AE83" s="1"/>
    </row>
    <row r="84" spans="1:31">
      <c r="A84" s="2">
        <v>83</v>
      </c>
      <c r="B84" s="2" t="str">
        <f t="shared" si="4"/>
        <v>AKL-BNE-B</v>
      </c>
      <c r="C84" s="2" t="s">
        <v>9</v>
      </c>
      <c r="D84" t="s">
        <v>11</v>
      </c>
      <c r="E84" s="6" t="s">
        <v>20</v>
      </c>
      <c r="F84" s="2">
        <v>0</v>
      </c>
      <c r="G84" s="34">
        <v>0</v>
      </c>
      <c r="H84" s="1">
        <v>0</v>
      </c>
      <c r="I84" s="2">
        <v>2</v>
      </c>
      <c r="J84" s="3">
        <v>0</v>
      </c>
      <c r="K84" s="3">
        <v>0</v>
      </c>
      <c r="L84" s="33">
        <v>0</v>
      </c>
      <c r="M84" s="3">
        <f t="shared" si="5"/>
        <v>0</v>
      </c>
      <c r="N84" s="3">
        <v>0</v>
      </c>
      <c r="O84" s="3">
        <v>0</v>
      </c>
      <c r="P84" s="3" cm="1">
        <f t="array" ref="P84">SUMPRODUCT($P$2:$P$9,TRANSPOSE(R84:Y84))</f>
        <v>7</v>
      </c>
      <c r="Q84" s="3">
        <f t="shared" si="6"/>
        <v>280</v>
      </c>
      <c r="R84" s="3">
        <v>0</v>
      </c>
      <c r="S84">
        <v>0</v>
      </c>
      <c r="T84" s="3">
        <v>1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AD84" s="1"/>
      <c r="AE84" s="1"/>
    </row>
    <row r="85" spans="1:31">
      <c r="A85" s="2">
        <v>84</v>
      </c>
      <c r="B85" s="2" t="str">
        <f t="shared" si="4"/>
        <v>SYD-HKG-B</v>
      </c>
      <c r="C85" s="2" t="s">
        <v>10</v>
      </c>
      <c r="D85" t="s">
        <v>12</v>
      </c>
      <c r="E85" t="s">
        <v>20</v>
      </c>
      <c r="F85">
        <v>1178.4916146810599</v>
      </c>
      <c r="G85" s="34">
        <v>153</v>
      </c>
      <c r="H85" s="1">
        <v>161</v>
      </c>
      <c r="I85" s="3">
        <v>2</v>
      </c>
      <c r="J85" s="3">
        <v>167</v>
      </c>
      <c r="K85" s="3">
        <v>75</v>
      </c>
      <c r="L85" s="33">
        <f>VLOOKUP(B85,[1]demand_without_cancel!$D$2:$E$88,2,FALSE)</f>
        <v>301</v>
      </c>
      <c r="M85" s="3">
        <f t="shared" si="5"/>
        <v>317.34430000000003</v>
      </c>
      <c r="N85" s="3">
        <v>329</v>
      </c>
      <c r="O85" s="3">
        <v>151</v>
      </c>
      <c r="P85" s="3" cm="1">
        <f t="array" ref="P85">SUMPRODUCT($P$2:$P$9,TRANSPOSE(R85:Y85))</f>
        <v>19</v>
      </c>
      <c r="Q85" s="3">
        <f t="shared" si="6"/>
        <v>760</v>
      </c>
      <c r="R85" s="3">
        <v>0</v>
      </c>
      <c r="S85">
        <v>0</v>
      </c>
      <c r="T85">
        <v>0</v>
      </c>
      <c r="U85" s="3">
        <v>1</v>
      </c>
      <c r="V85" s="3">
        <v>1</v>
      </c>
      <c r="W85" s="3">
        <v>0</v>
      </c>
      <c r="X85" s="3">
        <v>0</v>
      </c>
      <c r="Y85" s="3">
        <v>0</v>
      </c>
      <c r="AD85" s="1"/>
      <c r="AE85" s="1"/>
    </row>
    <row r="86" spans="1:31">
      <c r="A86" s="2">
        <v>85</v>
      </c>
      <c r="B86" s="2" t="str">
        <f t="shared" si="4"/>
        <v>BNE-SIN-B</v>
      </c>
      <c r="C86" s="2" t="s">
        <v>11</v>
      </c>
      <c r="D86" t="s">
        <v>13</v>
      </c>
      <c r="E86" s="6" t="s">
        <v>20</v>
      </c>
      <c r="F86" s="2">
        <v>0</v>
      </c>
      <c r="G86" s="34">
        <v>0</v>
      </c>
      <c r="H86" s="1">
        <v>0</v>
      </c>
      <c r="I86" s="3">
        <v>2</v>
      </c>
      <c r="J86" s="3">
        <v>0</v>
      </c>
      <c r="K86" s="3">
        <v>0</v>
      </c>
      <c r="L86" s="33">
        <v>0</v>
      </c>
      <c r="M86" s="3">
        <f t="shared" si="5"/>
        <v>0</v>
      </c>
      <c r="N86" s="3">
        <v>0</v>
      </c>
      <c r="O86" s="3">
        <v>0</v>
      </c>
      <c r="P86" s="3" cm="1">
        <f t="array" ref="P86">SUMPRODUCT($P$2:$P$9,TRANSPOSE(R86:Y86))</f>
        <v>22</v>
      </c>
      <c r="Q86" s="3">
        <f t="shared" si="6"/>
        <v>660</v>
      </c>
      <c r="R86" s="3">
        <v>0</v>
      </c>
      <c r="S86">
        <v>0</v>
      </c>
      <c r="T86">
        <v>0</v>
      </c>
      <c r="U86">
        <v>0</v>
      </c>
      <c r="V86" s="3">
        <v>1</v>
      </c>
      <c r="W86" s="3">
        <v>1</v>
      </c>
      <c r="X86" s="3">
        <v>0</v>
      </c>
      <c r="Y86" s="3">
        <v>0</v>
      </c>
      <c r="AD86" s="1"/>
      <c r="AE86" s="1"/>
    </row>
    <row r="87" spans="1:31">
      <c r="A87" s="2">
        <v>86</v>
      </c>
      <c r="B87" s="2" t="str">
        <f t="shared" si="4"/>
        <v>HKG-DXB-B</v>
      </c>
      <c r="C87" s="2" t="s">
        <v>12</v>
      </c>
      <c r="D87" t="s">
        <v>14</v>
      </c>
      <c r="E87" t="s">
        <v>20</v>
      </c>
      <c r="F87">
        <v>1432.9084313712401</v>
      </c>
      <c r="G87" s="34">
        <v>151</v>
      </c>
      <c r="H87" s="1">
        <v>159</v>
      </c>
      <c r="I87" s="3">
        <v>2</v>
      </c>
      <c r="J87" s="3">
        <v>165</v>
      </c>
      <c r="K87" s="3">
        <v>135</v>
      </c>
      <c r="L87" s="33">
        <f>VLOOKUP(B87,[1]demand_without_cancel!$D$2:$E$88,2,FALSE)</f>
        <v>299</v>
      </c>
      <c r="M87" s="3">
        <f t="shared" si="5"/>
        <v>315.23570000000001</v>
      </c>
      <c r="N87" s="3">
        <v>327</v>
      </c>
      <c r="O87" s="3">
        <v>134</v>
      </c>
      <c r="P87" s="3" cm="1">
        <f t="array" ref="P87">SUMPRODUCT($P$2:$P$9,TRANSPOSE(R87:Y87))</f>
        <v>17</v>
      </c>
      <c r="Q87" s="3">
        <f t="shared" si="6"/>
        <v>680</v>
      </c>
      <c r="R87" s="3">
        <v>0</v>
      </c>
      <c r="S87">
        <v>0</v>
      </c>
      <c r="T87">
        <v>0</v>
      </c>
      <c r="U87">
        <v>0</v>
      </c>
      <c r="V87">
        <v>0</v>
      </c>
      <c r="W87" s="3">
        <v>1</v>
      </c>
      <c r="X87" s="3">
        <v>1</v>
      </c>
      <c r="Y87" s="3">
        <v>0</v>
      </c>
      <c r="AD87" s="1"/>
      <c r="AE87" s="1"/>
    </row>
    <row r="88" spans="1:31">
      <c r="A88" s="2">
        <v>87</v>
      </c>
      <c r="B88" s="2" t="str">
        <f t="shared" si="4"/>
        <v>SIN-SOU-B</v>
      </c>
      <c r="C88" s="2" t="s">
        <v>13</v>
      </c>
      <c r="D88" t="s">
        <v>7</v>
      </c>
      <c r="E88" t="s">
        <v>20</v>
      </c>
      <c r="F88">
        <v>2576.1369054339598</v>
      </c>
      <c r="G88" s="34">
        <v>54</v>
      </c>
      <c r="H88" s="1">
        <v>57</v>
      </c>
      <c r="I88" s="3">
        <v>2</v>
      </c>
      <c r="J88" s="3">
        <v>59</v>
      </c>
      <c r="K88" s="3">
        <v>39</v>
      </c>
      <c r="L88" s="33">
        <f>VLOOKUP(B88,[1]demand_without_cancel!$D$2:$E$88,2,FALSE)</f>
        <v>106</v>
      </c>
      <c r="M88" s="3">
        <f t="shared" si="5"/>
        <v>111.75580000000001</v>
      </c>
      <c r="N88" s="3">
        <v>116</v>
      </c>
      <c r="O88" s="3">
        <v>58</v>
      </c>
      <c r="P88" s="3" cm="1">
        <f t="array" ref="P88">SUMPRODUCT($P$2:$P$9,TRANSPOSE(R88:Y88))</f>
        <v>30</v>
      </c>
      <c r="Q88" s="3">
        <f t="shared" si="6"/>
        <v>900</v>
      </c>
      <c r="R88" s="3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3">
        <v>1</v>
      </c>
      <c r="Y88" s="3">
        <v>1</v>
      </c>
      <c r="AD88" s="1"/>
      <c r="AE88" s="1"/>
    </row>
    <row r="89" spans="1:31">
      <c r="A89" s="2">
        <v>88</v>
      </c>
      <c r="B89" s="2" t="str">
        <f t="shared" si="4"/>
        <v>SOU-SYD-B</v>
      </c>
      <c r="C89" s="2" t="s">
        <v>7</v>
      </c>
      <c r="D89" t="s">
        <v>10</v>
      </c>
      <c r="E89" t="s">
        <v>20</v>
      </c>
      <c r="F89">
        <v>3301.6659921525402</v>
      </c>
      <c r="G89" s="34">
        <v>122</v>
      </c>
      <c r="H89" s="1">
        <v>129</v>
      </c>
      <c r="I89" s="3">
        <v>3</v>
      </c>
      <c r="J89" s="3">
        <v>133</v>
      </c>
      <c r="K89" s="3">
        <v>115</v>
      </c>
      <c r="L89" s="33">
        <f>VLOOKUP(B89,[1]demand_without_cancel!$D$2:$E$88,2,FALSE)</f>
        <v>236</v>
      </c>
      <c r="M89" s="3">
        <f t="shared" si="5"/>
        <v>248.81479999999999</v>
      </c>
      <c r="N89" s="3">
        <v>258</v>
      </c>
      <c r="O89" s="3">
        <v>129</v>
      </c>
      <c r="P89" s="3" cm="1">
        <f t="array" ref="P89">SUMPRODUCT($P$2:$P$9,TRANSPOSE(R89:Y89))</f>
        <v>44</v>
      </c>
      <c r="Q89" s="3">
        <f t="shared" si="6"/>
        <v>1320</v>
      </c>
      <c r="R89" s="3">
        <v>1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AD89" s="1"/>
      <c r="AE89" s="1"/>
    </row>
    <row r="90" spans="1:31">
      <c r="A90" s="2">
        <v>89</v>
      </c>
      <c r="B90" s="2" t="str">
        <f t="shared" si="4"/>
        <v>SFO-BNE-B</v>
      </c>
      <c r="C90" s="2" t="s">
        <v>8</v>
      </c>
      <c r="D90" t="s">
        <v>11</v>
      </c>
      <c r="E90" s="6" t="s">
        <v>20</v>
      </c>
      <c r="F90" s="2">
        <v>0</v>
      </c>
      <c r="G90" s="34">
        <v>0</v>
      </c>
      <c r="H90" s="1">
        <v>0</v>
      </c>
      <c r="I90" s="3">
        <v>3</v>
      </c>
      <c r="J90" s="3">
        <v>0</v>
      </c>
      <c r="K90" s="3">
        <v>0</v>
      </c>
      <c r="L90" s="33">
        <v>0</v>
      </c>
      <c r="M90" s="3">
        <f t="shared" si="5"/>
        <v>0</v>
      </c>
      <c r="N90" s="3">
        <v>0</v>
      </c>
      <c r="O90" s="3">
        <v>0</v>
      </c>
      <c r="P90" s="3" cm="1">
        <f t="array" ref="P90">SUMPRODUCT($P$2:$P$9,TRANSPOSE(R90:Y90))</f>
        <v>23</v>
      </c>
      <c r="Q90" s="3">
        <f t="shared" si="6"/>
        <v>690</v>
      </c>
      <c r="R90" s="6">
        <v>0</v>
      </c>
      <c r="S90" s="3">
        <v>1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AD90" s="1"/>
      <c r="AE90" s="1"/>
    </row>
    <row r="91" spans="1:31">
      <c r="A91" s="2">
        <v>90</v>
      </c>
      <c r="B91" s="2" t="str">
        <f t="shared" si="4"/>
        <v>AKL-HKG-B</v>
      </c>
      <c r="C91" s="2" t="s">
        <v>9</v>
      </c>
      <c r="D91" t="s">
        <v>12</v>
      </c>
      <c r="E91" s="6" t="s">
        <v>20</v>
      </c>
      <c r="F91">
        <v>1857.4161536250001</v>
      </c>
      <c r="G91" s="34">
        <v>8</v>
      </c>
      <c r="H91" s="1">
        <v>8</v>
      </c>
      <c r="I91" s="3">
        <v>3</v>
      </c>
      <c r="J91" s="3">
        <v>9</v>
      </c>
      <c r="K91" s="3">
        <v>3</v>
      </c>
      <c r="L91" s="33">
        <f>VLOOKUP(B91,[1]demand_without_cancel!$D$2:$E$88,2,FALSE)</f>
        <v>16</v>
      </c>
      <c r="M91" s="3">
        <f t="shared" si="5"/>
        <v>16.8688</v>
      </c>
      <c r="N91" s="3">
        <v>17</v>
      </c>
      <c r="O91" s="3">
        <v>7</v>
      </c>
      <c r="P91" s="3" cm="1">
        <f t="array" ref="P91">SUMPRODUCT($P$2:$P$9,TRANSPOSE(R91:Y91))</f>
        <v>23</v>
      </c>
      <c r="Q91" s="3">
        <f t="shared" si="6"/>
        <v>690</v>
      </c>
      <c r="R91" s="6">
        <v>0</v>
      </c>
      <c r="S91" s="6">
        <v>0</v>
      </c>
      <c r="T91" s="3">
        <v>1</v>
      </c>
      <c r="U91" s="3">
        <v>1</v>
      </c>
      <c r="V91" s="3">
        <v>1</v>
      </c>
      <c r="W91" s="3">
        <v>0</v>
      </c>
      <c r="X91" s="3">
        <v>0</v>
      </c>
      <c r="Y91" s="3">
        <v>0</v>
      </c>
      <c r="AD91" s="1"/>
      <c r="AE91" s="1"/>
    </row>
    <row r="92" spans="1:31">
      <c r="A92" s="2">
        <v>91</v>
      </c>
      <c r="B92" s="2" t="str">
        <f t="shared" si="4"/>
        <v>SYD-SIN-B</v>
      </c>
      <c r="C92" s="2" t="s">
        <v>10</v>
      </c>
      <c r="D92" t="s">
        <v>13</v>
      </c>
      <c r="E92" t="s">
        <v>20</v>
      </c>
      <c r="F92">
        <v>1927.64819909589</v>
      </c>
      <c r="G92" s="34">
        <v>74</v>
      </c>
      <c r="H92" s="1">
        <v>78</v>
      </c>
      <c r="I92" s="3">
        <v>3</v>
      </c>
      <c r="J92" s="3">
        <v>81</v>
      </c>
      <c r="K92" s="3">
        <v>75</v>
      </c>
      <c r="L92" s="33">
        <f>VLOOKUP(B92,[1]demand_without_cancel!$D$2:$E$88,2,FALSE)</f>
        <v>146</v>
      </c>
      <c r="M92" s="3">
        <f t="shared" si="5"/>
        <v>153.92779999999999</v>
      </c>
      <c r="N92" s="3">
        <v>159</v>
      </c>
      <c r="O92" s="3">
        <v>69</v>
      </c>
      <c r="P92" s="3" cm="1">
        <f t="array" ref="P92">SUMPRODUCT($P$2:$P$9,TRANSPOSE(R92:Y92))</f>
        <v>25</v>
      </c>
      <c r="Q92" s="3">
        <f t="shared" si="6"/>
        <v>750</v>
      </c>
      <c r="R92" s="6">
        <v>0</v>
      </c>
      <c r="S92" s="6">
        <v>0</v>
      </c>
      <c r="T92" s="6">
        <v>0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AD92" s="1"/>
      <c r="AE92" s="1"/>
    </row>
    <row r="93" spans="1:31">
      <c r="A93" s="2">
        <v>92</v>
      </c>
      <c r="B93" s="2" t="str">
        <f t="shared" si="4"/>
        <v>BNE-DXB-B</v>
      </c>
      <c r="C93" s="2" t="s">
        <v>11</v>
      </c>
      <c r="D93" t="s">
        <v>14</v>
      </c>
      <c r="E93" s="6" t="s">
        <v>20</v>
      </c>
      <c r="F93" s="2">
        <v>0</v>
      </c>
      <c r="G93" s="34">
        <v>0</v>
      </c>
      <c r="H93" s="1">
        <v>0</v>
      </c>
      <c r="I93" s="3">
        <v>3</v>
      </c>
      <c r="J93" s="3">
        <v>0</v>
      </c>
      <c r="K93" s="3">
        <v>0</v>
      </c>
      <c r="L93" s="33">
        <v>0</v>
      </c>
      <c r="M93" s="3">
        <f t="shared" si="5"/>
        <v>0</v>
      </c>
      <c r="N93" s="3">
        <v>0</v>
      </c>
      <c r="O93" s="3">
        <v>0</v>
      </c>
      <c r="P93" s="3" cm="1">
        <f t="array" ref="P93">SUMPRODUCT($P$2:$P$9,TRANSPOSE(R93:Y93))</f>
        <v>33</v>
      </c>
      <c r="Q93" s="3">
        <f t="shared" si="6"/>
        <v>990</v>
      </c>
      <c r="R93" s="6">
        <v>0</v>
      </c>
      <c r="S93" s="6">
        <v>0</v>
      </c>
      <c r="T93" s="6">
        <v>0</v>
      </c>
      <c r="U93" s="1">
        <v>0</v>
      </c>
      <c r="V93" s="3">
        <v>1</v>
      </c>
      <c r="W93" s="3">
        <v>1</v>
      </c>
      <c r="X93" s="3">
        <v>1</v>
      </c>
      <c r="Y93" s="3">
        <v>0</v>
      </c>
      <c r="AD93" s="1"/>
      <c r="AE93" s="1"/>
    </row>
    <row r="94" spans="1:31">
      <c r="A94" s="2">
        <v>93</v>
      </c>
      <c r="B94" s="2" t="str">
        <f t="shared" si="4"/>
        <v>HKG-SOU-B</v>
      </c>
      <c r="C94" s="2" t="s">
        <v>12</v>
      </c>
      <c r="D94" t="s">
        <v>7</v>
      </c>
      <c r="E94" t="s">
        <v>20</v>
      </c>
      <c r="F94">
        <v>3005.7832728017202</v>
      </c>
      <c r="G94" s="34">
        <v>59</v>
      </c>
      <c r="H94" s="1">
        <v>62</v>
      </c>
      <c r="I94" s="3">
        <v>3</v>
      </c>
      <c r="J94" s="3">
        <v>64</v>
      </c>
      <c r="K94" s="3">
        <v>59</v>
      </c>
      <c r="L94" s="33">
        <f>VLOOKUP(B94,[1]demand_without_cancel!$D$2:$E$88,2,FALSE)</f>
        <v>116</v>
      </c>
      <c r="M94" s="3">
        <f t="shared" si="5"/>
        <v>122.2988</v>
      </c>
      <c r="N94" s="3">
        <v>127</v>
      </c>
      <c r="O94" s="3">
        <v>64</v>
      </c>
      <c r="P94" s="3" cm="1">
        <f t="array" ref="P94">SUMPRODUCT($P$2:$P$9,TRANSPOSE(R94:Y94))</f>
        <v>36</v>
      </c>
      <c r="Q94" s="3">
        <f t="shared" si="6"/>
        <v>1080</v>
      </c>
      <c r="R94" s="6">
        <v>0</v>
      </c>
      <c r="S94" s="6">
        <v>0</v>
      </c>
      <c r="T94" s="6">
        <v>0</v>
      </c>
      <c r="U94" s="1">
        <v>0</v>
      </c>
      <c r="V94" s="1">
        <v>0</v>
      </c>
      <c r="W94" s="3">
        <v>1</v>
      </c>
      <c r="X94" s="3">
        <v>1</v>
      </c>
      <c r="Y94" s="3">
        <v>1</v>
      </c>
      <c r="AD94" s="1"/>
      <c r="AE94" s="1"/>
    </row>
    <row r="95" spans="1:31">
      <c r="A95" s="2">
        <v>94</v>
      </c>
      <c r="B95" s="2" t="str">
        <f t="shared" si="4"/>
        <v>SOU-BNE-B</v>
      </c>
      <c r="C95" s="2" t="s">
        <v>7</v>
      </c>
      <c r="D95" t="s">
        <v>11</v>
      </c>
      <c r="E95" t="s">
        <v>20</v>
      </c>
      <c r="F95">
        <v>4007.9903254166702</v>
      </c>
      <c r="G95" s="34">
        <v>25</v>
      </c>
      <c r="H95" s="1">
        <v>26</v>
      </c>
      <c r="I95" s="3">
        <v>4</v>
      </c>
      <c r="J95" s="3">
        <v>27</v>
      </c>
      <c r="K95" s="3">
        <v>21</v>
      </c>
      <c r="L95" s="33">
        <f>VLOOKUP(B95,[1]demand_without_cancel!$D$2:$E$88,2,FALSE)</f>
        <v>48</v>
      </c>
      <c r="M95" s="3">
        <f t="shared" si="5"/>
        <v>50.606400000000001</v>
      </c>
      <c r="N95" s="3">
        <v>52</v>
      </c>
      <c r="O95" s="3">
        <v>25</v>
      </c>
      <c r="P95" s="3" cm="1">
        <f t="array" ref="P95">SUMPRODUCT($P$2:$P$9,TRANSPOSE(R95:Y95))</f>
        <v>47</v>
      </c>
      <c r="Q95" s="3">
        <f t="shared" si="6"/>
        <v>1410</v>
      </c>
      <c r="R95" s="3">
        <v>1</v>
      </c>
      <c r="S95" s="3">
        <v>1</v>
      </c>
      <c r="T95" s="3">
        <v>1</v>
      </c>
      <c r="U95" s="3">
        <v>1</v>
      </c>
      <c r="V95" s="6">
        <v>0</v>
      </c>
      <c r="W95" s="6">
        <v>0</v>
      </c>
      <c r="X95" s="6">
        <v>0</v>
      </c>
      <c r="Y95" s="6">
        <v>0</v>
      </c>
      <c r="AD95" s="1"/>
      <c r="AE95" s="1"/>
    </row>
    <row r="96" spans="1:31">
      <c r="A96" s="2">
        <v>95</v>
      </c>
      <c r="B96" s="2" t="str">
        <f t="shared" si="4"/>
        <v>SFO-HKG-B</v>
      </c>
      <c r="C96" s="2" t="s">
        <v>8</v>
      </c>
      <c r="D96" t="s">
        <v>12</v>
      </c>
      <c r="E96" t="s">
        <v>20</v>
      </c>
      <c r="F96">
        <v>3075.0451002619002</v>
      </c>
      <c r="G96" s="34">
        <v>21</v>
      </c>
      <c r="H96" s="1">
        <v>22</v>
      </c>
      <c r="I96" s="3">
        <v>4</v>
      </c>
      <c r="J96" s="3">
        <v>23</v>
      </c>
      <c r="K96" s="3">
        <v>7</v>
      </c>
      <c r="L96" s="33">
        <f>VLOOKUP(B96,[1]demand_without_cancel!$D$2:$E$88,2,FALSE)</f>
        <v>42</v>
      </c>
      <c r="M96" s="3">
        <f t="shared" si="5"/>
        <v>44.2806</v>
      </c>
      <c r="N96" s="3">
        <v>46</v>
      </c>
      <c r="O96" s="3">
        <v>22</v>
      </c>
      <c r="P96" s="3" cm="1">
        <f t="array" ref="P96">SUMPRODUCT($P$2:$P$9,TRANSPOSE(R96:Y96))</f>
        <v>39</v>
      </c>
      <c r="Q96" s="3">
        <f t="shared" si="6"/>
        <v>1170</v>
      </c>
      <c r="R96" s="6">
        <v>0</v>
      </c>
      <c r="S96" s="3">
        <v>1</v>
      </c>
      <c r="T96" s="3">
        <v>1</v>
      </c>
      <c r="U96" s="3">
        <v>1</v>
      </c>
      <c r="V96" s="3">
        <v>1</v>
      </c>
      <c r="W96" s="6">
        <v>0</v>
      </c>
      <c r="X96" s="6">
        <v>0</v>
      </c>
      <c r="Y96" s="6">
        <v>0</v>
      </c>
      <c r="AD96" s="1"/>
      <c r="AE96" s="1"/>
    </row>
    <row r="97" spans="1:31">
      <c r="A97" s="2">
        <v>96</v>
      </c>
      <c r="B97" s="2" t="str">
        <f t="shared" si="4"/>
        <v>AKL-SIN-B</v>
      </c>
      <c r="C97" s="2" t="s">
        <v>9</v>
      </c>
      <c r="D97" t="s">
        <v>13</v>
      </c>
      <c r="E97" s="6" t="s">
        <v>20</v>
      </c>
      <c r="F97">
        <v>2352.0522814166702</v>
      </c>
      <c r="G97" s="34">
        <v>6</v>
      </c>
      <c r="H97" s="1">
        <v>6</v>
      </c>
      <c r="I97" s="3">
        <v>4</v>
      </c>
      <c r="J97" s="3">
        <v>7</v>
      </c>
      <c r="K97" s="3">
        <v>3</v>
      </c>
      <c r="L97" s="33">
        <f>VLOOKUP(B97,[1]demand_without_cancel!$D$2:$E$88,2,FALSE)</f>
        <v>12</v>
      </c>
      <c r="M97" s="3">
        <f t="shared" si="5"/>
        <v>12.6516</v>
      </c>
      <c r="N97" s="3">
        <v>13</v>
      </c>
      <c r="O97" s="3">
        <v>2</v>
      </c>
      <c r="P97" s="3" cm="1">
        <f t="array" ref="P97">SUMPRODUCT($P$2:$P$9,TRANSPOSE(R97:Y97))</f>
        <v>29</v>
      </c>
      <c r="Q97" s="3">
        <f t="shared" si="6"/>
        <v>870</v>
      </c>
      <c r="R97" s="6">
        <v>0</v>
      </c>
      <c r="S97" s="6">
        <v>0</v>
      </c>
      <c r="T97" s="3">
        <v>1</v>
      </c>
      <c r="U97" s="3">
        <v>1</v>
      </c>
      <c r="V97" s="3">
        <v>1</v>
      </c>
      <c r="W97" s="3">
        <v>1</v>
      </c>
      <c r="X97" s="6">
        <v>0</v>
      </c>
      <c r="Y97" s="6">
        <v>0</v>
      </c>
      <c r="AD97" s="1"/>
      <c r="AE97" s="1"/>
    </row>
    <row r="98" spans="1:31">
      <c r="A98" s="2">
        <v>97</v>
      </c>
      <c r="B98" s="2" t="str">
        <f t="shared" si="4"/>
        <v>SYD-DXB-B</v>
      </c>
      <c r="C98" s="2" t="s">
        <v>10</v>
      </c>
      <c r="D98" t="s">
        <v>14</v>
      </c>
      <c r="E98" s="6" t="s">
        <v>20</v>
      </c>
      <c r="F98">
        <v>3152.9327170000001</v>
      </c>
      <c r="G98" s="34">
        <v>3</v>
      </c>
      <c r="H98" s="1">
        <v>3</v>
      </c>
      <c r="I98" s="3">
        <v>4</v>
      </c>
      <c r="J98" s="3">
        <v>3</v>
      </c>
      <c r="K98" s="3">
        <v>1</v>
      </c>
      <c r="L98" s="33">
        <f>VLOOKUP(B98,[1]demand_without_cancel!$D$2:$E$88,2,FALSE)</f>
        <v>6</v>
      </c>
      <c r="M98" s="3">
        <f t="shared" si="5"/>
        <v>6.3258000000000001</v>
      </c>
      <c r="N98" s="3">
        <v>7</v>
      </c>
      <c r="O98" s="3">
        <v>1</v>
      </c>
      <c r="P98" s="3" cm="1">
        <f t="array" ref="P98">SUMPRODUCT($P$2:$P$9,TRANSPOSE(R98:Y98))</f>
        <v>36</v>
      </c>
      <c r="Q98" s="3">
        <f t="shared" si="6"/>
        <v>1080</v>
      </c>
      <c r="R98" s="6">
        <v>0</v>
      </c>
      <c r="S98" s="6">
        <v>0</v>
      </c>
      <c r="T98" s="6">
        <v>0</v>
      </c>
      <c r="U98" s="3">
        <v>1</v>
      </c>
      <c r="V98" s="3">
        <v>1</v>
      </c>
      <c r="W98" s="3">
        <v>1</v>
      </c>
      <c r="X98" s="3">
        <v>1</v>
      </c>
      <c r="Y98" s="6">
        <v>0</v>
      </c>
      <c r="AD98" s="1"/>
      <c r="AE98" s="1"/>
    </row>
    <row r="99" spans="1:31">
      <c r="A99" s="2">
        <v>98</v>
      </c>
      <c r="B99" s="2" t="str">
        <f t="shared" si="4"/>
        <v>BNE-SOU-B</v>
      </c>
      <c r="C99" s="2" t="s">
        <v>11</v>
      </c>
      <c r="D99" t="s">
        <v>7</v>
      </c>
      <c r="E99" t="s">
        <v>20</v>
      </c>
      <c r="F99">
        <v>4069.7558109189199</v>
      </c>
      <c r="G99" s="34">
        <v>19</v>
      </c>
      <c r="H99" s="1">
        <v>20</v>
      </c>
      <c r="I99" s="3">
        <v>4</v>
      </c>
      <c r="J99" s="3">
        <v>21</v>
      </c>
      <c r="K99" s="3">
        <v>2</v>
      </c>
      <c r="L99" s="33">
        <f>VLOOKUP(B99,[1]demand_without_cancel!$D$2:$E$88,2,FALSE)</f>
        <v>37</v>
      </c>
      <c r="M99" s="3">
        <f t="shared" si="5"/>
        <v>39.009100000000004</v>
      </c>
      <c r="N99" s="3">
        <v>40</v>
      </c>
      <c r="O99" s="3">
        <v>18</v>
      </c>
      <c r="P99" s="3" cm="1">
        <f t="array" ref="P99">SUMPRODUCT($P$2:$P$9,TRANSPOSE(R99:Y99))</f>
        <v>52</v>
      </c>
      <c r="Q99" s="3">
        <f t="shared" si="6"/>
        <v>1560</v>
      </c>
      <c r="R99" s="6">
        <v>0</v>
      </c>
      <c r="S99" s="6">
        <v>0</v>
      </c>
      <c r="T99" s="6">
        <v>0</v>
      </c>
      <c r="U99" s="6">
        <v>0</v>
      </c>
      <c r="V99" s="3">
        <v>1</v>
      </c>
      <c r="W99" s="3">
        <v>1</v>
      </c>
      <c r="X99" s="3">
        <v>1</v>
      </c>
      <c r="Y99" s="3">
        <v>1</v>
      </c>
      <c r="AD99" s="1"/>
      <c r="AE99" s="1"/>
    </row>
    <row r="100" spans="1:31">
      <c r="A100" s="2">
        <v>99</v>
      </c>
      <c r="B100" s="2" t="str">
        <f t="shared" si="4"/>
        <v>SOU-HKG-B</v>
      </c>
      <c r="C100" s="2" t="s">
        <v>7</v>
      </c>
      <c r="D100" t="s">
        <v>12</v>
      </c>
      <c r="E100" t="s">
        <v>20</v>
      </c>
      <c r="F100">
        <v>5034.5214867499999</v>
      </c>
      <c r="G100" s="34">
        <v>2</v>
      </c>
      <c r="H100" s="1">
        <v>2</v>
      </c>
      <c r="I100" s="3">
        <v>5</v>
      </c>
      <c r="J100" s="3">
        <v>2</v>
      </c>
      <c r="K100" s="3">
        <v>0</v>
      </c>
      <c r="L100" s="33">
        <f>VLOOKUP(B100,[1]demand_without_cancel!$D$2:$E$88,2,FALSE)</f>
        <v>4</v>
      </c>
      <c r="M100" s="3">
        <f t="shared" si="5"/>
        <v>4.2172000000000001</v>
      </c>
      <c r="N100" s="3">
        <v>4</v>
      </c>
      <c r="O100" s="3">
        <v>1</v>
      </c>
      <c r="P100" s="3" cm="1">
        <f t="array" ref="P100">SUMPRODUCT($P$2:$P$9,TRANSPOSE(R100:Y100))</f>
        <v>63</v>
      </c>
      <c r="Q100" s="3">
        <f t="shared" si="6"/>
        <v>1890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6">
        <v>0</v>
      </c>
      <c r="X100" s="6">
        <v>0</v>
      </c>
      <c r="Y100" s="6">
        <v>0</v>
      </c>
      <c r="AD100" s="1"/>
      <c r="AE100" s="1"/>
    </row>
    <row r="101" spans="1:31">
      <c r="A101" s="2">
        <v>100</v>
      </c>
      <c r="B101" s="2" t="str">
        <f t="shared" si="4"/>
        <v>SFO-SIN-B</v>
      </c>
      <c r="C101" s="2" t="s">
        <v>8</v>
      </c>
      <c r="D101" t="s">
        <v>13</v>
      </c>
      <c r="E101" s="6" t="s">
        <v>20</v>
      </c>
      <c r="F101">
        <v>4751.2514306666699</v>
      </c>
      <c r="G101" s="34">
        <v>5</v>
      </c>
      <c r="H101" s="1">
        <v>5</v>
      </c>
      <c r="I101" s="3">
        <v>5</v>
      </c>
      <c r="J101" s="3">
        <v>5</v>
      </c>
      <c r="K101" s="3">
        <v>5</v>
      </c>
      <c r="L101" s="33">
        <f>VLOOKUP(B101,[1]demand_without_cancel!$D$2:$E$88,2,FALSE)</f>
        <v>9</v>
      </c>
      <c r="M101" s="3">
        <f t="shared" si="5"/>
        <v>9.4886999999999997</v>
      </c>
      <c r="N101" s="3">
        <v>10</v>
      </c>
      <c r="O101" s="3">
        <v>3</v>
      </c>
      <c r="P101" s="3" cm="1">
        <f t="array" ref="P101">SUMPRODUCT($P$2:$P$9,TRANSPOSE(R101:Y101))</f>
        <v>45</v>
      </c>
      <c r="Q101" s="3">
        <f t="shared" si="6"/>
        <v>1350</v>
      </c>
      <c r="R101" s="3">
        <v>0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6">
        <v>0</v>
      </c>
      <c r="Y101" s="6">
        <v>0</v>
      </c>
      <c r="AD101" s="1"/>
      <c r="AE101" s="1"/>
    </row>
    <row r="102" spans="1:31">
      <c r="A102" s="2">
        <v>101</v>
      </c>
      <c r="B102" s="2" t="str">
        <f t="shared" si="4"/>
        <v>AKL-DXB-B</v>
      </c>
      <c r="C102" s="2" t="s">
        <v>9</v>
      </c>
      <c r="D102" t="s">
        <v>14</v>
      </c>
      <c r="E102" s="6" t="s">
        <v>20</v>
      </c>
      <c r="F102">
        <v>3277.4578246999999</v>
      </c>
      <c r="G102" s="34">
        <v>5</v>
      </c>
      <c r="H102" s="1">
        <v>5</v>
      </c>
      <c r="I102" s="3">
        <v>5</v>
      </c>
      <c r="J102" s="3">
        <v>5</v>
      </c>
      <c r="K102" s="3">
        <v>1</v>
      </c>
      <c r="L102" s="33">
        <f>VLOOKUP(B102,[1]demand_without_cancel!$D$2:$E$88,2,FALSE)</f>
        <v>10</v>
      </c>
      <c r="M102" s="3">
        <f t="shared" si="5"/>
        <v>10.542999999999999</v>
      </c>
      <c r="N102" s="3">
        <v>11</v>
      </c>
      <c r="O102" s="3">
        <v>1</v>
      </c>
      <c r="P102" s="3" cm="1">
        <f t="array" ref="P102">SUMPRODUCT($P$2:$P$9,TRANSPOSE(R102:Y102))</f>
        <v>40</v>
      </c>
      <c r="Q102" s="3">
        <f t="shared" si="6"/>
        <v>1200</v>
      </c>
      <c r="R102" s="6">
        <v>0</v>
      </c>
      <c r="S102" s="6">
        <v>0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0</v>
      </c>
      <c r="AD102" s="1"/>
      <c r="AE102" s="1"/>
    </row>
    <row r="103" spans="1:31">
      <c r="A103" s="2">
        <v>102</v>
      </c>
      <c r="B103" s="2" t="str">
        <f t="shared" si="4"/>
        <v>SYD-SOU-B</v>
      </c>
      <c r="C103" s="2" t="s">
        <v>10</v>
      </c>
      <c r="D103" t="s">
        <v>7</v>
      </c>
      <c r="E103" t="s">
        <v>20</v>
      </c>
      <c r="F103">
        <v>4910.85651733945</v>
      </c>
      <c r="G103" s="34">
        <v>59</v>
      </c>
      <c r="H103" s="1">
        <v>62</v>
      </c>
      <c r="I103" s="3">
        <v>5</v>
      </c>
      <c r="J103" s="3">
        <v>64</v>
      </c>
      <c r="K103" s="3">
        <v>50</v>
      </c>
      <c r="L103" s="33">
        <f>VLOOKUP(B103,[1]demand_without_cancel!$D$2:$E$88,2,FALSE)</f>
        <v>109</v>
      </c>
      <c r="M103" s="3">
        <f t="shared" si="5"/>
        <v>114.9187</v>
      </c>
      <c r="N103" s="3">
        <v>119</v>
      </c>
      <c r="O103" s="3">
        <v>62</v>
      </c>
      <c r="P103" s="3" cm="1">
        <f t="array" ref="P103">SUMPRODUCT($P$2:$P$9,TRANSPOSE(R103:Y103))</f>
        <v>55</v>
      </c>
      <c r="Q103" s="3">
        <f t="shared" si="6"/>
        <v>1650</v>
      </c>
      <c r="R103" s="6">
        <v>0</v>
      </c>
      <c r="S103" s="6">
        <v>0</v>
      </c>
      <c r="T103" s="3">
        <v>0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AD103" s="1"/>
      <c r="AE103" s="1"/>
    </row>
    <row r="104" spans="1:31">
      <c r="A104" s="2">
        <v>103</v>
      </c>
      <c r="B104" s="2" t="str">
        <f t="shared" si="4"/>
        <v>SOU-SIN-B</v>
      </c>
      <c r="C104" s="2" t="s">
        <v>7</v>
      </c>
      <c r="D104" t="s">
        <v>13</v>
      </c>
      <c r="E104" t="s">
        <v>20</v>
      </c>
      <c r="F104">
        <v>6439.9987567999997</v>
      </c>
      <c r="G104" s="34">
        <v>3</v>
      </c>
      <c r="H104" s="1">
        <v>3</v>
      </c>
      <c r="I104" s="3">
        <v>6</v>
      </c>
      <c r="J104" s="3">
        <v>3</v>
      </c>
      <c r="K104" s="3">
        <v>3</v>
      </c>
      <c r="L104" s="33">
        <f>VLOOKUP(B104,[1]demand_without_cancel!$D$2:$E$88,2,FALSE)</f>
        <v>5</v>
      </c>
      <c r="M104" s="3">
        <f t="shared" si="5"/>
        <v>5.2714999999999996</v>
      </c>
      <c r="N104" s="3">
        <v>5</v>
      </c>
      <c r="O104" s="3">
        <v>2.9999999999999893</v>
      </c>
      <c r="P104" s="3" cm="1">
        <f t="array" ref="P104">SUMPRODUCT($P$2:$P$9,TRANSPOSE(R104:Y104))</f>
        <v>69</v>
      </c>
      <c r="Q104" s="3">
        <f t="shared" si="6"/>
        <v>2070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0</v>
      </c>
      <c r="Y104" s="3">
        <v>0</v>
      </c>
      <c r="AD104" s="1"/>
      <c r="AE104" s="1"/>
    </row>
    <row r="105" spans="1:31">
      <c r="A105" s="2">
        <v>104</v>
      </c>
      <c r="B105" s="2" t="str">
        <f t="shared" si="4"/>
        <v>SFO-DXB-B</v>
      </c>
      <c r="C105" s="2" t="s">
        <v>8</v>
      </c>
      <c r="D105" t="s">
        <v>14</v>
      </c>
      <c r="E105" s="6" t="s">
        <v>20</v>
      </c>
      <c r="F105" s="2">
        <v>0</v>
      </c>
      <c r="G105" s="34">
        <v>0</v>
      </c>
      <c r="H105" s="1">
        <v>0</v>
      </c>
      <c r="I105" s="3">
        <v>6</v>
      </c>
      <c r="J105" s="3">
        <v>0</v>
      </c>
      <c r="K105" s="3">
        <v>0</v>
      </c>
      <c r="L105" s="33">
        <v>0</v>
      </c>
      <c r="M105" s="3">
        <f t="shared" si="5"/>
        <v>0</v>
      </c>
      <c r="N105" s="3">
        <v>0</v>
      </c>
      <c r="O105" s="3">
        <v>0</v>
      </c>
      <c r="P105" s="3" cm="1">
        <f t="array" ref="P105">SUMPRODUCT($P$2:$P$9,TRANSPOSE(R105:Y105))</f>
        <v>56</v>
      </c>
      <c r="Q105" s="3">
        <f t="shared" si="6"/>
        <v>1680</v>
      </c>
      <c r="R105" s="3">
        <v>0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AD105" s="1"/>
      <c r="AE105" s="1"/>
    </row>
    <row r="106" spans="1:31">
      <c r="A106" s="2">
        <v>105</v>
      </c>
      <c r="B106" s="2" t="str">
        <f t="shared" si="4"/>
        <v>AKL-SOU-B</v>
      </c>
      <c r="C106" s="2" t="s">
        <v>9</v>
      </c>
      <c r="D106" t="s">
        <v>7</v>
      </c>
      <c r="E106" s="6" t="s">
        <v>20</v>
      </c>
      <c r="F106">
        <v>5041.5065034193603</v>
      </c>
      <c r="G106" s="34">
        <v>16</v>
      </c>
      <c r="H106" s="1">
        <v>17</v>
      </c>
      <c r="I106" s="3">
        <v>6</v>
      </c>
      <c r="J106" s="3">
        <v>17</v>
      </c>
      <c r="K106" s="3">
        <v>7</v>
      </c>
      <c r="L106" s="33">
        <f>VLOOKUP(B106,[1]demand_without_cancel!$D$2:$E$88,2,FALSE)</f>
        <v>31</v>
      </c>
      <c r="M106" s="3">
        <f t="shared" si="5"/>
        <v>32.683300000000003</v>
      </c>
      <c r="N106" s="3">
        <v>34</v>
      </c>
      <c r="O106" s="3">
        <v>17</v>
      </c>
      <c r="P106" s="3" cm="1">
        <f t="array" ref="P106">SUMPRODUCT($P$2:$P$9,TRANSPOSE(R106:Y106))</f>
        <v>59</v>
      </c>
      <c r="Q106" s="3">
        <f t="shared" si="6"/>
        <v>1770</v>
      </c>
      <c r="R106" s="3">
        <v>0</v>
      </c>
      <c r="S106" s="3">
        <v>0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AD106" s="1"/>
      <c r="AE106" s="1"/>
    </row>
    <row r="107" spans="1:31">
      <c r="A107" s="2">
        <v>106</v>
      </c>
      <c r="B107" s="2" t="str">
        <f t="shared" si="4"/>
        <v>SOU-DXB-B</v>
      </c>
      <c r="C107" s="2" t="s">
        <v>7</v>
      </c>
      <c r="D107" t="s">
        <v>14</v>
      </c>
      <c r="E107" s="6" t="s">
        <v>20</v>
      </c>
      <c r="F107" s="2">
        <v>0</v>
      </c>
      <c r="G107" s="34">
        <v>0</v>
      </c>
      <c r="H107" s="1">
        <v>0</v>
      </c>
      <c r="I107" s="3">
        <v>7</v>
      </c>
      <c r="J107" s="3">
        <v>0</v>
      </c>
      <c r="K107" s="3">
        <v>0</v>
      </c>
      <c r="L107" s="33">
        <v>0</v>
      </c>
      <c r="M107" s="3">
        <f t="shared" si="5"/>
        <v>0</v>
      </c>
      <c r="N107" s="3">
        <v>0</v>
      </c>
      <c r="O107" s="3">
        <v>0</v>
      </c>
      <c r="P107" s="3" cm="1">
        <f t="array" ref="P107">SUMPRODUCT($P$2:$P$9,TRANSPOSE(R107:Y107))</f>
        <v>80</v>
      </c>
      <c r="Q107" s="3">
        <f t="shared" si="6"/>
        <v>2400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0</v>
      </c>
      <c r="AD107" s="1"/>
      <c r="AE107" s="1"/>
    </row>
    <row r="108" spans="1:31">
      <c r="A108" s="2">
        <v>107</v>
      </c>
      <c r="B108" s="2" t="str">
        <f t="shared" si="4"/>
        <v>SFO-SOU-B</v>
      </c>
      <c r="C108" s="2" t="s">
        <v>8</v>
      </c>
      <c r="D108" t="s">
        <v>7</v>
      </c>
      <c r="E108" s="6" t="s">
        <v>20</v>
      </c>
      <c r="F108" s="2">
        <v>0</v>
      </c>
      <c r="G108" s="34">
        <v>0</v>
      </c>
      <c r="H108" s="1">
        <v>0</v>
      </c>
      <c r="I108" s="3">
        <v>7</v>
      </c>
      <c r="J108" s="3">
        <v>0</v>
      </c>
      <c r="K108" s="3">
        <v>0</v>
      </c>
      <c r="L108" s="33">
        <v>0</v>
      </c>
      <c r="M108" s="3">
        <f t="shared" si="5"/>
        <v>0</v>
      </c>
      <c r="N108" s="3">
        <v>0</v>
      </c>
      <c r="O108" s="3">
        <v>0</v>
      </c>
      <c r="P108" s="3" cm="1">
        <f t="array" ref="P108">SUMPRODUCT($P$2:$P$9,TRANSPOSE(R108:Y108))</f>
        <v>75</v>
      </c>
      <c r="Q108" s="3">
        <f t="shared" si="6"/>
        <v>2250</v>
      </c>
      <c r="R108" s="3">
        <v>0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AD108" s="1"/>
      <c r="AE108" s="1"/>
    </row>
    <row r="109" spans="1:31">
      <c r="A109" s="2">
        <v>108</v>
      </c>
      <c r="B109" s="2" t="str">
        <f t="shared" si="4"/>
        <v>SOU-SOU-B</v>
      </c>
      <c r="C109" s="2" t="s">
        <v>7</v>
      </c>
      <c r="D109" t="s">
        <v>7</v>
      </c>
      <c r="E109" t="s">
        <v>20</v>
      </c>
      <c r="F109">
        <v>8985.4582868232701</v>
      </c>
      <c r="G109" s="34">
        <v>242</v>
      </c>
      <c r="H109" s="1">
        <v>255</v>
      </c>
      <c r="I109" s="3">
        <v>8</v>
      </c>
      <c r="J109" s="3">
        <v>264</v>
      </c>
      <c r="K109" s="3">
        <v>229</v>
      </c>
      <c r="L109" s="33">
        <f>VLOOKUP(B109,[1]demand_without_cancel!$D$2:$E$88,2,FALSE)</f>
        <v>447</v>
      </c>
      <c r="M109" s="3">
        <f t="shared" si="5"/>
        <v>471.27210000000002</v>
      </c>
      <c r="N109" s="3">
        <v>488</v>
      </c>
      <c r="O109" s="3">
        <v>255</v>
      </c>
      <c r="P109" s="3" cm="1">
        <f t="array" ref="P109">SUMPRODUCT($P$2:$P$9,TRANSPOSE(R109:Y109))</f>
        <v>99</v>
      </c>
      <c r="Q109" s="3">
        <v>990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AD109" s="1"/>
      <c r="AE109" s="1"/>
    </row>
    <row r="110" spans="1:31">
      <c r="A110" s="2">
        <v>109</v>
      </c>
      <c r="B110" s="2" t="str">
        <f t="shared" si="4"/>
        <v>SOU-SFO-S</v>
      </c>
      <c r="C110" s="2" t="s">
        <v>7</v>
      </c>
      <c r="D110" t="s">
        <v>8</v>
      </c>
      <c r="E110" s="2" t="s">
        <v>19</v>
      </c>
      <c r="F110" s="2">
        <v>0</v>
      </c>
      <c r="G110" s="34">
        <v>0</v>
      </c>
      <c r="H110" s="1">
        <v>0</v>
      </c>
      <c r="I110" s="3">
        <v>1</v>
      </c>
      <c r="J110" s="3">
        <v>0</v>
      </c>
      <c r="K110" s="3">
        <v>0</v>
      </c>
      <c r="L110" s="33">
        <v>0</v>
      </c>
      <c r="M110" s="3">
        <f t="shared" si="5"/>
        <v>0</v>
      </c>
      <c r="N110" s="3">
        <v>0</v>
      </c>
      <c r="O110" s="3">
        <v>0</v>
      </c>
      <c r="P110" s="3" cm="1">
        <f t="array" ref="P110">SUMPRODUCT($P$2:$P$9,TRANSPOSE(R110:Y110))</f>
        <v>24</v>
      </c>
      <c r="Q110" s="3">
        <f t="shared" ref="Q110:Q144" si="7">IF(P110&gt;21,P110*30,P110*40)</f>
        <v>720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AD110" s="1"/>
      <c r="AE110" s="1"/>
    </row>
    <row r="111" spans="1:31">
      <c r="A111" s="2">
        <v>110</v>
      </c>
      <c r="B111" s="2" t="str">
        <f t="shared" si="4"/>
        <v>SFO-AKL-S</v>
      </c>
      <c r="C111" s="2" t="s">
        <v>8</v>
      </c>
      <c r="D111" t="s">
        <v>9</v>
      </c>
      <c r="E111" s="2" t="s">
        <v>19</v>
      </c>
      <c r="F111" s="2">
        <v>0</v>
      </c>
      <c r="G111" s="34">
        <v>0</v>
      </c>
      <c r="H111" s="1">
        <v>0</v>
      </c>
      <c r="I111" s="3">
        <v>1</v>
      </c>
      <c r="J111" s="3">
        <v>0</v>
      </c>
      <c r="K111" s="3">
        <v>0</v>
      </c>
      <c r="L111" s="33">
        <v>0</v>
      </c>
      <c r="M111" s="3">
        <f t="shared" si="5"/>
        <v>0</v>
      </c>
      <c r="N111" s="3">
        <v>0</v>
      </c>
      <c r="O111" s="3">
        <v>0</v>
      </c>
      <c r="P111" s="3" cm="1">
        <f t="array" ref="P111">SUMPRODUCT($P$2:$P$9,TRANSPOSE(R111:Y111))</f>
        <v>16</v>
      </c>
      <c r="Q111" s="3">
        <f t="shared" si="7"/>
        <v>640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AD111" s="1"/>
      <c r="AE111" s="1"/>
    </row>
    <row r="112" spans="1:31">
      <c r="A112" s="2">
        <v>111</v>
      </c>
      <c r="B112" s="2" t="str">
        <f t="shared" si="4"/>
        <v>AKL-SYD-S</v>
      </c>
      <c r="C112" s="2" t="s">
        <v>9</v>
      </c>
      <c r="D112" t="s">
        <v>10</v>
      </c>
      <c r="E112" s="2" t="s">
        <v>19</v>
      </c>
      <c r="F112">
        <v>387.31453440000001</v>
      </c>
      <c r="G112" s="34">
        <v>1</v>
      </c>
      <c r="H112" s="1">
        <v>1</v>
      </c>
      <c r="I112" s="3">
        <v>1</v>
      </c>
      <c r="J112" s="3">
        <v>1</v>
      </c>
      <c r="K112" s="3">
        <v>0</v>
      </c>
      <c r="L112" s="33">
        <f>VLOOKUP(B112,[1]demand_without_cancel!$D$2:$E$88,2,FALSE)</f>
        <v>2</v>
      </c>
      <c r="M112" s="3">
        <f t="shared" si="5"/>
        <v>2.1086</v>
      </c>
      <c r="N112" s="3">
        <v>2</v>
      </c>
      <c r="O112" s="3">
        <v>1</v>
      </c>
      <c r="P112" s="3" cm="1">
        <f t="array" ref="P112">SUMPRODUCT($P$2:$P$9,TRANSPOSE(R112:Y112))</f>
        <v>4</v>
      </c>
      <c r="Q112" s="3">
        <f t="shared" si="7"/>
        <v>160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AD112" s="1"/>
      <c r="AE112" s="1"/>
    </row>
    <row r="113" spans="1:31">
      <c r="A113" s="2">
        <v>112</v>
      </c>
      <c r="B113" s="2" t="str">
        <f t="shared" si="4"/>
        <v>SYD-BNE-S</v>
      </c>
      <c r="C113" s="2" t="s">
        <v>10</v>
      </c>
      <c r="D113" t="s">
        <v>11</v>
      </c>
      <c r="E113" t="s">
        <v>19</v>
      </c>
      <c r="F113">
        <v>316.82257717499999</v>
      </c>
      <c r="G113" s="34">
        <v>2</v>
      </c>
      <c r="H113" s="1">
        <v>2</v>
      </c>
      <c r="I113" s="3">
        <v>1</v>
      </c>
      <c r="J113" s="3">
        <v>2</v>
      </c>
      <c r="K113" s="3">
        <v>1</v>
      </c>
      <c r="L113" s="33">
        <f>VLOOKUP(B113,[1]demand_without_cancel!$D$2:$E$88,2,FALSE)</f>
        <v>4</v>
      </c>
      <c r="M113" s="3">
        <f t="shared" si="5"/>
        <v>4.2172000000000001</v>
      </c>
      <c r="N113" s="3">
        <v>4</v>
      </c>
      <c r="O113" s="3">
        <v>1</v>
      </c>
      <c r="P113" s="3" cm="1">
        <f t="array" ref="P113">SUMPRODUCT($P$2:$P$9,TRANSPOSE(R113:Y113))</f>
        <v>3</v>
      </c>
      <c r="Q113" s="3">
        <f t="shared" si="7"/>
        <v>120</v>
      </c>
      <c r="R113" s="3">
        <v>0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AD113" s="1"/>
      <c r="AE113" s="1"/>
    </row>
    <row r="114" spans="1:31">
      <c r="A114" s="2">
        <v>113</v>
      </c>
      <c r="B114" s="2" t="str">
        <f t="shared" si="4"/>
        <v>BNE-HKG-S</v>
      </c>
      <c r="C114" s="2" t="s">
        <v>11</v>
      </c>
      <c r="D114" t="s">
        <v>12</v>
      </c>
      <c r="E114" s="2" t="s">
        <v>19</v>
      </c>
      <c r="F114" s="2">
        <v>0</v>
      </c>
      <c r="G114" s="34">
        <v>0</v>
      </c>
      <c r="H114" s="1">
        <v>0</v>
      </c>
      <c r="I114" s="3">
        <v>1</v>
      </c>
      <c r="J114" s="3">
        <v>0</v>
      </c>
      <c r="K114" s="3">
        <v>0</v>
      </c>
      <c r="L114" s="33">
        <v>0</v>
      </c>
      <c r="M114" s="3">
        <f t="shared" si="5"/>
        <v>0</v>
      </c>
      <c r="N114" s="3">
        <v>0</v>
      </c>
      <c r="O114" s="3">
        <v>0</v>
      </c>
      <c r="P114" s="3" cm="1">
        <f t="array" ref="P114">SUMPRODUCT($P$2:$P$9,TRANSPOSE(R114:Y114))</f>
        <v>16</v>
      </c>
      <c r="Q114" s="3">
        <f t="shared" si="7"/>
        <v>640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AD114" s="1"/>
      <c r="AE114" s="1"/>
    </row>
    <row r="115" spans="1:31">
      <c r="A115" s="2">
        <v>114</v>
      </c>
      <c r="B115" s="2" t="str">
        <f t="shared" si="4"/>
        <v>HKG-SIN-S</v>
      </c>
      <c r="C115" s="2" t="s">
        <v>12</v>
      </c>
      <c r="D115" t="s">
        <v>13</v>
      </c>
      <c r="E115" s="2" t="s">
        <v>19</v>
      </c>
      <c r="F115" s="2">
        <v>0</v>
      </c>
      <c r="G115" s="34">
        <v>0</v>
      </c>
      <c r="H115" s="1">
        <v>0</v>
      </c>
      <c r="I115" s="3">
        <v>1</v>
      </c>
      <c r="J115" s="3">
        <v>0</v>
      </c>
      <c r="K115" s="3">
        <v>0</v>
      </c>
      <c r="L115" s="33">
        <v>0</v>
      </c>
      <c r="M115" s="3">
        <f t="shared" si="5"/>
        <v>0</v>
      </c>
      <c r="N115" s="3">
        <v>0</v>
      </c>
      <c r="O115" s="3">
        <v>0</v>
      </c>
      <c r="P115" s="3" cm="1">
        <f t="array" ref="P115">SUMPRODUCT($P$2:$P$9,TRANSPOSE(R115:Y115))</f>
        <v>6</v>
      </c>
      <c r="Q115" s="3">
        <f t="shared" si="7"/>
        <v>240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AD115" s="1"/>
      <c r="AE115" s="1"/>
    </row>
    <row r="116" spans="1:31">
      <c r="A116" s="2">
        <v>115</v>
      </c>
      <c r="B116" s="2" t="str">
        <f t="shared" si="4"/>
        <v>SIN-DXB-S</v>
      </c>
      <c r="C116" s="2" t="s">
        <v>13</v>
      </c>
      <c r="D116" t="s">
        <v>14</v>
      </c>
      <c r="E116" s="2" t="s">
        <v>19</v>
      </c>
      <c r="F116" s="2">
        <v>0</v>
      </c>
      <c r="G116" s="34">
        <v>0</v>
      </c>
      <c r="H116" s="1">
        <v>0</v>
      </c>
      <c r="I116" s="3">
        <v>1</v>
      </c>
      <c r="J116" s="3">
        <v>0</v>
      </c>
      <c r="K116" s="3">
        <v>0</v>
      </c>
      <c r="L116" s="33">
        <v>0</v>
      </c>
      <c r="M116" s="3">
        <f t="shared" si="5"/>
        <v>0</v>
      </c>
      <c r="N116" s="3">
        <v>0</v>
      </c>
      <c r="O116" s="3">
        <v>0</v>
      </c>
      <c r="P116" s="3" cm="1">
        <f t="array" ref="P116">SUMPRODUCT($P$2:$P$9,TRANSPOSE(R116:Y116))</f>
        <v>11</v>
      </c>
      <c r="Q116" s="3">
        <f t="shared" si="7"/>
        <v>440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</v>
      </c>
      <c r="Y116" s="3">
        <v>0</v>
      </c>
      <c r="AD116" s="1"/>
      <c r="AE116" s="1"/>
    </row>
    <row r="117" spans="1:31">
      <c r="A117" s="2">
        <v>116</v>
      </c>
      <c r="B117" s="2" t="str">
        <f t="shared" si="4"/>
        <v>DXB-SOU-S</v>
      </c>
      <c r="C117" s="2" t="s">
        <v>14</v>
      </c>
      <c r="D117" t="s">
        <v>7</v>
      </c>
      <c r="E117" t="s">
        <v>19</v>
      </c>
      <c r="F117">
        <v>2818.0975410000001</v>
      </c>
      <c r="G117" s="34">
        <v>1</v>
      </c>
      <c r="H117" s="1">
        <v>1</v>
      </c>
      <c r="I117" s="3">
        <v>1</v>
      </c>
      <c r="J117" s="3">
        <v>1</v>
      </c>
      <c r="K117" s="3">
        <v>0</v>
      </c>
      <c r="L117" s="33">
        <f>VLOOKUP(B117,[1]demand_without_cancel!$D$2:$E$88,2,FALSE)</f>
        <v>2</v>
      </c>
      <c r="M117" s="3">
        <f t="shared" si="5"/>
        <v>2.1086</v>
      </c>
      <c r="N117" s="3">
        <v>2</v>
      </c>
      <c r="O117" s="3">
        <v>1</v>
      </c>
      <c r="P117" s="3" cm="1">
        <f t="array" ref="P117">SUMPRODUCT($P$2:$P$9,TRANSPOSE(R117:Y117))</f>
        <v>19</v>
      </c>
      <c r="Q117" s="3">
        <f t="shared" si="7"/>
        <v>760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AD117" s="1"/>
      <c r="AE117" s="1"/>
    </row>
    <row r="118" spans="1:31">
      <c r="A118" s="2">
        <v>117</v>
      </c>
      <c r="B118" s="2" t="str">
        <f t="shared" si="4"/>
        <v>SOU-AKL-S</v>
      </c>
      <c r="C118" s="2" t="s">
        <v>7</v>
      </c>
      <c r="D118" t="s">
        <v>9</v>
      </c>
      <c r="E118" t="s">
        <v>19</v>
      </c>
      <c r="F118">
        <v>4577.4876204000002</v>
      </c>
      <c r="G118" s="34">
        <v>5</v>
      </c>
      <c r="H118" s="1">
        <v>5</v>
      </c>
      <c r="I118" s="3">
        <v>2</v>
      </c>
      <c r="J118" s="3">
        <v>5</v>
      </c>
      <c r="K118" s="3">
        <v>3</v>
      </c>
      <c r="L118" s="33">
        <f>VLOOKUP(B118,[1]demand_without_cancel!$D$2:$E$88,2,FALSE)</f>
        <v>10</v>
      </c>
      <c r="M118" s="3">
        <f t="shared" si="5"/>
        <v>10.542999999999999</v>
      </c>
      <c r="N118" s="3">
        <v>11</v>
      </c>
      <c r="O118" s="3">
        <v>5</v>
      </c>
      <c r="P118" s="3" cm="1">
        <f t="array" ref="P118">SUMPRODUCT($P$2:$P$9,TRANSPOSE(R118:Y118))</f>
        <v>40</v>
      </c>
      <c r="Q118" s="3">
        <f t="shared" si="7"/>
        <v>1200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AD118" s="1"/>
      <c r="AE118" s="1"/>
    </row>
    <row r="119" spans="1:31">
      <c r="A119" s="2">
        <v>118</v>
      </c>
      <c r="B119" s="2" t="str">
        <f t="shared" si="4"/>
        <v>SFO-SYD-S</v>
      </c>
      <c r="C119" s="2" t="s">
        <v>8</v>
      </c>
      <c r="D119" t="s">
        <v>10</v>
      </c>
      <c r="E119" s="2" t="s">
        <v>19</v>
      </c>
      <c r="F119" s="2">
        <v>0</v>
      </c>
      <c r="G119" s="34">
        <v>0</v>
      </c>
      <c r="H119" s="1">
        <v>0</v>
      </c>
      <c r="I119" s="3">
        <v>2</v>
      </c>
      <c r="J119" s="3">
        <v>0</v>
      </c>
      <c r="K119" s="3">
        <v>0</v>
      </c>
      <c r="L119" s="33">
        <v>0</v>
      </c>
      <c r="M119" s="3">
        <f t="shared" si="5"/>
        <v>0</v>
      </c>
      <c r="N119" s="3">
        <v>0</v>
      </c>
      <c r="O119" s="3">
        <v>0</v>
      </c>
      <c r="P119" s="3" cm="1">
        <f t="array" ref="P119">SUMPRODUCT($P$2:$P$9,TRANSPOSE(R119:Y119))</f>
        <v>20</v>
      </c>
      <c r="Q119" s="3">
        <f t="shared" si="7"/>
        <v>800</v>
      </c>
      <c r="R119" s="3">
        <v>0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AA119" s="3"/>
      <c r="AD119" s="1"/>
      <c r="AE119" s="1"/>
    </row>
    <row r="120" spans="1:31">
      <c r="A120" s="2">
        <v>119</v>
      </c>
      <c r="B120" s="2" t="str">
        <f t="shared" si="4"/>
        <v>AKL-BNE-S</v>
      </c>
      <c r="C120" s="2" t="s">
        <v>9</v>
      </c>
      <c r="D120" t="s">
        <v>11</v>
      </c>
      <c r="E120" s="2" t="s">
        <v>19</v>
      </c>
      <c r="F120" s="2">
        <v>0</v>
      </c>
      <c r="G120" s="34">
        <v>0</v>
      </c>
      <c r="H120" s="1">
        <v>0</v>
      </c>
      <c r="I120" s="2">
        <v>2</v>
      </c>
      <c r="J120" s="3">
        <v>0</v>
      </c>
      <c r="K120" s="3">
        <v>0</v>
      </c>
      <c r="L120" s="33">
        <v>0</v>
      </c>
      <c r="M120" s="3">
        <f t="shared" si="5"/>
        <v>0</v>
      </c>
      <c r="N120" s="3">
        <v>0</v>
      </c>
      <c r="O120" s="3">
        <v>0</v>
      </c>
      <c r="P120" s="3" cm="1">
        <f t="array" ref="P120">SUMPRODUCT($P$2:$P$9,TRANSPOSE(R120:Y120))</f>
        <v>7</v>
      </c>
      <c r="Q120" s="3">
        <f t="shared" si="7"/>
        <v>280</v>
      </c>
      <c r="R120" s="3">
        <v>0</v>
      </c>
      <c r="S120">
        <v>0</v>
      </c>
      <c r="T120" s="3">
        <v>1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AD120" s="1"/>
      <c r="AE120" s="1"/>
    </row>
    <row r="121" spans="1:31">
      <c r="A121" s="2">
        <v>120</v>
      </c>
      <c r="B121" s="2" t="str">
        <f t="shared" si="4"/>
        <v>SYD-HKG-S</v>
      </c>
      <c r="C121" s="2" t="s">
        <v>10</v>
      </c>
      <c r="D121" t="s">
        <v>12</v>
      </c>
      <c r="E121" t="s">
        <v>19</v>
      </c>
      <c r="F121">
        <v>2459.2901594999998</v>
      </c>
      <c r="G121" s="34">
        <v>1</v>
      </c>
      <c r="H121" s="1">
        <v>1</v>
      </c>
      <c r="I121" s="3">
        <v>2</v>
      </c>
      <c r="J121" s="3">
        <v>1</v>
      </c>
      <c r="K121" s="3">
        <v>1</v>
      </c>
      <c r="L121" s="33">
        <f>VLOOKUP(B121,[1]demand_without_cancel!$D$2:$E$88,2,FALSE)</f>
        <v>2</v>
      </c>
      <c r="M121" s="3">
        <f t="shared" si="5"/>
        <v>2.1086</v>
      </c>
      <c r="N121" s="3">
        <v>2</v>
      </c>
      <c r="O121" s="3">
        <v>1</v>
      </c>
      <c r="P121" s="3" cm="1">
        <f t="array" ref="P121">SUMPRODUCT($P$2:$P$9,TRANSPOSE(R121:Y121))</f>
        <v>19</v>
      </c>
      <c r="Q121" s="3">
        <f t="shared" si="7"/>
        <v>760</v>
      </c>
      <c r="R121" s="3">
        <v>0</v>
      </c>
      <c r="S121">
        <v>0</v>
      </c>
      <c r="T121">
        <v>0</v>
      </c>
      <c r="U121" s="3">
        <v>1</v>
      </c>
      <c r="V121" s="3">
        <v>1</v>
      </c>
      <c r="W121" s="3">
        <v>0</v>
      </c>
      <c r="X121" s="3">
        <v>0</v>
      </c>
      <c r="Y121" s="3">
        <v>0</v>
      </c>
      <c r="AD121" s="1"/>
      <c r="AE121" s="1"/>
    </row>
    <row r="122" spans="1:31">
      <c r="A122" s="2">
        <v>121</v>
      </c>
      <c r="B122" s="2" t="str">
        <f t="shared" si="4"/>
        <v>BNE-SIN-S</v>
      </c>
      <c r="C122" s="2" t="s">
        <v>11</v>
      </c>
      <c r="D122" t="s">
        <v>13</v>
      </c>
      <c r="E122" s="2" t="s">
        <v>19</v>
      </c>
      <c r="F122" s="2">
        <v>0</v>
      </c>
      <c r="G122" s="34">
        <v>0</v>
      </c>
      <c r="H122" s="1">
        <v>0</v>
      </c>
      <c r="I122" s="3">
        <v>2</v>
      </c>
      <c r="J122" s="3">
        <v>0</v>
      </c>
      <c r="K122" s="3">
        <v>0</v>
      </c>
      <c r="L122" s="33">
        <v>0</v>
      </c>
      <c r="M122" s="3">
        <f t="shared" si="5"/>
        <v>0</v>
      </c>
      <c r="N122" s="3">
        <v>0</v>
      </c>
      <c r="O122" s="3">
        <v>0</v>
      </c>
      <c r="P122" s="3" cm="1">
        <f t="array" ref="P122">SUMPRODUCT($P$2:$P$9,TRANSPOSE(R122:Y122))</f>
        <v>22</v>
      </c>
      <c r="Q122" s="3">
        <f t="shared" si="7"/>
        <v>660</v>
      </c>
      <c r="R122" s="3">
        <v>0</v>
      </c>
      <c r="S122">
        <v>0</v>
      </c>
      <c r="T122">
        <v>0</v>
      </c>
      <c r="U122">
        <v>0</v>
      </c>
      <c r="V122" s="3">
        <v>1</v>
      </c>
      <c r="W122" s="3">
        <v>1</v>
      </c>
      <c r="X122" s="3">
        <v>0</v>
      </c>
      <c r="Y122" s="3">
        <v>0</v>
      </c>
      <c r="AD122" s="1"/>
      <c r="AE122" s="1"/>
    </row>
    <row r="123" spans="1:31">
      <c r="A123" s="2">
        <v>122</v>
      </c>
      <c r="B123" s="2" t="str">
        <f t="shared" si="4"/>
        <v>HKG-DXB-S</v>
      </c>
      <c r="C123" s="2" t="s">
        <v>12</v>
      </c>
      <c r="D123" t="s">
        <v>14</v>
      </c>
      <c r="E123" s="2" t="s">
        <v>19</v>
      </c>
      <c r="F123" s="2">
        <v>0</v>
      </c>
      <c r="G123" s="34">
        <v>0</v>
      </c>
      <c r="H123" s="1">
        <v>0</v>
      </c>
      <c r="I123" s="3">
        <v>2</v>
      </c>
      <c r="J123" s="3">
        <v>0</v>
      </c>
      <c r="K123" s="3">
        <v>0</v>
      </c>
      <c r="L123" s="33">
        <v>0</v>
      </c>
      <c r="M123" s="3">
        <f t="shared" si="5"/>
        <v>0</v>
      </c>
      <c r="N123" s="3">
        <v>0</v>
      </c>
      <c r="O123" s="3">
        <v>0</v>
      </c>
      <c r="P123" s="3" cm="1">
        <f t="array" ref="P123">SUMPRODUCT($P$2:$P$9,TRANSPOSE(R123:Y123))</f>
        <v>17</v>
      </c>
      <c r="Q123" s="3">
        <f t="shared" si="7"/>
        <v>680</v>
      </c>
      <c r="R123" s="3">
        <v>0</v>
      </c>
      <c r="S123">
        <v>0</v>
      </c>
      <c r="T123">
        <v>0</v>
      </c>
      <c r="U123">
        <v>0</v>
      </c>
      <c r="V123">
        <v>0</v>
      </c>
      <c r="W123" s="3">
        <v>1</v>
      </c>
      <c r="X123" s="3">
        <v>1</v>
      </c>
      <c r="Y123" s="3">
        <v>0</v>
      </c>
      <c r="AD123" s="1"/>
      <c r="AE123" s="1"/>
    </row>
    <row r="124" spans="1:31">
      <c r="A124" s="2">
        <v>123</v>
      </c>
      <c r="B124" s="2" t="str">
        <f t="shared" si="4"/>
        <v>SIN-SOU-S</v>
      </c>
      <c r="C124" s="2" t="s">
        <v>13</v>
      </c>
      <c r="D124" t="s">
        <v>7</v>
      </c>
      <c r="E124" t="s">
        <v>19</v>
      </c>
      <c r="F124">
        <v>4136.38223666667</v>
      </c>
      <c r="G124" s="34">
        <v>3</v>
      </c>
      <c r="H124" s="1">
        <v>3</v>
      </c>
      <c r="I124" s="3">
        <v>2</v>
      </c>
      <c r="J124" s="3">
        <v>3</v>
      </c>
      <c r="K124" s="3">
        <v>2</v>
      </c>
      <c r="L124" s="33">
        <f>VLOOKUP(B124,[1]demand_without_cancel!$D$2:$E$88,2,FALSE)</f>
        <v>6</v>
      </c>
      <c r="M124" s="3">
        <f t="shared" si="5"/>
        <v>6.3258000000000001</v>
      </c>
      <c r="N124" s="3">
        <v>7</v>
      </c>
      <c r="O124" s="3">
        <v>3</v>
      </c>
      <c r="P124" s="3" cm="1">
        <f t="array" ref="P124">SUMPRODUCT($P$2:$P$9,TRANSPOSE(R124:Y124))</f>
        <v>30</v>
      </c>
      <c r="Q124" s="3">
        <f t="shared" si="7"/>
        <v>900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3">
        <v>1</v>
      </c>
      <c r="Y124" s="3">
        <v>1</v>
      </c>
      <c r="AD124" s="1"/>
      <c r="AE124" s="1"/>
    </row>
    <row r="125" spans="1:31">
      <c r="A125" s="2">
        <v>124</v>
      </c>
      <c r="B125" s="2" t="str">
        <f t="shared" si="4"/>
        <v>SOU-SYD-S</v>
      </c>
      <c r="C125" s="2" t="s">
        <v>7</v>
      </c>
      <c r="D125" t="s">
        <v>10</v>
      </c>
      <c r="E125" t="s">
        <v>19</v>
      </c>
      <c r="F125">
        <v>4649.7586985238104</v>
      </c>
      <c r="G125" s="34">
        <v>10</v>
      </c>
      <c r="H125" s="1">
        <v>11</v>
      </c>
      <c r="I125" s="3">
        <v>3</v>
      </c>
      <c r="J125" s="3">
        <v>11</v>
      </c>
      <c r="K125" s="3">
        <v>10</v>
      </c>
      <c r="L125" s="33">
        <f>VLOOKUP(B125,[1]demand_without_cancel!$D$2:$E$88,2,FALSE)</f>
        <v>21</v>
      </c>
      <c r="M125" s="3">
        <f t="shared" si="5"/>
        <v>22.1403</v>
      </c>
      <c r="N125" s="3">
        <v>23</v>
      </c>
      <c r="O125" s="3">
        <v>11</v>
      </c>
      <c r="P125" s="3" cm="1">
        <f t="array" ref="P125">SUMPRODUCT($P$2:$P$9,TRANSPOSE(R125:Y125))</f>
        <v>44</v>
      </c>
      <c r="Q125" s="3">
        <f t="shared" si="7"/>
        <v>1320</v>
      </c>
      <c r="R125" s="3">
        <v>1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AD125" s="1"/>
      <c r="AE125" s="1"/>
    </row>
    <row r="126" spans="1:31">
      <c r="A126" s="2">
        <v>125</v>
      </c>
      <c r="B126" s="2" t="str">
        <f t="shared" si="4"/>
        <v>SFO-BNE-S</v>
      </c>
      <c r="C126" s="2" t="s">
        <v>8</v>
      </c>
      <c r="D126" t="s">
        <v>11</v>
      </c>
      <c r="E126" s="2" t="s">
        <v>19</v>
      </c>
      <c r="F126" s="2">
        <v>0</v>
      </c>
      <c r="G126" s="34">
        <v>0</v>
      </c>
      <c r="H126" s="1">
        <v>0</v>
      </c>
      <c r="I126" s="3">
        <v>3</v>
      </c>
      <c r="J126" s="3">
        <v>0</v>
      </c>
      <c r="K126" s="3">
        <v>0</v>
      </c>
      <c r="L126" s="33">
        <v>0</v>
      </c>
      <c r="M126" s="3">
        <f t="shared" si="5"/>
        <v>0</v>
      </c>
      <c r="N126" s="3">
        <v>0</v>
      </c>
      <c r="O126" s="3">
        <v>0</v>
      </c>
      <c r="P126" s="3" cm="1">
        <f t="array" ref="P126">SUMPRODUCT($P$2:$P$9,TRANSPOSE(R126:Y126))</f>
        <v>23</v>
      </c>
      <c r="Q126" s="3">
        <f t="shared" si="7"/>
        <v>690</v>
      </c>
      <c r="R126" s="6">
        <v>0</v>
      </c>
      <c r="S126" s="3">
        <v>1</v>
      </c>
      <c r="T126" s="3">
        <v>1</v>
      </c>
      <c r="U126" s="3">
        <v>1</v>
      </c>
      <c r="V126" s="3">
        <v>0</v>
      </c>
      <c r="W126" s="3">
        <v>0</v>
      </c>
      <c r="X126" s="3">
        <v>0</v>
      </c>
      <c r="Y126" s="3">
        <v>0</v>
      </c>
      <c r="AD126" s="1"/>
      <c r="AE126" s="1"/>
    </row>
    <row r="127" spans="1:31">
      <c r="A127" s="2">
        <v>126</v>
      </c>
      <c r="B127" s="2" t="str">
        <f t="shared" si="4"/>
        <v>AKL-HKG-S</v>
      </c>
      <c r="C127" s="2" t="s">
        <v>9</v>
      </c>
      <c r="D127" t="s">
        <v>12</v>
      </c>
      <c r="E127" s="2" t="s">
        <v>19</v>
      </c>
      <c r="F127" s="2">
        <v>0</v>
      </c>
      <c r="G127" s="34">
        <v>0</v>
      </c>
      <c r="H127" s="1">
        <v>0</v>
      </c>
      <c r="I127" s="2">
        <v>3</v>
      </c>
      <c r="J127" s="3">
        <v>0</v>
      </c>
      <c r="K127" s="3">
        <v>0</v>
      </c>
      <c r="L127" s="33">
        <v>0</v>
      </c>
      <c r="M127" s="3">
        <f t="shared" si="5"/>
        <v>0</v>
      </c>
      <c r="N127" s="3">
        <v>0</v>
      </c>
      <c r="O127" s="3">
        <v>0</v>
      </c>
      <c r="P127" s="3" cm="1">
        <f t="array" ref="P127">SUMPRODUCT($P$2:$P$9,TRANSPOSE(R127:Y127))</f>
        <v>23</v>
      </c>
      <c r="Q127" s="3">
        <f t="shared" si="7"/>
        <v>690</v>
      </c>
      <c r="R127" s="6">
        <v>0</v>
      </c>
      <c r="S127" s="6">
        <v>0</v>
      </c>
      <c r="T127" s="3">
        <v>1</v>
      </c>
      <c r="U127" s="3">
        <v>1</v>
      </c>
      <c r="V127" s="3">
        <v>1</v>
      </c>
      <c r="W127" s="3">
        <v>0</v>
      </c>
      <c r="X127" s="3">
        <v>0</v>
      </c>
      <c r="Y127" s="3">
        <v>0</v>
      </c>
      <c r="AD127" s="1"/>
      <c r="AE127" s="1"/>
    </row>
    <row r="128" spans="1:31">
      <c r="A128" s="2">
        <v>127</v>
      </c>
      <c r="B128" s="2" t="str">
        <f t="shared" si="4"/>
        <v>SYD-SIN-S</v>
      </c>
      <c r="C128" s="2" t="s">
        <v>10</v>
      </c>
      <c r="D128" t="s">
        <v>13</v>
      </c>
      <c r="E128" t="s">
        <v>19</v>
      </c>
      <c r="F128">
        <v>3623.7287147500001</v>
      </c>
      <c r="G128" s="34">
        <v>2</v>
      </c>
      <c r="H128" s="1">
        <v>2</v>
      </c>
      <c r="I128" s="3">
        <v>3</v>
      </c>
      <c r="J128" s="3">
        <v>2</v>
      </c>
      <c r="K128" s="3">
        <v>0</v>
      </c>
      <c r="L128" s="33">
        <f>VLOOKUP(B128,[1]demand_without_cancel!$D$2:$E$88,2,FALSE)</f>
        <v>4</v>
      </c>
      <c r="M128" s="3">
        <f t="shared" si="5"/>
        <v>4.2172000000000001</v>
      </c>
      <c r="N128" s="3">
        <v>4</v>
      </c>
      <c r="O128" s="3">
        <v>2</v>
      </c>
      <c r="P128" s="3" cm="1">
        <f t="array" ref="P128">SUMPRODUCT($P$2:$P$9,TRANSPOSE(R128:Y128))</f>
        <v>25</v>
      </c>
      <c r="Q128" s="3">
        <f t="shared" si="7"/>
        <v>750</v>
      </c>
      <c r="R128" s="6">
        <v>0</v>
      </c>
      <c r="S128" s="6">
        <v>0</v>
      </c>
      <c r="T128" s="6">
        <v>0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AD128" s="1"/>
      <c r="AE128" s="1"/>
    </row>
    <row r="129" spans="1:31">
      <c r="A129" s="2">
        <v>128</v>
      </c>
      <c r="B129" s="2" t="str">
        <f t="shared" si="4"/>
        <v>BNE-DXB-S</v>
      </c>
      <c r="C129" s="2" t="s">
        <v>11</v>
      </c>
      <c r="D129" t="s">
        <v>14</v>
      </c>
      <c r="E129" s="2" t="s">
        <v>19</v>
      </c>
      <c r="F129" s="2">
        <v>0</v>
      </c>
      <c r="G129" s="34">
        <v>0</v>
      </c>
      <c r="H129" s="1">
        <v>0</v>
      </c>
      <c r="I129" s="3">
        <v>3</v>
      </c>
      <c r="J129" s="3">
        <v>0</v>
      </c>
      <c r="K129" s="3">
        <v>0</v>
      </c>
      <c r="L129" s="33">
        <v>0</v>
      </c>
      <c r="M129" s="3">
        <f t="shared" si="5"/>
        <v>0</v>
      </c>
      <c r="N129" s="3">
        <v>0</v>
      </c>
      <c r="O129" s="3">
        <v>0</v>
      </c>
      <c r="P129" s="3" cm="1">
        <f t="array" ref="P129">SUMPRODUCT($P$2:$P$9,TRANSPOSE(R129:Y129))</f>
        <v>33</v>
      </c>
      <c r="Q129" s="3">
        <f t="shared" si="7"/>
        <v>990</v>
      </c>
      <c r="R129" s="6">
        <v>0</v>
      </c>
      <c r="S129" s="6">
        <v>0</v>
      </c>
      <c r="T129" s="6">
        <v>0</v>
      </c>
      <c r="U129" s="1">
        <v>0</v>
      </c>
      <c r="V129" s="3">
        <v>1</v>
      </c>
      <c r="W129" s="3">
        <v>1</v>
      </c>
      <c r="X129" s="3">
        <v>1</v>
      </c>
      <c r="Y129" s="3">
        <v>0</v>
      </c>
      <c r="AD129" s="1"/>
      <c r="AE129" s="1"/>
    </row>
    <row r="130" spans="1:31">
      <c r="A130" s="2">
        <v>129</v>
      </c>
      <c r="B130" s="2" t="str">
        <f t="shared" si="4"/>
        <v>HKG-SOU-S</v>
      </c>
      <c r="C130" s="2" t="s">
        <v>12</v>
      </c>
      <c r="D130" t="s">
        <v>7</v>
      </c>
      <c r="E130" s="2" t="s">
        <v>19</v>
      </c>
      <c r="F130" s="2">
        <v>0</v>
      </c>
      <c r="G130" s="34">
        <v>0</v>
      </c>
      <c r="H130" s="1">
        <v>0</v>
      </c>
      <c r="I130" s="3">
        <v>3</v>
      </c>
      <c r="J130" s="3">
        <v>0</v>
      </c>
      <c r="K130" s="3">
        <v>0</v>
      </c>
      <c r="L130" s="33">
        <v>0</v>
      </c>
      <c r="M130" s="3">
        <f t="shared" si="5"/>
        <v>0</v>
      </c>
      <c r="N130" s="3">
        <v>0</v>
      </c>
      <c r="O130" s="3">
        <v>0</v>
      </c>
      <c r="P130" s="3" cm="1">
        <f t="array" ref="P130">SUMPRODUCT($P$2:$P$9,TRANSPOSE(R130:Y130))</f>
        <v>36</v>
      </c>
      <c r="Q130" s="3">
        <f t="shared" si="7"/>
        <v>1080</v>
      </c>
      <c r="R130" s="6">
        <v>0</v>
      </c>
      <c r="S130" s="6">
        <v>0</v>
      </c>
      <c r="T130" s="6">
        <v>0</v>
      </c>
      <c r="U130" s="1">
        <v>0</v>
      </c>
      <c r="V130" s="1">
        <v>0</v>
      </c>
      <c r="W130" s="3">
        <v>1</v>
      </c>
      <c r="X130" s="3">
        <v>1</v>
      </c>
      <c r="Y130" s="3">
        <v>1</v>
      </c>
      <c r="AD130" s="1"/>
      <c r="AE130" s="1"/>
    </row>
    <row r="131" spans="1:31">
      <c r="A131" s="2">
        <v>130</v>
      </c>
      <c r="B131" s="2" t="str">
        <f t="shared" ref="B131:B145" si="8">C131&amp;"-"&amp;D131&amp;"-"&amp;E131</f>
        <v>SOU-BNE-S</v>
      </c>
      <c r="C131" s="2" t="s">
        <v>7</v>
      </c>
      <c r="D131" t="s">
        <v>11</v>
      </c>
      <c r="E131" t="s">
        <v>19</v>
      </c>
      <c r="F131">
        <v>4663.4580839999999</v>
      </c>
      <c r="G131" s="34">
        <v>1</v>
      </c>
      <c r="H131" s="1">
        <v>1</v>
      </c>
      <c r="I131" s="3">
        <v>4</v>
      </c>
      <c r="J131" s="3">
        <v>1</v>
      </c>
      <c r="K131" s="3">
        <v>0</v>
      </c>
      <c r="L131" s="33">
        <f>VLOOKUP(B131,[1]demand_without_cancel!$D$2:$E$88,2,FALSE)</f>
        <v>2</v>
      </c>
      <c r="M131" s="3">
        <f t="shared" ref="M131:M145" si="9">L131*1.0543</f>
        <v>2.1086</v>
      </c>
      <c r="N131" s="3">
        <v>2</v>
      </c>
      <c r="O131" s="3">
        <v>1</v>
      </c>
      <c r="P131" s="3" cm="1">
        <f t="array" ref="P131">SUMPRODUCT($P$2:$P$9,TRANSPOSE(R131:Y131))</f>
        <v>47</v>
      </c>
      <c r="Q131" s="3">
        <f t="shared" si="7"/>
        <v>1410</v>
      </c>
      <c r="R131" s="3">
        <v>1</v>
      </c>
      <c r="S131" s="3">
        <v>1</v>
      </c>
      <c r="T131" s="3">
        <v>1</v>
      </c>
      <c r="U131" s="3">
        <v>1</v>
      </c>
      <c r="V131" s="6">
        <v>0</v>
      </c>
      <c r="W131" s="6">
        <v>0</v>
      </c>
      <c r="X131" s="6">
        <v>0</v>
      </c>
      <c r="Y131" s="6">
        <v>0</v>
      </c>
      <c r="AD131" s="1"/>
      <c r="AE131" s="1"/>
    </row>
    <row r="132" spans="1:31">
      <c r="A132" s="2">
        <v>131</v>
      </c>
      <c r="B132" s="2" t="str">
        <f t="shared" si="8"/>
        <v>SFO-HKG-S</v>
      </c>
      <c r="C132" s="2" t="s">
        <v>8</v>
      </c>
      <c r="D132" t="s">
        <v>12</v>
      </c>
      <c r="E132" s="2" t="s">
        <v>19</v>
      </c>
      <c r="F132" s="2">
        <v>0</v>
      </c>
      <c r="G132" s="34">
        <v>0</v>
      </c>
      <c r="H132" s="1">
        <v>0</v>
      </c>
      <c r="I132" s="3">
        <v>4</v>
      </c>
      <c r="J132" s="3">
        <v>0</v>
      </c>
      <c r="K132" s="3">
        <v>0</v>
      </c>
      <c r="L132" s="33">
        <v>0</v>
      </c>
      <c r="M132" s="3">
        <f t="shared" si="9"/>
        <v>0</v>
      </c>
      <c r="N132" s="3">
        <v>0</v>
      </c>
      <c r="O132" s="3">
        <v>0</v>
      </c>
      <c r="P132" s="3" cm="1">
        <f t="array" ref="P132">SUMPRODUCT($P$2:$P$9,TRANSPOSE(R132:Y132))</f>
        <v>39</v>
      </c>
      <c r="Q132" s="3">
        <f t="shared" si="7"/>
        <v>1170</v>
      </c>
      <c r="R132" s="6">
        <v>0</v>
      </c>
      <c r="S132" s="3">
        <v>1</v>
      </c>
      <c r="T132" s="3">
        <v>1</v>
      </c>
      <c r="U132" s="3">
        <v>1</v>
      </c>
      <c r="V132" s="3">
        <v>1</v>
      </c>
      <c r="W132" s="6">
        <v>0</v>
      </c>
      <c r="X132" s="6">
        <v>0</v>
      </c>
      <c r="Y132" s="6">
        <v>0</v>
      </c>
      <c r="AD132" s="1"/>
      <c r="AE132" s="1"/>
    </row>
    <row r="133" spans="1:31">
      <c r="A133" s="2">
        <v>132</v>
      </c>
      <c r="B133" s="2" t="str">
        <f t="shared" si="8"/>
        <v>AKL-SIN-S</v>
      </c>
      <c r="C133" s="2" t="s">
        <v>9</v>
      </c>
      <c r="D133" t="s">
        <v>13</v>
      </c>
      <c r="E133" s="2" t="s">
        <v>19</v>
      </c>
      <c r="F133" s="2">
        <v>0</v>
      </c>
      <c r="G133" s="34">
        <v>0</v>
      </c>
      <c r="H133" s="1">
        <v>0</v>
      </c>
      <c r="I133" s="2">
        <v>4</v>
      </c>
      <c r="J133" s="3">
        <v>0</v>
      </c>
      <c r="K133" s="3">
        <v>0</v>
      </c>
      <c r="L133" s="33">
        <v>0</v>
      </c>
      <c r="M133" s="3">
        <f t="shared" si="9"/>
        <v>0</v>
      </c>
      <c r="N133" s="3">
        <v>0</v>
      </c>
      <c r="O133" s="3">
        <v>0</v>
      </c>
      <c r="P133" s="3" cm="1">
        <f t="array" ref="P133">SUMPRODUCT($P$2:$P$9,TRANSPOSE(R133:Y133))</f>
        <v>29</v>
      </c>
      <c r="Q133" s="3">
        <f t="shared" si="7"/>
        <v>870</v>
      </c>
      <c r="R133" s="6">
        <v>0</v>
      </c>
      <c r="S133" s="6">
        <v>0</v>
      </c>
      <c r="T133" s="3">
        <v>1</v>
      </c>
      <c r="U133" s="3">
        <v>1</v>
      </c>
      <c r="V133" s="3">
        <v>1</v>
      </c>
      <c r="W133" s="3">
        <v>1</v>
      </c>
      <c r="X133" s="6">
        <v>0</v>
      </c>
      <c r="Y133" s="6">
        <v>0</v>
      </c>
      <c r="AD133" s="1"/>
      <c r="AE133" s="1"/>
    </row>
    <row r="134" spans="1:31">
      <c r="A134" s="2">
        <v>133</v>
      </c>
      <c r="B134" s="2" t="str">
        <f t="shared" si="8"/>
        <v>SYD-DXB-S</v>
      </c>
      <c r="C134" s="2" t="s">
        <v>10</v>
      </c>
      <c r="D134" t="s">
        <v>14</v>
      </c>
      <c r="E134" s="2" t="s">
        <v>19</v>
      </c>
      <c r="F134" s="2">
        <v>0</v>
      </c>
      <c r="G134" s="34">
        <v>0</v>
      </c>
      <c r="H134" s="1">
        <v>0</v>
      </c>
      <c r="I134" s="3">
        <v>4</v>
      </c>
      <c r="J134" s="3">
        <v>0</v>
      </c>
      <c r="K134" s="3">
        <v>0</v>
      </c>
      <c r="L134" s="33">
        <v>0</v>
      </c>
      <c r="M134" s="3">
        <f t="shared" si="9"/>
        <v>0</v>
      </c>
      <c r="N134" s="3">
        <v>0</v>
      </c>
      <c r="O134" s="3">
        <v>0</v>
      </c>
      <c r="P134" s="3" cm="1">
        <f t="array" ref="P134">SUMPRODUCT($P$2:$P$9,TRANSPOSE(R134:Y134))</f>
        <v>36</v>
      </c>
      <c r="Q134" s="3">
        <f t="shared" si="7"/>
        <v>1080</v>
      </c>
      <c r="R134" s="6">
        <v>0</v>
      </c>
      <c r="S134" s="6">
        <v>0</v>
      </c>
      <c r="T134" s="6">
        <v>0</v>
      </c>
      <c r="U134" s="3">
        <v>1</v>
      </c>
      <c r="V134" s="3">
        <v>1</v>
      </c>
      <c r="W134" s="3">
        <v>1</v>
      </c>
      <c r="X134" s="3">
        <v>1</v>
      </c>
      <c r="Y134" s="6">
        <v>0</v>
      </c>
      <c r="AD134" s="1"/>
      <c r="AE134" s="1"/>
    </row>
    <row r="135" spans="1:31">
      <c r="A135" s="2">
        <v>134</v>
      </c>
      <c r="B135" s="2" t="str">
        <f t="shared" si="8"/>
        <v>BNE-SOU-S</v>
      </c>
      <c r="C135" s="2" t="s">
        <v>11</v>
      </c>
      <c r="D135" t="s">
        <v>7</v>
      </c>
      <c r="E135" t="s">
        <v>19</v>
      </c>
      <c r="F135">
        <v>8890.8739750000004</v>
      </c>
      <c r="G135" s="34">
        <v>1</v>
      </c>
      <c r="H135" s="1">
        <v>1</v>
      </c>
      <c r="I135" s="3">
        <v>4</v>
      </c>
      <c r="J135" s="3">
        <v>1</v>
      </c>
      <c r="K135" s="3">
        <v>1</v>
      </c>
      <c r="L135" s="33">
        <f>VLOOKUP(B135,[1]demand_without_cancel!$D$2:$E$88,2,FALSE)</f>
        <v>2</v>
      </c>
      <c r="M135" s="3">
        <f t="shared" si="9"/>
        <v>2.1086</v>
      </c>
      <c r="N135" s="3">
        <v>2</v>
      </c>
      <c r="O135" s="3">
        <v>1</v>
      </c>
      <c r="P135" s="3" cm="1">
        <f t="array" ref="P135">SUMPRODUCT($P$2:$P$9,TRANSPOSE(R135:Y135))</f>
        <v>52</v>
      </c>
      <c r="Q135" s="3">
        <f t="shared" si="7"/>
        <v>1560</v>
      </c>
      <c r="R135" s="6">
        <v>0</v>
      </c>
      <c r="S135" s="6">
        <v>0</v>
      </c>
      <c r="T135" s="6">
        <v>0</v>
      </c>
      <c r="U135" s="6">
        <v>0</v>
      </c>
      <c r="V135" s="3">
        <v>1</v>
      </c>
      <c r="W135" s="3">
        <v>1</v>
      </c>
      <c r="X135" s="3">
        <v>1</v>
      </c>
      <c r="Y135" s="3">
        <v>1</v>
      </c>
      <c r="AD135" s="1"/>
      <c r="AE135" s="1"/>
    </row>
    <row r="136" spans="1:31">
      <c r="A136" s="2">
        <v>135</v>
      </c>
      <c r="B136" s="2" t="str">
        <f t="shared" si="8"/>
        <v>SOU-HKG-S</v>
      </c>
      <c r="C136" s="2" t="s">
        <v>7</v>
      </c>
      <c r="D136" t="s">
        <v>12</v>
      </c>
      <c r="E136" s="2" t="s">
        <v>19</v>
      </c>
      <c r="F136" s="2">
        <v>0</v>
      </c>
      <c r="G136" s="34">
        <v>0</v>
      </c>
      <c r="H136" s="1">
        <v>0</v>
      </c>
      <c r="I136" s="3">
        <v>5</v>
      </c>
      <c r="J136" s="3">
        <v>0</v>
      </c>
      <c r="K136" s="3">
        <v>0</v>
      </c>
      <c r="L136" s="33">
        <v>0</v>
      </c>
      <c r="M136" s="3">
        <f t="shared" si="9"/>
        <v>0</v>
      </c>
      <c r="N136" s="3">
        <v>0</v>
      </c>
      <c r="O136" s="3">
        <v>0</v>
      </c>
      <c r="P136" s="3" cm="1">
        <f t="array" ref="P136">SUMPRODUCT($P$2:$P$9,TRANSPOSE(R136:Y136))</f>
        <v>63</v>
      </c>
      <c r="Q136" s="3">
        <f t="shared" si="7"/>
        <v>1890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6">
        <v>0</v>
      </c>
      <c r="X136" s="6">
        <v>0</v>
      </c>
      <c r="Y136" s="6">
        <v>0</v>
      </c>
      <c r="AD136" s="1"/>
      <c r="AE136" s="1"/>
    </row>
    <row r="137" spans="1:31">
      <c r="A137" s="2">
        <v>136</v>
      </c>
      <c r="B137" s="2" t="str">
        <f t="shared" si="8"/>
        <v>SFO-SIN-S</v>
      </c>
      <c r="C137" s="2" t="s">
        <v>8</v>
      </c>
      <c r="D137" t="s">
        <v>13</v>
      </c>
      <c r="E137" s="2" t="s">
        <v>19</v>
      </c>
      <c r="F137" s="2">
        <v>0</v>
      </c>
      <c r="G137" s="34">
        <v>0</v>
      </c>
      <c r="H137" s="1">
        <v>0</v>
      </c>
      <c r="I137" s="3">
        <v>5</v>
      </c>
      <c r="J137" s="3">
        <v>0</v>
      </c>
      <c r="K137" s="3">
        <v>0</v>
      </c>
      <c r="L137" s="33">
        <v>0</v>
      </c>
      <c r="M137" s="3">
        <f t="shared" si="9"/>
        <v>0</v>
      </c>
      <c r="N137" s="3">
        <v>0</v>
      </c>
      <c r="O137" s="3">
        <v>0</v>
      </c>
      <c r="P137" s="3" cm="1">
        <f t="array" ref="P137">SUMPRODUCT($P$2:$P$9,TRANSPOSE(R137:Y137))</f>
        <v>45</v>
      </c>
      <c r="Q137" s="3">
        <f t="shared" si="7"/>
        <v>1350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6">
        <v>0</v>
      </c>
      <c r="Y137" s="6">
        <v>0</v>
      </c>
      <c r="AD137" s="1"/>
      <c r="AE137" s="1"/>
    </row>
    <row r="138" spans="1:31">
      <c r="A138" s="2">
        <v>137</v>
      </c>
      <c r="B138" s="2" t="str">
        <f t="shared" si="8"/>
        <v>AKL-DXB-S</v>
      </c>
      <c r="C138" s="2" t="s">
        <v>9</v>
      </c>
      <c r="D138" t="s">
        <v>14</v>
      </c>
      <c r="E138" s="2" t="s">
        <v>19</v>
      </c>
      <c r="F138" s="2">
        <v>0</v>
      </c>
      <c r="G138" s="34">
        <v>0</v>
      </c>
      <c r="H138" s="1">
        <v>0</v>
      </c>
      <c r="I138" s="2">
        <v>5</v>
      </c>
      <c r="J138" s="3">
        <v>0</v>
      </c>
      <c r="K138" s="3">
        <v>0</v>
      </c>
      <c r="L138" s="33">
        <v>0</v>
      </c>
      <c r="M138" s="3">
        <f t="shared" si="9"/>
        <v>0</v>
      </c>
      <c r="N138" s="3">
        <v>0</v>
      </c>
      <c r="O138" s="3">
        <v>0</v>
      </c>
      <c r="P138" s="3" cm="1">
        <f t="array" ref="P138">SUMPRODUCT($P$2:$P$9,TRANSPOSE(R138:Y138))</f>
        <v>40</v>
      </c>
      <c r="Q138" s="3">
        <f t="shared" si="7"/>
        <v>1200</v>
      </c>
      <c r="R138" s="6">
        <v>0</v>
      </c>
      <c r="S138" s="6">
        <v>0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0</v>
      </c>
      <c r="AD138" s="1"/>
      <c r="AE138" s="1"/>
    </row>
    <row r="139" spans="1:31">
      <c r="A139" s="2">
        <v>138</v>
      </c>
      <c r="B139" s="2" t="str">
        <f t="shared" si="8"/>
        <v>SYD-SOU-S</v>
      </c>
      <c r="C139" s="2" t="s">
        <v>10</v>
      </c>
      <c r="D139" t="s">
        <v>7</v>
      </c>
      <c r="E139" t="s">
        <v>19</v>
      </c>
      <c r="F139">
        <v>11084.659636357101</v>
      </c>
      <c r="G139" s="34">
        <v>8</v>
      </c>
      <c r="H139" s="1">
        <v>8</v>
      </c>
      <c r="I139" s="3">
        <v>5</v>
      </c>
      <c r="J139" s="3">
        <v>9</v>
      </c>
      <c r="K139" s="3">
        <v>5</v>
      </c>
      <c r="L139" s="33">
        <f>VLOOKUP(B139,[1]demand_without_cancel!$D$2:$E$88,2,FALSE)</f>
        <v>14</v>
      </c>
      <c r="M139" s="3">
        <f t="shared" si="9"/>
        <v>14.760200000000001</v>
      </c>
      <c r="N139" s="3">
        <v>15</v>
      </c>
      <c r="O139" s="3">
        <v>9</v>
      </c>
      <c r="P139" s="3" cm="1">
        <f t="array" ref="P139">SUMPRODUCT($P$2:$P$9,TRANSPOSE(R139:Y139))</f>
        <v>55</v>
      </c>
      <c r="Q139" s="3">
        <f t="shared" si="7"/>
        <v>1650</v>
      </c>
      <c r="R139" s="6">
        <v>0</v>
      </c>
      <c r="S139" s="6">
        <v>0</v>
      </c>
      <c r="T139" s="3">
        <v>0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AD139" s="1"/>
      <c r="AE139" s="1"/>
    </row>
    <row r="140" spans="1:31">
      <c r="A140" s="2">
        <v>139</v>
      </c>
      <c r="B140" s="2" t="str">
        <f t="shared" si="8"/>
        <v>SOU-SIN-S</v>
      </c>
      <c r="C140" s="2" t="s">
        <v>7</v>
      </c>
      <c r="D140" t="s">
        <v>13</v>
      </c>
      <c r="E140" s="2" t="s">
        <v>19</v>
      </c>
      <c r="F140" s="2">
        <v>0</v>
      </c>
      <c r="G140" s="34">
        <v>0</v>
      </c>
      <c r="H140" s="1">
        <v>0</v>
      </c>
      <c r="I140" s="3">
        <v>6</v>
      </c>
      <c r="J140" s="3">
        <v>0</v>
      </c>
      <c r="K140" s="3">
        <v>0</v>
      </c>
      <c r="L140" s="33">
        <v>0</v>
      </c>
      <c r="M140" s="3">
        <f t="shared" si="9"/>
        <v>0</v>
      </c>
      <c r="N140" s="3">
        <v>0</v>
      </c>
      <c r="O140" s="3">
        <v>0</v>
      </c>
      <c r="P140" s="3" cm="1">
        <f t="array" ref="P140">SUMPRODUCT($P$2:$P$9,TRANSPOSE(R140:Y140))</f>
        <v>69</v>
      </c>
      <c r="Q140" s="3">
        <f t="shared" si="7"/>
        <v>2070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0</v>
      </c>
      <c r="Y140" s="3">
        <v>0</v>
      </c>
      <c r="AD140" s="1"/>
      <c r="AE140" s="1"/>
    </row>
    <row r="141" spans="1:31">
      <c r="A141" s="2">
        <v>140</v>
      </c>
      <c r="B141" s="2" t="str">
        <f t="shared" si="8"/>
        <v>SFO-DXB-S</v>
      </c>
      <c r="C141" s="2" t="s">
        <v>8</v>
      </c>
      <c r="D141" t="s">
        <v>14</v>
      </c>
      <c r="E141" s="2" t="s">
        <v>19</v>
      </c>
      <c r="F141" s="2">
        <v>0</v>
      </c>
      <c r="G141" s="34">
        <v>0</v>
      </c>
      <c r="H141" s="1">
        <v>0</v>
      </c>
      <c r="I141" s="3">
        <v>6</v>
      </c>
      <c r="J141" s="3">
        <v>0</v>
      </c>
      <c r="K141" s="3">
        <v>0</v>
      </c>
      <c r="L141" s="33">
        <v>0</v>
      </c>
      <c r="M141" s="3">
        <f t="shared" si="9"/>
        <v>0</v>
      </c>
      <c r="N141" s="3">
        <v>0</v>
      </c>
      <c r="O141" s="3">
        <v>0</v>
      </c>
      <c r="P141" s="3" cm="1">
        <f t="array" ref="P141">SUMPRODUCT($P$2:$P$9,TRANSPOSE(R141:Y141))</f>
        <v>56</v>
      </c>
      <c r="Q141" s="3">
        <f t="shared" si="7"/>
        <v>1680</v>
      </c>
      <c r="R141" s="3">
        <v>0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AD141" s="1"/>
      <c r="AE141" s="1"/>
    </row>
    <row r="142" spans="1:31">
      <c r="A142" s="2">
        <v>141</v>
      </c>
      <c r="B142" s="2" t="str">
        <f t="shared" si="8"/>
        <v>AKL-SOU-S</v>
      </c>
      <c r="C142" s="2" t="s">
        <v>9</v>
      </c>
      <c r="D142" t="s">
        <v>7</v>
      </c>
      <c r="E142" s="2" t="s">
        <v>19</v>
      </c>
      <c r="F142">
        <v>7517.2802325000002</v>
      </c>
      <c r="G142" s="34">
        <v>4</v>
      </c>
      <c r="H142" s="1">
        <v>4</v>
      </c>
      <c r="I142" s="3">
        <v>6</v>
      </c>
      <c r="J142" s="3">
        <v>4</v>
      </c>
      <c r="K142" s="3">
        <v>0</v>
      </c>
      <c r="L142" s="33">
        <f>VLOOKUP(B142,[1]demand_without_cancel!$D$2:$E$88,2,FALSE)</f>
        <v>8</v>
      </c>
      <c r="M142" s="3">
        <f t="shared" si="9"/>
        <v>8.4344000000000001</v>
      </c>
      <c r="N142" s="3">
        <v>9</v>
      </c>
      <c r="O142" s="3">
        <v>4</v>
      </c>
      <c r="P142" s="3" cm="1">
        <f t="array" ref="P142">SUMPRODUCT($P$2:$P$9,TRANSPOSE(R142:Y142))</f>
        <v>59</v>
      </c>
      <c r="Q142" s="3">
        <f t="shared" si="7"/>
        <v>1770</v>
      </c>
      <c r="R142" s="3">
        <v>0</v>
      </c>
      <c r="S142" s="3">
        <v>0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AD142" s="1"/>
      <c r="AE142" s="1"/>
    </row>
    <row r="143" spans="1:31">
      <c r="A143" s="2">
        <v>142</v>
      </c>
      <c r="B143" s="2" t="str">
        <f t="shared" si="8"/>
        <v>SOU-DXB-S</v>
      </c>
      <c r="C143" s="2" t="s">
        <v>7</v>
      </c>
      <c r="D143" t="s">
        <v>14</v>
      </c>
      <c r="E143" s="2" t="s">
        <v>19</v>
      </c>
      <c r="F143" s="2">
        <v>0</v>
      </c>
      <c r="G143" s="34">
        <v>0</v>
      </c>
      <c r="H143" s="1">
        <v>0</v>
      </c>
      <c r="I143" s="3">
        <v>7</v>
      </c>
      <c r="J143" s="3">
        <v>0</v>
      </c>
      <c r="K143" s="3">
        <v>0</v>
      </c>
      <c r="L143" s="33">
        <v>0</v>
      </c>
      <c r="M143" s="3">
        <f t="shared" si="9"/>
        <v>0</v>
      </c>
      <c r="N143" s="3">
        <v>0</v>
      </c>
      <c r="O143" s="3">
        <v>0</v>
      </c>
      <c r="P143" s="3" cm="1">
        <f t="array" ref="P143">SUMPRODUCT($P$2:$P$9,TRANSPOSE(R143:Y143))</f>
        <v>80</v>
      </c>
      <c r="Q143" s="3">
        <f t="shared" si="7"/>
        <v>2400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0</v>
      </c>
      <c r="AD143" s="1"/>
      <c r="AE143" s="1"/>
    </row>
    <row r="144" spans="1:31">
      <c r="A144" s="2">
        <v>143</v>
      </c>
      <c r="B144" s="2" t="str">
        <f t="shared" si="8"/>
        <v>SFO-SOU-S</v>
      </c>
      <c r="C144" s="2" t="s">
        <v>8</v>
      </c>
      <c r="D144" t="s">
        <v>7</v>
      </c>
      <c r="E144" s="2" t="s">
        <v>19</v>
      </c>
      <c r="F144" s="2">
        <v>0</v>
      </c>
      <c r="G144" s="34">
        <v>0</v>
      </c>
      <c r="H144" s="1">
        <v>0</v>
      </c>
      <c r="I144" s="3">
        <v>7</v>
      </c>
      <c r="J144" s="3">
        <v>0</v>
      </c>
      <c r="K144" s="3">
        <v>0</v>
      </c>
      <c r="L144" s="33">
        <v>0</v>
      </c>
      <c r="M144" s="3">
        <f t="shared" si="9"/>
        <v>0</v>
      </c>
      <c r="N144" s="3">
        <v>0</v>
      </c>
      <c r="O144" s="3">
        <v>0</v>
      </c>
      <c r="P144" s="3" cm="1">
        <f t="array" ref="P144">SUMPRODUCT($P$2:$P$9,TRANSPOSE(R144:Y144))</f>
        <v>75</v>
      </c>
      <c r="Q144" s="3">
        <f t="shared" si="7"/>
        <v>2250</v>
      </c>
      <c r="R144" s="3">
        <v>0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AD144" s="1"/>
      <c r="AE144" s="1"/>
    </row>
    <row r="145" spans="1:31">
      <c r="A145" s="2">
        <v>144</v>
      </c>
      <c r="B145" s="2" t="str">
        <f t="shared" si="8"/>
        <v>SOU-SOU-S</v>
      </c>
      <c r="C145" s="2" t="s">
        <v>7</v>
      </c>
      <c r="D145" t="s">
        <v>7</v>
      </c>
      <c r="E145" t="s">
        <v>19</v>
      </c>
      <c r="F145">
        <v>12847.4751922667</v>
      </c>
      <c r="G145" s="34">
        <v>39</v>
      </c>
      <c r="H145" s="1">
        <v>41</v>
      </c>
      <c r="I145" s="3">
        <v>8</v>
      </c>
      <c r="J145" s="3">
        <v>43</v>
      </c>
      <c r="K145" s="3">
        <v>37</v>
      </c>
      <c r="L145" s="33">
        <f>VLOOKUP(B145,[1]demand_without_cancel!$D$2:$E$88,2,FALSE)</f>
        <v>75</v>
      </c>
      <c r="M145" s="3">
        <f t="shared" si="9"/>
        <v>79.072500000000005</v>
      </c>
      <c r="N145" s="3">
        <v>82</v>
      </c>
      <c r="O145" s="3">
        <v>41</v>
      </c>
      <c r="P145" s="3" cm="1">
        <f t="array" ref="P145">SUMPRODUCT($P$2:$P$9,TRANSPOSE(R145:Y145))</f>
        <v>99</v>
      </c>
      <c r="Q145" s="3">
        <f>P145*10</f>
        <v>990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AD145" s="1"/>
      <c r="AE145" s="1"/>
    </row>
    <row r="146" spans="1:31">
      <c r="H146" s="3"/>
    </row>
    <row r="147" spans="1:31">
      <c r="H147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07FC-BD73-4EB2-BB77-DEAB5D751281}">
  <dimension ref="A1:AD147"/>
  <sheetViews>
    <sheetView topLeftCell="E1" workbookViewId="0">
      <selection activeCell="K9" sqref="K9"/>
    </sheetView>
  </sheetViews>
  <sheetFormatPr defaultColWidth="11.19921875" defaultRowHeight="15.6"/>
  <cols>
    <col min="1" max="2" width="11.19921875" style="2"/>
    <col min="3" max="3" width="10.796875" style="2" customWidth="1"/>
    <col min="4" max="4" width="10.796875" style="3" customWidth="1"/>
    <col min="5" max="5" width="11.19921875" style="3"/>
    <col min="6" max="6" width="11.19921875" style="2"/>
    <col min="7" max="7" width="11.19921875" style="35"/>
    <col min="11" max="11" width="11.19921875" style="34"/>
    <col min="25" max="25" width="9.796875" style="1" customWidth="1"/>
    <col min="26" max="26" width="9.796875" customWidth="1"/>
    <col min="27" max="27" width="17.3984375" customWidth="1"/>
    <col min="28" max="28" width="9.796875" customWidth="1"/>
  </cols>
  <sheetData>
    <row r="1" spans="1:30" s="4" customFormat="1">
      <c r="A1" s="4" t="s">
        <v>18</v>
      </c>
      <c r="C1" s="5" t="s">
        <v>15</v>
      </c>
      <c r="D1" s="5" t="s">
        <v>16</v>
      </c>
      <c r="E1" s="5" t="s">
        <v>17</v>
      </c>
      <c r="F1" s="4" t="s">
        <v>23</v>
      </c>
      <c r="G1" s="32" t="s">
        <v>43</v>
      </c>
      <c r="H1" s="4" t="s">
        <v>233</v>
      </c>
      <c r="I1" s="4" t="s">
        <v>232</v>
      </c>
      <c r="J1" s="4" t="s">
        <v>30</v>
      </c>
      <c r="K1" s="32" t="s">
        <v>42</v>
      </c>
      <c r="L1" s="4" t="s">
        <v>44</v>
      </c>
      <c r="M1" s="4" t="s">
        <v>230</v>
      </c>
      <c r="N1" s="4" t="s">
        <v>46</v>
      </c>
      <c r="O1" s="4" t="s">
        <v>28</v>
      </c>
      <c r="P1" s="4" t="s">
        <v>29</v>
      </c>
      <c r="Q1" s="4" t="s">
        <v>5</v>
      </c>
      <c r="R1" s="4" t="s">
        <v>3</v>
      </c>
      <c r="S1" s="4" t="s">
        <v>0</v>
      </c>
      <c r="T1" s="4" t="s">
        <v>6</v>
      </c>
      <c r="U1" s="4" t="s">
        <v>1</v>
      </c>
      <c r="V1" s="4" t="s">
        <v>24</v>
      </c>
      <c r="W1" s="4" t="s">
        <v>4</v>
      </c>
      <c r="X1" s="4" t="s">
        <v>2</v>
      </c>
      <c r="Y1" s="7"/>
    </row>
    <row r="2" spans="1:30">
      <c r="A2" s="2">
        <v>1</v>
      </c>
      <c r="B2" s="2" t="str">
        <f>C2&amp;"-"&amp;D2&amp;"-"&amp;E2</f>
        <v>SOU-SFO-I</v>
      </c>
      <c r="C2" s="2" t="s">
        <v>7</v>
      </c>
      <c r="D2" t="s">
        <v>8</v>
      </c>
      <c r="E2" t="s">
        <v>22</v>
      </c>
      <c r="F2">
        <v>982.90992464239105</v>
      </c>
      <c r="G2" s="34">
        <v>50</v>
      </c>
      <c r="H2" s="1">
        <v>53</v>
      </c>
      <c r="I2" s="3">
        <v>55</v>
      </c>
      <c r="J2" s="3">
        <v>22</v>
      </c>
      <c r="K2" s="33">
        <f>VLOOKUP(B2,[1]demand_without_cancel!$D$2:$E$88,2,FALSE)</f>
        <v>92</v>
      </c>
      <c r="L2" s="3">
        <f>K2*1.0543</f>
        <v>96.995599999999996</v>
      </c>
      <c r="M2" s="3">
        <v>101</v>
      </c>
      <c r="N2" s="3">
        <v>31.000000000000004</v>
      </c>
      <c r="O2" s="3">
        <v>24</v>
      </c>
      <c r="P2" s="3">
        <f t="shared" ref="P2:P36" si="0">IF(O2&gt;21,O2*30,O2*40)</f>
        <v>720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AC2" s="1"/>
      <c r="AD2" s="1"/>
    </row>
    <row r="3" spans="1:30">
      <c r="A3" s="2">
        <v>2</v>
      </c>
      <c r="B3" s="2" t="str">
        <f t="shared" ref="B3:B66" si="1">C3&amp;"-"&amp;D3&amp;"-"&amp;E3</f>
        <v>SFO-AKL-I</v>
      </c>
      <c r="C3" s="2" t="s">
        <v>8</v>
      </c>
      <c r="D3" t="s">
        <v>9</v>
      </c>
      <c r="E3" t="s">
        <v>22</v>
      </c>
      <c r="F3">
        <v>409.76516560454502</v>
      </c>
      <c r="G3" s="34">
        <v>11</v>
      </c>
      <c r="H3" s="1">
        <v>12</v>
      </c>
      <c r="I3" s="3">
        <v>12</v>
      </c>
      <c r="J3" s="3">
        <v>5</v>
      </c>
      <c r="K3" s="33">
        <f>VLOOKUP(B3,[1]demand_without_cancel!$D$2:$E$88,2,FALSE)</f>
        <v>22</v>
      </c>
      <c r="L3" s="3">
        <f t="shared" ref="L3:L66" si="2">K3*1.0543</f>
        <v>23.194600000000001</v>
      </c>
      <c r="M3" s="3">
        <v>24</v>
      </c>
      <c r="N3" s="3">
        <v>4</v>
      </c>
      <c r="O3" s="3">
        <v>16</v>
      </c>
      <c r="P3" s="3">
        <f t="shared" si="0"/>
        <v>640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Z3" s="1"/>
      <c r="AA3" s="1"/>
      <c r="AC3" s="1"/>
      <c r="AD3" s="1"/>
    </row>
    <row r="4" spans="1:30">
      <c r="A4" s="2">
        <v>3</v>
      </c>
      <c r="B4" s="2" t="str">
        <f t="shared" si="1"/>
        <v>AKL-SYD-I</v>
      </c>
      <c r="C4" s="2" t="s">
        <v>9</v>
      </c>
      <c r="D4" t="s">
        <v>10</v>
      </c>
      <c r="E4" s="6" t="s">
        <v>22</v>
      </c>
      <c r="F4">
        <v>219.77965004117601</v>
      </c>
      <c r="G4" s="34">
        <v>9</v>
      </c>
      <c r="H4" s="1">
        <v>9</v>
      </c>
      <c r="I4" s="3">
        <v>10</v>
      </c>
      <c r="J4" s="3">
        <v>4</v>
      </c>
      <c r="K4" s="33">
        <f>VLOOKUP(B4,[1]demand_without_cancel!$D$2:$E$88,2,FALSE)</f>
        <v>17</v>
      </c>
      <c r="L4" s="3">
        <f t="shared" si="2"/>
        <v>17.923100000000002</v>
      </c>
      <c r="M4" s="3">
        <v>19</v>
      </c>
      <c r="N4" s="3">
        <v>5</v>
      </c>
      <c r="O4" s="3">
        <v>4</v>
      </c>
      <c r="P4" s="3">
        <f t="shared" si="0"/>
        <v>160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AC4" s="1"/>
      <c r="AD4" s="1"/>
    </row>
    <row r="5" spans="1:30">
      <c r="A5" s="2">
        <v>4</v>
      </c>
      <c r="B5" s="2" t="str">
        <f t="shared" si="1"/>
        <v>SYD-BNE-I</v>
      </c>
      <c r="C5" s="2" t="s">
        <v>10</v>
      </c>
      <c r="D5" t="s">
        <v>11</v>
      </c>
      <c r="E5" t="s">
        <v>22</v>
      </c>
      <c r="F5">
        <v>220.795256727273</v>
      </c>
      <c r="G5" s="34">
        <v>13</v>
      </c>
      <c r="H5" s="1">
        <v>14</v>
      </c>
      <c r="I5" s="3">
        <v>14</v>
      </c>
      <c r="J5" s="3">
        <v>2</v>
      </c>
      <c r="K5" s="33">
        <f>VLOOKUP(B5,[1]demand_without_cancel!$D$2:$E$88,2,FALSE)</f>
        <v>22</v>
      </c>
      <c r="L5" s="3">
        <f t="shared" si="2"/>
        <v>23.194600000000001</v>
      </c>
      <c r="M5" s="3">
        <v>24</v>
      </c>
      <c r="N5" s="3">
        <v>7</v>
      </c>
      <c r="O5" s="3">
        <v>3</v>
      </c>
      <c r="P5" s="3">
        <f t="shared" si="0"/>
        <v>120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AC5" s="1"/>
      <c r="AD5" s="1"/>
    </row>
    <row r="6" spans="1:30">
      <c r="A6" s="2">
        <v>5</v>
      </c>
      <c r="B6" s="2" t="str">
        <f t="shared" si="1"/>
        <v>BNE-HKG-I</v>
      </c>
      <c r="C6" s="2" t="s">
        <v>11</v>
      </c>
      <c r="D6" t="s">
        <v>12</v>
      </c>
      <c r="E6" t="s">
        <v>22</v>
      </c>
      <c r="F6">
        <v>690.23854483333298</v>
      </c>
      <c r="G6" s="34">
        <v>5</v>
      </c>
      <c r="H6" s="1">
        <v>5</v>
      </c>
      <c r="I6" s="3">
        <v>5</v>
      </c>
      <c r="J6" s="3">
        <v>0</v>
      </c>
      <c r="K6" s="33">
        <f>VLOOKUP(B6,[1]demand_without_cancel!$D$2:$E$88,2,FALSE)</f>
        <v>9</v>
      </c>
      <c r="L6" s="3">
        <f t="shared" si="2"/>
        <v>9.4886999999999997</v>
      </c>
      <c r="M6" s="3">
        <v>10</v>
      </c>
      <c r="N6" s="3">
        <v>3</v>
      </c>
      <c r="O6" s="3">
        <v>16</v>
      </c>
      <c r="P6" s="3">
        <f t="shared" si="0"/>
        <v>640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AC6" s="1"/>
      <c r="AD6" s="1"/>
    </row>
    <row r="7" spans="1:30">
      <c r="A7" s="2">
        <v>6</v>
      </c>
      <c r="B7" s="2" t="str">
        <f t="shared" si="1"/>
        <v>HKG-SIN-I</v>
      </c>
      <c r="C7" s="2" t="s">
        <v>12</v>
      </c>
      <c r="D7" t="s">
        <v>13</v>
      </c>
      <c r="E7" s="6" t="s">
        <v>22</v>
      </c>
      <c r="F7" s="2">
        <v>0</v>
      </c>
      <c r="G7" s="34">
        <v>0</v>
      </c>
      <c r="H7" s="1">
        <v>0</v>
      </c>
      <c r="I7" s="3">
        <v>0</v>
      </c>
      <c r="J7" s="3">
        <v>0</v>
      </c>
      <c r="K7" s="33">
        <v>0</v>
      </c>
      <c r="L7" s="3">
        <f t="shared" si="2"/>
        <v>0</v>
      </c>
      <c r="M7" s="3">
        <v>0</v>
      </c>
      <c r="N7" s="3">
        <v>0</v>
      </c>
      <c r="O7" s="3">
        <v>6</v>
      </c>
      <c r="P7" s="3">
        <f t="shared" si="0"/>
        <v>240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17" t="s">
        <v>31</v>
      </c>
      <c r="Z7" s="8"/>
      <c r="AA7" s="17" t="s">
        <v>32</v>
      </c>
      <c r="AB7" s="13"/>
      <c r="AC7" s="1"/>
      <c r="AD7" s="1"/>
    </row>
    <row r="8" spans="1:30">
      <c r="A8" s="2">
        <v>7</v>
      </c>
      <c r="B8" s="2" t="str">
        <f t="shared" si="1"/>
        <v>SIN-DXB-I</v>
      </c>
      <c r="C8" s="2" t="s">
        <v>13</v>
      </c>
      <c r="D8" t="s">
        <v>14</v>
      </c>
      <c r="E8" t="s">
        <v>22</v>
      </c>
      <c r="F8">
        <v>606.69490375714304</v>
      </c>
      <c r="G8" s="34">
        <v>7</v>
      </c>
      <c r="H8" s="1">
        <v>7</v>
      </c>
      <c r="I8" s="3">
        <v>8</v>
      </c>
      <c r="J8" s="3">
        <v>4</v>
      </c>
      <c r="K8" s="33">
        <f>VLOOKUP(B8,[1]demand_without_cancel!$D$2:$E$88,2,FALSE)</f>
        <v>14</v>
      </c>
      <c r="L8" s="3">
        <f t="shared" si="2"/>
        <v>14.760200000000001</v>
      </c>
      <c r="M8" s="3">
        <v>15</v>
      </c>
      <c r="N8" s="3">
        <v>3</v>
      </c>
      <c r="O8" s="3">
        <v>11</v>
      </c>
      <c r="P8" s="3">
        <f t="shared" si="0"/>
        <v>440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18">
        <f>2*SUMPRODUCT(F2:F145,N2:N145)</f>
        <v>14913133.503138168</v>
      </c>
      <c r="Z8" s="9"/>
      <c r="AA8" s="36">
        <f>2*SUMPRODUCT(F2:F145,N2:N145)+2*SUMPRODUCT(N2:N145,P2:P145)</f>
        <v>19449773.50313817</v>
      </c>
      <c r="AB8" s="14"/>
      <c r="AC8" s="1"/>
      <c r="AD8" s="1"/>
    </row>
    <row r="9" spans="1:30">
      <c r="A9" s="2">
        <v>8</v>
      </c>
      <c r="B9" s="2" t="str">
        <f t="shared" si="1"/>
        <v>DXB-SOU-I</v>
      </c>
      <c r="C9" s="2" t="s">
        <v>14</v>
      </c>
      <c r="D9" t="s">
        <v>7</v>
      </c>
      <c r="E9" t="s">
        <v>22</v>
      </c>
      <c r="F9" s="3">
        <v>1080.27073</v>
      </c>
      <c r="G9" s="34">
        <v>23</v>
      </c>
      <c r="H9" s="1">
        <v>24</v>
      </c>
      <c r="I9" s="3">
        <v>25</v>
      </c>
      <c r="J9" s="3">
        <v>4</v>
      </c>
      <c r="K9" s="33">
        <f>VLOOKUP(B9,[1]demand_without_cancel!$D$2:$E$88,2,FALSE)</f>
        <v>41</v>
      </c>
      <c r="L9" s="3">
        <f t="shared" si="2"/>
        <v>43.226300000000002</v>
      </c>
      <c r="M9" s="3">
        <v>45</v>
      </c>
      <c r="N9" s="3">
        <v>24</v>
      </c>
      <c r="O9" s="3">
        <v>19</v>
      </c>
      <c r="P9" s="3">
        <f t="shared" si="0"/>
        <v>760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18"/>
      <c r="Z9" s="9"/>
      <c r="AA9" s="9"/>
      <c r="AB9" s="14"/>
      <c r="AC9" s="1"/>
      <c r="AD9" s="1"/>
    </row>
    <row r="10" spans="1:30">
      <c r="A10" s="2">
        <v>9</v>
      </c>
      <c r="B10" s="2" t="str">
        <f t="shared" si="1"/>
        <v>SOU-AKL-I</v>
      </c>
      <c r="C10" s="2" t="s">
        <v>7</v>
      </c>
      <c r="D10" t="s">
        <v>9</v>
      </c>
      <c r="E10" t="s">
        <v>22</v>
      </c>
      <c r="F10">
        <v>3000.9986551739098</v>
      </c>
      <c r="G10" s="34">
        <v>14</v>
      </c>
      <c r="H10" s="1">
        <v>15</v>
      </c>
      <c r="I10" s="3">
        <v>15</v>
      </c>
      <c r="J10" s="3">
        <v>2</v>
      </c>
      <c r="K10" s="33">
        <f>VLOOKUP(B10,[1]demand_without_cancel!$D$2:$E$88,2,FALSE)</f>
        <v>23</v>
      </c>
      <c r="L10" s="3">
        <f t="shared" si="2"/>
        <v>24.248899999999999</v>
      </c>
      <c r="M10" s="3">
        <v>25</v>
      </c>
      <c r="N10" s="3">
        <v>15</v>
      </c>
      <c r="O10" s="3" cm="1">
        <f t="array" ref="O10">SUMPRODUCT($O$2:$O$9,TRANSPOSE(Q10:X10))</f>
        <v>40</v>
      </c>
      <c r="P10" s="3">
        <f t="shared" si="0"/>
        <v>1200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9" t="s">
        <v>27</v>
      </c>
      <c r="Z10" s="9"/>
      <c r="AA10" s="9"/>
      <c r="AB10" s="14"/>
      <c r="AC10" s="1"/>
      <c r="AD10" s="1"/>
    </row>
    <row r="11" spans="1:30">
      <c r="A11" s="2">
        <v>10</v>
      </c>
      <c r="B11" s="2" t="str">
        <f t="shared" si="1"/>
        <v>SFO-SYD-I</v>
      </c>
      <c r="C11" s="2" t="s">
        <v>8</v>
      </c>
      <c r="D11" t="s">
        <v>10</v>
      </c>
      <c r="E11" t="s">
        <v>22</v>
      </c>
      <c r="F11">
        <v>1595.97074030882</v>
      </c>
      <c r="G11" s="34">
        <v>37</v>
      </c>
      <c r="H11" s="1">
        <v>39</v>
      </c>
      <c r="I11" s="3">
        <v>40</v>
      </c>
      <c r="J11" s="3">
        <v>13</v>
      </c>
      <c r="K11" s="33">
        <f>VLOOKUP(B11,[1]demand_without_cancel!$D$2:$E$88,2,FALSE)</f>
        <v>68</v>
      </c>
      <c r="L11" s="3">
        <f t="shared" si="2"/>
        <v>71.692400000000006</v>
      </c>
      <c r="M11" s="3">
        <v>74</v>
      </c>
      <c r="N11" s="3">
        <v>33</v>
      </c>
      <c r="O11" s="3" cm="1">
        <f t="array" ref="O11">SUMPRODUCT($O$2:$O$9,TRANSPOSE(Q11:X11))</f>
        <v>20</v>
      </c>
      <c r="P11" s="3">
        <f t="shared" si="0"/>
        <v>800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9" t="s">
        <v>22</v>
      </c>
      <c r="Z11" s="11" t="s">
        <v>21</v>
      </c>
      <c r="AA11" s="10" t="s">
        <v>20</v>
      </c>
      <c r="AB11" s="15" t="s">
        <v>19</v>
      </c>
      <c r="AC11" s="1"/>
      <c r="AD11" s="1"/>
    </row>
    <row r="12" spans="1:30">
      <c r="A12" s="2">
        <v>11</v>
      </c>
      <c r="B12" s="2" t="str">
        <f t="shared" si="1"/>
        <v>AKL-BNE-I</v>
      </c>
      <c r="C12" s="2" t="s">
        <v>9</v>
      </c>
      <c r="D12" t="s">
        <v>11</v>
      </c>
      <c r="E12" s="6" t="s">
        <v>22</v>
      </c>
      <c r="F12" s="2">
        <v>0</v>
      </c>
      <c r="G12" s="34">
        <v>0</v>
      </c>
      <c r="H12" s="1">
        <v>0</v>
      </c>
      <c r="I12" s="3">
        <v>0</v>
      </c>
      <c r="J12" s="3">
        <v>0</v>
      </c>
      <c r="K12" s="33">
        <v>0</v>
      </c>
      <c r="L12" s="3">
        <f t="shared" si="2"/>
        <v>0</v>
      </c>
      <c r="M12" s="3">
        <v>0</v>
      </c>
      <c r="N12" s="3">
        <v>0</v>
      </c>
      <c r="O12" s="3" cm="1">
        <f t="array" ref="O12">SUMPRODUCT($O$2:$O$9,TRANSPOSE(Q12:X12))</f>
        <v>7</v>
      </c>
      <c r="P12" s="3">
        <f t="shared" si="0"/>
        <v>280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18">
        <f t="array" ref="Y12:Y19">MMULT(TRANSPOSE(Q2:X37),N2:N37)</f>
        <v>107</v>
      </c>
      <c r="Z12" s="9">
        <f t="array" ref="Z12:Z19">MMULT(TRANSPOSE(Q38:X73),N38:N73)</f>
        <v>160</v>
      </c>
      <c r="AA12" s="9">
        <f t="array" ref="AA12:AA19">MMULT(TRANSPOSE(Q74:X109),N74:N109)</f>
        <v>644</v>
      </c>
      <c r="AB12" s="14">
        <f t="array" ref="AB12:AB19">MMULT(TRANSPOSE(Q110:X144),N110:N144)</f>
        <v>17</v>
      </c>
      <c r="AC12" s="1"/>
      <c r="AD12" s="1"/>
    </row>
    <row r="13" spans="1:30">
      <c r="A13" s="2">
        <v>12</v>
      </c>
      <c r="B13" s="2" t="str">
        <f t="shared" si="1"/>
        <v>SYD-HKG-I</v>
      </c>
      <c r="C13" s="2" t="s">
        <v>10</v>
      </c>
      <c r="D13" t="s">
        <v>12</v>
      </c>
      <c r="E13" t="s">
        <v>22</v>
      </c>
      <c r="F13">
        <v>1006.16667392453</v>
      </c>
      <c r="G13" s="34">
        <v>30</v>
      </c>
      <c r="H13" s="1">
        <v>32</v>
      </c>
      <c r="I13" s="3">
        <v>33</v>
      </c>
      <c r="J13" s="3">
        <v>21</v>
      </c>
      <c r="K13" s="33">
        <f>VLOOKUP(B13,[1]demand_without_cancel!$D$2:$E$88,2,FALSE)</f>
        <v>53</v>
      </c>
      <c r="L13" s="3">
        <f t="shared" si="2"/>
        <v>55.877900000000004</v>
      </c>
      <c r="M13" s="3">
        <v>58</v>
      </c>
      <c r="N13" s="3">
        <v>26</v>
      </c>
      <c r="O13" s="3" cm="1">
        <f t="array" ref="O13">SUMPRODUCT($O$2:$O$9,TRANSPOSE(Q13:X13))</f>
        <v>19</v>
      </c>
      <c r="P13" s="3">
        <f t="shared" si="0"/>
        <v>760</v>
      </c>
      <c r="Q13" s="3">
        <v>0</v>
      </c>
      <c r="R13">
        <v>0</v>
      </c>
      <c r="S1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18">
        <v>114</v>
      </c>
      <c r="Z13" s="9">
        <v>157</v>
      </c>
      <c r="AA13" s="9">
        <v>644</v>
      </c>
      <c r="AB13" s="14">
        <v>17</v>
      </c>
      <c r="AC13" s="1"/>
      <c r="AD13" s="1"/>
    </row>
    <row r="14" spans="1:30">
      <c r="A14" s="2">
        <v>13</v>
      </c>
      <c r="B14" s="2" t="str">
        <f t="shared" si="1"/>
        <v>BNE-SIN-I</v>
      </c>
      <c r="C14" s="2" t="s">
        <v>11</v>
      </c>
      <c r="D14" t="s">
        <v>13</v>
      </c>
      <c r="E14" s="6" t="s">
        <v>22</v>
      </c>
      <c r="F14" s="2">
        <v>0</v>
      </c>
      <c r="G14" s="34">
        <v>0</v>
      </c>
      <c r="H14" s="1">
        <v>0</v>
      </c>
      <c r="I14" s="3">
        <v>0</v>
      </c>
      <c r="J14" s="3">
        <v>0</v>
      </c>
      <c r="K14" s="33">
        <v>0</v>
      </c>
      <c r="L14" s="3">
        <f t="shared" si="2"/>
        <v>0</v>
      </c>
      <c r="M14" s="3">
        <v>0</v>
      </c>
      <c r="N14" s="3">
        <v>0</v>
      </c>
      <c r="O14" s="3" cm="1">
        <f t="array" ref="O14">SUMPRODUCT($O$2:$O$9,TRANSPOSE(Q14:X14))</f>
        <v>22</v>
      </c>
      <c r="P14" s="3">
        <f t="shared" si="0"/>
        <v>660</v>
      </c>
      <c r="Q14" s="3">
        <v>0</v>
      </c>
      <c r="R14">
        <v>0</v>
      </c>
      <c r="S14">
        <v>0</v>
      </c>
      <c r="T14">
        <v>0</v>
      </c>
      <c r="U14" s="3">
        <v>1</v>
      </c>
      <c r="V14" s="3">
        <v>1</v>
      </c>
      <c r="W14" s="3">
        <v>0</v>
      </c>
      <c r="X14" s="3">
        <v>0</v>
      </c>
      <c r="Y14" s="18">
        <v>104</v>
      </c>
      <c r="Z14" s="9">
        <v>152</v>
      </c>
      <c r="AA14" s="9">
        <v>640</v>
      </c>
      <c r="AB14" s="14">
        <v>17</v>
      </c>
      <c r="AC14" s="1"/>
      <c r="AD14" s="1"/>
    </row>
    <row r="15" spans="1:30">
      <c r="A15" s="2">
        <v>14</v>
      </c>
      <c r="B15" s="2" t="str">
        <f t="shared" si="1"/>
        <v>HKG-DXB-I</v>
      </c>
      <c r="C15" s="2" t="s">
        <v>12</v>
      </c>
      <c r="D15" t="s">
        <v>14</v>
      </c>
      <c r="E15" t="s">
        <v>22</v>
      </c>
      <c r="F15">
        <v>1428.8292484772701</v>
      </c>
      <c r="G15" s="34">
        <v>26</v>
      </c>
      <c r="H15" s="1">
        <v>27</v>
      </c>
      <c r="I15" s="3">
        <v>28</v>
      </c>
      <c r="J15" s="3">
        <v>14</v>
      </c>
      <c r="K15" s="33">
        <f>VLOOKUP(B15,[1]demand_without_cancel!$D$2:$E$88,2,FALSE)</f>
        <v>44</v>
      </c>
      <c r="L15" s="3">
        <f t="shared" si="2"/>
        <v>46.389200000000002</v>
      </c>
      <c r="M15" s="3">
        <v>48</v>
      </c>
      <c r="N15" s="3">
        <v>27</v>
      </c>
      <c r="O15" s="3" cm="1">
        <f t="array" ref="O15">SUMPRODUCT($O$2:$O$9,TRANSPOSE(Q15:X15))</f>
        <v>17</v>
      </c>
      <c r="P15" s="3">
        <f t="shared" si="0"/>
        <v>680</v>
      </c>
      <c r="Q15" s="3">
        <v>0</v>
      </c>
      <c r="R15">
        <v>0</v>
      </c>
      <c r="S15">
        <v>0</v>
      </c>
      <c r="T15">
        <v>0</v>
      </c>
      <c r="U15">
        <v>0</v>
      </c>
      <c r="V15" s="3">
        <v>1</v>
      </c>
      <c r="W15" s="3">
        <v>1</v>
      </c>
      <c r="X15" s="3">
        <v>0</v>
      </c>
      <c r="Y15" s="18">
        <v>102</v>
      </c>
      <c r="Z15" s="9">
        <v>130</v>
      </c>
      <c r="AA15" s="9">
        <v>636</v>
      </c>
      <c r="AB15" s="14">
        <v>18</v>
      </c>
      <c r="AC15" s="1"/>
      <c r="AD15" s="1"/>
    </row>
    <row r="16" spans="1:30">
      <c r="A16" s="2">
        <v>15</v>
      </c>
      <c r="B16" s="2" t="str">
        <f t="shared" si="1"/>
        <v>SIN-SOU-I</v>
      </c>
      <c r="C16" s="2" t="s">
        <v>13</v>
      </c>
      <c r="D16" t="s">
        <v>7</v>
      </c>
      <c r="E16" t="s">
        <v>22</v>
      </c>
      <c r="F16">
        <v>1803.241035</v>
      </c>
      <c r="G16" s="34">
        <v>9</v>
      </c>
      <c r="H16" s="1">
        <v>9</v>
      </c>
      <c r="I16" s="3">
        <v>10</v>
      </c>
      <c r="J16" s="3">
        <v>2</v>
      </c>
      <c r="K16" s="33">
        <f>VLOOKUP(B16,[1]demand_without_cancel!$D$2:$E$88,2,FALSE)</f>
        <v>16</v>
      </c>
      <c r="L16" s="3">
        <f t="shared" si="2"/>
        <v>16.8688</v>
      </c>
      <c r="M16" s="3">
        <v>17</v>
      </c>
      <c r="N16" s="3">
        <v>9</v>
      </c>
      <c r="O16" s="3" cm="1">
        <f t="array" ref="O16">SUMPRODUCT($O$2:$O$9,TRANSPOSE(Q16:X16))</f>
        <v>30</v>
      </c>
      <c r="P16" s="3">
        <f t="shared" si="0"/>
        <v>900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1</v>
      </c>
      <c r="X16" s="3">
        <v>1</v>
      </c>
      <c r="Y16" s="18">
        <v>102</v>
      </c>
      <c r="Z16" s="9">
        <v>130</v>
      </c>
      <c r="AA16" s="9">
        <v>644</v>
      </c>
      <c r="AB16" s="14">
        <v>17</v>
      </c>
      <c r="AC16" s="1"/>
      <c r="AD16" s="1"/>
    </row>
    <row r="17" spans="1:30">
      <c r="A17" s="2">
        <v>16</v>
      </c>
      <c r="B17" s="2" t="str">
        <f t="shared" si="1"/>
        <v>SOU-SYD-I</v>
      </c>
      <c r="C17" s="2" t="s">
        <v>7</v>
      </c>
      <c r="D17" t="s">
        <v>10</v>
      </c>
      <c r="E17" t="s">
        <v>22</v>
      </c>
      <c r="F17">
        <v>2201.41033922</v>
      </c>
      <c r="G17" s="34">
        <v>56</v>
      </c>
      <c r="H17" s="1">
        <v>59</v>
      </c>
      <c r="I17" s="3">
        <v>61</v>
      </c>
      <c r="J17" s="3">
        <v>37</v>
      </c>
      <c r="K17" s="33">
        <f>VLOOKUP(B17,[1]demand_without_cancel!$D$2:$E$88,2,FALSE)</f>
        <v>100</v>
      </c>
      <c r="L17" s="3">
        <f t="shared" si="2"/>
        <v>105.43</v>
      </c>
      <c r="M17" s="3">
        <v>109</v>
      </c>
      <c r="N17" s="3">
        <v>34.000000000000007</v>
      </c>
      <c r="O17" s="3" cm="1">
        <f t="array" ref="O17">SUMPRODUCT($O$2:$O$9,TRANSPOSE(Q17:X17))</f>
        <v>44</v>
      </c>
      <c r="P17" s="3">
        <f t="shared" si="0"/>
        <v>1320</v>
      </c>
      <c r="Q17" s="3">
        <v>1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8">
        <v>107</v>
      </c>
      <c r="Z17" s="9">
        <v>144</v>
      </c>
      <c r="AA17" s="9">
        <v>629</v>
      </c>
      <c r="AB17" s="14">
        <v>16</v>
      </c>
      <c r="AC17" s="1"/>
      <c r="AD17" s="1"/>
    </row>
    <row r="18" spans="1:30">
      <c r="A18" s="2">
        <v>17</v>
      </c>
      <c r="B18" s="2" t="str">
        <f t="shared" si="1"/>
        <v>SFO-BNE-I</v>
      </c>
      <c r="C18" s="2" t="s">
        <v>8</v>
      </c>
      <c r="D18" t="s">
        <v>11</v>
      </c>
      <c r="E18" s="6" t="s">
        <v>22</v>
      </c>
      <c r="F18" s="2">
        <v>0</v>
      </c>
      <c r="G18" s="34">
        <v>0</v>
      </c>
      <c r="H18" s="1">
        <v>0</v>
      </c>
      <c r="I18" s="3">
        <v>0</v>
      </c>
      <c r="J18" s="3">
        <v>0</v>
      </c>
      <c r="K18" s="33">
        <v>0</v>
      </c>
      <c r="L18" s="3">
        <f t="shared" si="2"/>
        <v>0</v>
      </c>
      <c r="M18" s="3">
        <v>0</v>
      </c>
      <c r="N18" s="3">
        <v>0</v>
      </c>
      <c r="O18" s="3" cm="1">
        <f t="array" ref="O18">SUMPRODUCT($O$2:$O$9,TRANSPOSE(Q18:X18))</f>
        <v>23</v>
      </c>
      <c r="P18" s="3">
        <f t="shared" si="0"/>
        <v>690</v>
      </c>
      <c r="Q18" s="6">
        <v>0</v>
      </c>
      <c r="R18" s="3">
        <v>1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18">
        <v>104</v>
      </c>
      <c r="Z18" s="9">
        <v>156</v>
      </c>
      <c r="AA18" s="9">
        <v>642</v>
      </c>
      <c r="AB18" s="14">
        <v>17</v>
      </c>
      <c r="AC18" s="1"/>
      <c r="AD18" s="1"/>
    </row>
    <row r="19" spans="1:30">
      <c r="A19" s="2">
        <v>18</v>
      </c>
      <c r="B19" s="2" t="str">
        <f t="shared" si="1"/>
        <v>AKL-HKG-I</v>
      </c>
      <c r="C19" s="2" t="s">
        <v>9</v>
      </c>
      <c r="D19" t="s">
        <v>12</v>
      </c>
      <c r="E19" s="6" t="s">
        <v>22</v>
      </c>
      <c r="F19" s="2">
        <v>0</v>
      </c>
      <c r="G19" s="34">
        <v>0</v>
      </c>
      <c r="H19" s="1">
        <v>0</v>
      </c>
      <c r="I19" s="3">
        <v>0</v>
      </c>
      <c r="J19" s="3">
        <v>0</v>
      </c>
      <c r="K19" s="33">
        <v>0</v>
      </c>
      <c r="L19" s="3">
        <f t="shared" si="2"/>
        <v>0</v>
      </c>
      <c r="M19" s="3">
        <v>0</v>
      </c>
      <c r="N19" s="3">
        <v>0</v>
      </c>
      <c r="O19" s="3" cm="1">
        <f t="array" ref="O19">SUMPRODUCT($O$2:$O$9,TRANSPOSE(Q19:X19))</f>
        <v>23</v>
      </c>
      <c r="P19" s="3">
        <f t="shared" si="0"/>
        <v>690</v>
      </c>
      <c r="Q19" s="6">
        <v>0</v>
      </c>
      <c r="R19" s="6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20">
        <v>96</v>
      </c>
      <c r="Z19" s="12">
        <v>143</v>
      </c>
      <c r="AA19" s="12">
        <v>644</v>
      </c>
      <c r="AB19" s="16">
        <v>18</v>
      </c>
      <c r="AC19" s="1"/>
      <c r="AD19" s="1"/>
    </row>
    <row r="20" spans="1:30">
      <c r="A20" s="2">
        <v>19</v>
      </c>
      <c r="B20" s="2" t="str">
        <f t="shared" si="1"/>
        <v>SYD-SIN-I</v>
      </c>
      <c r="C20" s="2" t="s">
        <v>10</v>
      </c>
      <c r="D20" t="s">
        <v>13</v>
      </c>
      <c r="E20" t="s">
        <v>22</v>
      </c>
      <c r="F20">
        <v>1234.5063552399999</v>
      </c>
      <c r="G20" s="34">
        <v>13</v>
      </c>
      <c r="H20" s="1">
        <v>14</v>
      </c>
      <c r="I20" s="3">
        <v>14</v>
      </c>
      <c r="J20" s="3">
        <v>5</v>
      </c>
      <c r="K20" s="33">
        <f>VLOOKUP(B20,[1]demand_without_cancel!$D$2:$E$88,2,FALSE)</f>
        <v>25</v>
      </c>
      <c r="L20" s="3">
        <f t="shared" si="2"/>
        <v>26.357500000000002</v>
      </c>
      <c r="M20" s="3">
        <v>27</v>
      </c>
      <c r="N20" s="3">
        <v>14</v>
      </c>
      <c r="O20" s="3" cm="1">
        <f t="array" ref="O20">SUMPRODUCT($O$2:$O$9,TRANSPOSE(Q20:X20))</f>
        <v>25</v>
      </c>
      <c r="P20" s="3">
        <f t="shared" si="0"/>
        <v>750</v>
      </c>
      <c r="Q20" s="6">
        <v>0</v>
      </c>
      <c r="R20" s="6">
        <v>0</v>
      </c>
      <c r="S20" s="6">
        <v>0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AC20" s="1"/>
      <c r="AD20" s="1"/>
    </row>
    <row r="21" spans="1:30">
      <c r="A21" s="2">
        <v>20</v>
      </c>
      <c r="B21" s="2" t="str">
        <f t="shared" si="1"/>
        <v>BNE-DXB-I</v>
      </c>
      <c r="C21" s="2" t="s">
        <v>11</v>
      </c>
      <c r="D21" t="s">
        <v>14</v>
      </c>
      <c r="E21" s="6" t="s">
        <v>22</v>
      </c>
      <c r="F21" s="2">
        <v>0</v>
      </c>
      <c r="G21" s="34">
        <v>0</v>
      </c>
      <c r="H21" s="1">
        <v>0</v>
      </c>
      <c r="I21" s="3">
        <v>0</v>
      </c>
      <c r="J21" s="3">
        <v>0</v>
      </c>
      <c r="K21" s="33">
        <v>0</v>
      </c>
      <c r="L21" s="3">
        <f t="shared" si="2"/>
        <v>0</v>
      </c>
      <c r="M21" s="3">
        <v>0</v>
      </c>
      <c r="N21" s="3">
        <v>0</v>
      </c>
      <c r="O21" s="3" cm="1">
        <f t="array" ref="O21">SUMPRODUCT($O$2:$O$9,TRANSPOSE(Q21:X21))</f>
        <v>33</v>
      </c>
      <c r="P21" s="3">
        <f t="shared" si="0"/>
        <v>990</v>
      </c>
      <c r="Q21" s="6">
        <v>0</v>
      </c>
      <c r="R21" s="6">
        <v>0</v>
      </c>
      <c r="S21" s="6">
        <v>0</v>
      </c>
      <c r="T21" s="1">
        <v>0</v>
      </c>
      <c r="U21" s="3">
        <v>1</v>
      </c>
      <c r="V21" s="3">
        <v>1</v>
      </c>
      <c r="W21" s="3">
        <v>1</v>
      </c>
      <c r="X21" s="3">
        <v>0</v>
      </c>
      <c r="AC21" s="1"/>
      <c r="AD21" s="1"/>
    </row>
    <row r="22" spans="1:30">
      <c r="A22" s="2">
        <v>21</v>
      </c>
      <c r="B22" s="2" t="str">
        <f t="shared" si="1"/>
        <v>HKG-SOU-I</v>
      </c>
      <c r="C22" s="2" t="s">
        <v>12</v>
      </c>
      <c r="D22" t="s">
        <v>7</v>
      </c>
      <c r="E22" t="s">
        <v>22</v>
      </c>
      <c r="F22">
        <v>2575.7262153333299</v>
      </c>
      <c r="G22" s="34">
        <v>7</v>
      </c>
      <c r="H22" s="1">
        <v>7</v>
      </c>
      <c r="I22" s="3">
        <v>8</v>
      </c>
      <c r="J22" s="3">
        <v>2</v>
      </c>
      <c r="K22" s="33">
        <f>VLOOKUP(B22,[1]demand_without_cancel!$D$2:$E$88,2,FALSE)</f>
        <v>12</v>
      </c>
      <c r="L22" s="3">
        <f t="shared" si="2"/>
        <v>12.6516</v>
      </c>
      <c r="M22" s="3">
        <v>13</v>
      </c>
      <c r="N22" s="3">
        <v>8</v>
      </c>
      <c r="O22" s="3" cm="1">
        <f t="array" ref="O22">SUMPRODUCT($O$2:$O$9,TRANSPOSE(Q22:X22))</f>
        <v>36</v>
      </c>
      <c r="P22" s="3">
        <f t="shared" si="0"/>
        <v>1080</v>
      </c>
      <c r="Q22" s="6">
        <v>0</v>
      </c>
      <c r="R22" s="6">
        <v>0</v>
      </c>
      <c r="S22" s="6">
        <v>0</v>
      </c>
      <c r="T22" s="1">
        <v>0</v>
      </c>
      <c r="U22" s="1">
        <v>0</v>
      </c>
      <c r="V22" s="3">
        <v>1</v>
      </c>
      <c r="W22" s="3">
        <v>1</v>
      </c>
      <c r="X22" s="3">
        <v>1</v>
      </c>
      <c r="AC22" s="1"/>
      <c r="AD22" s="1"/>
    </row>
    <row r="23" spans="1:30">
      <c r="A23" s="2">
        <v>22</v>
      </c>
      <c r="B23" s="2" t="str">
        <f t="shared" si="1"/>
        <v>SOU-BNE-I</v>
      </c>
      <c r="C23" s="2" t="s">
        <v>7</v>
      </c>
      <c r="D23" t="s">
        <v>11</v>
      </c>
      <c r="E23" t="s">
        <v>22</v>
      </c>
      <c r="F23">
        <v>2312.1393771666699</v>
      </c>
      <c r="G23" s="34">
        <v>3</v>
      </c>
      <c r="H23" s="1">
        <v>3</v>
      </c>
      <c r="I23" s="3">
        <v>3</v>
      </c>
      <c r="J23" s="3">
        <v>1</v>
      </c>
      <c r="K23" s="33">
        <f>VLOOKUP(B23,[1]demand_without_cancel!$D$2:$E$88,2,FALSE)</f>
        <v>6</v>
      </c>
      <c r="L23" s="3">
        <f t="shared" si="2"/>
        <v>6.3258000000000001</v>
      </c>
      <c r="M23" s="3">
        <v>7</v>
      </c>
      <c r="N23" s="3">
        <v>3</v>
      </c>
      <c r="O23" s="3" cm="1">
        <f t="array" ref="O23">SUMPRODUCT($O$2:$O$9,TRANSPOSE(Q23:X23))</f>
        <v>47</v>
      </c>
      <c r="P23" s="3">
        <f t="shared" si="0"/>
        <v>1410</v>
      </c>
      <c r="Q23" s="3">
        <v>1</v>
      </c>
      <c r="R23" s="3">
        <v>1</v>
      </c>
      <c r="S23" s="3">
        <v>1</v>
      </c>
      <c r="T23" s="3">
        <v>1</v>
      </c>
      <c r="U23" s="6">
        <v>0</v>
      </c>
      <c r="V23" s="6">
        <v>0</v>
      </c>
      <c r="W23" s="6">
        <v>0</v>
      </c>
      <c r="X23" s="6">
        <v>0</v>
      </c>
      <c r="AC23" s="1"/>
      <c r="AD23" s="1"/>
    </row>
    <row r="24" spans="1:30">
      <c r="A24" s="2">
        <v>23</v>
      </c>
      <c r="B24" s="2" t="str">
        <f t="shared" si="1"/>
        <v>SFO-HKG-I</v>
      </c>
      <c r="C24" s="2" t="s">
        <v>8</v>
      </c>
      <c r="D24" t="s">
        <v>12</v>
      </c>
      <c r="E24" t="s">
        <v>22</v>
      </c>
      <c r="F24">
        <v>1373.60702266667</v>
      </c>
      <c r="G24" s="34">
        <v>1</v>
      </c>
      <c r="H24" s="1">
        <v>1</v>
      </c>
      <c r="I24" s="3">
        <v>1</v>
      </c>
      <c r="J24" s="3">
        <v>0</v>
      </c>
      <c r="K24" s="33">
        <f>VLOOKUP(B24,[1]demand_without_cancel!$D$2:$E$88,2,FALSE)</f>
        <v>3</v>
      </c>
      <c r="L24" s="3">
        <f t="shared" si="2"/>
        <v>3.1629</v>
      </c>
      <c r="M24" s="3">
        <v>3</v>
      </c>
      <c r="N24" s="3">
        <v>1</v>
      </c>
      <c r="O24" s="3" cm="1">
        <f t="array" ref="O24">SUMPRODUCT($O$2:$O$9,TRANSPOSE(Q24:X24))</f>
        <v>39</v>
      </c>
      <c r="P24" s="3">
        <f t="shared" si="0"/>
        <v>1170</v>
      </c>
      <c r="Q24" s="6">
        <v>0</v>
      </c>
      <c r="R24" s="3">
        <v>1</v>
      </c>
      <c r="S24" s="3">
        <v>1</v>
      </c>
      <c r="T24" s="3">
        <v>1</v>
      </c>
      <c r="U24" s="3">
        <v>1</v>
      </c>
      <c r="V24" s="6">
        <v>0</v>
      </c>
      <c r="W24" s="6">
        <v>0</v>
      </c>
      <c r="X24" s="6">
        <v>0</v>
      </c>
      <c r="AC24" s="1"/>
      <c r="AD24" s="1"/>
    </row>
    <row r="25" spans="1:30">
      <c r="A25" s="2">
        <v>24</v>
      </c>
      <c r="B25" s="2" t="str">
        <f t="shared" si="1"/>
        <v>AKL-SIN-I</v>
      </c>
      <c r="C25" s="2" t="s">
        <v>9</v>
      </c>
      <c r="D25" t="s">
        <v>13</v>
      </c>
      <c r="E25" s="6" t="s">
        <v>22</v>
      </c>
      <c r="F25">
        <v>4813.8433139999997</v>
      </c>
      <c r="G25" s="34">
        <v>1</v>
      </c>
      <c r="H25" s="1">
        <v>1</v>
      </c>
      <c r="I25" s="3">
        <v>1</v>
      </c>
      <c r="J25" s="3">
        <v>0</v>
      </c>
      <c r="K25" s="33">
        <f>VLOOKUP(B25,[1]demand_without_cancel!$D$2:$E$88,2,FALSE)</f>
        <v>1</v>
      </c>
      <c r="L25" s="3">
        <f t="shared" si="2"/>
        <v>1.0543</v>
      </c>
      <c r="M25" s="3">
        <v>1</v>
      </c>
      <c r="N25" s="3">
        <v>1</v>
      </c>
      <c r="O25" s="3" cm="1">
        <f t="array" ref="O25">SUMPRODUCT($O$2:$O$9,TRANSPOSE(Q25:X25))</f>
        <v>29</v>
      </c>
      <c r="P25" s="3">
        <f t="shared" si="0"/>
        <v>870</v>
      </c>
      <c r="Q25" s="6">
        <v>0</v>
      </c>
      <c r="R25" s="6">
        <v>0</v>
      </c>
      <c r="S25" s="3">
        <v>1</v>
      </c>
      <c r="T25" s="3">
        <v>1</v>
      </c>
      <c r="U25" s="3">
        <v>1</v>
      </c>
      <c r="V25" s="3">
        <v>1</v>
      </c>
      <c r="W25" s="6">
        <v>0</v>
      </c>
      <c r="X25" s="6">
        <v>0</v>
      </c>
      <c r="AC25" s="1"/>
      <c r="AD25" s="1"/>
    </row>
    <row r="26" spans="1:30">
      <c r="A26" s="2">
        <v>25</v>
      </c>
      <c r="B26" s="2" t="str">
        <f t="shared" si="1"/>
        <v>SYD-DXB-I</v>
      </c>
      <c r="C26" s="2" t="s">
        <v>10</v>
      </c>
      <c r="D26" t="s">
        <v>14</v>
      </c>
      <c r="E26" s="6" t="s">
        <v>22</v>
      </c>
      <c r="F26">
        <v>2736.3846266666701</v>
      </c>
      <c r="G26" s="34">
        <v>2</v>
      </c>
      <c r="H26" s="1">
        <v>2</v>
      </c>
      <c r="I26" s="3">
        <v>2</v>
      </c>
      <c r="J26" s="3">
        <v>0</v>
      </c>
      <c r="K26" s="33">
        <f>VLOOKUP(B26,[1]demand_without_cancel!$D$2:$E$88,2,FALSE)</f>
        <v>3</v>
      </c>
      <c r="L26" s="3">
        <f t="shared" si="2"/>
        <v>3.1629</v>
      </c>
      <c r="M26" s="3">
        <v>3</v>
      </c>
      <c r="N26" s="3">
        <v>2</v>
      </c>
      <c r="O26" s="3" cm="1">
        <f t="array" ref="O26">SUMPRODUCT($O$2:$O$9,TRANSPOSE(Q26:X26))</f>
        <v>36</v>
      </c>
      <c r="P26" s="3">
        <f t="shared" si="0"/>
        <v>1080</v>
      </c>
      <c r="Q26" s="6">
        <v>0</v>
      </c>
      <c r="R26" s="6">
        <v>0</v>
      </c>
      <c r="S26" s="6">
        <v>0</v>
      </c>
      <c r="T26" s="3">
        <v>1</v>
      </c>
      <c r="U26" s="3">
        <v>1</v>
      </c>
      <c r="V26" s="3">
        <v>1</v>
      </c>
      <c r="W26" s="3">
        <v>1</v>
      </c>
      <c r="X26" s="6">
        <v>0</v>
      </c>
      <c r="AC26" s="1"/>
      <c r="AD26" s="1"/>
    </row>
    <row r="27" spans="1:30">
      <c r="A27" s="2">
        <v>26</v>
      </c>
      <c r="B27" s="2" t="str">
        <f t="shared" si="1"/>
        <v>BNE-SOU-I</v>
      </c>
      <c r="C27" s="2" t="s">
        <v>11</v>
      </c>
      <c r="D27" t="s">
        <v>7</v>
      </c>
      <c r="E27" t="s">
        <v>22</v>
      </c>
      <c r="F27" s="3">
        <v>4627.35995</v>
      </c>
      <c r="G27" s="34">
        <v>6</v>
      </c>
      <c r="H27" s="1">
        <v>6</v>
      </c>
      <c r="I27" s="3">
        <v>7</v>
      </c>
      <c r="J27" s="3">
        <v>2</v>
      </c>
      <c r="K27" s="33">
        <f>VLOOKUP(B27,[1]demand_without_cancel!$D$2:$E$88,2,FALSE)</f>
        <v>10</v>
      </c>
      <c r="L27" s="3">
        <f t="shared" si="2"/>
        <v>10.542999999999999</v>
      </c>
      <c r="M27" s="3">
        <v>11</v>
      </c>
      <c r="N27" s="3">
        <v>7</v>
      </c>
      <c r="O27" s="3" cm="1">
        <f t="array" ref="O27">SUMPRODUCT($O$2:$O$9,TRANSPOSE(Q27:X27))</f>
        <v>52</v>
      </c>
      <c r="P27" s="3">
        <f t="shared" si="0"/>
        <v>1560</v>
      </c>
      <c r="Q27" s="6">
        <v>0</v>
      </c>
      <c r="R27" s="6">
        <v>0</v>
      </c>
      <c r="S27" s="6">
        <v>0</v>
      </c>
      <c r="T27" s="6">
        <v>0</v>
      </c>
      <c r="U27" s="3">
        <v>1</v>
      </c>
      <c r="V27" s="3">
        <v>1</v>
      </c>
      <c r="W27" s="3">
        <v>1</v>
      </c>
      <c r="X27" s="3">
        <v>1</v>
      </c>
      <c r="AC27" s="1"/>
      <c r="AD27" s="1"/>
    </row>
    <row r="28" spans="1:30">
      <c r="A28" s="2">
        <v>27</v>
      </c>
      <c r="B28" s="2" t="str">
        <f t="shared" si="1"/>
        <v>SOU-HKG-I</v>
      </c>
      <c r="C28" s="2" t="s">
        <v>7</v>
      </c>
      <c r="D28" t="s">
        <v>12</v>
      </c>
      <c r="E28" s="6" t="s">
        <v>22</v>
      </c>
      <c r="F28" s="2">
        <v>0</v>
      </c>
      <c r="G28" s="34">
        <v>0</v>
      </c>
      <c r="H28" s="1">
        <v>0</v>
      </c>
      <c r="I28" s="3">
        <v>0</v>
      </c>
      <c r="J28" s="3">
        <v>0</v>
      </c>
      <c r="K28" s="33">
        <v>0</v>
      </c>
      <c r="L28" s="3">
        <f t="shared" si="2"/>
        <v>0</v>
      </c>
      <c r="M28" s="3">
        <v>0</v>
      </c>
      <c r="N28" s="3">
        <v>0</v>
      </c>
      <c r="O28" s="3" cm="1">
        <f t="array" ref="O28">SUMPRODUCT($O$2:$O$9,TRANSPOSE(Q28:X28))</f>
        <v>63</v>
      </c>
      <c r="P28" s="3">
        <f t="shared" si="0"/>
        <v>1890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6">
        <v>0</v>
      </c>
      <c r="W28" s="6">
        <v>0</v>
      </c>
      <c r="X28" s="6">
        <v>0</v>
      </c>
      <c r="AC28" s="1"/>
      <c r="AD28" s="1"/>
    </row>
    <row r="29" spans="1:30">
      <c r="A29" s="2">
        <v>28</v>
      </c>
      <c r="B29" s="2" t="str">
        <f t="shared" si="1"/>
        <v>SFO-SIN-I</v>
      </c>
      <c r="C29" s="2" t="s">
        <v>8</v>
      </c>
      <c r="D29" t="s">
        <v>13</v>
      </c>
      <c r="E29" s="6" t="s">
        <v>22</v>
      </c>
      <c r="F29" s="2">
        <v>0</v>
      </c>
      <c r="G29" s="34">
        <v>0</v>
      </c>
      <c r="H29" s="1">
        <v>0</v>
      </c>
      <c r="I29" s="3">
        <v>0</v>
      </c>
      <c r="J29" s="3">
        <v>0</v>
      </c>
      <c r="K29" s="33">
        <v>0</v>
      </c>
      <c r="L29" s="3">
        <f t="shared" si="2"/>
        <v>0</v>
      </c>
      <c r="M29" s="3">
        <v>0</v>
      </c>
      <c r="N29" s="3">
        <v>0</v>
      </c>
      <c r="O29" s="3" cm="1">
        <f t="array" ref="O29">SUMPRODUCT($O$2:$O$9,TRANSPOSE(Q29:X29))</f>
        <v>45</v>
      </c>
      <c r="P29" s="3">
        <f t="shared" si="0"/>
        <v>1350</v>
      </c>
      <c r="Q29" s="3">
        <v>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6">
        <v>0</v>
      </c>
      <c r="X29" s="6">
        <v>0</v>
      </c>
      <c r="AC29" s="1"/>
      <c r="AD29" s="1"/>
    </row>
    <row r="30" spans="1:30">
      <c r="A30" s="2">
        <v>29</v>
      </c>
      <c r="B30" s="2" t="str">
        <f t="shared" si="1"/>
        <v>AKL-DXB-I</v>
      </c>
      <c r="C30" s="2" t="s">
        <v>9</v>
      </c>
      <c r="D30" t="s">
        <v>14</v>
      </c>
      <c r="E30" s="6" t="s">
        <v>22</v>
      </c>
      <c r="F30" s="2">
        <v>0</v>
      </c>
      <c r="G30" s="34">
        <v>0</v>
      </c>
      <c r="H30" s="1">
        <v>0</v>
      </c>
      <c r="I30" s="3">
        <v>0</v>
      </c>
      <c r="J30" s="3">
        <v>0</v>
      </c>
      <c r="K30" s="33">
        <v>0</v>
      </c>
      <c r="L30" s="3">
        <f t="shared" si="2"/>
        <v>0</v>
      </c>
      <c r="M30" s="3">
        <v>0</v>
      </c>
      <c r="N30" s="3">
        <v>0</v>
      </c>
      <c r="O30" s="3" cm="1">
        <f t="array" ref="O30">SUMPRODUCT($O$2:$O$9,TRANSPOSE(Q30:X30))</f>
        <v>40</v>
      </c>
      <c r="P30" s="3">
        <f t="shared" si="0"/>
        <v>1200</v>
      </c>
      <c r="Q30" s="6">
        <v>0</v>
      </c>
      <c r="R30" s="6">
        <v>0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AC30" s="1"/>
      <c r="AD30" s="1"/>
    </row>
    <row r="31" spans="1:30">
      <c r="A31" s="2">
        <v>30</v>
      </c>
      <c r="B31" s="2" t="str">
        <f t="shared" si="1"/>
        <v>SYD-SOU-I</v>
      </c>
      <c r="C31" s="2" t="s">
        <v>10</v>
      </c>
      <c r="D31" t="s">
        <v>7</v>
      </c>
      <c r="E31" t="s">
        <v>22</v>
      </c>
      <c r="F31">
        <v>3131.1139919142902</v>
      </c>
      <c r="G31" s="34">
        <v>20</v>
      </c>
      <c r="H31" s="1">
        <v>21</v>
      </c>
      <c r="I31" s="3">
        <v>22</v>
      </c>
      <c r="J31" s="3">
        <v>8</v>
      </c>
      <c r="K31" s="33">
        <f>VLOOKUP(B31,[1]demand_without_cancel!$D$2:$E$88,2,FALSE)</f>
        <v>35</v>
      </c>
      <c r="L31" s="3">
        <f t="shared" si="2"/>
        <v>36.900500000000001</v>
      </c>
      <c r="M31" s="3">
        <v>38</v>
      </c>
      <c r="N31" s="3">
        <v>21</v>
      </c>
      <c r="O31" s="3" cm="1">
        <f t="array" ref="O31">SUMPRODUCT($O$2:$O$9,TRANSPOSE(Q31:X31))</f>
        <v>55</v>
      </c>
      <c r="P31" s="3">
        <f t="shared" si="0"/>
        <v>1650</v>
      </c>
      <c r="Q31" s="6">
        <v>0</v>
      </c>
      <c r="R31" s="6">
        <v>0</v>
      </c>
      <c r="S31" s="3">
        <v>0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AC31" s="1"/>
      <c r="AD31" s="1"/>
    </row>
    <row r="32" spans="1:30">
      <c r="A32" s="2">
        <v>31</v>
      </c>
      <c r="B32" s="2" t="str">
        <f t="shared" si="1"/>
        <v>SOU-SIN-I</v>
      </c>
      <c r="C32" s="2" t="s">
        <v>7</v>
      </c>
      <c r="D32" t="s">
        <v>13</v>
      </c>
      <c r="E32" s="6" t="s">
        <v>22</v>
      </c>
      <c r="F32" s="2">
        <v>0</v>
      </c>
      <c r="G32" s="34">
        <v>0</v>
      </c>
      <c r="H32" s="1">
        <v>0</v>
      </c>
      <c r="I32" s="3">
        <v>0</v>
      </c>
      <c r="J32" s="3">
        <v>0</v>
      </c>
      <c r="K32" s="33">
        <v>0</v>
      </c>
      <c r="L32" s="3">
        <f t="shared" si="2"/>
        <v>0</v>
      </c>
      <c r="M32" s="3">
        <v>0</v>
      </c>
      <c r="N32" s="3">
        <v>0</v>
      </c>
      <c r="O32" s="3" cm="1">
        <f t="array" ref="O32">SUMPRODUCT($O$2:$O$9,TRANSPOSE(Q32:X32))</f>
        <v>69</v>
      </c>
      <c r="P32" s="3">
        <f t="shared" si="0"/>
        <v>2070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AC32" s="1"/>
      <c r="AD32" s="1"/>
    </row>
    <row r="33" spans="1:30">
      <c r="A33" s="2">
        <v>32</v>
      </c>
      <c r="B33" s="2" t="str">
        <f t="shared" si="1"/>
        <v>SFO-DXB-I</v>
      </c>
      <c r="C33" s="2" t="s">
        <v>8</v>
      </c>
      <c r="D33" t="s">
        <v>14</v>
      </c>
      <c r="E33" s="6" t="s">
        <v>22</v>
      </c>
      <c r="F33" s="2">
        <v>0</v>
      </c>
      <c r="G33" s="34">
        <v>0</v>
      </c>
      <c r="H33" s="1">
        <v>0</v>
      </c>
      <c r="I33" s="3">
        <v>0</v>
      </c>
      <c r="J33" s="3">
        <v>0</v>
      </c>
      <c r="K33" s="33">
        <v>0</v>
      </c>
      <c r="L33" s="3">
        <f t="shared" si="2"/>
        <v>0</v>
      </c>
      <c r="M33" s="3">
        <v>0</v>
      </c>
      <c r="N33" s="3">
        <v>0</v>
      </c>
      <c r="O33" s="3" cm="1">
        <f t="array" ref="O33">SUMPRODUCT($O$2:$O$9,TRANSPOSE(Q33:X33))</f>
        <v>56</v>
      </c>
      <c r="P33" s="3">
        <f t="shared" si="0"/>
        <v>1680</v>
      </c>
      <c r="Q33" s="3">
        <v>0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AC33" s="1"/>
      <c r="AD33" s="1"/>
    </row>
    <row r="34" spans="1:30">
      <c r="A34" s="2">
        <v>33</v>
      </c>
      <c r="B34" s="2" t="str">
        <f t="shared" si="1"/>
        <v>AKL-SOU-I</v>
      </c>
      <c r="C34" s="2" t="s">
        <v>9</v>
      </c>
      <c r="D34" t="s">
        <v>7</v>
      </c>
      <c r="E34" s="6" t="s">
        <v>22</v>
      </c>
      <c r="F34">
        <v>4384.1113693999996</v>
      </c>
      <c r="G34" s="34">
        <v>3</v>
      </c>
      <c r="H34" s="1">
        <v>3</v>
      </c>
      <c r="I34" s="3">
        <v>3</v>
      </c>
      <c r="J34" s="3">
        <v>1</v>
      </c>
      <c r="K34" s="33">
        <f>VLOOKUP(B34,[1]demand_without_cancel!$D$2:$E$88,2,FALSE)</f>
        <v>5</v>
      </c>
      <c r="L34" s="3">
        <f t="shared" si="2"/>
        <v>5.2714999999999996</v>
      </c>
      <c r="M34" s="3">
        <v>5</v>
      </c>
      <c r="N34" s="3">
        <v>3</v>
      </c>
      <c r="O34" s="3" cm="1">
        <f t="array" ref="O34">SUMPRODUCT($O$2:$O$9,TRANSPOSE(Q34:X34))</f>
        <v>59</v>
      </c>
      <c r="P34" s="3">
        <f t="shared" si="0"/>
        <v>1770</v>
      </c>
      <c r="Q34" s="3">
        <v>0</v>
      </c>
      <c r="R34" s="3">
        <v>0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AC34" s="1"/>
      <c r="AD34" s="1"/>
    </row>
    <row r="35" spans="1:30">
      <c r="A35" s="2">
        <v>34</v>
      </c>
      <c r="B35" s="2" t="str">
        <f t="shared" si="1"/>
        <v>SOU-DXB-I</v>
      </c>
      <c r="C35" s="2" t="s">
        <v>7</v>
      </c>
      <c r="D35" t="s">
        <v>14</v>
      </c>
      <c r="E35" s="6" t="s">
        <v>22</v>
      </c>
      <c r="F35" s="2">
        <v>0</v>
      </c>
      <c r="G35" s="34">
        <v>0</v>
      </c>
      <c r="H35" s="1">
        <v>0</v>
      </c>
      <c r="I35" s="3">
        <v>0</v>
      </c>
      <c r="J35" s="3">
        <v>0</v>
      </c>
      <c r="K35" s="33">
        <v>0</v>
      </c>
      <c r="L35" s="3">
        <f t="shared" si="2"/>
        <v>0</v>
      </c>
      <c r="M35" s="3">
        <v>0</v>
      </c>
      <c r="N35" s="3">
        <v>0</v>
      </c>
      <c r="O35" s="3" cm="1">
        <f t="array" ref="O35">SUMPRODUCT($O$2:$O$9,TRANSPOSE(Q35:X35))</f>
        <v>80</v>
      </c>
      <c r="P35" s="3">
        <f t="shared" si="0"/>
        <v>2400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0</v>
      </c>
      <c r="AC35" s="1"/>
      <c r="AD35" s="1"/>
    </row>
    <row r="36" spans="1:30">
      <c r="A36" s="2">
        <v>35</v>
      </c>
      <c r="B36" s="2" t="str">
        <f t="shared" si="1"/>
        <v>SFO-SOU-I</v>
      </c>
      <c r="C36" s="2" t="s">
        <v>8</v>
      </c>
      <c r="D36" t="s">
        <v>7</v>
      </c>
      <c r="E36" s="6" t="s">
        <v>22</v>
      </c>
      <c r="F36" s="2">
        <v>0</v>
      </c>
      <c r="G36" s="34">
        <v>0</v>
      </c>
      <c r="H36" s="1">
        <v>0</v>
      </c>
      <c r="I36" s="3">
        <v>0</v>
      </c>
      <c r="J36" s="3">
        <v>0</v>
      </c>
      <c r="K36" s="33">
        <v>0</v>
      </c>
      <c r="L36" s="3">
        <f t="shared" si="2"/>
        <v>0</v>
      </c>
      <c r="M36" s="3">
        <v>0</v>
      </c>
      <c r="N36" s="3">
        <v>0</v>
      </c>
      <c r="O36" s="3" cm="1">
        <f t="array" ref="O36">SUMPRODUCT($O$2:$O$9,TRANSPOSE(Q36:X36))</f>
        <v>75</v>
      </c>
      <c r="P36" s="3">
        <f t="shared" si="0"/>
        <v>2250</v>
      </c>
      <c r="Q36" s="3">
        <v>0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AC36" s="1"/>
      <c r="AD36" s="1"/>
    </row>
    <row r="37" spans="1:30">
      <c r="A37" s="2">
        <v>36</v>
      </c>
      <c r="B37" s="2" t="str">
        <f t="shared" si="1"/>
        <v>SOU-SOU-I</v>
      </c>
      <c r="C37" s="2" t="s">
        <v>7</v>
      </c>
      <c r="D37" t="s">
        <v>7</v>
      </c>
      <c r="E37" t="s">
        <v>22</v>
      </c>
      <c r="F37" s="3">
        <v>0</v>
      </c>
      <c r="G37" s="34">
        <v>57</v>
      </c>
      <c r="H37" s="1">
        <v>60</v>
      </c>
      <c r="I37" s="3">
        <v>62</v>
      </c>
      <c r="J37" s="3">
        <v>23</v>
      </c>
      <c r="K37" s="33">
        <f>VLOOKUP(B37,[1]demand_without_cancel!$D$2:$E$88,2,FALSE)</f>
        <v>97</v>
      </c>
      <c r="L37" s="3">
        <f t="shared" si="2"/>
        <v>102.2671</v>
      </c>
      <c r="M37" s="3">
        <v>106</v>
      </c>
      <c r="N37" s="3">
        <v>24</v>
      </c>
      <c r="O37" s="3" cm="1">
        <f t="array" ref="O37">SUMPRODUCT($O$2:$O$9,TRANSPOSE(Q37:X37))</f>
        <v>99</v>
      </c>
      <c r="P37" s="3">
        <v>990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AC37" s="1"/>
      <c r="AD37" s="1"/>
    </row>
    <row r="38" spans="1:30">
      <c r="A38" s="2">
        <v>37</v>
      </c>
      <c r="B38" s="2" t="str">
        <f t="shared" si="1"/>
        <v>SOU-SFO-O</v>
      </c>
      <c r="C38" s="2" t="s">
        <v>7</v>
      </c>
      <c r="D38" t="s">
        <v>8</v>
      </c>
      <c r="E38" t="s">
        <v>21</v>
      </c>
      <c r="F38">
        <v>1363.9940114878</v>
      </c>
      <c r="G38" s="34">
        <v>45</v>
      </c>
      <c r="H38" s="1">
        <v>47</v>
      </c>
      <c r="I38" s="3">
        <v>49</v>
      </c>
      <c r="J38" s="3">
        <v>30</v>
      </c>
      <c r="K38" s="33">
        <f>VLOOKUP(B38,[1]demand_without_cancel!$D$2:$E$88,2,FALSE)</f>
        <v>82</v>
      </c>
      <c r="L38" s="3">
        <f t="shared" si="2"/>
        <v>86.452600000000004</v>
      </c>
      <c r="M38" s="3">
        <v>90</v>
      </c>
      <c r="N38" s="3">
        <v>47</v>
      </c>
      <c r="O38" s="3" cm="1">
        <f t="array" ref="O38">SUMPRODUCT($O$2:$O$9,TRANSPOSE(Q38:X38))</f>
        <v>24</v>
      </c>
      <c r="P38" s="3">
        <f t="shared" ref="P38:P72" si="3">IF(O38&gt;21,O38*30,O38*40)</f>
        <v>720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C38" s="1"/>
      <c r="AD38" s="1"/>
    </row>
    <row r="39" spans="1:30">
      <c r="A39" s="2">
        <v>38</v>
      </c>
      <c r="B39" s="2" t="str">
        <f t="shared" si="1"/>
        <v>SFO-AKL-O</v>
      </c>
      <c r="C39" s="2" t="s">
        <v>8</v>
      </c>
      <c r="D39" t="s">
        <v>9</v>
      </c>
      <c r="E39" t="s">
        <v>21</v>
      </c>
      <c r="F39">
        <v>717.77571539999997</v>
      </c>
      <c r="G39" s="34">
        <v>8</v>
      </c>
      <c r="H39" s="1">
        <v>8</v>
      </c>
      <c r="I39" s="3">
        <v>9</v>
      </c>
      <c r="J39" s="3">
        <v>4</v>
      </c>
      <c r="K39" s="33">
        <f>VLOOKUP(B39,[1]demand_without_cancel!$D$2:$E$88,2,FALSE)</f>
        <v>16</v>
      </c>
      <c r="L39" s="3">
        <f t="shared" si="2"/>
        <v>16.8688</v>
      </c>
      <c r="M39" s="3">
        <v>17</v>
      </c>
      <c r="N39" s="3">
        <v>7</v>
      </c>
      <c r="O39" s="3" cm="1">
        <f t="array" ref="O39">SUMPRODUCT($O$2:$O$9,TRANSPOSE(Q39:X39))</f>
        <v>16</v>
      </c>
      <c r="P39" s="3">
        <f t="shared" si="3"/>
        <v>640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C39" s="1"/>
      <c r="AD39" s="1"/>
    </row>
    <row r="40" spans="1:30">
      <c r="A40" s="2">
        <v>39</v>
      </c>
      <c r="B40" s="2" t="str">
        <f t="shared" si="1"/>
        <v>AKL-SYD-O</v>
      </c>
      <c r="C40" s="2" t="s">
        <v>9</v>
      </c>
      <c r="D40" t="s">
        <v>10</v>
      </c>
      <c r="E40" s="6" t="s">
        <v>21</v>
      </c>
      <c r="F40">
        <v>216.23982514516101</v>
      </c>
      <c r="G40" s="34">
        <v>16</v>
      </c>
      <c r="H40" s="1">
        <v>17</v>
      </c>
      <c r="I40" s="3">
        <v>17</v>
      </c>
      <c r="J40" s="3">
        <v>11</v>
      </c>
      <c r="K40" s="33">
        <f>VLOOKUP(B40,[1]demand_without_cancel!$D$2:$E$88,2,FALSE)</f>
        <v>31</v>
      </c>
      <c r="L40" s="3">
        <f t="shared" si="2"/>
        <v>32.683300000000003</v>
      </c>
      <c r="M40" s="3">
        <v>34</v>
      </c>
      <c r="N40" s="3">
        <v>10</v>
      </c>
      <c r="O40" s="3" cm="1">
        <f t="array" ref="O40">SUMPRODUCT($O$2:$O$9,TRANSPOSE(Q40:X40))</f>
        <v>4</v>
      </c>
      <c r="P40" s="3">
        <f t="shared" si="3"/>
        <v>160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C40" s="1"/>
      <c r="AD40" s="1"/>
    </row>
    <row r="41" spans="1:30">
      <c r="A41" s="2">
        <v>40</v>
      </c>
      <c r="B41" s="2" t="str">
        <f t="shared" si="1"/>
        <v>SYD-BNE-O</v>
      </c>
      <c r="C41" s="2" t="s">
        <v>10</v>
      </c>
      <c r="D41" t="s">
        <v>11</v>
      </c>
      <c r="E41" t="s">
        <v>21</v>
      </c>
      <c r="F41">
        <v>227.132824844444</v>
      </c>
      <c r="G41" s="34">
        <v>10</v>
      </c>
      <c r="H41" s="1">
        <v>11</v>
      </c>
      <c r="I41" s="3">
        <v>11</v>
      </c>
      <c r="J41" s="3">
        <v>1</v>
      </c>
      <c r="K41" s="33">
        <f>VLOOKUP(B41,[1]demand_without_cancel!$D$2:$E$88,2,FALSE)</f>
        <v>18</v>
      </c>
      <c r="L41" s="3">
        <f t="shared" si="2"/>
        <v>18.977399999999999</v>
      </c>
      <c r="M41" s="3">
        <v>20</v>
      </c>
      <c r="N41" s="3">
        <v>7</v>
      </c>
      <c r="O41" s="3" cm="1">
        <f t="array" ref="O41">SUMPRODUCT($O$2:$O$9,TRANSPOSE(Q41:X41))</f>
        <v>3</v>
      </c>
      <c r="P41" s="3">
        <f t="shared" si="3"/>
        <v>120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AC41" s="1"/>
      <c r="AD41" s="1"/>
    </row>
    <row r="42" spans="1:30">
      <c r="A42" s="2">
        <v>41</v>
      </c>
      <c r="B42" s="2" t="str">
        <f t="shared" si="1"/>
        <v>BNE-HKG-O</v>
      </c>
      <c r="C42" s="2" t="s">
        <v>11</v>
      </c>
      <c r="D42" t="s">
        <v>12</v>
      </c>
      <c r="E42" t="s">
        <v>21</v>
      </c>
      <c r="F42">
        <v>617.32399193499998</v>
      </c>
      <c r="G42" s="34">
        <v>10</v>
      </c>
      <c r="H42" s="1">
        <v>11</v>
      </c>
      <c r="I42" s="3">
        <v>11</v>
      </c>
      <c r="J42" s="3">
        <v>4</v>
      </c>
      <c r="K42" s="33">
        <f>VLOOKUP(B42,[1]demand_without_cancel!$D$2:$E$88,2,FALSE)</f>
        <v>20</v>
      </c>
      <c r="L42" s="3">
        <f t="shared" si="2"/>
        <v>21.085999999999999</v>
      </c>
      <c r="M42" s="3">
        <v>22</v>
      </c>
      <c r="N42" s="3">
        <v>8</v>
      </c>
      <c r="O42" s="3" cm="1">
        <f t="array" ref="O42">SUMPRODUCT($O$2:$O$9,TRANSPOSE(Q42:X42))</f>
        <v>16</v>
      </c>
      <c r="P42" s="3">
        <f t="shared" si="3"/>
        <v>640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AC42" s="1"/>
      <c r="AD42" s="1"/>
    </row>
    <row r="43" spans="1:30">
      <c r="A43" s="2">
        <v>42</v>
      </c>
      <c r="B43" s="2" t="str">
        <f t="shared" si="1"/>
        <v>HKG-SIN-O</v>
      </c>
      <c r="C43" s="2" t="s">
        <v>12</v>
      </c>
      <c r="D43" t="s">
        <v>13</v>
      </c>
      <c r="E43" s="6" t="s">
        <v>21</v>
      </c>
      <c r="F43" s="2">
        <v>0</v>
      </c>
      <c r="G43" s="34">
        <v>0</v>
      </c>
      <c r="H43" s="1">
        <v>0</v>
      </c>
      <c r="I43" s="3">
        <v>0</v>
      </c>
      <c r="J43" s="3">
        <v>0</v>
      </c>
      <c r="K43" s="33">
        <v>0</v>
      </c>
      <c r="L43" s="3">
        <f t="shared" si="2"/>
        <v>0</v>
      </c>
      <c r="M43" s="3">
        <v>0</v>
      </c>
      <c r="N43" s="3">
        <v>0</v>
      </c>
      <c r="O43" s="3" cm="1">
        <f t="array" ref="O43">SUMPRODUCT($O$2:$O$9,TRANSPOSE(Q43:X43))</f>
        <v>6</v>
      </c>
      <c r="P43" s="3">
        <f t="shared" si="3"/>
        <v>240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AC43" s="1"/>
      <c r="AD43" s="1"/>
    </row>
    <row r="44" spans="1:30">
      <c r="A44" s="2">
        <v>43</v>
      </c>
      <c r="B44" s="2" t="str">
        <f t="shared" si="1"/>
        <v>SIN-DXB-O</v>
      </c>
      <c r="C44" s="2" t="s">
        <v>13</v>
      </c>
      <c r="D44" t="s">
        <v>14</v>
      </c>
      <c r="E44" t="s">
        <v>21</v>
      </c>
      <c r="F44">
        <v>696.16063329999997</v>
      </c>
      <c r="G44" s="34">
        <v>12</v>
      </c>
      <c r="H44" s="1">
        <v>13</v>
      </c>
      <c r="I44" s="3">
        <v>13</v>
      </c>
      <c r="J44" s="3">
        <v>4</v>
      </c>
      <c r="K44" s="33">
        <f>VLOOKUP(B44,[1]demand_without_cancel!$D$2:$E$88,2,FALSE)</f>
        <v>23</v>
      </c>
      <c r="L44" s="3">
        <f t="shared" si="2"/>
        <v>24.248899999999999</v>
      </c>
      <c r="M44" s="3">
        <v>25</v>
      </c>
      <c r="N44" s="3">
        <v>9</v>
      </c>
      <c r="O44" s="3" cm="1">
        <f t="array" ref="O44">SUMPRODUCT($O$2:$O$9,TRANSPOSE(Q44:X44))</f>
        <v>11</v>
      </c>
      <c r="P44" s="3">
        <f t="shared" si="3"/>
        <v>440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AC44" s="1"/>
      <c r="AD44" s="1"/>
    </row>
    <row r="45" spans="1:30">
      <c r="A45" s="2">
        <v>44</v>
      </c>
      <c r="B45" s="2" t="str">
        <f t="shared" si="1"/>
        <v>DXB-SOU-O</v>
      </c>
      <c r="C45" s="2" t="s">
        <v>14</v>
      </c>
      <c r="D45" t="s">
        <v>7</v>
      </c>
      <c r="E45" t="s">
        <v>21</v>
      </c>
      <c r="F45">
        <v>1194.8363838749999</v>
      </c>
      <c r="G45" s="34">
        <v>30</v>
      </c>
      <c r="H45" s="1">
        <v>32</v>
      </c>
      <c r="I45" s="3">
        <v>33</v>
      </c>
      <c r="J45" s="3">
        <v>8</v>
      </c>
      <c r="K45" s="33">
        <f>VLOOKUP(B45,[1]demand_without_cancel!$D$2:$E$88,2,FALSE)</f>
        <v>56</v>
      </c>
      <c r="L45" s="3">
        <f t="shared" si="2"/>
        <v>59.040800000000004</v>
      </c>
      <c r="M45" s="3">
        <v>61</v>
      </c>
      <c r="N45" s="3">
        <v>32</v>
      </c>
      <c r="O45" s="3" cm="1">
        <f t="array" ref="O45">SUMPRODUCT($O$2:$O$9,TRANSPOSE(Q45:X45))</f>
        <v>19</v>
      </c>
      <c r="P45" s="3">
        <f t="shared" si="3"/>
        <v>760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AC45" s="1"/>
      <c r="AD45" s="1"/>
    </row>
    <row r="46" spans="1:30">
      <c r="A46" s="2">
        <v>45</v>
      </c>
      <c r="B46" s="2" t="str">
        <f t="shared" si="1"/>
        <v>SOU-AKL-O</v>
      </c>
      <c r="C46" s="2" t="s">
        <v>7</v>
      </c>
      <c r="D46" t="s">
        <v>9</v>
      </c>
      <c r="E46" t="s">
        <v>21</v>
      </c>
      <c r="F46">
        <v>2973.0261687727302</v>
      </c>
      <c r="G46" s="34">
        <v>12</v>
      </c>
      <c r="H46" s="1">
        <v>13</v>
      </c>
      <c r="I46" s="3">
        <v>13</v>
      </c>
      <c r="J46" s="3">
        <v>5</v>
      </c>
      <c r="K46" s="33">
        <f>VLOOKUP(B46,[1]demand_without_cancel!$D$2:$E$88,2,FALSE)</f>
        <v>22</v>
      </c>
      <c r="L46" s="3">
        <f t="shared" si="2"/>
        <v>23.194600000000001</v>
      </c>
      <c r="M46" s="3">
        <v>24</v>
      </c>
      <c r="N46" s="3">
        <v>13</v>
      </c>
      <c r="O46" s="3" cm="1">
        <f t="array" ref="O46">SUMPRODUCT($O$2:$O$9,TRANSPOSE(Q46:X46))</f>
        <v>40</v>
      </c>
      <c r="P46" s="3">
        <f t="shared" si="3"/>
        <v>1200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C46" s="1"/>
      <c r="AD46" s="1"/>
    </row>
    <row r="47" spans="1:30">
      <c r="A47" s="2">
        <v>46</v>
      </c>
      <c r="B47" s="2" t="str">
        <f t="shared" si="1"/>
        <v>SFO-SYD-O</v>
      </c>
      <c r="C47" s="2" t="s">
        <v>8</v>
      </c>
      <c r="D47" t="s">
        <v>10</v>
      </c>
      <c r="E47" t="s">
        <v>21</v>
      </c>
      <c r="F47">
        <v>1514.0694424328401</v>
      </c>
      <c r="G47" s="34">
        <v>35</v>
      </c>
      <c r="H47" s="1">
        <v>37</v>
      </c>
      <c r="I47" s="3">
        <v>38</v>
      </c>
      <c r="J47" s="3">
        <v>27</v>
      </c>
      <c r="K47" s="33">
        <f>VLOOKUP(B47,[1]demand_without_cancel!$D$2:$E$88,2,FALSE)</f>
        <v>67</v>
      </c>
      <c r="L47" s="3">
        <f t="shared" si="2"/>
        <v>70.638099999999994</v>
      </c>
      <c r="M47" s="3">
        <v>73</v>
      </c>
      <c r="N47" s="3">
        <v>36</v>
      </c>
      <c r="O47" s="3" cm="1">
        <f t="array" ref="O47">SUMPRODUCT($O$2:$O$9,TRANSPOSE(Q47:X47))</f>
        <v>20</v>
      </c>
      <c r="P47" s="3">
        <f t="shared" si="3"/>
        <v>800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Z47" s="3"/>
      <c r="AC47" s="1"/>
      <c r="AD47" s="1"/>
    </row>
    <row r="48" spans="1:30">
      <c r="A48" s="2">
        <v>47</v>
      </c>
      <c r="B48" s="2" t="str">
        <f t="shared" si="1"/>
        <v>AKL-BNE-O</v>
      </c>
      <c r="C48" s="2" t="s">
        <v>9</v>
      </c>
      <c r="D48" t="s">
        <v>11</v>
      </c>
      <c r="E48" s="6" t="s">
        <v>21</v>
      </c>
      <c r="F48" s="2">
        <v>0</v>
      </c>
      <c r="G48" s="34">
        <v>0</v>
      </c>
      <c r="H48" s="1">
        <v>0</v>
      </c>
      <c r="I48" s="3">
        <v>0</v>
      </c>
      <c r="J48" s="3">
        <v>0</v>
      </c>
      <c r="K48" s="33">
        <v>0</v>
      </c>
      <c r="L48" s="3">
        <f t="shared" si="2"/>
        <v>0</v>
      </c>
      <c r="M48" s="3">
        <v>0</v>
      </c>
      <c r="N48" s="3">
        <v>0</v>
      </c>
      <c r="O48" s="3" cm="1">
        <f t="array" ref="O48">SUMPRODUCT($O$2:$O$9,TRANSPOSE(Q48:X48))</f>
        <v>7</v>
      </c>
      <c r="P48" s="3">
        <f t="shared" si="3"/>
        <v>280</v>
      </c>
      <c r="Q48" s="3">
        <v>0</v>
      </c>
      <c r="R48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AC48" s="1"/>
      <c r="AD48" s="1"/>
    </row>
    <row r="49" spans="1:30">
      <c r="A49" s="2">
        <v>48</v>
      </c>
      <c r="B49" s="2" t="str">
        <f t="shared" si="1"/>
        <v>SYD-HKG-O</v>
      </c>
      <c r="C49" s="2" t="s">
        <v>10</v>
      </c>
      <c r="D49" t="s">
        <v>12</v>
      </c>
      <c r="E49" t="s">
        <v>21</v>
      </c>
      <c r="F49">
        <v>1138.1878910697701</v>
      </c>
      <c r="G49" s="34">
        <v>24</v>
      </c>
      <c r="H49" s="1">
        <v>25</v>
      </c>
      <c r="I49" s="3">
        <v>26</v>
      </c>
      <c r="J49" s="3">
        <v>17</v>
      </c>
      <c r="K49" s="33">
        <f>VLOOKUP(B49,[1]demand_without_cancel!$D$2:$E$88,2,FALSE)</f>
        <v>43</v>
      </c>
      <c r="L49" s="3">
        <f t="shared" si="2"/>
        <v>45.334899999999998</v>
      </c>
      <c r="M49" s="3">
        <v>47</v>
      </c>
      <c r="N49" s="3">
        <v>24.999999999999996</v>
      </c>
      <c r="O49" s="3" cm="1">
        <f t="array" ref="O49">SUMPRODUCT($O$2:$O$9,TRANSPOSE(Q49:X49))</f>
        <v>19</v>
      </c>
      <c r="P49" s="3">
        <f t="shared" si="3"/>
        <v>760</v>
      </c>
      <c r="Q49" s="3">
        <v>0</v>
      </c>
      <c r="R49">
        <v>0</v>
      </c>
      <c r="S49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AC49" s="1"/>
      <c r="AD49" s="1"/>
    </row>
    <row r="50" spans="1:30">
      <c r="A50" s="2">
        <v>49</v>
      </c>
      <c r="B50" s="2" t="str">
        <f t="shared" si="1"/>
        <v>BNE-SIN-O</v>
      </c>
      <c r="C50" s="2" t="s">
        <v>11</v>
      </c>
      <c r="D50" t="s">
        <v>13</v>
      </c>
      <c r="E50" s="6" t="s">
        <v>21</v>
      </c>
      <c r="F50" s="2">
        <v>0</v>
      </c>
      <c r="G50" s="34">
        <v>0</v>
      </c>
      <c r="H50" s="1">
        <v>0</v>
      </c>
      <c r="I50" s="3">
        <v>0</v>
      </c>
      <c r="J50" s="3">
        <v>0</v>
      </c>
      <c r="K50" s="33">
        <v>0</v>
      </c>
      <c r="L50" s="3">
        <f t="shared" si="2"/>
        <v>0</v>
      </c>
      <c r="M50" s="3">
        <v>0</v>
      </c>
      <c r="N50" s="3">
        <v>0</v>
      </c>
      <c r="O50" s="3" cm="1">
        <f t="array" ref="O50">SUMPRODUCT($O$2:$O$9,TRANSPOSE(Q50:X50))</f>
        <v>22</v>
      </c>
      <c r="P50" s="3">
        <f t="shared" si="3"/>
        <v>660</v>
      </c>
      <c r="Q50" s="3">
        <v>0</v>
      </c>
      <c r="R50">
        <v>0</v>
      </c>
      <c r="S50">
        <v>0</v>
      </c>
      <c r="T50">
        <v>0</v>
      </c>
      <c r="U50" s="3">
        <v>1</v>
      </c>
      <c r="V50" s="3">
        <v>1</v>
      </c>
      <c r="W50" s="3">
        <v>0</v>
      </c>
      <c r="X50" s="3">
        <v>0</v>
      </c>
      <c r="AC50" s="1"/>
      <c r="AD50" s="1"/>
    </row>
    <row r="51" spans="1:30">
      <c r="A51" s="2">
        <v>50</v>
      </c>
      <c r="B51" s="2" t="str">
        <f t="shared" si="1"/>
        <v>HKG-DXB-O</v>
      </c>
      <c r="C51" s="2" t="s">
        <v>12</v>
      </c>
      <c r="D51" t="s">
        <v>14</v>
      </c>
      <c r="E51" t="s">
        <v>21</v>
      </c>
      <c r="F51">
        <v>1304.1666319999999</v>
      </c>
      <c r="G51" s="34">
        <v>36</v>
      </c>
      <c r="H51" s="1">
        <v>38</v>
      </c>
      <c r="I51" s="3">
        <v>39</v>
      </c>
      <c r="J51" s="3">
        <v>18</v>
      </c>
      <c r="K51" s="33">
        <f>VLOOKUP(B51,[1]demand_without_cancel!$D$2:$E$88,2,FALSE)</f>
        <v>67</v>
      </c>
      <c r="L51" s="3">
        <f t="shared" si="2"/>
        <v>70.638099999999994</v>
      </c>
      <c r="M51" s="3">
        <v>73</v>
      </c>
      <c r="N51" s="3">
        <v>36</v>
      </c>
      <c r="O51" s="3" cm="1">
        <f t="array" ref="O51">SUMPRODUCT($O$2:$O$9,TRANSPOSE(Q51:X51))</f>
        <v>17</v>
      </c>
      <c r="P51" s="3">
        <f t="shared" si="3"/>
        <v>680</v>
      </c>
      <c r="Q51" s="3">
        <v>0</v>
      </c>
      <c r="R51">
        <v>0</v>
      </c>
      <c r="S51">
        <v>0</v>
      </c>
      <c r="T51">
        <v>0</v>
      </c>
      <c r="U51">
        <v>0</v>
      </c>
      <c r="V51" s="3">
        <v>1</v>
      </c>
      <c r="W51" s="3">
        <v>1</v>
      </c>
      <c r="X51" s="3">
        <v>0</v>
      </c>
      <c r="AC51" s="1"/>
      <c r="AD51" s="1"/>
    </row>
    <row r="52" spans="1:30">
      <c r="A52" s="2">
        <v>51</v>
      </c>
      <c r="B52" s="2" t="str">
        <f t="shared" si="1"/>
        <v>SIN-SOU-O</v>
      </c>
      <c r="C52" s="2" t="s">
        <v>13</v>
      </c>
      <c r="D52" t="s">
        <v>7</v>
      </c>
      <c r="E52" t="s">
        <v>21</v>
      </c>
      <c r="F52">
        <v>1882.95010629545</v>
      </c>
      <c r="G52" s="34">
        <v>23</v>
      </c>
      <c r="H52" s="1">
        <v>24</v>
      </c>
      <c r="I52" s="3">
        <v>25</v>
      </c>
      <c r="J52" s="3">
        <v>10</v>
      </c>
      <c r="K52" s="33">
        <f>VLOOKUP(B52,[1]demand_without_cancel!$D$2:$E$88,2,FALSE)</f>
        <v>44</v>
      </c>
      <c r="L52" s="3">
        <f t="shared" si="2"/>
        <v>46.389200000000002</v>
      </c>
      <c r="M52" s="3">
        <v>48</v>
      </c>
      <c r="N52" s="3">
        <v>24</v>
      </c>
      <c r="O52" s="3" cm="1">
        <f t="array" ref="O52">SUMPRODUCT($O$2:$O$9,TRANSPOSE(Q52:X52))</f>
        <v>30</v>
      </c>
      <c r="P52" s="3">
        <f t="shared" si="3"/>
        <v>900</v>
      </c>
      <c r="Q52" s="3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</v>
      </c>
      <c r="X52" s="3">
        <v>1</v>
      </c>
      <c r="AC52" s="1"/>
      <c r="AD52" s="1"/>
    </row>
    <row r="53" spans="1:30">
      <c r="A53" s="2">
        <v>52</v>
      </c>
      <c r="B53" s="2" t="str">
        <f t="shared" si="1"/>
        <v>SOU-SYD-O</v>
      </c>
      <c r="C53" s="2" t="s">
        <v>7</v>
      </c>
      <c r="D53" t="s">
        <v>10</v>
      </c>
      <c r="E53" t="s">
        <v>21</v>
      </c>
      <c r="F53">
        <v>2593.9936650285699</v>
      </c>
      <c r="G53" s="34">
        <v>37</v>
      </c>
      <c r="H53" s="1">
        <v>39</v>
      </c>
      <c r="I53" s="3">
        <v>40</v>
      </c>
      <c r="J53" s="3">
        <v>26</v>
      </c>
      <c r="K53" s="33">
        <f>VLOOKUP(B53,[1]demand_without_cancel!$D$2:$E$88,2,FALSE)</f>
        <v>70</v>
      </c>
      <c r="L53" s="3">
        <f t="shared" si="2"/>
        <v>73.801000000000002</v>
      </c>
      <c r="M53" s="3">
        <v>76</v>
      </c>
      <c r="N53" s="3">
        <v>40</v>
      </c>
      <c r="O53" s="3" cm="1">
        <f t="array" ref="O53">SUMPRODUCT($O$2:$O$9,TRANSPOSE(Q53:X53))</f>
        <v>44</v>
      </c>
      <c r="P53" s="3">
        <f t="shared" si="3"/>
        <v>1320</v>
      </c>
      <c r="Q53" s="3">
        <v>1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AC53" s="1"/>
      <c r="AD53" s="1"/>
    </row>
    <row r="54" spans="1:30">
      <c r="A54" s="2">
        <v>53</v>
      </c>
      <c r="B54" s="2" t="str">
        <f t="shared" si="1"/>
        <v>SFO-BNE-O</v>
      </c>
      <c r="C54" s="2" t="s">
        <v>8</v>
      </c>
      <c r="D54" t="s">
        <v>11</v>
      </c>
      <c r="E54" s="6" t="s">
        <v>21</v>
      </c>
      <c r="F54" s="2">
        <v>0</v>
      </c>
      <c r="G54" s="34">
        <v>0</v>
      </c>
      <c r="H54" s="1">
        <v>0</v>
      </c>
      <c r="I54" s="3">
        <v>0</v>
      </c>
      <c r="J54" s="3">
        <v>0</v>
      </c>
      <c r="K54" s="33">
        <v>0</v>
      </c>
      <c r="L54" s="3">
        <f t="shared" si="2"/>
        <v>0</v>
      </c>
      <c r="M54" s="3">
        <v>0</v>
      </c>
      <c r="N54" s="3">
        <v>0</v>
      </c>
      <c r="O54" s="3" cm="1">
        <f t="array" ref="O54">SUMPRODUCT($O$2:$O$9,TRANSPOSE(Q54:X54))</f>
        <v>23</v>
      </c>
      <c r="P54" s="3">
        <f t="shared" si="3"/>
        <v>690</v>
      </c>
      <c r="Q54" s="6">
        <v>0</v>
      </c>
      <c r="R54" s="3">
        <v>1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AC54" s="1"/>
      <c r="AD54" s="1"/>
    </row>
    <row r="55" spans="1:30">
      <c r="A55" s="2">
        <v>54</v>
      </c>
      <c r="B55" s="2" t="str">
        <f t="shared" si="1"/>
        <v>AKL-HKG-O</v>
      </c>
      <c r="C55" s="2" t="s">
        <v>9</v>
      </c>
      <c r="D55" t="s">
        <v>12</v>
      </c>
      <c r="E55" s="6" t="s">
        <v>21</v>
      </c>
      <c r="F55">
        <v>2899.7353133333299</v>
      </c>
      <c r="G55" s="34">
        <v>2</v>
      </c>
      <c r="H55" s="1">
        <v>2</v>
      </c>
      <c r="I55" s="3">
        <v>2</v>
      </c>
      <c r="J55" s="3">
        <v>0</v>
      </c>
      <c r="K55" s="33">
        <f>VLOOKUP(B55,[1]demand_without_cancel!$D$2:$E$88,2,FALSE)</f>
        <v>3</v>
      </c>
      <c r="L55" s="3">
        <f t="shared" si="2"/>
        <v>3.1629</v>
      </c>
      <c r="M55" s="3">
        <v>3</v>
      </c>
      <c r="N55" s="3">
        <v>2</v>
      </c>
      <c r="O55" s="3" cm="1">
        <f t="array" ref="O55">SUMPRODUCT($O$2:$O$9,TRANSPOSE(Q55:X55))</f>
        <v>23</v>
      </c>
      <c r="P55" s="3">
        <f t="shared" si="3"/>
        <v>690</v>
      </c>
      <c r="Q55" s="6">
        <v>0</v>
      </c>
      <c r="R55" s="6">
        <v>0</v>
      </c>
      <c r="S55" s="3">
        <v>1</v>
      </c>
      <c r="T55" s="3">
        <v>1</v>
      </c>
      <c r="U55" s="3">
        <v>1</v>
      </c>
      <c r="V55" s="3">
        <v>0</v>
      </c>
      <c r="W55" s="3">
        <v>0</v>
      </c>
      <c r="X55" s="3">
        <v>0</v>
      </c>
      <c r="AC55" s="1"/>
      <c r="AD55" s="1"/>
    </row>
    <row r="56" spans="1:30">
      <c r="A56" s="2">
        <v>55</v>
      </c>
      <c r="B56" s="2" t="str">
        <f t="shared" si="1"/>
        <v>SYD-SIN-O</v>
      </c>
      <c r="C56" s="2" t="s">
        <v>10</v>
      </c>
      <c r="D56" t="s">
        <v>13</v>
      </c>
      <c r="E56" t="s">
        <v>21</v>
      </c>
      <c r="F56">
        <v>1488.14163902564</v>
      </c>
      <c r="G56" s="34">
        <v>20</v>
      </c>
      <c r="H56" s="1">
        <v>21</v>
      </c>
      <c r="I56" s="3">
        <v>22</v>
      </c>
      <c r="J56" s="3">
        <v>20</v>
      </c>
      <c r="K56" s="33">
        <f>VLOOKUP(B56,[1]demand_without_cancel!$D$2:$E$88,2,FALSE)</f>
        <v>39</v>
      </c>
      <c r="L56" s="3">
        <f t="shared" si="2"/>
        <v>41.117699999999999</v>
      </c>
      <c r="M56" s="3">
        <v>43</v>
      </c>
      <c r="N56" s="3">
        <v>20</v>
      </c>
      <c r="O56" s="3" cm="1">
        <f t="array" ref="O56">SUMPRODUCT($O$2:$O$9,TRANSPOSE(Q56:X56))</f>
        <v>25</v>
      </c>
      <c r="P56" s="3">
        <f t="shared" si="3"/>
        <v>750</v>
      </c>
      <c r="Q56" s="6">
        <v>0</v>
      </c>
      <c r="R56" s="6">
        <v>0</v>
      </c>
      <c r="S56" s="6">
        <v>0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AC56" s="1"/>
      <c r="AD56" s="1"/>
    </row>
    <row r="57" spans="1:30">
      <c r="A57" s="2">
        <v>56</v>
      </c>
      <c r="B57" s="2" t="str">
        <f t="shared" si="1"/>
        <v>BNE-DXB-O</v>
      </c>
      <c r="C57" s="2" t="s">
        <v>11</v>
      </c>
      <c r="D57" t="s">
        <v>14</v>
      </c>
      <c r="E57" s="6" t="s">
        <v>21</v>
      </c>
      <c r="F57" s="2">
        <v>0</v>
      </c>
      <c r="G57" s="34">
        <v>0</v>
      </c>
      <c r="H57" s="1">
        <v>0</v>
      </c>
      <c r="I57" s="3">
        <v>0</v>
      </c>
      <c r="J57" s="3">
        <v>0</v>
      </c>
      <c r="K57" s="33">
        <v>0</v>
      </c>
      <c r="L57" s="3">
        <f t="shared" si="2"/>
        <v>0</v>
      </c>
      <c r="M57" s="3">
        <v>0</v>
      </c>
      <c r="N57" s="3">
        <v>0</v>
      </c>
      <c r="O57" s="3" cm="1">
        <f t="array" ref="O57">SUMPRODUCT($O$2:$O$9,TRANSPOSE(Q57:X57))</f>
        <v>33</v>
      </c>
      <c r="P57" s="3">
        <f t="shared" si="3"/>
        <v>990</v>
      </c>
      <c r="Q57" s="6">
        <v>0</v>
      </c>
      <c r="R57" s="6">
        <v>0</v>
      </c>
      <c r="S57" s="6">
        <v>0</v>
      </c>
      <c r="T57" s="1">
        <v>0</v>
      </c>
      <c r="U57" s="3">
        <v>1</v>
      </c>
      <c r="V57" s="3">
        <v>1</v>
      </c>
      <c r="W57" s="3">
        <v>1</v>
      </c>
      <c r="X57" s="3">
        <v>0</v>
      </c>
      <c r="AC57" s="1"/>
      <c r="AD57" s="1"/>
    </row>
    <row r="58" spans="1:30">
      <c r="A58" s="2">
        <v>57</v>
      </c>
      <c r="B58" s="2" t="str">
        <f t="shared" si="1"/>
        <v>HKG-SOU-O</v>
      </c>
      <c r="C58" s="2" t="s">
        <v>12</v>
      </c>
      <c r="D58" t="s">
        <v>7</v>
      </c>
      <c r="E58" t="s">
        <v>21</v>
      </c>
      <c r="F58">
        <v>3252.25261640909</v>
      </c>
      <c r="G58" s="34">
        <v>13</v>
      </c>
      <c r="H58" s="1">
        <v>14</v>
      </c>
      <c r="I58" s="3">
        <v>14</v>
      </c>
      <c r="J58" s="3">
        <v>6</v>
      </c>
      <c r="K58" s="33">
        <f>VLOOKUP(B58,[1]demand_without_cancel!$D$2:$E$88,2,FALSE)</f>
        <v>22</v>
      </c>
      <c r="L58" s="3">
        <f t="shared" si="2"/>
        <v>23.194600000000001</v>
      </c>
      <c r="M58" s="3">
        <v>24</v>
      </c>
      <c r="N58" s="3">
        <v>14</v>
      </c>
      <c r="O58" s="3" cm="1">
        <f t="array" ref="O58">SUMPRODUCT($O$2:$O$9,TRANSPOSE(Q58:X58))</f>
        <v>36</v>
      </c>
      <c r="P58" s="3">
        <f t="shared" si="3"/>
        <v>1080</v>
      </c>
      <c r="Q58" s="6">
        <v>0</v>
      </c>
      <c r="R58" s="6">
        <v>0</v>
      </c>
      <c r="S58" s="6">
        <v>0</v>
      </c>
      <c r="T58" s="1">
        <v>0</v>
      </c>
      <c r="U58" s="1">
        <v>0</v>
      </c>
      <c r="V58" s="3">
        <v>1</v>
      </c>
      <c r="W58" s="3">
        <v>1</v>
      </c>
      <c r="X58" s="3">
        <v>1</v>
      </c>
      <c r="AC58" s="1"/>
      <c r="AD58" s="1"/>
    </row>
    <row r="59" spans="1:30">
      <c r="A59" s="2">
        <v>58</v>
      </c>
      <c r="B59" s="2" t="str">
        <f t="shared" si="1"/>
        <v>SOU-BNE-O</v>
      </c>
      <c r="C59" s="2" t="s">
        <v>7</v>
      </c>
      <c r="D59" t="s">
        <v>11</v>
      </c>
      <c r="E59" t="s">
        <v>21</v>
      </c>
      <c r="F59">
        <v>2505.7206654000001</v>
      </c>
      <c r="G59" s="34">
        <v>5</v>
      </c>
      <c r="H59" s="1">
        <v>5</v>
      </c>
      <c r="I59" s="3">
        <v>5</v>
      </c>
      <c r="J59" s="3">
        <v>1</v>
      </c>
      <c r="K59" s="33">
        <f>VLOOKUP(B59,[1]demand_without_cancel!$D$2:$E$88,2,FALSE)</f>
        <v>10</v>
      </c>
      <c r="L59" s="3">
        <f t="shared" si="2"/>
        <v>10.542999999999999</v>
      </c>
      <c r="M59" s="3">
        <v>11</v>
      </c>
      <c r="N59" s="3">
        <v>4</v>
      </c>
      <c r="O59" s="3" cm="1">
        <f t="array" ref="O59">SUMPRODUCT($O$2:$O$9,TRANSPOSE(Q59:X59))</f>
        <v>47</v>
      </c>
      <c r="P59" s="3">
        <f t="shared" si="3"/>
        <v>1410</v>
      </c>
      <c r="Q59" s="3">
        <v>1</v>
      </c>
      <c r="R59" s="3">
        <v>1</v>
      </c>
      <c r="S59" s="3">
        <v>1</v>
      </c>
      <c r="T59" s="3">
        <v>1</v>
      </c>
      <c r="U59" s="6">
        <v>0</v>
      </c>
      <c r="V59" s="6">
        <v>0</v>
      </c>
      <c r="W59" s="6">
        <v>0</v>
      </c>
      <c r="X59" s="6">
        <v>0</v>
      </c>
      <c r="AC59" s="1"/>
      <c r="AD59" s="1"/>
    </row>
    <row r="60" spans="1:30">
      <c r="A60" s="2">
        <v>59</v>
      </c>
      <c r="B60" s="2" t="str">
        <f t="shared" si="1"/>
        <v>SFO-HKG-O</v>
      </c>
      <c r="C60" s="2" t="s">
        <v>8</v>
      </c>
      <c r="D60" t="s">
        <v>12</v>
      </c>
      <c r="E60" t="s">
        <v>21</v>
      </c>
      <c r="F60">
        <v>2034.6108035</v>
      </c>
      <c r="G60" s="34">
        <v>1</v>
      </c>
      <c r="H60" s="1">
        <v>1</v>
      </c>
      <c r="I60" s="3">
        <v>1</v>
      </c>
      <c r="J60" s="3">
        <v>1</v>
      </c>
      <c r="K60" s="33">
        <f>VLOOKUP(B60,[1]demand_without_cancel!$D$2:$E$88,2,FALSE)</f>
        <v>2</v>
      </c>
      <c r="L60" s="3">
        <f t="shared" si="2"/>
        <v>2.1086</v>
      </c>
      <c r="M60" s="3">
        <v>2</v>
      </c>
      <c r="N60" s="3">
        <v>1</v>
      </c>
      <c r="O60" s="3" cm="1">
        <f t="array" ref="O60">SUMPRODUCT($O$2:$O$9,TRANSPOSE(Q60:X60))</f>
        <v>39</v>
      </c>
      <c r="P60" s="3">
        <f t="shared" si="3"/>
        <v>1170</v>
      </c>
      <c r="Q60" s="6">
        <v>0</v>
      </c>
      <c r="R60" s="3">
        <v>1</v>
      </c>
      <c r="S60" s="3">
        <v>1</v>
      </c>
      <c r="T60" s="3">
        <v>1</v>
      </c>
      <c r="U60" s="3">
        <v>1</v>
      </c>
      <c r="V60" s="6">
        <v>0</v>
      </c>
      <c r="W60" s="6">
        <v>0</v>
      </c>
      <c r="X60" s="6">
        <v>0</v>
      </c>
      <c r="AC60" s="1"/>
      <c r="AD60" s="1"/>
    </row>
    <row r="61" spans="1:30">
      <c r="A61" s="2">
        <v>60</v>
      </c>
      <c r="B61" s="2" t="str">
        <f t="shared" si="1"/>
        <v>AKL-SIN-O</v>
      </c>
      <c r="C61" s="2" t="s">
        <v>9</v>
      </c>
      <c r="D61" t="s">
        <v>13</v>
      </c>
      <c r="E61" s="6" t="s">
        <v>21</v>
      </c>
      <c r="F61" s="2">
        <v>0</v>
      </c>
      <c r="G61" s="34">
        <v>0</v>
      </c>
      <c r="H61" s="1">
        <v>0</v>
      </c>
      <c r="I61" s="3">
        <v>0</v>
      </c>
      <c r="J61" s="3">
        <v>0</v>
      </c>
      <c r="K61" s="33">
        <v>0</v>
      </c>
      <c r="L61" s="3">
        <f t="shared" si="2"/>
        <v>0</v>
      </c>
      <c r="M61" s="3">
        <v>0</v>
      </c>
      <c r="N61" s="3">
        <v>0</v>
      </c>
      <c r="O61" s="3" cm="1">
        <f t="array" ref="O61">SUMPRODUCT($O$2:$O$9,TRANSPOSE(Q61:X61))</f>
        <v>29</v>
      </c>
      <c r="P61" s="3">
        <f t="shared" si="3"/>
        <v>870</v>
      </c>
      <c r="Q61" s="6">
        <v>0</v>
      </c>
      <c r="R61" s="6">
        <v>0</v>
      </c>
      <c r="S61" s="3">
        <v>1</v>
      </c>
      <c r="T61" s="3">
        <v>1</v>
      </c>
      <c r="U61" s="3">
        <v>1</v>
      </c>
      <c r="V61" s="3">
        <v>1</v>
      </c>
      <c r="W61" s="6">
        <v>0</v>
      </c>
      <c r="X61" s="6">
        <v>0</v>
      </c>
      <c r="AC61" s="1"/>
      <c r="AD61" s="1"/>
    </row>
    <row r="62" spans="1:30">
      <c r="A62" s="2">
        <v>61</v>
      </c>
      <c r="B62" s="2" t="str">
        <f t="shared" si="1"/>
        <v>SYD-DXB-O</v>
      </c>
      <c r="C62" s="2" t="s">
        <v>10</v>
      </c>
      <c r="D62" t="s">
        <v>14</v>
      </c>
      <c r="E62" s="6" t="s">
        <v>21</v>
      </c>
      <c r="F62" s="2">
        <v>0</v>
      </c>
      <c r="G62" s="34">
        <v>0</v>
      </c>
      <c r="H62" s="1">
        <v>0</v>
      </c>
      <c r="I62" s="3">
        <v>0</v>
      </c>
      <c r="J62" s="3">
        <v>0</v>
      </c>
      <c r="K62" s="33">
        <v>0</v>
      </c>
      <c r="L62" s="3">
        <f t="shared" si="2"/>
        <v>0</v>
      </c>
      <c r="M62" s="3">
        <v>0</v>
      </c>
      <c r="N62" s="3">
        <v>0</v>
      </c>
      <c r="O62" s="3" cm="1">
        <f t="array" ref="O62">SUMPRODUCT($O$2:$O$9,TRANSPOSE(Q62:X62))</f>
        <v>36</v>
      </c>
      <c r="P62" s="3">
        <f t="shared" si="3"/>
        <v>1080</v>
      </c>
      <c r="Q62" s="6">
        <v>0</v>
      </c>
      <c r="R62" s="6">
        <v>0</v>
      </c>
      <c r="S62" s="6">
        <v>0</v>
      </c>
      <c r="T62" s="3">
        <v>1</v>
      </c>
      <c r="U62" s="3">
        <v>1</v>
      </c>
      <c r="V62" s="3">
        <v>1</v>
      </c>
      <c r="W62" s="3">
        <v>1</v>
      </c>
      <c r="X62" s="6">
        <v>0</v>
      </c>
      <c r="AC62" s="1"/>
      <c r="AD62" s="1"/>
    </row>
    <row r="63" spans="1:30">
      <c r="A63" s="2">
        <v>62</v>
      </c>
      <c r="B63" s="2" t="str">
        <f t="shared" si="1"/>
        <v>BNE-SOU-O</v>
      </c>
      <c r="C63" s="2" t="s">
        <v>11</v>
      </c>
      <c r="D63" t="s">
        <v>7</v>
      </c>
      <c r="E63" t="s">
        <v>21</v>
      </c>
      <c r="F63">
        <v>5080.1307583999996</v>
      </c>
      <c r="G63" s="34">
        <v>3</v>
      </c>
      <c r="H63" s="1">
        <v>3</v>
      </c>
      <c r="I63" s="3">
        <v>3</v>
      </c>
      <c r="J63" s="3">
        <v>0</v>
      </c>
      <c r="K63" s="33">
        <f>VLOOKUP(B63,[1]demand_without_cancel!$D$2:$E$88,2,FALSE)</f>
        <v>5</v>
      </c>
      <c r="L63" s="3">
        <f t="shared" si="2"/>
        <v>5.2714999999999996</v>
      </c>
      <c r="M63" s="3">
        <v>5</v>
      </c>
      <c r="N63" s="3">
        <v>3</v>
      </c>
      <c r="O63" s="3" cm="1">
        <f t="array" ref="O63">SUMPRODUCT($O$2:$O$9,TRANSPOSE(Q63:X63))</f>
        <v>52</v>
      </c>
      <c r="P63" s="3">
        <f t="shared" si="3"/>
        <v>1560</v>
      </c>
      <c r="Q63" s="6">
        <v>0</v>
      </c>
      <c r="R63" s="6">
        <v>0</v>
      </c>
      <c r="S63" s="6">
        <v>0</v>
      </c>
      <c r="T63" s="6">
        <v>0</v>
      </c>
      <c r="U63" s="3">
        <v>1</v>
      </c>
      <c r="V63" s="3">
        <v>1</v>
      </c>
      <c r="W63" s="3">
        <v>1</v>
      </c>
      <c r="X63" s="3">
        <v>1</v>
      </c>
      <c r="AC63" s="1"/>
      <c r="AD63" s="1"/>
    </row>
    <row r="64" spans="1:30">
      <c r="A64" s="2">
        <v>63</v>
      </c>
      <c r="B64" s="2" t="str">
        <f t="shared" si="1"/>
        <v>SOU-HKG-O</v>
      </c>
      <c r="C64" s="2" t="s">
        <v>7</v>
      </c>
      <c r="D64" t="s">
        <v>12</v>
      </c>
      <c r="E64" s="6" t="s">
        <v>21</v>
      </c>
      <c r="F64" s="2">
        <v>0</v>
      </c>
      <c r="G64" s="34">
        <v>0</v>
      </c>
      <c r="H64" s="1">
        <v>0</v>
      </c>
      <c r="I64" s="3">
        <v>0</v>
      </c>
      <c r="J64" s="3">
        <v>0</v>
      </c>
      <c r="K64" s="33">
        <v>0</v>
      </c>
      <c r="L64" s="3">
        <f t="shared" si="2"/>
        <v>0</v>
      </c>
      <c r="M64" s="3">
        <v>0</v>
      </c>
      <c r="N64" s="3">
        <v>0</v>
      </c>
      <c r="O64" s="3" cm="1">
        <f t="array" ref="O64">SUMPRODUCT($O$2:$O$9,TRANSPOSE(Q64:X64))</f>
        <v>63</v>
      </c>
      <c r="P64" s="3">
        <f t="shared" si="3"/>
        <v>1890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6">
        <v>0</v>
      </c>
      <c r="W64" s="6">
        <v>0</v>
      </c>
      <c r="X64" s="6">
        <v>0</v>
      </c>
      <c r="AC64" s="1"/>
      <c r="AD64" s="1"/>
    </row>
    <row r="65" spans="1:30">
      <c r="A65" s="2">
        <v>64</v>
      </c>
      <c r="B65" s="2" t="str">
        <f t="shared" si="1"/>
        <v>SFO-SIN-O</v>
      </c>
      <c r="C65" s="2" t="s">
        <v>8</v>
      </c>
      <c r="D65" t="s">
        <v>13</v>
      </c>
      <c r="E65" s="6" t="s">
        <v>21</v>
      </c>
      <c r="F65" s="2">
        <v>0</v>
      </c>
      <c r="G65" s="34">
        <v>0</v>
      </c>
      <c r="H65" s="1">
        <v>0</v>
      </c>
      <c r="I65" s="3">
        <v>0</v>
      </c>
      <c r="J65" s="3">
        <v>0</v>
      </c>
      <c r="K65" s="33">
        <v>0</v>
      </c>
      <c r="L65" s="3">
        <f t="shared" si="2"/>
        <v>0</v>
      </c>
      <c r="M65" s="3">
        <v>0</v>
      </c>
      <c r="N65" s="3">
        <v>0</v>
      </c>
      <c r="O65" s="3" cm="1">
        <f t="array" ref="O65">SUMPRODUCT($O$2:$O$9,TRANSPOSE(Q65:X65))</f>
        <v>45</v>
      </c>
      <c r="P65" s="3">
        <f t="shared" si="3"/>
        <v>1350</v>
      </c>
      <c r="Q65" s="3">
        <v>0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6">
        <v>0</v>
      </c>
      <c r="X65" s="6">
        <v>0</v>
      </c>
      <c r="AC65" s="1"/>
      <c r="AD65" s="1"/>
    </row>
    <row r="66" spans="1:30">
      <c r="A66" s="2">
        <v>65</v>
      </c>
      <c r="B66" s="2" t="str">
        <f t="shared" si="1"/>
        <v>AKL-DXB-O</v>
      </c>
      <c r="C66" s="2" t="s">
        <v>9</v>
      </c>
      <c r="D66" t="s">
        <v>14</v>
      </c>
      <c r="E66" s="6" t="s">
        <v>21</v>
      </c>
      <c r="F66" s="2">
        <v>0</v>
      </c>
      <c r="G66" s="34">
        <v>0</v>
      </c>
      <c r="H66" s="1">
        <v>0</v>
      </c>
      <c r="I66" s="3">
        <v>0</v>
      </c>
      <c r="J66" s="3">
        <v>0</v>
      </c>
      <c r="K66" s="33">
        <v>0</v>
      </c>
      <c r="L66" s="3">
        <f t="shared" si="2"/>
        <v>0</v>
      </c>
      <c r="M66" s="3">
        <v>0</v>
      </c>
      <c r="N66" s="3">
        <v>0</v>
      </c>
      <c r="O66" s="3" cm="1">
        <f t="array" ref="O66">SUMPRODUCT($O$2:$O$9,TRANSPOSE(Q66:X66))</f>
        <v>40</v>
      </c>
      <c r="P66" s="3">
        <f t="shared" si="3"/>
        <v>1200</v>
      </c>
      <c r="Q66" s="6">
        <v>0</v>
      </c>
      <c r="R66" s="6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0</v>
      </c>
      <c r="AC66" s="1"/>
      <c r="AD66" s="1"/>
    </row>
    <row r="67" spans="1:30">
      <c r="A67" s="2">
        <v>66</v>
      </c>
      <c r="B67" s="2" t="str">
        <f t="shared" ref="B67:B130" si="4">C67&amp;"-"&amp;D67&amp;"-"&amp;E67</f>
        <v>SYD-SOU-O</v>
      </c>
      <c r="C67" s="2" t="s">
        <v>10</v>
      </c>
      <c r="D67" t="s">
        <v>7</v>
      </c>
      <c r="E67" t="s">
        <v>21</v>
      </c>
      <c r="F67"/>
      <c r="G67" s="34">
        <v>16</v>
      </c>
      <c r="H67" s="1">
        <v>17</v>
      </c>
      <c r="I67" s="3">
        <v>17</v>
      </c>
      <c r="J67" s="3">
        <v>3</v>
      </c>
      <c r="K67" s="33">
        <f>VLOOKUP(B67,[1]demand_without_cancel!$D$2:$E$88,2,FALSE)</f>
        <v>27</v>
      </c>
      <c r="L67" s="3">
        <f t="shared" ref="L67:L130" si="5">K67*1.0543</f>
        <v>28.466100000000001</v>
      </c>
      <c r="M67" s="3">
        <v>29</v>
      </c>
      <c r="N67" s="3">
        <v>12</v>
      </c>
      <c r="O67" s="3" cm="1">
        <f t="array" ref="O67">SUMPRODUCT($O$2:$O$9,TRANSPOSE(Q67:X67))</f>
        <v>55</v>
      </c>
      <c r="P67" s="3">
        <f t="shared" si="3"/>
        <v>1650</v>
      </c>
      <c r="Q67" s="6">
        <v>0</v>
      </c>
      <c r="R67" s="6">
        <v>0</v>
      </c>
      <c r="S67" s="3">
        <v>0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AC67" s="1"/>
      <c r="AD67" s="1"/>
    </row>
    <row r="68" spans="1:30">
      <c r="A68" s="2">
        <v>67</v>
      </c>
      <c r="B68" s="2" t="str">
        <f t="shared" si="4"/>
        <v>SOU-SIN-O</v>
      </c>
      <c r="C68" s="2" t="s">
        <v>7</v>
      </c>
      <c r="D68" t="s">
        <v>13</v>
      </c>
      <c r="E68" t="s">
        <v>21</v>
      </c>
      <c r="F68">
        <v>5112.2522099999996</v>
      </c>
      <c r="G68" s="34">
        <v>1</v>
      </c>
      <c r="H68" s="1">
        <v>1</v>
      </c>
      <c r="I68" s="3">
        <v>1</v>
      </c>
      <c r="J68" s="3">
        <v>1</v>
      </c>
      <c r="K68" s="33">
        <f>VLOOKUP(B68,[1]demand_without_cancel!$D$2:$E$88,2,FALSE)</f>
        <v>2</v>
      </c>
      <c r="L68" s="3">
        <f t="shared" si="5"/>
        <v>2.1086</v>
      </c>
      <c r="M68" s="3">
        <v>2</v>
      </c>
      <c r="N68" s="3">
        <v>1</v>
      </c>
      <c r="O68" s="3" cm="1">
        <f t="array" ref="O68">SUMPRODUCT($O$2:$O$9,TRANSPOSE(Q68:X68))</f>
        <v>69</v>
      </c>
      <c r="P68" s="3">
        <f t="shared" si="3"/>
        <v>2070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0</v>
      </c>
      <c r="AC68" s="1"/>
      <c r="AD68" s="1"/>
    </row>
    <row r="69" spans="1:30">
      <c r="A69" s="2">
        <v>68</v>
      </c>
      <c r="B69" s="2" t="str">
        <f t="shared" si="4"/>
        <v>SFO-DXB-O</v>
      </c>
      <c r="C69" s="2" t="s">
        <v>8</v>
      </c>
      <c r="D69" t="s">
        <v>14</v>
      </c>
      <c r="E69" s="6" t="s">
        <v>21</v>
      </c>
      <c r="F69" s="2">
        <v>0</v>
      </c>
      <c r="G69" s="34">
        <v>0</v>
      </c>
      <c r="H69" s="1">
        <v>0</v>
      </c>
      <c r="I69" s="3">
        <v>0</v>
      </c>
      <c r="J69" s="3">
        <v>0</v>
      </c>
      <c r="K69" s="33">
        <v>0</v>
      </c>
      <c r="L69" s="3">
        <f t="shared" si="5"/>
        <v>0</v>
      </c>
      <c r="M69" s="3">
        <v>0</v>
      </c>
      <c r="N69" s="3">
        <v>0</v>
      </c>
      <c r="O69" s="3" cm="1">
        <f t="array" ref="O69">SUMPRODUCT($O$2:$O$9,TRANSPOSE(Q69:X69))</f>
        <v>56</v>
      </c>
      <c r="P69" s="3">
        <f t="shared" si="3"/>
        <v>1680</v>
      </c>
      <c r="Q69" s="3">
        <v>0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0</v>
      </c>
      <c r="AC69" s="1"/>
      <c r="AD69" s="1"/>
    </row>
    <row r="70" spans="1:30">
      <c r="A70" s="2">
        <v>69</v>
      </c>
      <c r="B70" s="2" t="str">
        <f t="shared" si="4"/>
        <v>AKL-SOU-O</v>
      </c>
      <c r="C70" s="2" t="s">
        <v>9</v>
      </c>
      <c r="D70" t="s">
        <v>7</v>
      </c>
      <c r="E70" s="6" t="s">
        <v>21</v>
      </c>
      <c r="F70">
        <v>4098.3182487499998</v>
      </c>
      <c r="G70" s="34">
        <v>4</v>
      </c>
      <c r="H70" s="1">
        <v>4</v>
      </c>
      <c r="I70" s="3">
        <v>4</v>
      </c>
      <c r="J70" s="3">
        <v>1</v>
      </c>
      <c r="K70" s="33">
        <f>VLOOKUP(B70,[1]demand_without_cancel!$D$2:$E$88,2,FALSE)</f>
        <v>8</v>
      </c>
      <c r="L70" s="3">
        <f t="shared" si="5"/>
        <v>8.4344000000000001</v>
      </c>
      <c r="M70" s="3">
        <v>9</v>
      </c>
      <c r="N70" s="3">
        <v>3</v>
      </c>
      <c r="O70" s="3" cm="1">
        <f t="array" ref="O70">SUMPRODUCT($O$2:$O$9,TRANSPOSE(Q70:X70))</f>
        <v>59</v>
      </c>
      <c r="P70" s="3">
        <f t="shared" si="3"/>
        <v>1770</v>
      </c>
      <c r="Q70" s="3">
        <v>0</v>
      </c>
      <c r="R70" s="3">
        <v>0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AC70" s="1"/>
      <c r="AD70" s="1"/>
    </row>
    <row r="71" spans="1:30">
      <c r="A71" s="2">
        <v>70</v>
      </c>
      <c r="B71" s="2" t="str">
        <f t="shared" si="4"/>
        <v>SOU-DXB-O</v>
      </c>
      <c r="C71" s="2" t="s">
        <v>7</v>
      </c>
      <c r="D71" t="s">
        <v>14</v>
      </c>
      <c r="E71" s="6" t="s">
        <v>21</v>
      </c>
      <c r="F71" s="2">
        <v>0</v>
      </c>
      <c r="G71" s="34">
        <v>0</v>
      </c>
      <c r="H71" s="1">
        <v>0</v>
      </c>
      <c r="I71" s="3">
        <v>0</v>
      </c>
      <c r="J71" s="3">
        <v>0</v>
      </c>
      <c r="K71" s="33">
        <v>0</v>
      </c>
      <c r="L71" s="3">
        <f t="shared" si="5"/>
        <v>0</v>
      </c>
      <c r="M71" s="3">
        <v>0</v>
      </c>
      <c r="N71" s="3">
        <v>0</v>
      </c>
      <c r="O71" s="3" cm="1">
        <f t="array" ref="O71">SUMPRODUCT($O$2:$O$9,TRANSPOSE(Q71:X71))</f>
        <v>80</v>
      </c>
      <c r="P71" s="3">
        <f t="shared" si="3"/>
        <v>2400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0</v>
      </c>
      <c r="AC71" s="1"/>
      <c r="AD71" s="1"/>
    </row>
    <row r="72" spans="1:30">
      <c r="A72" s="2">
        <v>71</v>
      </c>
      <c r="B72" s="2" t="str">
        <f t="shared" si="4"/>
        <v>SFO-SOU-O</v>
      </c>
      <c r="C72" s="2" t="s">
        <v>8</v>
      </c>
      <c r="D72" t="s">
        <v>7</v>
      </c>
      <c r="E72" s="6" t="s">
        <v>21</v>
      </c>
      <c r="F72" s="2">
        <v>0</v>
      </c>
      <c r="G72" s="34">
        <v>0</v>
      </c>
      <c r="H72" s="1">
        <v>0</v>
      </c>
      <c r="I72" s="3">
        <v>0</v>
      </c>
      <c r="J72" s="3">
        <v>0</v>
      </c>
      <c r="K72" s="33">
        <v>0</v>
      </c>
      <c r="L72" s="3">
        <f t="shared" si="5"/>
        <v>0</v>
      </c>
      <c r="M72" s="3">
        <v>0</v>
      </c>
      <c r="N72" s="3">
        <v>0</v>
      </c>
      <c r="O72" s="3" cm="1">
        <f t="array" ref="O72">SUMPRODUCT($O$2:$O$9,TRANSPOSE(Q72:X72))</f>
        <v>75</v>
      </c>
      <c r="P72" s="3">
        <f t="shared" si="3"/>
        <v>2250</v>
      </c>
      <c r="Q72" s="3">
        <v>0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AC72" s="1"/>
      <c r="AD72" s="1"/>
    </row>
    <row r="73" spans="1:30">
      <c r="A73" s="2">
        <v>72</v>
      </c>
      <c r="B73" s="2" t="str">
        <f t="shared" si="4"/>
        <v>SOU-SOU-O</v>
      </c>
      <c r="C73" s="2" t="s">
        <v>7</v>
      </c>
      <c r="D73" t="s">
        <v>7</v>
      </c>
      <c r="E73" t="s">
        <v>21</v>
      </c>
      <c r="F73">
        <v>7632.0449515869605</v>
      </c>
      <c r="G73" s="34">
        <v>52</v>
      </c>
      <c r="H73" s="1">
        <v>55</v>
      </c>
      <c r="I73" s="3">
        <v>57</v>
      </c>
      <c r="J73" s="3">
        <v>44</v>
      </c>
      <c r="K73" s="33">
        <f>VLOOKUP(B73,[1]demand_without_cancel!$D$2:$E$88,2,FALSE)</f>
        <v>92</v>
      </c>
      <c r="L73" s="3">
        <f t="shared" si="5"/>
        <v>96.995599999999996</v>
      </c>
      <c r="M73" s="3">
        <v>101</v>
      </c>
      <c r="N73" s="3">
        <v>55</v>
      </c>
      <c r="O73" s="3" cm="1">
        <f t="array" ref="O73">SUMPRODUCT($O$2:$O$9,TRANSPOSE(Q73:X73))</f>
        <v>99</v>
      </c>
      <c r="P73" s="3">
        <v>990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AC73" s="1"/>
      <c r="AD73" s="1"/>
    </row>
    <row r="74" spans="1:30">
      <c r="A74" s="2">
        <v>73</v>
      </c>
      <c r="B74" s="2" t="str">
        <f t="shared" si="4"/>
        <v>SOU-SFO-B</v>
      </c>
      <c r="C74" s="2" t="s">
        <v>7</v>
      </c>
      <c r="D74" t="s">
        <v>8</v>
      </c>
      <c r="E74" t="s">
        <v>20</v>
      </c>
      <c r="F74">
        <v>1460.4970252857099</v>
      </c>
      <c r="G74" s="34">
        <v>191</v>
      </c>
      <c r="H74" s="1">
        <v>201</v>
      </c>
      <c r="I74" s="3">
        <v>209</v>
      </c>
      <c r="J74" s="3">
        <v>182</v>
      </c>
      <c r="K74" s="33">
        <f>VLOOKUP(B74,[1]demand_without_cancel!$D$2:$E$88,2,FALSE)</f>
        <v>371</v>
      </c>
      <c r="L74" s="3">
        <f t="shared" si="5"/>
        <v>391.14530000000002</v>
      </c>
      <c r="M74" s="3">
        <v>405</v>
      </c>
      <c r="N74" s="3">
        <v>190</v>
      </c>
      <c r="O74" s="3" cm="1">
        <f t="array" ref="O74">SUMPRODUCT($O$2:$O$9,TRANSPOSE(Q74:X74))</f>
        <v>24</v>
      </c>
      <c r="P74" s="3">
        <f t="shared" ref="P74:P108" si="6">IF(O74&gt;21,O74*30,O74*40)</f>
        <v>720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AC74" s="1"/>
      <c r="AD74" s="1"/>
    </row>
    <row r="75" spans="1:30">
      <c r="A75" s="2">
        <v>74</v>
      </c>
      <c r="B75" s="2" t="str">
        <f t="shared" si="4"/>
        <v>SFO-AKL-B</v>
      </c>
      <c r="C75" s="2" t="s">
        <v>8</v>
      </c>
      <c r="D75" t="s">
        <v>9</v>
      </c>
      <c r="E75" t="s">
        <v>20</v>
      </c>
      <c r="F75">
        <v>1173.9852720159099</v>
      </c>
      <c r="G75" s="34">
        <v>23</v>
      </c>
      <c r="H75" s="1">
        <v>24</v>
      </c>
      <c r="I75" s="3">
        <v>25</v>
      </c>
      <c r="J75" s="3">
        <v>19</v>
      </c>
      <c r="K75" s="33">
        <f>VLOOKUP(B75,[1]demand_without_cancel!$D$2:$E$88,2,FALSE)</f>
        <v>44</v>
      </c>
      <c r="L75" s="3">
        <f t="shared" si="5"/>
        <v>46.389200000000002</v>
      </c>
      <c r="M75" s="3">
        <v>48</v>
      </c>
      <c r="N75" s="3">
        <v>8</v>
      </c>
      <c r="O75" s="3" cm="1">
        <f t="array" ref="O75">SUMPRODUCT($O$2:$O$9,TRANSPOSE(Q75:X75))</f>
        <v>16</v>
      </c>
      <c r="P75" s="3">
        <f t="shared" si="6"/>
        <v>640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AC75" s="1"/>
      <c r="AD75" s="1"/>
    </row>
    <row r="76" spans="1:30">
      <c r="A76" s="2">
        <v>75</v>
      </c>
      <c r="B76" s="2" t="str">
        <f t="shared" si="4"/>
        <v>AKL-SYD-B</v>
      </c>
      <c r="C76" s="2" t="s">
        <v>9</v>
      </c>
      <c r="D76" t="s">
        <v>10</v>
      </c>
      <c r="E76" s="6" t="s">
        <v>20</v>
      </c>
      <c r="F76">
        <v>258.58995399390199</v>
      </c>
      <c r="G76" s="34">
        <v>41</v>
      </c>
      <c r="H76" s="1">
        <v>43</v>
      </c>
      <c r="I76" s="3">
        <v>45</v>
      </c>
      <c r="J76" s="3">
        <v>20</v>
      </c>
      <c r="K76" s="33">
        <f>VLOOKUP(B76,[1]demand_without_cancel!$D$2:$E$88,2,FALSE)</f>
        <v>82</v>
      </c>
      <c r="L76" s="3">
        <f t="shared" si="5"/>
        <v>86.452600000000004</v>
      </c>
      <c r="M76" s="3">
        <v>90</v>
      </c>
      <c r="N76" s="3">
        <v>18</v>
      </c>
      <c r="O76" s="3" cm="1">
        <f t="array" ref="O76">SUMPRODUCT($O$2:$O$9,TRANSPOSE(Q76:X76))</f>
        <v>4</v>
      </c>
      <c r="P76" s="3">
        <f t="shared" si="6"/>
        <v>160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AC76" s="1"/>
      <c r="AD76" s="1"/>
    </row>
    <row r="77" spans="1:30">
      <c r="A77" s="2">
        <v>76</v>
      </c>
      <c r="B77" s="2" t="str">
        <f t="shared" si="4"/>
        <v>SYD-BNE-B</v>
      </c>
      <c r="C77" s="2" t="s">
        <v>10</v>
      </c>
      <c r="D77" t="s">
        <v>11</v>
      </c>
      <c r="E77" t="s">
        <v>20</v>
      </c>
      <c r="F77">
        <v>243.47759292711899</v>
      </c>
      <c r="G77" s="34">
        <v>31</v>
      </c>
      <c r="H77" s="1">
        <v>33</v>
      </c>
      <c r="I77" s="3">
        <v>34</v>
      </c>
      <c r="J77" s="3">
        <v>8</v>
      </c>
      <c r="K77" s="33">
        <f>VLOOKUP(B77,[1]demand_without_cancel!$D$2:$E$88,2,FALSE)</f>
        <v>59</v>
      </c>
      <c r="L77" s="3">
        <f t="shared" si="5"/>
        <v>62.203699999999998</v>
      </c>
      <c r="M77" s="3">
        <v>64</v>
      </c>
      <c r="N77" s="3">
        <v>17</v>
      </c>
      <c r="O77" s="3" cm="1">
        <f t="array" ref="O77">SUMPRODUCT($O$2:$O$9,TRANSPOSE(Q77:X77))</f>
        <v>3</v>
      </c>
      <c r="P77" s="3">
        <f t="shared" si="6"/>
        <v>120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AC77" s="1"/>
      <c r="AD77" s="1"/>
    </row>
    <row r="78" spans="1:30">
      <c r="A78" s="2">
        <v>77</v>
      </c>
      <c r="B78" s="2" t="str">
        <f t="shared" si="4"/>
        <v>BNE-HKG-B</v>
      </c>
      <c r="C78" s="2" t="s">
        <v>11</v>
      </c>
      <c r="D78" t="s">
        <v>12</v>
      </c>
      <c r="E78" s="6" t="s">
        <v>20</v>
      </c>
      <c r="F78">
        <v>748.24679645121898</v>
      </c>
      <c r="G78" s="34">
        <v>41</v>
      </c>
      <c r="H78" s="1">
        <v>43</v>
      </c>
      <c r="I78" s="3">
        <v>45</v>
      </c>
      <c r="J78" s="3">
        <v>34</v>
      </c>
      <c r="K78" s="33">
        <f>VLOOKUP(B78,[1]demand_without_cancel!$D$2:$E$88,2,FALSE)</f>
        <v>82</v>
      </c>
      <c r="L78" s="3">
        <f t="shared" si="5"/>
        <v>86.452600000000004</v>
      </c>
      <c r="M78" s="3">
        <v>90</v>
      </c>
      <c r="N78" s="3">
        <v>32</v>
      </c>
      <c r="O78" s="3" cm="1">
        <f t="array" ref="O78">SUMPRODUCT($O$2:$O$9,TRANSPOSE(Q78:X78))</f>
        <v>16</v>
      </c>
      <c r="P78" s="3">
        <f t="shared" si="6"/>
        <v>640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AC78" s="1"/>
      <c r="AD78" s="1"/>
    </row>
    <row r="79" spans="1:30">
      <c r="A79" s="2">
        <v>78</v>
      </c>
      <c r="B79" s="2" t="str">
        <f t="shared" si="4"/>
        <v>HKG-SIN-B</v>
      </c>
      <c r="C79" s="2" t="s">
        <v>12</v>
      </c>
      <c r="D79" t="s">
        <v>13</v>
      </c>
      <c r="E79" s="6" t="s">
        <v>20</v>
      </c>
      <c r="F79" s="2">
        <v>0</v>
      </c>
      <c r="G79" s="34">
        <v>0</v>
      </c>
      <c r="H79" s="1">
        <v>0</v>
      </c>
      <c r="I79" s="3">
        <v>0</v>
      </c>
      <c r="J79" s="3">
        <v>0</v>
      </c>
      <c r="K79" s="33">
        <v>0</v>
      </c>
      <c r="L79" s="3">
        <f t="shared" si="5"/>
        <v>0</v>
      </c>
      <c r="M79" s="3">
        <v>0</v>
      </c>
      <c r="N79" s="3">
        <v>0</v>
      </c>
      <c r="O79" s="3" cm="1">
        <f t="array" ref="O79">SUMPRODUCT($O$2:$O$9,TRANSPOSE(Q79:X79))</f>
        <v>6</v>
      </c>
      <c r="P79" s="3">
        <f t="shared" si="6"/>
        <v>240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  <c r="AC79" s="1"/>
      <c r="AD79" s="1"/>
    </row>
    <row r="80" spans="1:30">
      <c r="A80" s="2">
        <v>79</v>
      </c>
      <c r="B80" s="2" t="str">
        <f t="shared" si="4"/>
        <v>SIN-DXB-B</v>
      </c>
      <c r="C80" s="2" t="s">
        <v>13</v>
      </c>
      <c r="D80" t="s">
        <v>14</v>
      </c>
      <c r="E80" t="s">
        <v>20</v>
      </c>
      <c r="F80">
        <v>864.03112033720902</v>
      </c>
      <c r="G80" s="34">
        <v>43</v>
      </c>
      <c r="H80" s="1">
        <v>45</v>
      </c>
      <c r="I80" s="3">
        <v>47</v>
      </c>
      <c r="J80" s="3">
        <v>14</v>
      </c>
      <c r="K80" s="33">
        <f>VLOOKUP(B80,[1]demand_without_cancel!$D$2:$E$88,2,FALSE)</f>
        <v>86</v>
      </c>
      <c r="L80" s="3">
        <f t="shared" si="5"/>
        <v>90.669799999999995</v>
      </c>
      <c r="M80" s="3">
        <v>94</v>
      </c>
      <c r="N80" s="3">
        <v>32</v>
      </c>
      <c r="O80" s="3" cm="1">
        <f t="array" ref="O80">SUMPRODUCT($O$2:$O$9,TRANSPOSE(Q80:X80))</f>
        <v>11</v>
      </c>
      <c r="P80" s="3">
        <f t="shared" si="6"/>
        <v>440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AC80" s="1"/>
      <c r="AD80" s="1"/>
    </row>
    <row r="81" spans="1:30">
      <c r="A81" s="2">
        <v>80</v>
      </c>
      <c r="B81" s="2" t="str">
        <f t="shared" si="4"/>
        <v>DXB-SOU-B</v>
      </c>
      <c r="C81" s="2" t="s">
        <v>14</v>
      </c>
      <c r="D81" t="s">
        <v>7</v>
      </c>
      <c r="E81" t="s">
        <v>20</v>
      </c>
      <c r="F81">
        <v>1273.4345479875899</v>
      </c>
      <c r="G81" s="34">
        <v>211</v>
      </c>
      <c r="H81" s="1">
        <v>222</v>
      </c>
      <c r="I81" s="3">
        <v>231</v>
      </c>
      <c r="J81" s="3">
        <v>170</v>
      </c>
      <c r="K81" s="33">
        <f>VLOOKUP(B81,[1]demand_without_cancel!$D$2:$E$88,2,FALSE)</f>
        <v>403</v>
      </c>
      <c r="L81" s="3">
        <f t="shared" si="5"/>
        <v>424.88290000000001</v>
      </c>
      <c r="M81" s="3">
        <v>440</v>
      </c>
      <c r="N81" s="3">
        <v>170</v>
      </c>
      <c r="O81" s="3" cm="1">
        <f t="array" ref="O81">SUMPRODUCT($O$2:$O$9,TRANSPOSE(Q81:X81))</f>
        <v>19</v>
      </c>
      <c r="P81" s="3">
        <f t="shared" si="6"/>
        <v>760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AC81" s="1"/>
      <c r="AD81" s="1"/>
    </row>
    <row r="82" spans="1:30">
      <c r="A82" s="2">
        <v>81</v>
      </c>
      <c r="B82" s="2" t="str">
        <f t="shared" si="4"/>
        <v>SOU-AKL-B</v>
      </c>
      <c r="C82" s="2" t="s">
        <v>7</v>
      </c>
      <c r="D82" t="s">
        <v>9</v>
      </c>
      <c r="E82" t="s">
        <v>20</v>
      </c>
      <c r="F82">
        <v>3047.01279185882</v>
      </c>
      <c r="G82" s="34">
        <v>44</v>
      </c>
      <c r="H82" s="1">
        <v>46</v>
      </c>
      <c r="I82" s="3">
        <v>48</v>
      </c>
      <c r="J82" s="3">
        <v>40</v>
      </c>
      <c r="K82" s="33">
        <f>VLOOKUP(B82,[1]demand_without_cancel!$D$2:$E$88,2,FALSE)</f>
        <v>85</v>
      </c>
      <c r="L82" s="3">
        <f t="shared" si="5"/>
        <v>89.615499999999997</v>
      </c>
      <c r="M82" s="3">
        <v>93</v>
      </c>
      <c r="N82" s="3">
        <v>41</v>
      </c>
      <c r="O82" s="3" cm="1">
        <f t="array" ref="O82">SUMPRODUCT($O$2:$O$9,TRANSPOSE(Q82:X82))</f>
        <v>40</v>
      </c>
      <c r="P82" s="3">
        <f t="shared" si="6"/>
        <v>1200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AC82" s="1"/>
      <c r="AD82" s="1"/>
    </row>
    <row r="83" spans="1:30">
      <c r="A83" s="2">
        <v>82</v>
      </c>
      <c r="B83" s="2" t="str">
        <f t="shared" si="4"/>
        <v>SFO-SYD-B</v>
      </c>
      <c r="C83" s="2" t="s">
        <v>8</v>
      </c>
      <c r="D83" t="s">
        <v>10</v>
      </c>
      <c r="E83" t="s">
        <v>20</v>
      </c>
      <c r="F83">
        <v>1725.0821167567599</v>
      </c>
      <c r="G83" s="34">
        <v>152</v>
      </c>
      <c r="H83" s="1">
        <v>160</v>
      </c>
      <c r="I83" s="3">
        <v>166</v>
      </c>
      <c r="J83" s="3">
        <v>156</v>
      </c>
      <c r="K83" s="33">
        <f>VLOOKUP(B83,[1]demand_without_cancel!$D$2:$E$88,2,FALSE)</f>
        <v>296</v>
      </c>
      <c r="L83" s="3">
        <f t="shared" si="5"/>
        <v>312.07280000000003</v>
      </c>
      <c r="M83" s="3">
        <v>323</v>
      </c>
      <c r="N83" s="3">
        <v>157</v>
      </c>
      <c r="O83" s="3" cm="1">
        <f t="array" ref="O83">SUMPRODUCT($O$2:$O$9,TRANSPOSE(Q83:X83))</f>
        <v>20</v>
      </c>
      <c r="P83" s="3">
        <f t="shared" si="6"/>
        <v>800</v>
      </c>
      <c r="Q83" s="3">
        <v>0</v>
      </c>
      <c r="R83" s="3">
        <v>1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Z83" s="3"/>
      <c r="AC83" s="1"/>
      <c r="AD83" s="1"/>
    </row>
    <row r="84" spans="1:30">
      <c r="A84" s="2">
        <v>83</v>
      </c>
      <c r="B84" s="2" t="str">
        <f t="shared" si="4"/>
        <v>AKL-BNE-B</v>
      </c>
      <c r="C84" s="2" t="s">
        <v>9</v>
      </c>
      <c r="D84" t="s">
        <v>11</v>
      </c>
      <c r="E84" s="6" t="s">
        <v>20</v>
      </c>
      <c r="F84" s="2">
        <v>0</v>
      </c>
      <c r="G84" s="34">
        <v>0</v>
      </c>
      <c r="H84" s="1">
        <v>0</v>
      </c>
      <c r="I84" s="3">
        <v>0</v>
      </c>
      <c r="J84" s="3">
        <v>0</v>
      </c>
      <c r="K84" s="33">
        <v>0</v>
      </c>
      <c r="L84" s="3">
        <f t="shared" si="5"/>
        <v>0</v>
      </c>
      <c r="M84" s="3">
        <v>0</v>
      </c>
      <c r="N84" s="3">
        <v>0</v>
      </c>
      <c r="O84" s="3" cm="1">
        <f t="array" ref="O84">SUMPRODUCT($O$2:$O$9,TRANSPOSE(Q84:X84))</f>
        <v>7</v>
      </c>
      <c r="P84" s="3">
        <f t="shared" si="6"/>
        <v>280</v>
      </c>
      <c r="Q84" s="3">
        <v>0</v>
      </c>
      <c r="R84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AC84" s="1"/>
      <c r="AD84" s="1"/>
    </row>
    <row r="85" spans="1:30">
      <c r="A85" s="2">
        <v>84</v>
      </c>
      <c r="B85" s="2" t="str">
        <f t="shared" si="4"/>
        <v>SYD-HKG-B</v>
      </c>
      <c r="C85" s="2" t="s">
        <v>10</v>
      </c>
      <c r="D85" t="s">
        <v>12</v>
      </c>
      <c r="E85" t="s">
        <v>20</v>
      </c>
      <c r="F85">
        <v>1178.4916146810599</v>
      </c>
      <c r="G85" s="34">
        <v>153</v>
      </c>
      <c r="H85" s="1">
        <v>161</v>
      </c>
      <c r="I85" s="3">
        <v>167</v>
      </c>
      <c r="J85" s="3">
        <v>75</v>
      </c>
      <c r="K85" s="33">
        <f>VLOOKUP(B85,[1]demand_without_cancel!$D$2:$E$88,2,FALSE)</f>
        <v>301</v>
      </c>
      <c r="L85" s="3">
        <f t="shared" si="5"/>
        <v>317.34430000000003</v>
      </c>
      <c r="M85" s="3">
        <v>329</v>
      </c>
      <c r="N85" s="3">
        <v>151</v>
      </c>
      <c r="O85" s="3" cm="1">
        <f t="array" ref="O85">SUMPRODUCT($O$2:$O$9,TRANSPOSE(Q85:X85))</f>
        <v>19</v>
      </c>
      <c r="P85" s="3">
        <f t="shared" si="6"/>
        <v>760</v>
      </c>
      <c r="Q85" s="3">
        <v>0</v>
      </c>
      <c r="R85">
        <v>0</v>
      </c>
      <c r="S85">
        <v>0</v>
      </c>
      <c r="T85" s="3">
        <v>1</v>
      </c>
      <c r="U85" s="3">
        <v>1</v>
      </c>
      <c r="V85" s="3">
        <v>0</v>
      </c>
      <c r="W85" s="3">
        <v>0</v>
      </c>
      <c r="X85" s="3">
        <v>0</v>
      </c>
      <c r="AC85" s="1"/>
      <c r="AD85" s="1"/>
    </row>
    <row r="86" spans="1:30">
      <c r="A86" s="2">
        <v>85</v>
      </c>
      <c r="B86" s="2" t="str">
        <f t="shared" si="4"/>
        <v>BNE-SIN-B</v>
      </c>
      <c r="C86" s="2" t="s">
        <v>11</v>
      </c>
      <c r="D86" t="s">
        <v>13</v>
      </c>
      <c r="E86" s="6" t="s">
        <v>20</v>
      </c>
      <c r="F86" s="2">
        <v>0</v>
      </c>
      <c r="G86" s="34">
        <v>0</v>
      </c>
      <c r="H86" s="1">
        <v>0</v>
      </c>
      <c r="I86" s="3">
        <v>0</v>
      </c>
      <c r="J86" s="3">
        <v>0</v>
      </c>
      <c r="K86" s="33">
        <v>0</v>
      </c>
      <c r="L86" s="3">
        <f t="shared" si="5"/>
        <v>0</v>
      </c>
      <c r="M86" s="3">
        <v>0</v>
      </c>
      <c r="N86" s="3">
        <v>0</v>
      </c>
      <c r="O86" s="3" cm="1">
        <f t="array" ref="O86">SUMPRODUCT($O$2:$O$9,TRANSPOSE(Q86:X86))</f>
        <v>22</v>
      </c>
      <c r="P86" s="3">
        <f t="shared" si="6"/>
        <v>660</v>
      </c>
      <c r="Q86" s="3">
        <v>0</v>
      </c>
      <c r="R86">
        <v>0</v>
      </c>
      <c r="S86">
        <v>0</v>
      </c>
      <c r="T86">
        <v>0</v>
      </c>
      <c r="U86" s="3">
        <v>1</v>
      </c>
      <c r="V86" s="3">
        <v>1</v>
      </c>
      <c r="W86" s="3">
        <v>0</v>
      </c>
      <c r="X86" s="3">
        <v>0</v>
      </c>
      <c r="AC86" s="1"/>
      <c r="AD86" s="1"/>
    </row>
    <row r="87" spans="1:30">
      <c r="A87" s="2">
        <v>86</v>
      </c>
      <c r="B87" s="2" t="str">
        <f t="shared" si="4"/>
        <v>HKG-DXB-B</v>
      </c>
      <c r="C87" s="2" t="s">
        <v>12</v>
      </c>
      <c r="D87" t="s">
        <v>14</v>
      </c>
      <c r="E87" t="s">
        <v>20</v>
      </c>
      <c r="F87">
        <v>1432.9084313712401</v>
      </c>
      <c r="G87" s="34">
        <v>151</v>
      </c>
      <c r="H87" s="1">
        <v>159</v>
      </c>
      <c r="I87" s="3">
        <v>165</v>
      </c>
      <c r="J87" s="3">
        <v>135</v>
      </c>
      <c r="K87" s="33">
        <f>VLOOKUP(B87,[1]demand_without_cancel!$D$2:$E$88,2,FALSE)</f>
        <v>299</v>
      </c>
      <c r="L87" s="3">
        <f t="shared" si="5"/>
        <v>315.23570000000001</v>
      </c>
      <c r="M87" s="3">
        <v>327</v>
      </c>
      <c r="N87" s="3">
        <v>134</v>
      </c>
      <c r="O87" s="3" cm="1">
        <f t="array" ref="O87">SUMPRODUCT($O$2:$O$9,TRANSPOSE(Q87:X87))</f>
        <v>17</v>
      </c>
      <c r="P87" s="3">
        <f t="shared" si="6"/>
        <v>680</v>
      </c>
      <c r="Q87" s="3">
        <v>0</v>
      </c>
      <c r="R87">
        <v>0</v>
      </c>
      <c r="S87">
        <v>0</v>
      </c>
      <c r="T87">
        <v>0</v>
      </c>
      <c r="U87">
        <v>0</v>
      </c>
      <c r="V87" s="3">
        <v>1</v>
      </c>
      <c r="W87" s="3">
        <v>1</v>
      </c>
      <c r="X87" s="3">
        <v>0</v>
      </c>
      <c r="AC87" s="1"/>
      <c r="AD87" s="1"/>
    </row>
    <row r="88" spans="1:30">
      <c r="A88" s="2">
        <v>87</v>
      </c>
      <c r="B88" s="2" t="str">
        <f t="shared" si="4"/>
        <v>SIN-SOU-B</v>
      </c>
      <c r="C88" s="2" t="s">
        <v>13</v>
      </c>
      <c r="D88" t="s">
        <v>7</v>
      </c>
      <c r="E88" t="s">
        <v>20</v>
      </c>
      <c r="F88">
        <v>2576.1369054339598</v>
      </c>
      <c r="G88" s="34">
        <v>54</v>
      </c>
      <c r="H88" s="1">
        <v>57</v>
      </c>
      <c r="I88" s="3">
        <v>59</v>
      </c>
      <c r="J88" s="3">
        <v>39</v>
      </c>
      <c r="K88" s="33">
        <f>VLOOKUP(B88,[1]demand_without_cancel!$D$2:$E$88,2,FALSE)</f>
        <v>106</v>
      </c>
      <c r="L88" s="3">
        <f t="shared" si="5"/>
        <v>111.75580000000001</v>
      </c>
      <c r="M88" s="3">
        <v>116</v>
      </c>
      <c r="N88" s="3">
        <v>58</v>
      </c>
      <c r="O88" s="3" cm="1">
        <f t="array" ref="O88">SUMPRODUCT($O$2:$O$9,TRANSPOSE(Q88:X88))</f>
        <v>30</v>
      </c>
      <c r="P88" s="3">
        <f t="shared" si="6"/>
        <v>900</v>
      </c>
      <c r="Q88" s="3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3">
        <v>1</v>
      </c>
      <c r="X88" s="3">
        <v>1</v>
      </c>
      <c r="AC88" s="1"/>
      <c r="AD88" s="1"/>
    </row>
    <row r="89" spans="1:30">
      <c r="A89" s="2">
        <v>88</v>
      </c>
      <c r="B89" s="2" t="str">
        <f t="shared" si="4"/>
        <v>SOU-SYD-B</v>
      </c>
      <c r="C89" s="2" t="s">
        <v>7</v>
      </c>
      <c r="D89" t="s">
        <v>10</v>
      </c>
      <c r="E89" t="s">
        <v>20</v>
      </c>
      <c r="F89">
        <v>3301.6659921525402</v>
      </c>
      <c r="G89" s="34">
        <v>122</v>
      </c>
      <c r="H89" s="1">
        <v>129</v>
      </c>
      <c r="I89" s="3">
        <v>133</v>
      </c>
      <c r="J89" s="3">
        <v>115</v>
      </c>
      <c r="K89" s="33">
        <f>VLOOKUP(B89,[1]demand_without_cancel!$D$2:$E$88,2,FALSE)</f>
        <v>236</v>
      </c>
      <c r="L89" s="3">
        <f t="shared" si="5"/>
        <v>248.81479999999999</v>
      </c>
      <c r="M89" s="3">
        <v>258</v>
      </c>
      <c r="N89" s="3">
        <v>129</v>
      </c>
      <c r="O89" s="3" cm="1">
        <f t="array" ref="O89">SUMPRODUCT($O$2:$O$9,TRANSPOSE(Q89:X89))</f>
        <v>44</v>
      </c>
      <c r="P89" s="3">
        <f t="shared" si="6"/>
        <v>1320</v>
      </c>
      <c r="Q89" s="3">
        <v>1</v>
      </c>
      <c r="R89" s="3">
        <v>1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AC89" s="1"/>
      <c r="AD89" s="1"/>
    </row>
    <row r="90" spans="1:30">
      <c r="A90" s="2">
        <v>89</v>
      </c>
      <c r="B90" s="2" t="str">
        <f t="shared" si="4"/>
        <v>SFO-BNE-B</v>
      </c>
      <c r="C90" s="2" t="s">
        <v>8</v>
      </c>
      <c r="D90" t="s">
        <v>11</v>
      </c>
      <c r="E90" s="6" t="s">
        <v>20</v>
      </c>
      <c r="F90" s="2">
        <v>0</v>
      </c>
      <c r="G90" s="34">
        <v>0</v>
      </c>
      <c r="H90" s="1">
        <v>0</v>
      </c>
      <c r="I90" s="3">
        <v>0</v>
      </c>
      <c r="J90" s="3">
        <v>0</v>
      </c>
      <c r="K90" s="33">
        <v>0</v>
      </c>
      <c r="L90" s="3">
        <f t="shared" si="5"/>
        <v>0</v>
      </c>
      <c r="M90" s="3">
        <v>0</v>
      </c>
      <c r="N90" s="3">
        <v>0</v>
      </c>
      <c r="O90" s="3" cm="1">
        <f t="array" ref="O90">SUMPRODUCT($O$2:$O$9,TRANSPOSE(Q90:X90))</f>
        <v>23</v>
      </c>
      <c r="P90" s="3">
        <f t="shared" si="6"/>
        <v>690</v>
      </c>
      <c r="Q90" s="6">
        <v>0</v>
      </c>
      <c r="R90" s="3">
        <v>1</v>
      </c>
      <c r="S90" s="3">
        <v>1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AC90" s="1"/>
      <c r="AD90" s="1"/>
    </row>
    <row r="91" spans="1:30">
      <c r="A91" s="2">
        <v>90</v>
      </c>
      <c r="B91" s="2" t="str">
        <f t="shared" si="4"/>
        <v>AKL-HKG-B</v>
      </c>
      <c r="C91" s="2" t="s">
        <v>9</v>
      </c>
      <c r="D91" t="s">
        <v>12</v>
      </c>
      <c r="E91" s="6" t="s">
        <v>20</v>
      </c>
      <c r="F91">
        <v>1857.4161536250001</v>
      </c>
      <c r="G91" s="34">
        <v>8</v>
      </c>
      <c r="H91" s="1">
        <v>8</v>
      </c>
      <c r="I91" s="3">
        <v>9</v>
      </c>
      <c r="J91" s="3">
        <v>3</v>
      </c>
      <c r="K91" s="33">
        <f>VLOOKUP(B91,[1]demand_without_cancel!$D$2:$E$88,2,FALSE)</f>
        <v>16</v>
      </c>
      <c r="L91" s="3">
        <f t="shared" si="5"/>
        <v>16.8688</v>
      </c>
      <c r="M91" s="3">
        <v>17</v>
      </c>
      <c r="N91" s="3">
        <v>7</v>
      </c>
      <c r="O91" s="3" cm="1">
        <f t="array" ref="O91">SUMPRODUCT($O$2:$O$9,TRANSPOSE(Q91:X91))</f>
        <v>23</v>
      </c>
      <c r="P91" s="3">
        <f t="shared" si="6"/>
        <v>690</v>
      </c>
      <c r="Q91" s="6">
        <v>0</v>
      </c>
      <c r="R91" s="6">
        <v>0</v>
      </c>
      <c r="S91" s="3">
        <v>1</v>
      </c>
      <c r="T91" s="3">
        <v>1</v>
      </c>
      <c r="U91" s="3">
        <v>1</v>
      </c>
      <c r="V91" s="3">
        <v>0</v>
      </c>
      <c r="W91" s="3">
        <v>0</v>
      </c>
      <c r="X91" s="3">
        <v>0</v>
      </c>
      <c r="AC91" s="1"/>
      <c r="AD91" s="1"/>
    </row>
    <row r="92" spans="1:30">
      <c r="A92" s="2">
        <v>91</v>
      </c>
      <c r="B92" s="2" t="str">
        <f t="shared" si="4"/>
        <v>SYD-SIN-B</v>
      </c>
      <c r="C92" s="2" t="s">
        <v>10</v>
      </c>
      <c r="D92" t="s">
        <v>13</v>
      </c>
      <c r="E92" t="s">
        <v>20</v>
      </c>
      <c r="F92">
        <v>1927.64819909589</v>
      </c>
      <c r="G92" s="34">
        <v>74</v>
      </c>
      <c r="H92" s="1">
        <v>78</v>
      </c>
      <c r="I92" s="3">
        <v>81</v>
      </c>
      <c r="J92" s="3">
        <v>75</v>
      </c>
      <c r="K92" s="33">
        <f>VLOOKUP(B92,[1]demand_without_cancel!$D$2:$E$88,2,FALSE)</f>
        <v>146</v>
      </c>
      <c r="L92" s="3">
        <f t="shared" si="5"/>
        <v>153.92779999999999</v>
      </c>
      <c r="M92" s="3">
        <v>159</v>
      </c>
      <c r="N92" s="3">
        <v>69</v>
      </c>
      <c r="O92" s="3" cm="1">
        <f t="array" ref="O92">SUMPRODUCT($O$2:$O$9,TRANSPOSE(Q92:X92))</f>
        <v>25</v>
      </c>
      <c r="P92" s="3">
        <f t="shared" si="6"/>
        <v>750</v>
      </c>
      <c r="Q92" s="6">
        <v>0</v>
      </c>
      <c r="R92" s="6">
        <v>0</v>
      </c>
      <c r="S92" s="6">
        <v>0</v>
      </c>
      <c r="T92" s="3">
        <v>1</v>
      </c>
      <c r="U92" s="3">
        <v>1</v>
      </c>
      <c r="V92" s="3">
        <v>1</v>
      </c>
      <c r="W92" s="3">
        <v>0</v>
      </c>
      <c r="X92" s="3">
        <v>0</v>
      </c>
      <c r="AC92" s="1"/>
      <c r="AD92" s="1"/>
    </row>
    <row r="93" spans="1:30">
      <c r="A93" s="2">
        <v>92</v>
      </c>
      <c r="B93" s="2" t="str">
        <f t="shared" si="4"/>
        <v>BNE-DXB-B</v>
      </c>
      <c r="C93" s="2" t="s">
        <v>11</v>
      </c>
      <c r="D93" t="s">
        <v>14</v>
      </c>
      <c r="E93" s="6" t="s">
        <v>20</v>
      </c>
      <c r="F93" s="2">
        <v>0</v>
      </c>
      <c r="G93" s="34">
        <v>0</v>
      </c>
      <c r="H93" s="1">
        <v>0</v>
      </c>
      <c r="I93" s="3">
        <v>0</v>
      </c>
      <c r="J93" s="3">
        <v>0</v>
      </c>
      <c r="K93" s="33">
        <v>0</v>
      </c>
      <c r="L93" s="3">
        <f t="shared" si="5"/>
        <v>0</v>
      </c>
      <c r="M93" s="3">
        <v>0</v>
      </c>
      <c r="N93" s="3">
        <v>0</v>
      </c>
      <c r="O93" s="3" cm="1">
        <f t="array" ref="O93">SUMPRODUCT($O$2:$O$9,TRANSPOSE(Q93:X93))</f>
        <v>33</v>
      </c>
      <c r="P93" s="3">
        <f t="shared" si="6"/>
        <v>990</v>
      </c>
      <c r="Q93" s="6">
        <v>0</v>
      </c>
      <c r="R93" s="6">
        <v>0</v>
      </c>
      <c r="S93" s="6">
        <v>0</v>
      </c>
      <c r="T93" s="1">
        <v>0</v>
      </c>
      <c r="U93" s="3">
        <v>1</v>
      </c>
      <c r="V93" s="3">
        <v>1</v>
      </c>
      <c r="W93" s="3">
        <v>1</v>
      </c>
      <c r="X93" s="3">
        <v>0</v>
      </c>
      <c r="AC93" s="1"/>
      <c r="AD93" s="1"/>
    </row>
    <row r="94" spans="1:30">
      <c r="A94" s="2">
        <v>93</v>
      </c>
      <c r="B94" s="2" t="str">
        <f t="shared" si="4"/>
        <v>HKG-SOU-B</v>
      </c>
      <c r="C94" s="2" t="s">
        <v>12</v>
      </c>
      <c r="D94" t="s">
        <v>7</v>
      </c>
      <c r="E94" t="s">
        <v>20</v>
      </c>
      <c r="F94">
        <v>3005.7832728017202</v>
      </c>
      <c r="G94" s="34">
        <v>59</v>
      </c>
      <c r="H94" s="1">
        <v>62</v>
      </c>
      <c r="I94" s="3">
        <v>64</v>
      </c>
      <c r="J94" s="3">
        <v>59</v>
      </c>
      <c r="K94" s="33">
        <f>VLOOKUP(B94,[1]demand_without_cancel!$D$2:$E$88,2,FALSE)</f>
        <v>116</v>
      </c>
      <c r="L94" s="3">
        <f t="shared" si="5"/>
        <v>122.2988</v>
      </c>
      <c r="M94" s="3">
        <v>127</v>
      </c>
      <c r="N94" s="3">
        <v>64</v>
      </c>
      <c r="O94" s="3" cm="1">
        <f t="array" ref="O94">SUMPRODUCT($O$2:$O$9,TRANSPOSE(Q94:X94))</f>
        <v>36</v>
      </c>
      <c r="P94" s="3">
        <f t="shared" si="6"/>
        <v>1080</v>
      </c>
      <c r="Q94" s="6">
        <v>0</v>
      </c>
      <c r="R94" s="6">
        <v>0</v>
      </c>
      <c r="S94" s="6">
        <v>0</v>
      </c>
      <c r="T94" s="1">
        <v>0</v>
      </c>
      <c r="U94" s="1">
        <v>0</v>
      </c>
      <c r="V94" s="3">
        <v>1</v>
      </c>
      <c r="W94" s="3">
        <v>1</v>
      </c>
      <c r="X94" s="3">
        <v>1</v>
      </c>
      <c r="AC94" s="1"/>
      <c r="AD94" s="1"/>
    </row>
    <row r="95" spans="1:30">
      <c r="A95" s="2">
        <v>94</v>
      </c>
      <c r="B95" s="2" t="str">
        <f t="shared" si="4"/>
        <v>SOU-BNE-B</v>
      </c>
      <c r="C95" s="2" t="s">
        <v>7</v>
      </c>
      <c r="D95" t="s">
        <v>11</v>
      </c>
      <c r="E95" t="s">
        <v>20</v>
      </c>
      <c r="F95">
        <v>4007.9903254166702</v>
      </c>
      <c r="G95" s="34">
        <v>25</v>
      </c>
      <c r="H95" s="1">
        <v>26</v>
      </c>
      <c r="I95" s="3">
        <v>27</v>
      </c>
      <c r="J95" s="3">
        <v>21</v>
      </c>
      <c r="K95" s="33">
        <f>VLOOKUP(B95,[1]demand_without_cancel!$D$2:$E$88,2,FALSE)</f>
        <v>48</v>
      </c>
      <c r="L95" s="3">
        <f t="shared" si="5"/>
        <v>50.606400000000001</v>
      </c>
      <c r="M95" s="3">
        <v>52</v>
      </c>
      <c r="N95" s="3">
        <v>25</v>
      </c>
      <c r="O95" s="3" cm="1">
        <f t="array" ref="O95">SUMPRODUCT($O$2:$O$9,TRANSPOSE(Q95:X95))</f>
        <v>47</v>
      </c>
      <c r="P95" s="3">
        <f t="shared" si="6"/>
        <v>1410</v>
      </c>
      <c r="Q95" s="3">
        <v>1</v>
      </c>
      <c r="R95" s="3">
        <v>1</v>
      </c>
      <c r="S95" s="3">
        <v>1</v>
      </c>
      <c r="T95" s="3">
        <v>1</v>
      </c>
      <c r="U95" s="6">
        <v>0</v>
      </c>
      <c r="V95" s="6">
        <v>0</v>
      </c>
      <c r="W95" s="6">
        <v>0</v>
      </c>
      <c r="X95" s="6">
        <v>0</v>
      </c>
      <c r="AC95" s="1"/>
      <c r="AD95" s="1"/>
    </row>
    <row r="96" spans="1:30">
      <c r="A96" s="2">
        <v>95</v>
      </c>
      <c r="B96" s="2" t="str">
        <f t="shared" si="4"/>
        <v>SFO-HKG-B</v>
      </c>
      <c r="C96" s="2" t="s">
        <v>8</v>
      </c>
      <c r="D96" t="s">
        <v>12</v>
      </c>
      <c r="E96" t="s">
        <v>20</v>
      </c>
      <c r="F96">
        <v>3075.0451002619002</v>
      </c>
      <c r="G96" s="34">
        <v>21</v>
      </c>
      <c r="H96" s="1">
        <v>22</v>
      </c>
      <c r="I96" s="3">
        <v>23</v>
      </c>
      <c r="J96" s="3">
        <v>7</v>
      </c>
      <c r="K96" s="33">
        <f>VLOOKUP(B96,[1]demand_without_cancel!$D$2:$E$88,2,FALSE)</f>
        <v>42</v>
      </c>
      <c r="L96" s="3">
        <f t="shared" si="5"/>
        <v>44.2806</v>
      </c>
      <c r="M96" s="3">
        <v>46</v>
      </c>
      <c r="N96" s="3">
        <v>22</v>
      </c>
      <c r="O96" s="3" cm="1">
        <f t="array" ref="O96">SUMPRODUCT($O$2:$O$9,TRANSPOSE(Q96:X96))</f>
        <v>39</v>
      </c>
      <c r="P96" s="3">
        <f t="shared" si="6"/>
        <v>1170</v>
      </c>
      <c r="Q96" s="6">
        <v>0</v>
      </c>
      <c r="R96" s="3">
        <v>1</v>
      </c>
      <c r="S96" s="3">
        <v>1</v>
      </c>
      <c r="T96" s="3">
        <v>1</v>
      </c>
      <c r="U96" s="3">
        <v>1</v>
      </c>
      <c r="V96" s="6">
        <v>0</v>
      </c>
      <c r="W96" s="6">
        <v>0</v>
      </c>
      <c r="X96" s="6">
        <v>0</v>
      </c>
      <c r="AC96" s="1"/>
      <c r="AD96" s="1"/>
    </row>
    <row r="97" spans="1:30">
      <c r="A97" s="2">
        <v>96</v>
      </c>
      <c r="B97" s="2" t="str">
        <f t="shared" si="4"/>
        <v>AKL-SIN-B</v>
      </c>
      <c r="C97" s="2" t="s">
        <v>9</v>
      </c>
      <c r="D97" t="s">
        <v>13</v>
      </c>
      <c r="E97" s="6" t="s">
        <v>20</v>
      </c>
      <c r="F97">
        <v>2352.0522814166702</v>
      </c>
      <c r="G97" s="34">
        <v>6</v>
      </c>
      <c r="H97" s="1">
        <v>6</v>
      </c>
      <c r="I97" s="3">
        <v>7</v>
      </c>
      <c r="J97" s="3">
        <v>3</v>
      </c>
      <c r="K97" s="33">
        <f>VLOOKUP(B97,[1]demand_without_cancel!$D$2:$E$88,2,FALSE)</f>
        <v>12</v>
      </c>
      <c r="L97" s="3">
        <f t="shared" si="5"/>
        <v>12.6516</v>
      </c>
      <c r="M97" s="3">
        <v>13</v>
      </c>
      <c r="N97" s="3">
        <v>2</v>
      </c>
      <c r="O97" s="3" cm="1">
        <f t="array" ref="O97">SUMPRODUCT($O$2:$O$9,TRANSPOSE(Q97:X97))</f>
        <v>29</v>
      </c>
      <c r="P97" s="3">
        <f t="shared" si="6"/>
        <v>870</v>
      </c>
      <c r="Q97" s="6">
        <v>0</v>
      </c>
      <c r="R97" s="6">
        <v>0</v>
      </c>
      <c r="S97" s="3">
        <v>1</v>
      </c>
      <c r="T97" s="3">
        <v>1</v>
      </c>
      <c r="U97" s="3">
        <v>1</v>
      </c>
      <c r="V97" s="3">
        <v>1</v>
      </c>
      <c r="W97" s="6">
        <v>0</v>
      </c>
      <c r="X97" s="6">
        <v>0</v>
      </c>
      <c r="AC97" s="1"/>
      <c r="AD97" s="1"/>
    </row>
    <row r="98" spans="1:30">
      <c r="A98" s="2">
        <v>97</v>
      </c>
      <c r="B98" s="2" t="str">
        <f t="shared" si="4"/>
        <v>SYD-DXB-B</v>
      </c>
      <c r="C98" s="2" t="s">
        <v>10</v>
      </c>
      <c r="D98" t="s">
        <v>14</v>
      </c>
      <c r="E98" s="6" t="s">
        <v>20</v>
      </c>
      <c r="F98">
        <v>3152.9327170000001</v>
      </c>
      <c r="G98" s="34">
        <v>3</v>
      </c>
      <c r="H98" s="1">
        <v>3</v>
      </c>
      <c r="I98" s="3">
        <v>3</v>
      </c>
      <c r="J98" s="3">
        <v>1</v>
      </c>
      <c r="K98" s="33">
        <f>VLOOKUP(B98,[1]demand_without_cancel!$D$2:$E$88,2,FALSE)</f>
        <v>6</v>
      </c>
      <c r="L98" s="3">
        <f t="shared" si="5"/>
        <v>6.3258000000000001</v>
      </c>
      <c r="M98" s="3">
        <v>7</v>
      </c>
      <c r="N98" s="3">
        <v>1</v>
      </c>
      <c r="O98" s="3" cm="1">
        <f t="array" ref="O98">SUMPRODUCT($O$2:$O$9,TRANSPOSE(Q98:X98))</f>
        <v>36</v>
      </c>
      <c r="P98" s="3">
        <f t="shared" si="6"/>
        <v>1080</v>
      </c>
      <c r="Q98" s="6">
        <v>0</v>
      </c>
      <c r="R98" s="6">
        <v>0</v>
      </c>
      <c r="S98" s="6">
        <v>0</v>
      </c>
      <c r="T98" s="3">
        <v>1</v>
      </c>
      <c r="U98" s="3">
        <v>1</v>
      </c>
      <c r="V98" s="3">
        <v>1</v>
      </c>
      <c r="W98" s="3">
        <v>1</v>
      </c>
      <c r="X98" s="6">
        <v>0</v>
      </c>
      <c r="AC98" s="1"/>
      <c r="AD98" s="1"/>
    </row>
    <row r="99" spans="1:30">
      <c r="A99" s="2">
        <v>98</v>
      </c>
      <c r="B99" s="2" t="str">
        <f t="shared" si="4"/>
        <v>BNE-SOU-B</v>
      </c>
      <c r="C99" s="2" t="s">
        <v>11</v>
      </c>
      <c r="D99" t="s">
        <v>7</v>
      </c>
      <c r="E99" t="s">
        <v>20</v>
      </c>
      <c r="F99">
        <v>4069.7558109189199</v>
      </c>
      <c r="G99" s="34">
        <v>19</v>
      </c>
      <c r="H99" s="1">
        <v>20</v>
      </c>
      <c r="I99" s="3">
        <v>21</v>
      </c>
      <c r="J99" s="3">
        <v>2</v>
      </c>
      <c r="K99" s="33">
        <f>VLOOKUP(B99,[1]demand_without_cancel!$D$2:$E$88,2,FALSE)</f>
        <v>37</v>
      </c>
      <c r="L99" s="3">
        <f t="shared" si="5"/>
        <v>39.009100000000004</v>
      </c>
      <c r="M99" s="3">
        <v>40</v>
      </c>
      <c r="N99" s="3">
        <v>18</v>
      </c>
      <c r="O99" s="3" cm="1">
        <f t="array" ref="O99">SUMPRODUCT($O$2:$O$9,TRANSPOSE(Q99:X99))</f>
        <v>52</v>
      </c>
      <c r="P99" s="3">
        <f t="shared" si="6"/>
        <v>1560</v>
      </c>
      <c r="Q99" s="6">
        <v>0</v>
      </c>
      <c r="R99" s="6">
        <v>0</v>
      </c>
      <c r="S99" s="6">
        <v>0</v>
      </c>
      <c r="T99" s="6">
        <v>0</v>
      </c>
      <c r="U99" s="3">
        <v>1</v>
      </c>
      <c r="V99" s="3">
        <v>1</v>
      </c>
      <c r="W99" s="3">
        <v>1</v>
      </c>
      <c r="X99" s="3">
        <v>1</v>
      </c>
      <c r="AC99" s="1"/>
      <c r="AD99" s="1"/>
    </row>
    <row r="100" spans="1:30">
      <c r="A100" s="2">
        <v>99</v>
      </c>
      <c r="B100" s="2" t="str">
        <f t="shared" si="4"/>
        <v>SOU-HKG-B</v>
      </c>
      <c r="C100" s="2" t="s">
        <v>7</v>
      </c>
      <c r="D100" t="s">
        <v>12</v>
      </c>
      <c r="E100" t="s">
        <v>20</v>
      </c>
      <c r="F100">
        <v>5034.5214867499999</v>
      </c>
      <c r="G100" s="34">
        <v>2</v>
      </c>
      <c r="H100" s="1">
        <v>2</v>
      </c>
      <c r="I100" s="3">
        <v>2</v>
      </c>
      <c r="J100" s="3">
        <v>0</v>
      </c>
      <c r="K100" s="33">
        <f>VLOOKUP(B100,[1]demand_without_cancel!$D$2:$E$88,2,FALSE)</f>
        <v>4</v>
      </c>
      <c r="L100" s="3">
        <f t="shared" si="5"/>
        <v>4.2172000000000001</v>
      </c>
      <c r="M100" s="3">
        <v>4</v>
      </c>
      <c r="N100" s="3">
        <v>1</v>
      </c>
      <c r="O100" s="3" cm="1">
        <f t="array" ref="O100">SUMPRODUCT($O$2:$O$9,TRANSPOSE(Q100:X100))</f>
        <v>63</v>
      </c>
      <c r="P100" s="3">
        <f t="shared" si="6"/>
        <v>1890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6">
        <v>0</v>
      </c>
      <c r="W100" s="6">
        <v>0</v>
      </c>
      <c r="X100" s="6">
        <v>0</v>
      </c>
      <c r="AC100" s="1"/>
      <c r="AD100" s="1"/>
    </row>
    <row r="101" spans="1:30">
      <c r="A101" s="2">
        <v>100</v>
      </c>
      <c r="B101" s="2" t="str">
        <f t="shared" si="4"/>
        <v>SFO-SIN-B</v>
      </c>
      <c r="C101" s="2" t="s">
        <v>8</v>
      </c>
      <c r="D101" t="s">
        <v>13</v>
      </c>
      <c r="E101" s="6" t="s">
        <v>20</v>
      </c>
      <c r="F101">
        <v>4751.2514306666699</v>
      </c>
      <c r="G101" s="34">
        <v>5</v>
      </c>
      <c r="H101" s="1">
        <v>5</v>
      </c>
      <c r="I101" s="3">
        <v>5</v>
      </c>
      <c r="J101" s="3">
        <v>5</v>
      </c>
      <c r="K101" s="33">
        <f>VLOOKUP(B101,[1]demand_without_cancel!$D$2:$E$88,2,FALSE)</f>
        <v>9</v>
      </c>
      <c r="L101" s="3">
        <f t="shared" si="5"/>
        <v>9.4886999999999997</v>
      </c>
      <c r="M101" s="3">
        <v>10</v>
      </c>
      <c r="N101" s="3">
        <v>3</v>
      </c>
      <c r="O101" s="3" cm="1">
        <f t="array" ref="O101">SUMPRODUCT($O$2:$O$9,TRANSPOSE(Q101:X101))</f>
        <v>45</v>
      </c>
      <c r="P101" s="3">
        <f t="shared" si="6"/>
        <v>1350</v>
      </c>
      <c r="Q101" s="3">
        <v>0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6">
        <v>0</v>
      </c>
      <c r="X101" s="6">
        <v>0</v>
      </c>
      <c r="AC101" s="1"/>
      <c r="AD101" s="1"/>
    </row>
    <row r="102" spans="1:30">
      <c r="A102" s="2">
        <v>101</v>
      </c>
      <c r="B102" s="2" t="str">
        <f t="shared" si="4"/>
        <v>AKL-DXB-B</v>
      </c>
      <c r="C102" s="2" t="s">
        <v>9</v>
      </c>
      <c r="D102" t="s">
        <v>14</v>
      </c>
      <c r="E102" s="6" t="s">
        <v>20</v>
      </c>
      <c r="F102">
        <v>3277.4578246999999</v>
      </c>
      <c r="G102" s="34">
        <v>5</v>
      </c>
      <c r="H102" s="1">
        <v>5</v>
      </c>
      <c r="I102" s="3">
        <v>5</v>
      </c>
      <c r="J102" s="3">
        <v>1</v>
      </c>
      <c r="K102" s="33">
        <f>VLOOKUP(B102,[1]demand_without_cancel!$D$2:$E$88,2,FALSE)</f>
        <v>10</v>
      </c>
      <c r="L102" s="3">
        <f t="shared" si="5"/>
        <v>10.542999999999999</v>
      </c>
      <c r="M102" s="3">
        <v>11</v>
      </c>
      <c r="N102" s="3">
        <v>1</v>
      </c>
      <c r="O102" s="3" cm="1">
        <f t="array" ref="O102">SUMPRODUCT($O$2:$O$9,TRANSPOSE(Q102:X102))</f>
        <v>40</v>
      </c>
      <c r="P102" s="3">
        <f t="shared" si="6"/>
        <v>1200</v>
      </c>
      <c r="Q102" s="6">
        <v>0</v>
      </c>
      <c r="R102" s="6">
        <v>0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0</v>
      </c>
      <c r="AC102" s="1"/>
      <c r="AD102" s="1"/>
    </row>
    <row r="103" spans="1:30">
      <c r="A103" s="2">
        <v>102</v>
      </c>
      <c r="B103" s="2" t="str">
        <f t="shared" si="4"/>
        <v>SYD-SOU-B</v>
      </c>
      <c r="C103" s="2" t="s">
        <v>10</v>
      </c>
      <c r="D103" t="s">
        <v>7</v>
      </c>
      <c r="E103" t="s">
        <v>20</v>
      </c>
      <c r="F103">
        <v>4910.85651733945</v>
      </c>
      <c r="G103" s="34">
        <v>59</v>
      </c>
      <c r="H103" s="1">
        <v>62</v>
      </c>
      <c r="I103" s="3">
        <v>64</v>
      </c>
      <c r="J103" s="3">
        <v>50</v>
      </c>
      <c r="K103" s="33">
        <f>VLOOKUP(B103,[1]demand_without_cancel!$D$2:$E$88,2,FALSE)</f>
        <v>109</v>
      </c>
      <c r="L103" s="3">
        <f t="shared" si="5"/>
        <v>114.9187</v>
      </c>
      <c r="M103" s="3">
        <v>119</v>
      </c>
      <c r="N103" s="3">
        <v>62</v>
      </c>
      <c r="O103" s="3" cm="1">
        <f t="array" ref="O103">SUMPRODUCT($O$2:$O$9,TRANSPOSE(Q103:X103))</f>
        <v>55</v>
      </c>
      <c r="P103" s="3">
        <f t="shared" si="6"/>
        <v>1650</v>
      </c>
      <c r="Q103" s="6">
        <v>0</v>
      </c>
      <c r="R103" s="6">
        <v>0</v>
      </c>
      <c r="S103" s="3">
        <v>0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AC103" s="1"/>
      <c r="AD103" s="1"/>
    </row>
    <row r="104" spans="1:30">
      <c r="A104" s="2">
        <v>103</v>
      </c>
      <c r="B104" s="2" t="str">
        <f t="shared" si="4"/>
        <v>SOU-SIN-B</v>
      </c>
      <c r="C104" s="2" t="s">
        <v>7</v>
      </c>
      <c r="D104" t="s">
        <v>13</v>
      </c>
      <c r="E104" t="s">
        <v>20</v>
      </c>
      <c r="F104">
        <v>6439.9987567999997</v>
      </c>
      <c r="G104" s="34">
        <v>3</v>
      </c>
      <c r="H104" s="1">
        <v>3</v>
      </c>
      <c r="I104" s="3">
        <v>3</v>
      </c>
      <c r="J104" s="3">
        <v>3</v>
      </c>
      <c r="K104" s="33">
        <f>VLOOKUP(B104,[1]demand_without_cancel!$D$2:$E$88,2,FALSE)</f>
        <v>5</v>
      </c>
      <c r="L104" s="3">
        <f t="shared" si="5"/>
        <v>5.2714999999999996</v>
      </c>
      <c r="M104" s="3">
        <v>5</v>
      </c>
      <c r="N104" s="3">
        <v>2.9999999999999893</v>
      </c>
      <c r="O104" s="3" cm="1">
        <f t="array" ref="O104">SUMPRODUCT($O$2:$O$9,TRANSPOSE(Q104:X104))</f>
        <v>69</v>
      </c>
      <c r="P104" s="3">
        <f t="shared" si="6"/>
        <v>2070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0</v>
      </c>
      <c r="X104" s="3">
        <v>0</v>
      </c>
      <c r="AC104" s="1"/>
      <c r="AD104" s="1"/>
    </row>
    <row r="105" spans="1:30">
      <c r="A105" s="2">
        <v>104</v>
      </c>
      <c r="B105" s="2" t="str">
        <f t="shared" si="4"/>
        <v>SFO-DXB-B</v>
      </c>
      <c r="C105" s="2" t="s">
        <v>8</v>
      </c>
      <c r="D105" t="s">
        <v>14</v>
      </c>
      <c r="E105" s="6" t="s">
        <v>20</v>
      </c>
      <c r="F105" s="2">
        <v>0</v>
      </c>
      <c r="G105" s="34">
        <v>0</v>
      </c>
      <c r="H105" s="1">
        <v>0</v>
      </c>
      <c r="I105" s="3">
        <v>0</v>
      </c>
      <c r="J105" s="3">
        <v>0</v>
      </c>
      <c r="K105" s="33">
        <v>0</v>
      </c>
      <c r="L105" s="3">
        <f t="shared" si="5"/>
        <v>0</v>
      </c>
      <c r="M105" s="3">
        <v>0</v>
      </c>
      <c r="N105" s="3">
        <v>0</v>
      </c>
      <c r="O105" s="3" cm="1">
        <f t="array" ref="O105">SUMPRODUCT($O$2:$O$9,TRANSPOSE(Q105:X105))</f>
        <v>56</v>
      </c>
      <c r="P105" s="3">
        <f t="shared" si="6"/>
        <v>1680</v>
      </c>
      <c r="Q105" s="3">
        <v>0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0</v>
      </c>
      <c r="AC105" s="1"/>
      <c r="AD105" s="1"/>
    </row>
    <row r="106" spans="1:30">
      <c r="A106" s="2">
        <v>105</v>
      </c>
      <c r="B106" s="2" t="str">
        <f t="shared" si="4"/>
        <v>AKL-SOU-B</v>
      </c>
      <c r="C106" s="2" t="s">
        <v>9</v>
      </c>
      <c r="D106" t="s">
        <v>7</v>
      </c>
      <c r="E106" s="6" t="s">
        <v>20</v>
      </c>
      <c r="F106">
        <v>5041.5065034193603</v>
      </c>
      <c r="G106" s="34">
        <v>16</v>
      </c>
      <c r="H106" s="1">
        <v>17</v>
      </c>
      <c r="I106" s="3">
        <v>17</v>
      </c>
      <c r="J106" s="3">
        <v>7</v>
      </c>
      <c r="K106" s="33">
        <f>VLOOKUP(B106,[1]demand_without_cancel!$D$2:$E$88,2,FALSE)</f>
        <v>31</v>
      </c>
      <c r="L106" s="3">
        <f t="shared" si="5"/>
        <v>32.683300000000003</v>
      </c>
      <c r="M106" s="3">
        <v>34</v>
      </c>
      <c r="N106" s="3">
        <v>17</v>
      </c>
      <c r="O106" s="3" cm="1">
        <f t="array" ref="O106">SUMPRODUCT($O$2:$O$9,TRANSPOSE(Q106:X106))</f>
        <v>59</v>
      </c>
      <c r="P106" s="3">
        <f t="shared" si="6"/>
        <v>1770</v>
      </c>
      <c r="Q106" s="3">
        <v>0</v>
      </c>
      <c r="R106" s="3">
        <v>0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AC106" s="1"/>
      <c r="AD106" s="1"/>
    </row>
    <row r="107" spans="1:30">
      <c r="A107" s="2">
        <v>106</v>
      </c>
      <c r="B107" s="2" t="str">
        <f t="shared" si="4"/>
        <v>SOU-DXB-B</v>
      </c>
      <c r="C107" s="2" t="s">
        <v>7</v>
      </c>
      <c r="D107" t="s">
        <v>14</v>
      </c>
      <c r="E107" s="6" t="s">
        <v>20</v>
      </c>
      <c r="F107" s="2">
        <v>0</v>
      </c>
      <c r="G107" s="34">
        <v>0</v>
      </c>
      <c r="H107" s="1">
        <v>0</v>
      </c>
      <c r="I107" s="3">
        <v>0</v>
      </c>
      <c r="J107" s="3">
        <v>0</v>
      </c>
      <c r="K107" s="33">
        <v>0</v>
      </c>
      <c r="L107" s="3">
        <f t="shared" si="5"/>
        <v>0</v>
      </c>
      <c r="M107" s="3">
        <v>0</v>
      </c>
      <c r="N107" s="3">
        <v>0</v>
      </c>
      <c r="O107" s="3" cm="1">
        <f t="array" ref="O107">SUMPRODUCT($O$2:$O$9,TRANSPOSE(Q107:X107))</f>
        <v>80</v>
      </c>
      <c r="P107" s="3">
        <f t="shared" si="6"/>
        <v>2400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0</v>
      </c>
      <c r="AC107" s="1"/>
      <c r="AD107" s="1"/>
    </row>
    <row r="108" spans="1:30">
      <c r="A108" s="2">
        <v>107</v>
      </c>
      <c r="B108" s="2" t="str">
        <f t="shared" si="4"/>
        <v>SFO-SOU-B</v>
      </c>
      <c r="C108" s="2" t="s">
        <v>8</v>
      </c>
      <c r="D108" t="s">
        <v>7</v>
      </c>
      <c r="E108" s="6" t="s">
        <v>20</v>
      </c>
      <c r="F108" s="2">
        <v>0</v>
      </c>
      <c r="G108" s="34">
        <v>0</v>
      </c>
      <c r="H108" s="1">
        <v>0</v>
      </c>
      <c r="I108" s="3">
        <v>0</v>
      </c>
      <c r="J108" s="3">
        <v>0</v>
      </c>
      <c r="K108" s="33">
        <v>0</v>
      </c>
      <c r="L108" s="3">
        <f t="shared" si="5"/>
        <v>0</v>
      </c>
      <c r="M108" s="3">
        <v>0</v>
      </c>
      <c r="N108" s="3">
        <v>0</v>
      </c>
      <c r="O108" s="3" cm="1">
        <f t="array" ref="O108">SUMPRODUCT($O$2:$O$9,TRANSPOSE(Q108:X108))</f>
        <v>75</v>
      </c>
      <c r="P108" s="3">
        <f t="shared" si="6"/>
        <v>2250</v>
      </c>
      <c r="Q108" s="3">
        <v>0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AC108" s="1"/>
      <c r="AD108" s="1"/>
    </row>
    <row r="109" spans="1:30">
      <c r="A109" s="2">
        <v>108</v>
      </c>
      <c r="B109" s="2" t="str">
        <f t="shared" si="4"/>
        <v>SOU-SOU-B</v>
      </c>
      <c r="C109" s="2" t="s">
        <v>7</v>
      </c>
      <c r="D109" t="s">
        <v>7</v>
      </c>
      <c r="E109" t="s">
        <v>20</v>
      </c>
      <c r="F109">
        <v>8985.4582868232701</v>
      </c>
      <c r="G109" s="34">
        <v>242</v>
      </c>
      <c r="H109" s="1">
        <v>255</v>
      </c>
      <c r="I109" s="3">
        <v>264</v>
      </c>
      <c r="J109" s="3">
        <v>229</v>
      </c>
      <c r="K109" s="33">
        <f>VLOOKUP(B109,[1]demand_without_cancel!$D$2:$E$88,2,FALSE)</f>
        <v>447</v>
      </c>
      <c r="L109" s="3">
        <f t="shared" si="5"/>
        <v>471.27210000000002</v>
      </c>
      <c r="M109" s="3">
        <v>488</v>
      </c>
      <c r="N109" s="3">
        <v>255</v>
      </c>
      <c r="O109" s="3" cm="1">
        <f t="array" ref="O109">SUMPRODUCT($O$2:$O$9,TRANSPOSE(Q109:X109))</f>
        <v>99</v>
      </c>
      <c r="P109" s="3">
        <v>990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AC109" s="1"/>
      <c r="AD109" s="1"/>
    </row>
    <row r="110" spans="1:30">
      <c r="A110" s="2">
        <v>109</v>
      </c>
      <c r="B110" s="2" t="str">
        <f t="shared" si="4"/>
        <v>SOU-SFO-S</v>
      </c>
      <c r="C110" s="2" t="s">
        <v>7</v>
      </c>
      <c r="D110" t="s">
        <v>8</v>
      </c>
      <c r="E110" s="2" t="s">
        <v>19</v>
      </c>
      <c r="F110" s="2">
        <v>0</v>
      </c>
      <c r="G110" s="34">
        <v>0</v>
      </c>
      <c r="H110" s="1">
        <v>0</v>
      </c>
      <c r="I110" s="3">
        <v>0</v>
      </c>
      <c r="J110" s="3">
        <v>0</v>
      </c>
      <c r="K110" s="33">
        <v>0</v>
      </c>
      <c r="L110" s="3">
        <f t="shared" si="5"/>
        <v>0</v>
      </c>
      <c r="M110" s="3">
        <v>0</v>
      </c>
      <c r="N110" s="3">
        <v>0</v>
      </c>
      <c r="O110" s="3" cm="1">
        <f t="array" ref="O110">SUMPRODUCT($O$2:$O$9,TRANSPOSE(Q110:X110))</f>
        <v>24</v>
      </c>
      <c r="P110" s="3">
        <f t="shared" ref="P110:P144" si="7">IF(O110&gt;21,O110*30,O110*40)</f>
        <v>720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AC110" s="1"/>
      <c r="AD110" s="1"/>
    </row>
    <row r="111" spans="1:30">
      <c r="A111" s="2">
        <v>110</v>
      </c>
      <c r="B111" s="2" t="str">
        <f t="shared" si="4"/>
        <v>SFO-AKL-S</v>
      </c>
      <c r="C111" s="2" t="s">
        <v>8</v>
      </c>
      <c r="D111" t="s">
        <v>9</v>
      </c>
      <c r="E111" s="2" t="s">
        <v>19</v>
      </c>
      <c r="F111" s="2">
        <v>0</v>
      </c>
      <c r="G111" s="34">
        <v>0</v>
      </c>
      <c r="H111" s="1">
        <v>0</v>
      </c>
      <c r="I111" s="3">
        <v>0</v>
      </c>
      <c r="J111" s="3">
        <v>0</v>
      </c>
      <c r="K111" s="33">
        <v>0</v>
      </c>
      <c r="L111" s="3">
        <f t="shared" si="5"/>
        <v>0</v>
      </c>
      <c r="M111" s="3">
        <v>0</v>
      </c>
      <c r="N111" s="3">
        <v>0</v>
      </c>
      <c r="O111" s="3" cm="1">
        <f t="array" ref="O111">SUMPRODUCT($O$2:$O$9,TRANSPOSE(Q111:X111))</f>
        <v>16</v>
      </c>
      <c r="P111" s="3">
        <f t="shared" si="7"/>
        <v>640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AC111" s="1"/>
      <c r="AD111" s="1"/>
    </row>
    <row r="112" spans="1:30">
      <c r="A112" s="2">
        <v>111</v>
      </c>
      <c r="B112" s="2" t="str">
        <f t="shared" si="4"/>
        <v>AKL-SYD-S</v>
      </c>
      <c r="C112" s="2" t="s">
        <v>9</v>
      </c>
      <c r="D112" t="s">
        <v>10</v>
      </c>
      <c r="E112" s="2" t="s">
        <v>19</v>
      </c>
      <c r="F112">
        <v>387.31453440000001</v>
      </c>
      <c r="G112" s="34">
        <v>1</v>
      </c>
      <c r="H112" s="1">
        <v>1</v>
      </c>
      <c r="I112" s="3">
        <v>1</v>
      </c>
      <c r="J112" s="3">
        <v>0</v>
      </c>
      <c r="K112" s="33">
        <f>VLOOKUP(B112,[1]demand_without_cancel!$D$2:$E$88,2,FALSE)</f>
        <v>2</v>
      </c>
      <c r="L112" s="3">
        <f t="shared" si="5"/>
        <v>2.1086</v>
      </c>
      <c r="M112" s="3">
        <v>2</v>
      </c>
      <c r="N112" s="3">
        <v>1</v>
      </c>
      <c r="O112" s="3" cm="1">
        <f t="array" ref="O112">SUMPRODUCT($O$2:$O$9,TRANSPOSE(Q112:X112))</f>
        <v>4</v>
      </c>
      <c r="P112" s="3">
        <f t="shared" si="7"/>
        <v>160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AC112" s="1"/>
      <c r="AD112" s="1"/>
    </row>
    <row r="113" spans="1:30">
      <c r="A113" s="2">
        <v>112</v>
      </c>
      <c r="B113" s="2" t="str">
        <f t="shared" si="4"/>
        <v>SYD-BNE-S</v>
      </c>
      <c r="C113" s="2" t="s">
        <v>10</v>
      </c>
      <c r="D113" t="s">
        <v>11</v>
      </c>
      <c r="E113" t="s">
        <v>19</v>
      </c>
      <c r="F113">
        <v>316.82257717499999</v>
      </c>
      <c r="G113" s="34">
        <v>2</v>
      </c>
      <c r="H113" s="1">
        <v>2</v>
      </c>
      <c r="I113" s="3">
        <v>2</v>
      </c>
      <c r="J113" s="3">
        <v>1</v>
      </c>
      <c r="K113" s="33">
        <f>VLOOKUP(B113,[1]demand_without_cancel!$D$2:$E$88,2,FALSE)</f>
        <v>4</v>
      </c>
      <c r="L113" s="3">
        <f t="shared" si="5"/>
        <v>4.2172000000000001</v>
      </c>
      <c r="M113" s="3">
        <v>4</v>
      </c>
      <c r="N113" s="3">
        <v>1</v>
      </c>
      <c r="O113" s="3" cm="1">
        <f t="array" ref="O113">SUMPRODUCT($O$2:$O$9,TRANSPOSE(Q113:X113))</f>
        <v>3</v>
      </c>
      <c r="P113" s="3">
        <f t="shared" si="7"/>
        <v>120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AC113" s="1"/>
      <c r="AD113" s="1"/>
    </row>
    <row r="114" spans="1:30">
      <c r="A114" s="2">
        <v>113</v>
      </c>
      <c r="B114" s="2" t="str">
        <f t="shared" si="4"/>
        <v>BNE-HKG-S</v>
      </c>
      <c r="C114" s="2" t="s">
        <v>11</v>
      </c>
      <c r="D114" t="s">
        <v>12</v>
      </c>
      <c r="E114" s="2" t="s">
        <v>19</v>
      </c>
      <c r="F114" s="2">
        <v>0</v>
      </c>
      <c r="G114" s="34">
        <v>0</v>
      </c>
      <c r="H114" s="1">
        <v>0</v>
      </c>
      <c r="I114" s="3">
        <v>0</v>
      </c>
      <c r="J114" s="3">
        <v>0</v>
      </c>
      <c r="K114" s="33">
        <v>0</v>
      </c>
      <c r="L114" s="3">
        <f t="shared" si="5"/>
        <v>0</v>
      </c>
      <c r="M114" s="3">
        <v>0</v>
      </c>
      <c r="N114" s="3">
        <v>0</v>
      </c>
      <c r="O114" s="3" cm="1">
        <f t="array" ref="O114">SUMPRODUCT($O$2:$O$9,TRANSPOSE(Q114:X114))</f>
        <v>16</v>
      </c>
      <c r="P114" s="3">
        <f t="shared" si="7"/>
        <v>640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AC114" s="1"/>
      <c r="AD114" s="1"/>
    </row>
    <row r="115" spans="1:30">
      <c r="A115" s="2">
        <v>114</v>
      </c>
      <c r="B115" s="2" t="str">
        <f t="shared" si="4"/>
        <v>HKG-SIN-S</v>
      </c>
      <c r="C115" s="2" t="s">
        <v>12</v>
      </c>
      <c r="D115" t="s">
        <v>13</v>
      </c>
      <c r="E115" s="2" t="s">
        <v>19</v>
      </c>
      <c r="F115" s="2">
        <v>0</v>
      </c>
      <c r="G115" s="34">
        <v>0</v>
      </c>
      <c r="H115" s="1">
        <v>0</v>
      </c>
      <c r="I115" s="3">
        <v>0</v>
      </c>
      <c r="J115" s="3">
        <v>0</v>
      </c>
      <c r="K115" s="33">
        <v>0</v>
      </c>
      <c r="L115" s="3">
        <f t="shared" si="5"/>
        <v>0</v>
      </c>
      <c r="M115" s="3">
        <v>0</v>
      </c>
      <c r="N115" s="3">
        <v>0</v>
      </c>
      <c r="O115" s="3" cm="1">
        <f t="array" ref="O115">SUMPRODUCT($O$2:$O$9,TRANSPOSE(Q115:X115))</f>
        <v>6</v>
      </c>
      <c r="P115" s="3">
        <f t="shared" si="7"/>
        <v>240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AC115" s="1"/>
      <c r="AD115" s="1"/>
    </row>
    <row r="116" spans="1:30">
      <c r="A116" s="2">
        <v>115</v>
      </c>
      <c r="B116" s="2" t="str">
        <f t="shared" si="4"/>
        <v>SIN-DXB-S</v>
      </c>
      <c r="C116" s="2" t="s">
        <v>13</v>
      </c>
      <c r="D116" t="s">
        <v>14</v>
      </c>
      <c r="E116" s="2" t="s">
        <v>19</v>
      </c>
      <c r="F116" s="2">
        <v>0</v>
      </c>
      <c r="G116" s="34">
        <v>0</v>
      </c>
      <c r="H116" s="1">
        <v>0</v>
      </c>
      <c r="I116" s="3">
        <v>0</v>
      </c>
      <c r="J116" s="3">
        <v>0</v>
      </c>
      <c r="K116" s="33">
        <v>0</v>
      </c>
      <c r="L116" s="3">
        <f t="shared" si="5"/>
        <v>0</v>
      </c>
      <c r="M116" s="3">
        <v>0</v>
      </c>
      <c r="N116" s="3">
        <v>0</v>
      </c>
      <c r="O116" s="3" cm="1">
        <f t="array" ref="O116">SUMPRODUCT($O$2:$O$9,TRANSPOSE(Q116:X116))</f>
        <v>11</v>
      </c>
      <c r="P116" s="3">
        <f t="shared" si="7"/>
        <v>440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AC116" s="1"/>
      <c r="AD116" s="1"/>
    </row>
    <row r="117" spans="1:30">
      <c r="A117" s="2">
        <v>116</v>
      </c>
      <c r="B117" s="2" t="str">
        <f t="shared" si="4"/>
        <v>DXB-SOU-S</v>
      </c>
      <c r="C117" s="2" t="s">
        <v>14</v>
      </c>
      <c r="D117" t="s">
        <v>7</v>
      </c>
      <c r="E117" t="s">
        <v>19</v>
      </c>
      <c r="F117">
        <v>2818.0975410000001</v>
      </c>
      <c r="G117" s="34">
        <v>1</v>
      </c>
      <c r="H117" s="1">
        <v>1</v>
      </c>
      <c r="I117" s="3">
        <v>1</v>
      </c>
      <c r="J117" s="3">
        <v>0</v>
      </c>
      <c r="K117" s="33">
        <f>VLOOKUP(B117,[1]demand_without_cancel!$D$2:$E$88,2,FALSE)</f>
        <v>2</v>
      </c>
      <c r="L117" s="3">
        <f t="shared" si="5"/>
        <v>2.1086</v>
      </c>
      <c r="M117" s="3">
        <v>2</v>
      </c>
      <c r="N117" s="3">
        <v>1</v>
      </c>
      <c r="O117" s="3" cm="1">
        <f t="array" ref="O117">SUMPRODUCT($O$2:$O$9,TRANSPOSE(Q117:X117))</f>
        <v>19</v>
      </c>
      <c r="P117" s="3">
        <f t="shared" si="7"/>
        <v>760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AC117" s="1"/>
      <c r="AD117" s="1"/>
    </row>
    <row r="118" spans="1:30">
      <c r="A118" s="2">
        <v>117</v>
      </c>
      <c r="B118" s="2" t="str">
        <f t="shared" si="4"/>
        <v>SOU-AKL-S</v>
      </c>
      <c r="C118" s="2" t="s">
        <v>7</v>
      </c>
      <c r="D118" t="s">
        <v>9</v>
      </c>
      <c r="E118" t="s">
        <v>19</v>
      </c>
      <c r="F118">
        <v>4577.4876204000002</v>
      </c>
      <c r="G118" s="34">
        <v>5</v>
      </c>
      <c r="H118" s="1">
        <v>5</v>
      </c>
      <c r="I118" s="3">
        <v>5</v>
      </c>
      <c r="J118" s="3">
        <v>3</v>
      </c>
      <c r="K118" s="33">
        <f>VLOOKUP(B118,[1]demand_without_cancel!$D$2:$E$88,2,FALSE)</f>
        <v>10</v>
      </c>
      <c r="L118" s="3">
        <f t="shared" si="5"/>
        <v>10.542999999999999</v>
      </c>
      <c r="M118" s="3">
        <v>11</v>
      </c>
      <c r="N118" s="3">
        <v>5</v>
      </c>
      <c r="O118" s="3" cm="1">
        <f t="array" ref="O118">SUMPRODUCT($O$2:$O$9,TRANSPOSE(Q118:X118))</f>
        <v>40</v>
      </c>
      <c r="P118" s="3">
        <f t="shared" si="7"/>
        <v>1200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AC118" s="1"/>
      <c r="AD118" s="1"/>
    </row>
    <row r="119" spans="1:30">
      <c r="A119" s="2">
        <v>118</v>
      </c>
      <c r="B119" s="2" t="str">
        <f t="shared" si="4"/>
        <v>SFO-SYD-S</v>
      </c>
      <c r="C119" s="2" t="s">
        <v>8</v>
      </c>
      <c r="D119" t="s">
        <v>10</v>
      </c>
      <c r="E119" s="2" t="s">
        <v>19</v>
      </c>
      <c r="F119" s="2">
        <v>0</v>
      </c>
      <c r="G119" s="34">
        <v>0</v>
      </c>
      <c r="H119" s="1">
        <v>0</v>
      </c>
      <c r="I119" s="3">
        <v>0</v>
      </c>
      <c r="J119" s="3">
        <v>0</v>
      </c>
      <c r="K119" s="33">
        <v>0</v>
      </c>
      <c r="L119" s="3">
        <f t="shared" si="5"/>
        <v>0</v>
      </c>
      <c r="M119" s="3">
        <v>0</v>
      </c>
      <c r="N119" s="3">
        <v>0</v>
      </c>
      <c r="O119" s="3" cm="1">
        <f t="array" ref="O119">SUMPRODUCT($O$2:$O$9,TRANSPOSE(Q119:X119))</f>
        <v>20</v>
      </c>
      <c r="P119" s="3">
        <f t="shared" si="7"/>
        <v>800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Z119" s="3"/>
      <c r="AC119" s="1"/>
      <c r="AD119" s="1"/>
    </row>
    <row r="120" spans="1:30">
      <c r="A120" s="2">
        <v>119</v>
      </c>
      <c r="B120" s="2" t="str">
        <f t="shared" si="4"/>
        <v>AKL-BNE-S</v>
      </c>
      <c r="C120" s="2" t="s">
        <v>9</v>
      </c>
      <c r="D120" t="s">
        <v>11</v>
      </c>
      <c r="E120" s="2" t="s">
        <v>19</v>
      </c>
      <c r="F120" s="2">
        <v>0</v>
      </c>
      <c r="G120" s="34">
        <v>0</v>
      </c>
      <c r="H120" s="1">
        <v>0</v>
      </c>
      <c r="I120" s="3">
        <v>0</v>
      </c>
      <c r="J120" s="3">
        <v>0</v>
      </c>
      <c r="K120" s="33">
        <v>0</v>
      </c>
      <c r="L120" s="3">
        <f t="shared" si="5"/>
        <v>0</v>
      </c>
      <c r="M120" s="3">
        <v>0</v>
      </c>
      <c r="N120" s="3">
        <v>0</v>
      </c>
      <c r="O120" s="3" cm="1">
        <f t="array" ref="O120">SUMPRODUCT($O$2:$O$9,TRANSPOSE(Q120:X120))</f>
        <v>7</v>
      </c>
      <c r="P120" s="3">
        <f t="shared" si="7"/>
        <v>280</v>
      </c>
      <c r="Q120" s="3">
        <v>0</v>
      </c>
      <c r="R120">
        <v>0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AC120" s="1"/>
      <c r="AD120" s="1"/>
    </row>
    <row r="121" spans="1:30">
      <c r="A121" s="2">
        <v>120</v>
      </c>
      <c r="B121" s="2" t="str">
        <f t="shared" si="4"/>
        <v>SYD-HKG-S</v>
      </c>
      <c r="C121" s="2" t="s">
        <v>10</v>
      </c>
      <c r="D121" t="s">
        <v>12</v>
      </c>
      <c r="E121" t="s">
        <v>19</v>
      </c>
      <c r="F121">
        <v>2459.2901594999998</v>
      </c>
      <c r="G121" s="34">
        <v>1</v>
      </c>
      <c r="H121" s="1">
        <v>1</v>
      </c>
      <c r="I121" s="3">
        <v>1</v>
      </c>
      <c r="J121" s="3">
        <v>1</v>
      </c>
      <c r="K121" s="33">
        <f>VLOOKUP(B121,[1]demand_without_cancel!$D$2:$E$88,2,FALSE)</f>
        <v>2</v>
      </c>
      <c r="L121" s="3">
        <f t="shared" si="5"/>
        <v>2.1086</v>
      </c>
      <c r="M121" s="3">
        <v>2</v>
      </c>
      <c r="N121" s="3">
        <v>1</v>
      </c>
      <c r="O121" s="3" cm="1">
        <f t="array" ref="O121">SUMPRODUCT($O$2:$O$9,TRANSPOSE(Q121:X121))</f>
        <v>19</v>
      </c>
      <c r="P121" s="3">
        <f t="shared" si="7"/>
        <v>760</v>
      </c>
      <c r="Q121" s="3">
        <v>0</v>
      </c>
      <c r="R121">
        <v>0</v>
      </c>
      <c r="S121">
        <v>0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AC121" s="1"/>
      <c r="AD121" s="1"/>
    </row>
    <row r="122" spans="1:30">
      <c r="A122" s="2">
        <v>121</v>
      </c>
      <c r="B122" s="2" t="str">
        <f t="shared" si="4"/>
        <v>BNE-SIN-S</v>
      </c>
      <c r="C122" s="2" t="s">
        <v>11</v>
      </c>
      <c r="D122" t="s">
        <v>13</v>
      </c>
      <c r="E122" s="2" t="s">
        <v>19</v>
      </c>
      <c r="F122" s="2">
        <v>0</v>
      </c>
      <c r="G122" s="34">
        <v>0</v>
      </c>
      <c r="H122" s="1">
        <v>0</v>
      </c>
      <c r="I122" s="3">
        <v>0</v>
      </c>
      <c r="J122" s="3">
        <v>0</v>
      </c>
      <c r="K122" s="33">
        <v>0</v>
      </c>
      <c r="L122" s="3">
        <f t="shared" si="5"/>
        <v>0</v>
      </c>
      <c r="M122" s="3">
        <v>0</v>
      </c>
      <c r="N122" s="3">
        <v>0</v>
      </c>
      <c r="O122" s="3" cm="1">
        <f t="array" ref="O122">SUMPRODUCT($O$2:$O$9,TRANSPOSE(Q122:X122))</f>
        <v>22</v>
      </c>
      <c r="P122" s="3">
        <f t="shared" si="7"/>
        <v>660</v>
      </c>
      <c r="Q122" s="3">
        <v>0</v>
      </c>
      <c r="R122">
        <v>0</v>
      </c>
      <c r="S122">
        <v>0</v>
      </c>
      <c r="T122">
        <v>0</v>
      </c>
      <c r="U122" s="3">
        <v>1</v>
      </c>
      <c r="V122" s="3">
        <v>1</v>
      </c>
      <c r="W122" s="3">
        <v>0</v>
      </c>
      <c r="X122" s="3">
        <v>0</v>
      </c>
      <c r="AC122" s="1"/>
      <c r="AD122" s="1"/>
    </row>
    <row r="123" spans="1:30">
      <c r="A123" s="2">
        <v>122</v>
      </c>
      <c r="B123" s="2" t="str">
        <f t="shared" si="4"/>
        <v>HKG-DXB-S</v>
      </c>
      <c r="C123" s="2" t="s">
        <v>12</v>
      </c>
      <c r="D123" t="s">
        <v>14</v>
      </c>
      <c r="E123" s="2" t="s">
        <v>19</v>
      </c>
      <c r="F123" s="2">
        <v>0</v>
      </c>
      <c r="G123" s="34">
        <v>0</v>
      </c>
      <c r="H123" s="1">
        <v>0</v>
      </c>
      <c r="I123" s="3">
        <v>0</v>
      </c>
      <c r="J123" s="3">
        <v>0</v>
      </c>
      <c r="K123" s="33">
        <v>0</v>
      </c>
      <c r="L123" s="3">
        <f t="shared" si="5"/>
        <v>0</v>
      </c>
      <c r="M123" s="3">
        <v>0</v>
      </c>
      <c r="N123" s="3">
        <v>0</v>
      </c>
      <c r="O123" s="3" cm="1">
        <f t="array" ref="O123">SUMPRODUCT($O$2:$O$9,TRANSPOSE(Q123:X123))</f>
        <v>17</v>
      </c>
      <c r="P123" s="3">
        <f t="shared" si="7"/>
        <v>680</v>
      </c>
      <c r="Q123" s="3">
        <v>0</v>
      </c>
      <c r="R123">
        <v>0</v>
      </c>
      <c r="S123">
        <v>0</v>
      </c>
      <c r="T123">
        <v>0</v>
      </c>
      <c r="U123">
        <v>0</v>
      </c>
      <c r="V123" s="3">
        <v>1</v>
      </c>
      <c r="W123" s="3">
        <v>1</v>
      </c>
      <c r="X123" s="3">
        <v>0</v>
      </c>
      <c r="AC123" s="1"/>
      <c r="AD123" s="1"/>
    </row>
    <row r="124" spans="1:30">
      <c r="A124" s="2">
        <v>123</v>
      </c>
      <c r="B124" s="2" t="str">
        <f t="shared" si="4"/>
        <v>SIN-SOU-S</v>
      </c>
      <c r="C124" s="2" t="s">
        <v>13</v>
      </c>
      <c r="D124" t="s">
        <v>7</v>
      </c>
      <c r="E124" t="s">
        <v>19</v>
      </c>
      <c r="F124">
        <v>4136.38223666667</v>
      </c>
      <c r="G124" s="34">
        <v>3</v>
      </c>
      <c r="H124" s="1">
        <v>3</v>
      </c>
      <c r="I124" s="3">
        <v>3</v>
      </c>
      <c r="J124" s="3">
        <v>2</v>
      </c>
      <c r="K124" s="33">
        <f>VLOOKUP(B124,[1]demand_without_cancel!$D$2:$E$88,2,FALSE)</f>
        <v>6</v>
      </c>
      <c r="L124" s="3">
        <f t="shared" si="5"/>
        <v>6.3258000000000001</v>
      </c>
      <c r="M124" s="3">
        <v>7</v>
      </c>
      <c r="N124" s="3">
        <v>3</v>
      </c>
      <c r="O124" s="3" cm="1">
        <f t="array" ref="O124">SUMPRODUCT($O$2:$O$9,TRANSPOSE(Q124:X124))</f>
        <v>30</v>
      </c>
      <c r="P124" s="3">
        <f t="shared" si="7"/>
        <v>900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3">
        <v>1</v>
      </c>
      <c r="X124" s="3">
        <v>1</v>
      </c>
      <c r="AC124" s="1"/>
      <c r="AD124" s="1"/>
    </row>
    <row r="125" spans="1:30">
      <c r="A125" s="2">
        <v>124</v>
      </c>
      <c r="B125" s="2" t="str">
        <f t="shared" si="4"/>
        <v>SOU-SYD-S</v>
      </c>
      <c r="C125" s="2" t="s">
        <v>7</v>
      </c>
      <c r="D125" t="s">
        <v>10</v>
      </c>
      <c r="E125" t="s">
        <v>19</v>
      </c>
      <c r="F125">
        <v>4649.7586985238104</v>
      </c>
      <c r="G125" s="34">
        <v>10</v>
      </c>
      <c r="H125" s="1">
        <v>11</v>
      </c>
      <c r="I125" s="3">
        <v>11</v>
      </c>
      <c r="J125" s="3">
        <v>10</v>
      </c>
      <c r="K125" s="33">
        <f>VLOOKUP(B125,[1]demand_without_cancel!$D$2:$E$88,2,FALSE)</f>
        <v>21</v>
      </c>
      <c r="L125" s="3">
        <f t="shared" si="5"/>
        <v>22.1403</v>
      </c>
      <c r="M125" s="3">
        <v>23</v>
      </c>
      <c r="N125" s="3">
        <v>11</v>
      </c>
      <c r="O125" s="3" cm="1">
        <f t="array" ref="O125">SUMPRODUCT($O$2:$O$9,TRANSPOSE(Q125:X125))</f>
        <v>44</v>
      </c>
      <c r="P125" s="3">
        <f t="shared" si="7"/>
        <v>1320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AC125" s="1"/>
      <c r="AD125" s="1"/>
    </row>
    <row r="126" spans="1:30">
      <c r="A126" s="2">
        <v>125</v>
      </c>
      <c r="B126" s="2" t="str">
        <f t="shared" si="4"/>
        <v>SFO-BNE-S</v>
      </c>
      <c r="C126" s="2" t="s">
        <v>8</v>
      </c>
      <c r="D126" t="s">
        <v>11</v>
      </c>
      <c r="E126" s="2" t="s">
        <v>19</v>
      </c>
      <c r="F126" s="2">
        <v>0</v>
      </c>
      <c r="G126" s="34">
        <v>0</v>
      </c>
      <c r="H126" s="1">
        <v>0</v>
      </c>
      <c r="I126" s="3">
        <v>0</v>
      </c>
      <c r="J126" s="3">
        <v>0</v>
      </c>
      <c r="K126" s="33">
        <v>0</v>
      </c>
      <c r="L126" s="3">
        <f t="shared" si="5"/>
        <v>0</v>
      </c>
      <c r="M126" s="3">
        <v>0</v>
      </c>
      <c r="N126" s="3">
        <v>0</v>
      </c>
      <c r="O126" s="3" cm="1">
        <f t="array" ref="O126">SUMPRODUCT($O$2:$O$9,TRANSPOSE(Q126:X126))</f>
        <v>23</v>
      </c>
      <c r="P126" s="3">
        <f t="shared" si="7"/>
        <v>690</v>
      </c>
      <c r="Q126" s="6">
        <v>0</v>
      </c>
      <c r="R126" s="3">
        <v>1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AC126" s="1"/>
      <c r="AD126" s="1"/>
    </row>
    <row r="127" spans="1:30">
      <c r="A127" s="2">
        <v>126</v>
      </c>
      <c r="B127" s="2" t="str">
        <f t="shared" si="4"/>
        <v>AKL-HKG-S</v>
      </c>
      <c r="C127" s="2" t="s">
        <v>9</v>
      </c>
      <c r="D127" t="s">
        <v>12</v>
      </c>
      <c r="E127" s="2" t="s">
        <v>19</v>
      </c>
      <c r="F127" s="2">
        <v>0</v>
      </c>
      <c r="G127" s="34">
        <v>0</v>
      </c>
      <c r="H127" s="1">
        <v>0</v>
      </c>
      <c r="I127" s="3">
        <v>0</v>
      </c>
      <c r="J127" s="3">
        <v>0</v>
      </c>
      <c r="K127" s="33">
        <v>0</v>
      </c>
      <c r="L127" s="3">
        <f t="shared" si="5"/>
        <v>0</v>
      </c>
      <c r="M127" s="3">
        <v>0</v>
      </c>
      <c r="N127" s="3">
        <v>0</v>
      </c>
      <c r="O127" s="3" cm="1">
        <f t="array" ref="O127">SUMPRODUCT($O$2:$O$9,TRANSPOSE(Q127:X127))</f>
        <v>23</v>
      </c>
      <c r="P127" s="3">
        <f t="shared" si="7"/>
        <v>690</v>
      </c>
      <c r="Q127" s="6">
        <v>0</v>
      </c>
      <c r="R127" s="6">
        <v>0</v>
      </c>
      <c r="S127" s="3">
        <v>1</v>
      </c>
      <c r="T127" s="3">
        <v>1</v>
      </c>
      <c r="U127" s="3">
        <v>1</v>
      </c>
      <c r="V127" s="3">
        <v>0</v>
      </c>
      <c r="W127" s="3">
        <v>0</v>
      </c>
      <c r="X127" s="3">
        <v>0</v>
      </c>
      <c r="AC127" s="1"/>
      <c r="AD127" s="1"/>
    </row>
    <row r="128" spans="1:30">
      <c r="A128" s="2">
        <v>127</v>
      </c>
      <c r="B128" s="2" t="str">
        <f t="shared" si="4"/>
        <v>SYD-SIN-S</v>
      </c>
      <c r="C128" s="2" t="s">
        <v>10</v>
      </c>
      <c r="D128" t="s">
        <v>13</v>
      </c>
      <c r="E128" t="s">
        <v>19</v>
      </c>
      <c r="F128">
        <v>3623.7287147500001</v>
      </c>
      <c r="G128" s="34">
        <v>2</v>
      </c>
      <c r="H128" s="1">
        <v>2</v>
      </c>
      <c r="I128" s="3">
        <v>2</v>
      </c>
      <c r="J128" s="3">
        <v>0</v>
      </c>
      <c r="K128" s="33">
        <f>VLOOKUP(B128,[1]demand_without_cancel!$D$2:$E$88,2,FALSE)</f>
        <v>4</v>
      </c>
      <c r="L128" s="3">
        <f t="shared" si="5"/>
        <v>4.2172000000000001</v>
      </c>
      <c r="M128" s="3">
        <v>4</v>
      </c>
      <c r="N128" s="3">
        <v>2</v>
      </c>
      <c r="O128" s="3" cm="1">
        <f t="array" ref="O128">SUMPRODUCT($O$2:$O$9,TRANSPOSE(Q128:X128))</f>
        <v>25</v>
      </c>
      <c r="P128" s="3">
        <f t="shared" si="7"/>
        <v>750</v>
      </c>
      <c r="Q128" s="6">
        <v>0</v>
      </c>
      <c r="R128" s="6">
        <v>0</v>
      </c>
      <c r="S128" s="6">
        <v>0</v>
      </c>
      <c r="T128" s="3">
        <v>1</v>
      </c>
      <c r="U128" s="3">
        <v>1</v>
      </c>
      <c r="V128" s="3">
        <v>1</v>
      </c>
      <c r="W128" s="3">
        <v>0</v>
      </c>
      <c r="X128" s="3">
        <v>0</v>
      </c>
      <c r="AC128" s="1"/>
      <c r="AD128" s="1"/>
    </row>
    <row r="129" spans="1:30">
      <c r="A129" s="2">
        <v>128</v>
      </c>
      <c r="B129" s="2" t="str">
        <f t="shared" si="4"/>
        <v>BNE-DXB-S</v>
      </c>
      <c r="C129" s="2" t="s">
        <v>11</v>
      </c>
      <c r="D129" t="s">
        <v>14</v>
      </c>
      <c r="E129" s="2" t="s">
        <v>19</v>
      </c>
      <c r="F129" s="2">
        <v>0</v>
      </c>
      <c r="G129" s="34">
        <v>0</v>
      </c>
      <c r="H129" s="1">
        <v>0</v>
      </c>
      <c r="I129" s="3">
        <v>0</v>
      </c>
      <c r="J129" s="3">
        <v>0</v>
      </c>
      <c r="K129" s="33">
        <v>0</v>
      </c>
      <c r="L129" s="3">
        <f t="shared" si="5"/>
        <v>0</v>
      </c>
      <c r="M129" s="3">
        <v>0</v>
      </c>
      <c r="N129" s="3">
        <v>0</v>
      </c>
      <c r="O129" s="3" cm="1">
        <f t="array" ref="O129">SUMPRODUCT($O$2:$O$9,TRANSPOSE(Q129:X129))</f>
        <v>33</v>
      </c>
      <c r="P129" s="3">
        <f t="shared" si="7"/>
        <v>990</v>
      </c>
      <c r="Q129" s="6">
        <v>0</v>
      </c>
      <c r="R129" s="6">
        <v>0</v>
      </c>
      <c r="S129" s="6">
        <v>0</v>
      </c>
      <c r="T129" s="1">
        <v>0</v>
      </c>
      <c r="U129" s="3">
        <v>1</v>
      </c>
      <c r="V129" s="3">
        <v>1</v>
      </c>
      <c r="W129" s="3">
        <v>1</v>
      </c>
      <c r="X129" s="3">
        <v>0</v>
      </c>
      <c r="AC129" s="1"/>
      <c r="AD129" s="1"/>
    </row>
    <row r="130" spans="1:30">
      <c r="A130" s="2">
        <v>129</v>
      </c>
      <c r="B130" s="2" t="str">
        <f t="shared" si="4"/>
        <v>HKG-SOU-S</v>
      </c>
      <c r="C130" s="2" t="s">
        <v>12</v>
      </c>
      <c r="D130" t="s">
        <v>7</v>
      </c>
      <c r="E130" s="2" t="s">
        <v>19</v>
      </c>
      <c r="F130" s="2">
        <v>0</v>
      </c>
      <c r="G130" s="34">
        <v>0</v>
      </c>
      <c r="H130" s="1">
        <v>0</v>
      </c>
      <c r="I130" s="3">
        <v>0</v>
      </c>
      <c r="J130" s="3">
        <v>0</v>
      </c>
      <c r="K130" s="33">
        <v>0</v>
      </c>
      <c r="L130" s="3">
        <f t="shared" si="5"/>
        <v>0</v>
      </c>
      <c r="M130" s="3">
        <v>0</v>
      </c>
      <c r="N130" s="3">
        <v>0</v>
      </c>
      <c r="O130" s="3" cm="1">
        <f t="array" ref="O130">SUMPRODUCT($O$2:$O$9,TRANSPOSE(Q130:X130))</f>
        <v>36</v>
      </c>
      <c r="P130" s="3">
        <f t="shared" si="7"/>
        <v>1080</v>
      </c>
      <c r="Q130" s="6">
        <v>0</v>
      </c>
      <c r="R130" s="6">
        <v>0</v>
      </c>
      <c r="S130" s="6">
        <v>0</v>
      </c>
      <c r="T130" s="1">
        <v>0</v>
      </c>
      <c r="U130" s="1">
        <v>0</v>
      </c>
      <c r="V130" s="3">
        <v>1</v>
      </c>
      <c r="W130" s="3">
        <v>1</v>
      </c>
      <c r="X130" s="3">
        <v>1</v>
      </c>
      <c r="AC130" s="1"/>
      <c r="AD130" s="1"/>
    </row>
    <row r="131" spans="1:30">
      <c r="A131" s="2">
        <v>130</v>
      </c>
      <c r="B131" s="2" t="str">
        <f t="shared" ref="B131:B145" si="8">C131&amp;"-"&amp;D131&amp;"-"&amp;E131</f>
        <v>SOU-BNE-S</v>
      </c>
      <c r="C131" s="2" t="s">
        <v>7</v>
      </c>
      <c r="D131" t="s">
        <v>11</v>
      </c>
      <c r="E131" t="s">
        <v>19</v>
      </c>
      <c r="F131">
        <v>4663.4580839999999</v>
      </c>
      <c r="G131" s="34">
        <v>1</v>
      </c>
      <c r="H131" s="1">
        <v>1</v>
      </c>
      <c r="I131" s="3">
        <v>1</v>
      </c>
      <c r="J131" s="3">
        <v>0</v>
      </c>
      <c r="K131" s="33">
        <f>VLOOKUP(B131,[1]demand_without_cancel!$D$2:$E$88,2,FALSE)</f>
        <v>2</v>
      </c>
      <c r="L131" s="3">
        <f t="shared" ref="L131:L145" si="9">K131*1.0543</f>
        <v>2.1086</v>
      </c>
      <c r="M131" s="3">
        <v>2</v>
      </c>
      <c r="N131" s="3">
        <v>1</v>
      </c>
      <c r="O131" s="3" cm="1">
        <f t="array" ref="O131">SUMPRODUCT($O$2:$O$9,TRANSPOSE(Q131:X131))</f>
        <v>47</v>
      </c>
      <c r="P131" s="3">
        <f t="shared" si="7"/>
        <v>1410</v>
      </c>
      <c r="Q131" s="3">
        <v>1</v>
      </c>
      <c r="R131" s="3">
        <v>1</v>
      </c>
      <c r="S131" s="3">
        <v>1</v>
      </c>
      <c r="T131" s="3">
        <v>1</v>
      </c>
      <c r="U131" s="6">
        <v>0</v>
      </c>
      <c r="V131" s="6">
        <v>0</v>
      </c>
      <c r="W131" s="6">
        <v>0</v>
      </c>
      <c r="X131" s="6">
        <v>0</v>
      </c>
      <c r="AC131" s="1"/>
      <c r="AD131" s="1"/>
    </row>
    <row r="132" spans="1:30">
      <c r="A132" s="2">
        <v>131</v>
      </c>
      <c r="B132" s="2" t="str">
        <f t="shared" si="8"/>
        <v>SFO-HKG-S</v>
      </c>
      <c r="C132" s="2" t="s">
        <v>8</v>
      </c>
      <c r="D132" t="s">
        <v>12</v>
      </c>
      <c r="E132" s="2" t="s">
        <v>19</v>
      </c>
      <c r="F132" s="2">
        <v>0</v>
      </c>
      <c r="G132" s="34">
        <v>0</v>
      </c>
      <c r="H132" s="1">
        <v>0</v>
      </c>
      <c r="I132" s="3">
        <v>0</v>
      </c>
      <c r="J132" s="3">
        <v>0</v>
      </c>
      <c r="K132" s="33">
        <v>0</v>
      </c>
      <c r="L132" s="3">
        <f t="shared" si="9"/>
        <v>0</v>
      </c>
      <c r="M132" s="3">
        <v>0</v>
      </c>
      <c r="N132" s="3">
        <v>0</v>
      </c>
      <c r="O132" s="3" cm="1">
        <f t="array" ref="O132">SUMPRODUCT($O$2:$O$9,TRANSPOSE(Q132:X132))</f>
        <v>39</v>
      </c>
      <c r="P132" s="3">
        <f t="shared" si="7"/>
        <v>1170</v>
      </c>
      <c r="Q132" s="6">
        <v>0</v>
      </c>
      <c r="R132" s="3">
        <v>1</v>
      </c>
      <c r="S132" s="3">
        <v>1</v>
      </c>
      <c r="T132" s="3">
        <v>1</v>
      </c>
      <c r="U132" s="3">
        <v>1</v>
      </c>
      <c r="V132" s="6">
        <v>0</v>
      </c>
      <c r="W132" s="6">
        <v>0</v>
      </c>
      <c r="X132" s="6">
        <v>0</v>
      </c>
      <c r="AC132" s="1"/>
      <c r="AD132" s="1"/>
    </row>
    <row r="133" spans="1:30">
      <c r="A133" s="2">
        <v>132</v>
      </c>
      <c r="B133" s="2" t="str">
        <f t="shared" si="8"/>
        <v>AKL-SIN-S</v>
      </c>
      <c r="C133" s="2" t="s">
        <v>9</v>
      </c>
      <c r="D133" t="s">
        <v>13</v>
      </c>
      <c r="E133" s="2" t="s">
        <v>19</v>
      </c>
      <c r="F133" s="2">
        <v>0</v>
      </c>
      <c r="G133" s="34">
        <v>0</v>
      </c>
      <c r="H133" s="1">
        <v>0</v>
      </c>
      <c r="I133" s="3">
        <v>0</v>
      </c>
      <c r="J133" s="3">
        <v>0</v>
      </c>
      <c r="K133" s="33">
        <v>0</v>
      </c>
      <c r="L133" s="3">
        <f t="shared" si="9"/>
        <v>0</v>
      </c>
      <c r="M133" s="3">
        <v>0</v>
      </c>
      <c r="N133" s="3">
        <v>0</v>
      </c>
      <c r="O133" s="3" cm="1">
        <f t="array" ref="O133">SUMPRODUCT($O$2:$O$9,TRANSPOSE(Q133:X133))</f>
        <v>29</v>
      </c>
      <c r="P133" s="3">
        <f t="shared" si="7"/>
        <v>870</v>
      </c>
      <c r="Q133" s="6">
        <v>0</v>
      </c>
      <c r="R133" s="6">
        <v>0</v>
      </c>
      <c r="S133" s="3">
        <v>1</v>
      </c>
      <c r="T133" s="3">
        <v>1</v>
      </c>
      <c r="U133" s="3">
        <v>1</v>
      </c>
      <c r="V133" s="3">
        <v>1</v>
      </c>
      <c r="W133" s="6">
        <v>0</v>
      </c>
      <c r="X133" s="6">
        <v>0</v>
      </c>
      <c r="AC133" s="1"/>
      <c r="AD133" s="1"/>
    </row>
    <row r="134" spans="1:30">
      <c r="A134" s="2">
        <v>133</v>
      </c>
      <c r="B134" s="2" t="str">
        <f t="shared" si="8"/>
        <v>SYD-DXB-S</v>
      </c>
      <c r="C134" s="2" t="s">
        <v>10</v>
      </c>
      <c r="D134" t="s">
        <v>14</v>
      </c>
      <c r="E134" s="2" t="s">
        <v>19</v>
      </c>
      <c r="F134" s="2">
        <v>0</v>
      </c>
      <c r="G134" s="34">
        <v>0</v>
      </c>
      <c r="H134" s="1">
        <v>0</v>
      </c>
      <c r="I134" s="3">
        <v>0</v>
      </c>
      <c r="J134" s="3">
        <v>0</v>
      </c>
      <c r="K134" s="33">
        <v>0</v>
      </c>
      <c r="L134" s="3">
        <f t="shared" si="9"/>
        <v>0</v>
      </c>
      <c r="M134" s="3">
        <v>0</v>
      </c>
      <c r="N134" s="3">
        <v>0</v>
      </c>
      <c r="O134" s="3" cm="1">
        <f t="array" ref="O134">SUMPRODUCT($O$2:$O$9,TRANSPOSE(Q134:X134))</f>
        <v>36</v>
      </c>
      <c r="P134" s="3">
        <f t="shared" si="7"/>
        <v>1080</v>
      </c>
      <c r="Q134" s="6">
        <v>0</v>
      </c>
      <c r="R134" s="6">
        <v>0</v>
      </c>
      <c r="S134" s="6">
        <v>0</v>
      </c>
      <c r="T134" s="3">
        <v>1</v>
      </c>
      <c r="U134" s="3">
        <v>1</v>
      </c>
      <c r="V134" s="3">
        <v>1</v>
      </c>
      <c r="W134" s="3">
        <v>1</v>
      </c>
      <c r="X134" s="6">
        <v>0</v>
      </c>
      <c r="AC134" s="1"/>
      <c r="AD134" s="1"/>
    </row>
    <row r="135" spans="1:30">
      <c r="A135" s="2">
        <v>134</v>
      </c>
      <c r="B135" s="2" t="str">
        <f t="shared" si="8"/>
        <v>BNE-SOU-S</v>
      </c>
      <c r="C135" s="2" t="s">
        <v>11</v>
      </c>
      <c r="D135" t="s">
        <v>7</v>
      </c>
      <c r="E135" t="s">
        <v>19</v>
      </c>
      <c r="F135">
        <v>8890.8739750000004</v>
      </c>
      <c r="G135" s="34">
        <v>1</v>
      </c>
      <c r="H135" s="1">
        <v>1</v>
      </c>
      <c r="I135" s="3">
        <v>1</v>
      </c>
      <c r="J135" s="3">
        <v>1</v>
      </c>
      <c r="K135" s="33">
        <f>VLOOKUP(B135,[1]demand_without_cancel!$D$2:$E$88,2,FALSE)</f>
        <v>2</v>
      </c>
      <c r="L135" s="3">
        <f t="shared" si="9"/>
        <v>2.1086</v>
      </c>
      <c r="M135" s="3">
        <v>2</v>
      </c>
      <c r="N135" s="3">
        <v>1</v>
      </c>
      <c r="O135" s="3" cm="1">
        <f t="array" ref="O135">SUMPRODUCT($O$2:$O$9,TRANSPOSE(Q135:X135))</f>
        <v>52</v>
      </c>
      <c r="P135" s="3">
        <f t="shared" si="7"/>
        <v>1560</v>
      </c>
      <c r="Q135" s="6">
        <v>0</v>
      </c>
      <c r="R135" s="6">
        <v>0</v>
      </c>
      <c r="S135" s="6">
        <v>0</v>
      </c>
      <c r="T135" s="6">
        <v>0</v>
      </c>
      <c r="U135" s="3">
        <v>1</v>
      </c>
      <c r="V135" s="3">
        <v>1</v>
      </c>
      <c r="W135" s="3">
        <v>1</v>
      </c>
      <c r="X135" s="3">
        <v>1</v>
      </c>
      <c r="AC135" s="1"/>
      <c r="AD135" s="1"/>
    </row>
    <row r="136" spans="1:30">
      <c r="A136" s="2">
        <v>135</v>
      </c>
      <c r="B136" s="2" t="str">
        <f t="shared" si="8"/>
        <v>SOU-HKG-S</v>
      </c>
      <c r="C136" s="2" t="s">
        <v>7</v>
      </c>
      <c r="D136" t="s">
        <v>12</v>
      </c>
      <c r="E136" s="2" t="s">
        <v>19</v>
      </c>
      <c r="F136" s="2">
        <v>0</v>
      </c>
      <c r="G136" s="34">
        <v>0</v>
      </c>
      <c r="H136" s="1">
        <v>0</v>
      </c>
      <c r="I136" s="3">
        <v>0</v>
      </c>
      <c r="J136" s="3">
        <v>0</v>
      </c>
      <c r="K136" s="33">
        <v>0</v>
      </c>
      <c r="L136" s="3">
        <f t="shared" si="9"/>
        <v>0</v>
      </c>
      <c r="M136" s="3">
        <v>0</v>
      </c>
      <c r="N136" s="3">
        <v>0</v>
      </c>
      <c r="O136" s="3" cm="1">
        <f t="array" ref="O136">SUMPRODUCT($O$2:$O$9,TRANSPOSE(Q136:X136))</f>
        <v>63</v>
      </c>
      <c r="P136" s="3">
        <f t="shared" si="7"/>
        <v>1890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6">
        <v>0</v>
      </c>
      <c r="W136" s="6">
        <v>0</v>
      </c>
      <c r="X136" s="6">
        <v>0</v>
      </c>
      <c r="AC136" s="1"/>
      <c r="AD136" s="1"/>
    </row>
    <row r="137" spans="1:30">
      <c r="A137" s="2">
        <v>136</v>
      </c>
      <c r="B137" s="2" t="str">
        <f t="shared" si="8"/>
        <v>SFO-SIN-S</v>
      </c>
      <c r="C137" s="2" t="s">
        <v>8</v>
      </c>
      <c r="D137" t="s">
        <v>13</v>
      </c>
      <c r="E137" s="2" t="s">
        <v>19</v>
      </c>
      <c r="F137" s="2">
        <v>0</v>
      </c>
      <c r="G137" s="34">
        <v>0</v>
      </c>
      <c r="H137" s="1">
        <v>0</v>
      </c>
      <c r="I137" s="3">
        <v>0</v>
      </c>
      <c r="J137" s="3">
        <v>0</v>
      </c>
      <c r="K137" s="33">
        <v>0</v>
      </c>
      <c r="L137" s="3">
        <f t="shared" si="9"/>
        <v>0</v>
      </c>
      <c r="M137" s="3">
        <v>0</v>
      </c>
      <c r="N137" s="3">
        <v>0</v>
      </c>
      <c r="O137" s="3" cm="1">
        <f t="array" ref="O137">SUMPRODUCT($O$2:$O$9,TRANSPOSE(Q137:X137))</f>
        <v>45</v>
      </c>
      <c r="P137" s="3">
        <f t="shared" si="7"/>
        <v>1350</v>
      </c>
      <c r="Q137" s="3">
        <v>0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6">
        <v>0</v>
      </c>
      <c r="X137" s="6">
        <v>0</v>
      </c>
      <c r="AC137" s="1"/>
      <c r="AD137" s="1"/>
    </row>
    <row r="138" spans="1:30">
      <c r="A138" s="2">
        <v>137</v>
      </c>
      <c r="B138" s="2" t="str">
        <f t="shared" si="8"/>
        <v>AKL-DXB-S</v>
      </c>
      <c r="C138" s="2" t="s">
        <v>9</v>
      </c>
      <c r="D138" t="s">
        <v>14</v>
      </c>
      <c r="E138" s="2" t="s">
        <v>19</v>
      </c>
      <c r="F138" s="2">
        <v>0</v>
      </c>
      <c r="G138" s="34">
        <v>0</v>
      </c>
      <c r="H138" s="1">
        <v>0</v>
      </c>
      <c r="I138" s="3">
        <v>0</v>
      </c>
      <c r="J138" s="3">
        <v>0</v>
      </c>
      <c r="K138" s="33">
        <v>0</v>
      </c>
      <c r="L138" s="3">
        <f t="shared" si="9"/>
        <v>0</v>
      </c>
      <c r="M138" s="3">
        <v>0</v>
      </c>
      <c r="N138" s="3">
        <v>0</v>
      </c>
      <c r="O138" s="3" cm="1">
        <f t="array" ref="O138">SUMPRODUCT($O$2:$O$9,TRANSPOSE(Q138:X138))</f>
        <v>40</v>
      </c>
      <c r="P138" s="3">
        <f t="shared" si="7"/>
        <v>1200</v>
      </c>
      <c r="Q138" s="6">
        <v>0</v>
      </c>
      <c r="R138" s="6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0</v>
      </c>
      <c r="AC138" s="1"/>
      <c r="AD138" s="1"/>
    </row>
    <row r="139" spans="1:30">
      <c r="A139" s="2">
        <v>138</v>
      </c>
      <c r="B139" s="2" t="str">
        <f t="shared" si="8"/>
        <v>SYD-SOU-S</v>
      </c>
      <c r="C139" s="2" t="s">
        <v>10</v>
      </c>
      <c r="D139" t="s">
        <v>7</v>
      </c>
      <c r="E139" t="s">
        <v>19</v>
      </c>
      <c r="F139">
        <v>11084.659636357101</v>
      </c>
      <c r="G139" s="34">
        <v>8</v>
      </c>
      <c r="H139" s="1">
        <v>8</v>
      </c>
      <c r="I139" s="3">
        <v>9</v>
      </c>
      <c r="J139" s="3">
        <v>5</v>
      </c>
      <c r="K139" s="33">
        <f>VLOOKUP(B139,[1]demand_without_cancel!$D$2:$E$88,2,FALSE)</f>
        <v>14</v>
      </c>
      <c r="L139" s="3">
        <f t="shared" si="9"/>
        <v>14.760200000000001</v>
      </c>
      <c r="M139" s="3">
        <v>15</v>
      </c>
      <c r="N139" s="3">
        <v>9</v>
      </c>
      <c r="O139" s="3" cm="1">
        <f t="array" ref="O139">SUMPRODUCT($O$2:$O$9,TRANSPOSE(Q139:X139))</f>
        <v>55</v>
      </c>
      <c r="P139" s="3">
        <f t="shared" si="7"/>
        <v>1650</v>
      </c>
      <c r="Q139" s="6">
        <v>0</v>
      </c>
      <c r="R139" s="6">
        <v>0</v>
      </c>
      <c r="S139" s="3">
        <v>0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AC139" s="1"/>
      <c r="AD139" s="1"/>
    </row>
    <row r="140" spans="1:30">
      <c r="A140" s="2">
        <v>139</v>
      </c>
      <c r="B140" s="2" t="str">
        <f t="shared" si="8"/>
        <v>SOU-SIN-S</v>
      </c>
      <c r="C140" s="2" t="s">
        <v>7</v>
      </c>
      <c r="D140" t="s">
        <v>13</v>
      </c>
      <c r="E140" s="2" t="s">
        <v>19</v>
      </c>
      <c r="F140" s="2">
        <v>0</v>
      </c>
      <c r="G140" s="34">
        <v>0</v>
      </c>
      <c r="H140" s="1">
        <v>0</v>
      </c>
      <c r="I140" s="3">
        <v>0</v>
      </c>
      <c r="J140" s="3">
        <v>0</v>
      </c>
      <c r="K140" s="33">
        <v>0</v>
      </c>
      <c r="L140" s="3">
        <f t="shared" si="9"/>
        <v>0</v>
      </c>
      <c r="M140" s="3">
        <v>0</v>
      </c>
      <c r="N140" s="3">
        <v>0</v>
      </c>
      <c r="O140" s="3" cm="1">
        <f t="array" ref="O140">SUMPRODUCT($O$2:$O$9,TRANSPOSE(Q140:X140))</f>
        <v>69</v>
      </c>
      <c r="P140" s="3">
        <f t="shared" si="7"/>
        <v>2070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0</v>
      </c>
      <c r="X140" s="3">
        <v>0</v>
      </c>
      <c r="AC140" s="1"/>
      <c r="AD140" s="1"/>
    </row>
    <row r="141" spans="1:30">
      <c r="A141" s="2">
        <v>140</v>
      </c>
      <c r="B141" s="2" t="str">
        <f t="shared" si="8"/>
        <v>SFO-DXB-S</v>
      </c>
      <c r="C141" s="2" t="s">
        <v>8</v>
      </c>
      <c r="D141" t="s">
        <v>14</v>
      </c>
      <c r="E141" s="2" t="s">
        <v>19</v>
      </c>
      <c r="F141" s="2">
        <v>0</v>
      </c>
      <c r="G141" s="34">
        <v>0</v>
      </c>
      <c r="H141" s="1">
        <v>0</v>
      </c>
      <c r="I141" s="3">
        <v>0</v>
      </c>
      <c r="J141" s="3">
        <v>0</v>
      </c>
      <c r="K141" s="33">
        <v>0</v>
      </c>
      <c r="L141" s="3">
        <f t="shared" si="9"/>
        <v>0</v>
      </c>
      <c r="M141" s="3">
        <v>0</v>
      </c>
      <c r="N141" s="3">
        <v>0</v>
      </c>
      <c r="O141" s="3" cm="1">
        <f t="array" ref="O141">SUMPRODUCT($O$2:$O$9,TRANSPOSE(Q141:X141))</f>
        <v>56</v>
      </c>
      <c r="P141" s="3">
        <f t="shared" si="7"/>
        <v>1680</v>
      </c>
      <c r="Q141" s="3">
        <v>0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0</v>
      </c>
      <c r="AC141" s="1"/>
      <c r="AD141" s="1"/>
    </row>
    <row r="142" spans="1:30">
      <c r="A142" s="2">
        <v>141</v>
      </c>
      <c r="B142" s="2" t="str">
        <f t="shared" si="8"/>
        <v>AKL-SOU-S</v>
      </c>
      <c r="C142" s="2" t="s">
        <v>9</v>
      </c>
      <c r="D142" t="s">
        <v>7</v>
      </c>
      <c r="E142" s="2" t="s">
        <v>19</v>
      </c>
      <c r="F142">
        <v>7517.2802325000002</v>
      </c>
      <c r="G142" s="34">
        <v>4</v>
      </c>
      <c r="H142" s="1">
        <v>4</v>
      </c>
      <c r="I142" s="3">
        <v>4</v>
      </c>
      <c r="J142" s="3">
        <v>0</v>
      </c>
      <c r="K142" s="33">
        <f>VLOOKUP(B142,[1]demand_without_cancel!$D$2:$E$88,2,FALSE)</f>
        <v>8</v>
      </c>
      <c r="L142" s="3">
        <f t="shared" si="9"/>
        <v>8.4344000000000001</v>
      </c>
      <c r="M142" s="3">
        <v>9</v>
      </c>
      <c r="N142" s="3">
        <v>4</v>
      </c>
      <c r="O142" s="3" cm="1">
        <f t="array" ref="O142">SUMPRODUCT($O$2:$O$9,TRANSPOSE(Q142:X142))</f>
        <v>59</v>
      </c>
      <c r="P142" s="3">
        <f t="shared" si="7"/>
        <v>1770</v>
      </c>
      <c r="Q142" s="3">
        <v>0</v>
      </c>
      <c r="R142" s="3">
        <v>0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AC142" s="1"/>
      <c r="AD142" s="1"/>
    </row>
    <row r="143" spans="1:30">
      <c r="A143" s="2">
        <v>142</v>
      </c>
      <c r="B143" s="2" t="str">
        <f t="shared" si="8"/>
        <v>SOU-DXB-S</v>
      </c>
      <c r="C143" s="2" t="s">
        <v>7</v>
      </c>
      <c r="D143" t="s">
        <v>14</v>
      </c>
      <c r="E143" s="2" t="s">
        <v>19</v>
      </c>
      <c r="F143" s="2">
        <v>0</v>
      </c>
      <c r="G143" s="34">
        <v>0</v>
      </c>
      <c r="H143" s="1">
        <v>0</v>
      </c>
      <c r="I143" s="3">
        <v>0</v>
      </c>
      <c r="J143" s="3">
        <v>0</v>
      </c>
      <c r="K143" s="33">
        <v>0</v>
      </c>
      <c r="L143" s="3">
        <f t="shared" si="9"/>
        <v>0</v>
      </c>
      <c r="M143" s="3">
        <v>0</v>
      </c>
      <c r="N143" s="3">
        <v>0</v>
      </c>
      <c r="O143" s="3" cm="1">
        <f t="array" ref="O143">SUMPRODUCT($O$2:$O$9,TRANSPOSE(Q143:X143))</f>
        <v>80</v>
      </c>
      <c r="P143" s="3">
        <f t="shared" si="7"/>
        <v>2400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0</v>
      </c>
      <c r="AC143" s="1"/>
      <c r="AD143" s="1"/>
    </row>
    <row r="144" spans="1:30">
      <c r="A144" s="2">
        <v>143</v>
      </c>
      <c r="B144" s="2" t="str">
        <f t="shared" si="8"/>
        <v>SFO-SOU-S</v>
      </c>
      <c r="C144" s="2" t="s">
        <v>8</v>
      </c>
      <c r="D144" t="s">
        <v>7</v>
      </c>
      <c r="E144" s="2" t="s">
        <v>19</v>
      </c>
      <c r="F144" s="2">
        <v>0</v>
      </c>
      <c r="G144" s="34">
        <v>0</v>
      </c>
      <c r="H144" s="1">
        <v>0</v>
      </c>
      <c r="I144" s="3">
        <v>0</v>
      </c>
      <c r="J144" s="3">
        <v>0</v>
      </c>
      <c r="K144" s="33">
        <v>0</v>
      </c>
      <c r="L144" s="3">
        <f t="shared" si="9"/>
        <v>0</v>
      </c>
      <c r="M144" s="3">
        <v>0</v>
      </c>
      <c r="N144" s="3">
        <v>0</v>
      </c>
      <c r="O144" s="3" cm="1">
        <f t="array" ref="O144">SUMPRODUCT($O$2:$O$9,TRANSPOSE(Q144:X144))</f>
        <v>75</v>
      </c>
      <c r="P144" s="3">
        <f t="shared" si="7"/>
        <v>2250</v>
      </c>
      <c r="Q144" s="3">
        <v>0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AC144" s="1"/>
      <c r="AD144" s="1"/>
    </row>
    <row r="145" spans="1:30">
      <c r="A145" s="2">
        <v>144</v>
      </c>
      <c r="B145" s="2" t="str">
        <f t="shared" si="8"/>
        <v>SOU-SOU-S</v>
      </c>
      <c r="C145" s="2" t="s">
        <v>7</v>
      </c>
      <c r="D145" t="s">
        <v>7</v>
      </c>
      <c r="E145" t="s">
        <v>19</v>
      </c>
      <c r="F145">
        <v>12847.4751922667</v>
      </c>
      <c r="G145" s="34">
        <v>39</v>
      </c>
      <c r="H145" s="1">
        <v>41</v>
      </c>
      <c r="I145" s="3">
        <v>43</v>
      </c>
      <c r="J145" s="3">
        <v>37</v>
      </c>
      <c r="K145" s="33">
        <f>VLOOKUP(B145,[1]demand_without_cancel!$D$2:$E$88,2,FALSE)</f>
        <v>75</v>
      </c>
      <c r="L145" s="3">
        <f t="shared" si="9"/>
        <v>79.072500000000005</v>
      </c>
      <c r="M145" s="3">
        <v>82</v>
      </c>
      <c r="N145" s="3">
        <v>41</v>
      </c>
      <c r="O145" s="3" cm="1">
        <f t="array" ref="O145">SUMPRODUCT($O$2:$O$9,TRANSPOSE(Q145:X145))</f>
        <v>99</v>
      </c>
      <c r="P145" s="3">
        <f>O145*10</f>
        <v>990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AC145" s="1"/>
      <c r="AD145" s="1"/>
    </row>
    <row r="146" spans="1:30">
      <c r="H146" s="3"/>
    </row>
    <row r="147" spans="1:30">
      <c r="H1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6343-C316-46C8-81D9-CDD58FC14A4C}">
  <dimension ref="A1:BL145"/>
  <sheetViews>
    <sheetView topLeftCell="AU6" workbookViewId="0">
      <selection activeCell="BE16" sqref="BE16"/>
    </sheetView>
  </sheetViews>
  <sheetFormatPr defaultRowHeight="15.6"/>
  <cols>
    <col min="56" max="56" width="15.69921875" customWidth="1"/>
  </cols>
  <sheetData>
    <row r="1" spans="1:64">
      <c r="A1" t="s">
        <v>18</v>
      </c>
      <c r="C1" t="s">
        <v>15</v>
      </c>
      <c r="D1" t="s">
        <v>16</v>
      </c>
      <c r="E1" t="s">
        <v>17</v>
      </c>
      <c r="F1" t="s">
        <v>23</v>
      </c>
      <c r="G1" t="s">
        <v>43</v>
      </c>
      <c r="H1" t="s">
        <v>33</v>
      </c>
      <c r="I1" t="s">
        <v>34</v>
      </c>
      <c r="J1" t="s">
        <v>30</v>
      </c>
      <c r="K1" t="s">
        <v>42</v>
      </c>
      <c r="L1" t="s">
        <v>44</v>
      </c>
      <c r="M1" t="s">
        <v>45</v>
      </c>
      <c r="N1" t="s">
        <v>46</v>
      </c>
      <c r="O1" t="s">
        <v>28</v>
      </c>
      <c r="P1" t="s">
        <v>29</v>
      </c>
      <c r="Q1" t="s">
        <v>5</v>
      </c>
      <c r="R1" t="s">
        <v>3</v>
      </c>
      <c r="S1" t="s">
        <v>0</v>
      </c>
      <c r="T1" t="s">
        <v>6</v>
      </c>
      <c r="U1" t="s">
        <v>1</v>
      </c>
      <c r="V1" t="s">
        <v>24</v>
      </c>
      <c r="W1" t="s">
        <v>4</v>
      </c>
      <c r="X1" t="s">
        <v>2</v>
      </c>
      <c r="AG1" t="s">
        <v>194</v>
      </c>
      <c r="AH1" t="s">
        <v>195</v>
      </c>
      <c r="AU1" t="s">
        <v>5</v>
      </c>
      <c r="AV1" t="s">
        <v>3</v>
      </c>
      <c r="AW1" t="s">
        <v>0</v>
      </c>
      <c r="AX1" t="s">
        <v>6</v>
      </c>
      <c r="AY1" t="s">
        <v>1</v>
      </c>
      <c r="AZ1" t="s">
        <v>24</v>
      </c>
      <c r="BA1" t="s">
        <v>4</v>
      </c>
      <c r="BB1" t="s">
        <v>2</v>
      </c>
    </row>
    <row r="2" spans="1:64">
      <c r="A2">
        <v>1</v>
      </c>
      <c r="B2" t="s">
        <v>50</v>
      </c>
      <c r="C2" t="s">
        <v>7</v>
      </c>
      <c r="D2" t="s">
        <v>8</v>
      </c>
      <c r="E2" t="s">
        <v>22</v>
      </c>
      <c r="F2">
        <v>982.90992464239105</v>
      </c>
      <c r="G2">
        <v>50</v>
      </c>
      <c r="H2">
        <v>52.715000000000003</v>
      </c>
      <c r="I2">
        <v>53.652500000000003</v>
      </c>
      <c r="J2">
        <v>22</v>
      </c>
      <c r="K2">
        <v>92</v>
      </c>
      <c r="L2">
        <v>96.995599999999996</v>
      </c>
      <c r="M2">
        <v>98.720600000000005</v>
      </c>
      <c r="N2">
        <v>90</v>
      </c>
      <c r="O2">
        <v>24</v>
      </c>
      <c r="P2">
        <v>720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D2" t="str">
        <f>C2&amp;"-"&amp;D2</f>
        <v>SOU-SFO</v>
      </c>
      <c r="AE2" t="s">
        <v>22</v>
      </c>
      <c r="AF2">
        <v>92</v>
      </c>
      <c r="AG2" s="3">
        <v>88</v>
      </c>
      <c r="AH2" s="3">
        <v>90</v>
      </c>
      <c r="AK2">
        <f>AG2*Q2</f>
        <v>88</v>
      </c>
      <c r="AL2">
        <f>AG2*R2</f>
        <v>0</v>
      </c>
      <c r="AM2">
        <f>AG2*S2</f>
        <v>0</v>
      </c>
      <c r="AN2">
        <f>AG2*T2</f>
        <v>0</v>
      </c>
      <c r="AO2">
        <f>AG2*U2</f>
        <v>0</v>
      </c>
      <c r="AP2">
        <f>AG2*V2</f>
        <v>0</v>
      </c>
      <c r="AQ2">
        <f>AG2*W2</f>
        <v>0</v>
      </c>
      <c r="AR2">
        <f>AG2*X2</f>
        <v>0</v>
      </c>
      <c r="AT2" t="s">
        <v>5</v>
      </c>
      <c r="AU2">
        <f>AK2+AK38+AK74+AK110</f>
        <v>568</v>
      </c>
      <c r="AV2">
        <f>AL2+AL38+AL74+AL110</f>
        <v>0</v>
      </c>
      <c r="AW2">
        <f t="shared" ref="AW2:BB17" si="0">AM2+AM38+AM74+AM110</f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</row>
    <row r="3" spans="1:64">
      <c r="A3">
        <v>2</v>
      </c>
      <c r="B3" t="s">
        <v>51</v>
      </c>
      <c r="C3" t="s">
        <v>8</v>
      </c>
      <c r="D3" t="s">
        <v>9</v>
      </c>
      <c r="E3" t="s">
        <v>22</v>
      </c>
      <c r="F3">
        <v>409.76516560454502</v>
      </c>
      <c r="G3">
        <v>11</v>
      </c>
      <c r="H3">
        <v>11.597300000000001</v>
      </c>
      <c r="I3">
        <v>11.803550000000001</v>
      </c>
      <c r="J3">
        <v>5</v>
      </c>
      <c r="K3">
        <v>22</v>
      </c>
      <c r="L3">
        <v>23.194600000000001</v>
      </c>
      <c r="M3">
        <v>23.607100000000003</v>
      </c>
      <c r="N3">
        <v>6.9999999999999991</v>
      </c>
      <c r="O3">
        <v>16</v>
      </c>
      <c r="P3">
        <v>640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D3" t="str">
        <f t="shared" ref="AD3:AD66" si="1">C3&amp;"-"&amp;D3</f>
        <v>SFO-AKL</v>
      </c>
      <c r="AE3" t="s">
        <v>22</v>
      </c>
      <c r="AF3">
        <v>22</v>
      </c>
      <c r="AG3" s="3">
        <v>7</v>
      </c>
      <c r="AH3" s="3">
        <v>6.9999999999999991</v>
      </c>
      <c r="AK3">
        <f t="shared" ref="AK3:AK66" si="2">AG3*Q3</f>
        <v>0</v>
      </c>
      <c r="AL3">
        <f t="shared" ref="AL3:AL66" si="3">AG3*R3</f>
        <v>7</v>
      </c>
      <c r="AM3">
        <f t="shared" ref="AM3:AM66" si="4">AG3*S3</f>
        <v>0</v>
      </c>
      <c r="AN3">
        <f t="shared" ref="AN3:AN66" si="5">AG3*T3</f>
        <v>0</v>
      </c>
      <c r="AO3">
        <f t="shared" ref="AO3:AO66" si="6">AG3*U3</f>
        <v>0</v>
      </c>
      <c r="AP3">
        <f t="shared" ref="AP3:AP66" si="7">AG3*V3</f>
        <v>0</v>
      </c>
      <c r="AQ3">
        <f t="shared" ref="AQ3:AQ66" si="8">AG3*W3</f>
        <v>0</v>
      </c>
      <c r="AR3">
        <f t="shared" ref="AR3:AR66" si="9">AG3*X3</f>
        <v>0</v>
      </c>
      <c r="AT3" t="s">
        <v>3</v>
      </c>
      <c r="AU3">
        <f t="shared" ref="AU3:AU37" si="10">AK3+AK39+AK75+AK111</f>
        <v>0</v>
      </c>
      <c r="AV3">
        <f t="shared" ref="AV3:BB37" si="11">AL3+AL39+AL75+AL111</f>
        <v>61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D3" t="s">
        <v>224</v>
      </c>
      <c r="BE3" s="39">
        <v>1900</v>
      </c>
      <c r="BF3" s="39">
        <v>1924</v>
      </c>
      <c r="BG3" s="39">
        <v>1928</v>
      </c>
      <c r="BH3" s="39">
        <v>1848</v>
      </c>
      <c r="BI3" s="39">
        <v>1844</v>
      </c>
      <c r="BJ3" s="39">
        <v>1824</v>
      </c>
      <c r="BK3" s="39">
        <v>1876</v>
      </c>
      <c r="BL3" s="39">
        <v>1826</v>
      </c>
    </row>
    <row r="4" spans="1:64">
      <c r="A4">
        <v>3</v>
      </c>
      <c r="B4" t="s">
        <v>52</v>
      </c>
      <c r="C4" t="s">
        <v>9</v>
      </c>
      <c r="D4" t="s">
        <v>10</v>
      </c>
      <c r="E4" t="s">
        <v>22</v>
      </c>
      <c r="F4">
        <v>219.77965004117601</v>
      </c>
      <c r="G4">
        <v>9</v>
      </c>
      <c r="H4">
        <v>9.4886999999999997</v>
      </c>
      <c r="I4">
        <v>9.6574500000000008</v>
      </c>
      <c r="J4">
        <v>4</v>
      </c>
      <c r="K4">
        <v>17</v>
      </c>
      <c r="L4">
        <v>17.923100000000002</v>
      </c>
      <c r="M4">
        <v>18.241849999999999</v>
      </c>
      <c r="N4">
        <v>5.9999999999999982</v>
      </c>
      <c r="O4">
        <v>4</v>
      </c>
      <c r="P4">
        <v>160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AD4" t="str">
        <f t="shared" si="1"/>
        <v>AKL-SYD</v>
      </c>
      <c r="AE4" t="s">
        <v>22</v>
      </c>
      <c r="AF4">
        <v>17</v>
      </c>
      <c r="AG4" s="3">
        <v>7</v>
      </c>
      <c r="AH4" s="3">
        <v>5.9999999999999982</v>
      </c>
      <c r="AK4">
        <f t="shared" si="2"/>
        <v>0</v>
      </c>
      <c r="AL4">
        <f t="shared" si="3"/>
        <v>0</v>
      </c>
      <c r="AM4">
        <f t="shared" si="4"/>
        <v>7</v>
      </c>
      <c r="AN4">
        <f t="shared" si="5"/>
        <v>0</v>
      </c>
      <c r="AO4">
        <f t="shared" si="6"/>
        <v>0</v>
      </c>
      <c r="AP4">
        <f t="shared" si="7"/>
        <v>0</v>
      </c>
      <c r="AQ4">
        <f t="shared" si="8"/>
        <v>0</v>
      </c>
      <c r="AR4">
        <f t="shared" si="9"/>
        <v>0</v>
      </c>
      <c r="AT4" t="s">
        <v>0</v>
      </c>
      <c r="AU4">
        <f t="shared" si="10"/>
        <v>0</v>
      </c>
      <c r="AV4">
        <f t="shared" si="11"/>
        <v>0</v>
      </c>
      <c r="AW4">
        <f t="shared" si="0"/>
        <v>79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D4" t="s">
        <v>226</v>
      </c>
      <c r="BE4" s="39">
        <v>2002</v>
      </c>
      <c r="BF4" s="39">
        <v>2027</v>
      </c>
      <c r="BG4" s="39">
        <v>2031</v>
      </c>
      <c r="BH4" s="39">
        <v>1944</v>
      </c>
      <c r="BI4" s="39">
        <v>1939</v>
      </c>
      <c r="BJ4" s="39">
        <v>1920</v>
      </c>
      <c r="BK4" s="39">
        <v>1976</v>
      </c>
      <c r="BL4" s="39">
        <v>1923</v>
      </c>
    </row>
    <row r="5" spans="1:64">
      <c r="A5">
        <v>4</v>
      </c>
      <c r="B5" t="s">
        <v>53</v>
      </c>
      <c r="C5" t="s">
        <v>10</v>
      </c>
      <c r="D5" t="s">
        <v>11</v>
      </c>
      <c r="E5" t="s">
        <v>22</v>
      </c>
      <c r="F5">
        <v>220.795256727273</v>
      </c>
      <c r="G5">
        <v>13</v>
      </c>
      <c r="H5">
        <v>13.7059</v>
      </c>
      <c r="I5">
        <v>13.94965</v>
      </c>
      <c r="J5">
        <v>2</v>
      </c>
      <c r="K5">
        <v>22</v>
      </c>
      <c r="L5">
        <v>23.194600000000001</v>
      </c>
      <c r="M5">
        <v>23.607100000000003</v>
      </c>
      <c r="N5">
        <v>9</v>
      </c>
      <c r="O5">
        <v>3</v>
      </c>
      <c r="P5">
        <v>120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AD5" t="str">
        <f t="shared" si="1"/>
        <v>SYD-BNE</v>
      </c>
      <c r="AE5" t="s">
        <v>22</v>
      </c>
      <c r="AF5">
        <v>22</v>
      </c>
      <c r="AG5" s="3">
        <v>9</v>
      </c>
      <c r="AH5" s="3">
        <v>9</v>
      </c>
      <c r="AK5">
        <f t="shared" si="2"/>
        <v>0</v>
      </c>
      <c r="AL5">
        <f t="shared" si="3"/>
        <v>0</v>
      </c>
      <c r="AM5">
        <f t="shared" si="4"/>
        <v>0</v>
      </c>
      <c r="AN5">
        <f t="shared" si="5"/>
        <v>9</v>
      </c>
      <c r="AO5">
        <f t="shared" si="6"/>
        <v>0</v>
      </c>
      <c r="AP5">
        <f t="shared" si="7"/>
        <v>0</v>
      </c>
      <c r="AQ5">
        <f t="shared" si="8"/>
        <v>0</v>
      </c>
      <c r="AR5">
        <f t="shared" si="9"/>
        <v>0</v>
      </c>
      <c r="AT5" t="s">
        <v>6</v>
      </c>
      <c r="AU5">
        <f t="shared" si="10"/>
        <v>0</v>
      </c>
      <c r="AV5">
        <f t="shared" si="11"/>
        <v>0</v>
      </c>
      <c r="AW5">
        <f t="shared" si="0"/>
        <v>0</v>
      </c>
      <c r="AX5">
        <f t="shared" si="0"/>
        <v>56.000000000002586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D5" t="s">
        <v>225</v>
      </c>
      <c r="BE5" s="39">
        <v>2039</v>
      </c>
      <c r="BF5" s="39">
        <v>2065</v>
      </c>
      <c r="BG5" s="39">
        <v>2068</v>
      </c>
      <c r="BH5" s="39">
        <v>1982</v>
      </c>
      <c r="BI5" s="39">
        <v>1978</v>
      </c>
      <c r="BJ5" s="39">
        <v>1958</v>
      </c>
      <c r="BK5" s="39">
        <v>2013</v>
      </c>
      <c r="BL5" s="39">
        <v>1959</v>
      </c>
    </row>
    <row r="6" spans="1:64">
      <c r="A6">
        <v>5</v>
      </c>
      <c r="B6" t="s">
        <v>54</v>
      </c>
      <c r="C6" t="s">
        <v>11</v>
      </c>
      <c r="D6" t="s">
        <v>12</v>
      </c>
      <c r="E6" t="s">
        <v>22</v>
      </c>
      <c r="F6">
        <v>690.23854483333298</v>
      </c>
      <c r="G6">
        <v>5</v>
      </c>
      <c r="H6">
        <v>5.2714999999999996</v>
      </c>
      <c r="I6">
        <v>5.3652500000000005</v>
      </c>
      <c r="J6">
        <v>0</v>
      </c>
      <c r="K6">
        <v>9</v>
      </c>
      <c r="L6">
        <v>9.4886999999999997</v>
      </c>
      <c r="M6">
        <v>9.6574500000000008</v>
      </c>
      <c r="N6">
        <v>6.9999999999999991</v>
      </c>
      <c r="O6">
        <v>16</v>
      </c>
      <c r="P6">
        <v>640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AD6" t="str">
        <f t="shared" si="1"/>
        <v>BNE-HKG</v>
      </c>
      <c r="AE6" t="s">
        <v>22</v>
      </c>
      <c r="AF6">
        <v>9</v>
      </c>
      <c r="AG6" s="3">
        <v>8</v>
      </c>
      <c r="AH6" s="3">
        <v>6.9999999999999991</v>
      </c>
      <c r="AK6">
        <f t="shared" si="2"/>
        <v>0</v>
      </c>
      <c r="AL6">
        <f t="shared" si="3"/>
        <v>0</v>
      </c>
      <c r="AM6">
        <f t="shared" si="4"/>
        <v>0</v>
      </c>
      <c r="AN6">
        <f t="shared" si="5"/>
        <v>0</v>
      </c>
      <c r="AO6">
        <f t="shared" si="6"/>
        <v>8</v>
      </c>
      <c r="AP6">
        <f t="shared" si="7"/>
        <v>0</v>
      </c>
      <c r="AQ6">
        <f t="shared" si="8"/>
        <v>0</v>
      </c>
      <c r="AR6">
        <f t="shared" si="9"/>
        <v>0</v>
      </c>
      <c r="AT6" t="s">
        <v>1</v>
      </c>
      <c r="AU6">
        <f t="shared" si="10"/>
        <v>0</v>
      </c>
      <c r="AV6">
        <f t="shared" si="11"/>
        <v>0</v>
      </c>
      <c r="AW6">
        <f t="shared" si="0"/>
        <v>0</v>
      </c>
      <c r="AX6">
        <f t="shared" si="0"/>
        <v>0</v>
      </c>
      <c r="AY6">
        <f t="shared" si="0"/>
        <v>99</v>
      </c>
      <c r="AZ6">
        <f t="shared" si="0"/>
        <v>0</v>
      </c>
      <c r="BA6">
        <f t="shared" si="0"/>
        <v>0</v>
      </c>
      <c r="BB6">
        <f t="shared" si="0"/>
        <v>0</v>
      </c>
      <c r="BD6" t="s">
        <v>229</v>
      </c>
      <c r="BE6" s="39">
        <v>2069</v>
      </c>
      <c r="BF6" s="40">
        <v>2096</v>
      </c>
      <c r="BG6" s="40">
        <v>2100</v>
      </c>
      <c r="BH6" s="39">
        <v>2012</v>
      </c>
      <c r="BI6" s="39">
        <v>2007</v>
      </c>
      <c r="BJ6" s="39">
        <v>1986</v>
      </c>
      <c r="BK6" s="39">
        <v>2044</v>
      </c>
      <c r="BL6" s="39">
        <v>1989</v>
      </c>
    </row>
    <row r="7" spans="1:64">
      <c r="A7">
        <v>6</v>
      </c>
      <c r="B7" t="s">
        <v>55</v>
      </c>
      <c r="C7" t="s">
        <v>12</v>
      </c>
      <c r="D7" t="s">
        <v>13</v>
      </c>
      <c r="E7" t="s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240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 t="s">
        <v>31</v>
      </c>
      <c r="AA7" t="s">
        <v>32</v>
      </c>
      <c r="AD7" t="str">
        <f t="shared" si="1"/>
        <v>HKG-SIN</v>
      </c>
      <c r="AE7" t="s">
        <v>22</v>
      </c>
      <c r="AF7">
        <v>0</v>
      </c>
      <c r="AG7" s="3">
        <v>0</v>
      </c>
      <c r="AH7" s="3">
        <v>0</v>
      </c>
      <c r="AK7">
        <f t="shared" si="2"/>
        <v>0</v>
      </c>
      <c r="AL7">
        <f t="shared" si="3"/>
        <v>0</v>
      </c>
      <c r="AM7">
        <f t="shared" si="4"/>
        <v>0</v>
      </c>
      <c r="AN7">
        <f t="shared" si="5"/>
        <v>0</v>
      </c>
      <c r="AO7">
        <f t="shared" si="6"/>
        <v>0</v>
      </c>
      <c r="AP7">
        <f t="shared" si="7"/>
        <v>0</v>
      </c>
      <c r="AQ7">
        <f t="shared" si="8"/>
        <v>0</v>
      </c>
      <c r="AR7">
        <f t="shared" si="9"/>
        <v>0</v>
      </c>
      <c r="AT7" t="s">
        <v>24</v>
      </c>
      <c r="AU7">
        <f t="shared" si="10"/>
        <v>0</v>
      </c>
      <c r="AV7">
        <f t="shared" si="11"/>
        <v>0</v>
      </c>
      <c r="AW7">
        <f t="shared" si="0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D7" t="s">
        <v>227</v>
      </c>
      <c r="BE7">
        <v>2094</v>
      </c>
      <c r="BF7">
        <v>2094</v>
      </c>
      <c r="BG7">
        <v>2094</v>
      </c>
      <c r="BH7">
        <v>2094</v>
      </c>
      <c r="BI7">
        <v>2094</v>
      </c>
      <c r="BJ7">
        <v>2094</v>
      </c>
      <c r="BK7">
        <v>2094</v>
      </c>
      <c r="BL7">
        <v>2094</v>
      </c>
    </row>
    <row r="8" spans="1:64">
      <c r="A8">
        <v>7</v>
      </c>
      <c r="B8" t="s">
        <v>56</v>
      </c>
      <c r="C8" t="s">
        <v>13</v>
      </c>
      <c r="D8" t="s">
        <v>14</v>
      </c>
      <c r="E8" t="s">
        <v>22</v>
      </c>
      <c r="F8">
        <v>606.69490375714304</v>
      </c>
      <c r="G8">
        <v>7</v>
      </c>
      <c r="H8">
        <v>7.3801000000000005</v>
      </c>
      <c r="I8">
        <v>7.5113500000000002</v>
      </c>
      <c r="J8">
        <v>4</v>
      </c>
      <c r="K8">
        <v>14</v>
      </c>
      <c r="L8">
        <v>14.760200000000001</v>
      </c>
      <c r="M8">
        <v>15.0227</v>
      </c>
      <c r="N8">
        <v>10</v>
      </c>
      <c r="O8">
        <v>11</v>
      </c>
      <c r="P8">
        <v>440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14367125.411496712</v>
      </c>
      <c r="AA8">
        <v>18837865.411496714</v>
      </c>
      <c r="AD8" t="str">
        <f t="shared" si="1"/>
        <v>SIN-DXB</v>
      </c>
      <c r="AE8" t="s">
        <v>22</v>
      </c>
      <c r="AF8">
        <v>14</v>
      </c>
      <c r="AG8" s="3">
        <v>12</v>
      </c>
      <c r="AH8" s="3">
        <v>10</v>
      </c>
      <c r="AK8">
        <f t="shared" si="2"/>
        <v>0</v>
      </c>
      <c r="AL8">
        <f t="shared" si="3"/>
        <v>0</v>
      </c>
      <c r="AM8">
        <f t="shared" si="4"/>
        <v>0</v>
      </c>
      <c r="AN8">
        <f t="shared" si="5"/>
        <v>0</v>
      </c>
      <c r="AO8">
        <f t="shared" si="6"/>
        <v>0</v>
      </c>
      <c r="AP8">
        <f t="shared" si="7"/>
        <v>0</v>
      </c>
      <c r="AQ8">
        <f t="shared" si="8"/>
        <v>12</v>
      </c>
      <c r="AR8">
        <f t="shared" si="9"/>
        <v>0</v>
      </c>
      <c r="AT8" t="s">
        <v>4</v>
      </c>
      <c r="AU8">
        <f t="shared" si="10"/>
        <v>0</v>
      </c>
      <c r="AV8">
        <f t="shared" si="11"/>
        <v>0</v>
      </c>
      <c r="AW8">
        <f t="shared" si="0"/>
        <v>0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112</v>
      </c>
      <c r="BB8">
        <f t="shared" si="0"/>
        <v>0</v>
      </c>
    </row>
    <row r="9" spans="1:64">
      <c r="A9">
        <v>8</v>
      </c>
      <c r="B9" t="s">
        <v>57</v>
      </c>
      <c r="C9" t="s">
        <v>14</v>
      </c>
      <c r="D9" t="s">
        <v>7</v>
      </c>
      <c r="E9" t="s">
        <v>22</v>
      </c>
      <c r="F9">
        <v>1080.27073</v>
      </c>
      <c r="G9">
        <v>23</v>
      </c>
      <c r="H9">
        <v>24.248899999999999</v>
      </c>
      <c r="I9">
        <v>24.680150000000001</v>
      </c>
      <c r="J9">
        <v>4</v>
      </c>
      <c r="K9">
        <v>41</v>
      </c>
      <c r="L9">
        <v>43.226300000000002</v>
      </c>
      <c r="M9">
        <v>43.995049999999999</v>
      </c>
      <c r="N9">
        <v>37</v>
      </c>
      <c r="O9">
        <v>19</v>
      </c>
      <c r="P9">
        <v>760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AD9" t="str">
        <f t="shared" si="1"/>
        <v>DXB-SOU</v>
      </c>
      <c r="AE9" t="s">
        <v>22</v>
      </c>
      <c r="AF9">
        <v>41</v>
      </c>
      <c r="AG9" s="3">
        <v>39</v>
      </c>
      <c r="AH9" s="3">
        <v>37</v>
      </c>
      <c r="AK9">
        <f t="shared" si="2"/>
        <v>0</v>
      </c>
      <c r="AL9">
        <f t="shared" si="3"/>
        <v>0</v>
      </c>
      <c r="AM9">
        <f t="shared" si="4"/>
        <v>0</v>
      </c>
      <c r="AN9">
        <f t="shared" si="5"/>
        <v>0</v>
      </c>
      <c r="AO9">
        <f t="shared" si="6"/>
        <v>0</v>
      </c>
      <c r="AP9">
        <f t="shared" si="7"/>
        <v>0</v>
      </c>
      <c r="AQ9">
        <f t="shared" si="8"/>
        <v>0</v>
      </c>
      <c r="AR9">
        <f t="shared" si="9"/>
        <v>39</v>
      </c>
      <c r="AT9" t="s">
        <v>2</v>
      </c>
      <c r="AU9">
        <f t="shared" si="10"/>
        <v>0</v>
      </c>
      <c r="AV9">
        <f t="shared" si="11"/>
        <v>0</v>
      </c>
      <c r="AW9">
        <f t="shared" si="0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491.0000000000004</v>
      </c>
    </row>
    <row r="10" spans="1:64">
      <c r="A10">
        <v>9</v>
      </c>
      <c r="B10" t="s">
        <v>58</v>
      </c>
      <c r="C10" t="s">
        <v>7</v>
      </c>
      <c r="D10" t="s">
        <v>9</v>
      </c>
      <c r="E10" t="s">
        <v>22</v>
      </c>
      <c r="F10">
        <v>3000.9986551739098</v>
      </c>
      <c r="G10">
        <v>14</v>
      </c>
      <c r="H10">
        <v>14.760200000000001</v>
      </c>
      <c r="I10">
        <v>15.0227</v>
      </c>
      <c r="J10">
        <v>2</v>
      </c>
      <c r="K10">
        <v>23</v>
      </c>
      <c r="L10">
        <v>24.248899999999999</v>
      </c>
      <c r="M10">
        <v>24.680150000000001</v>
      </c>
      <c r="N10">
        <v>22.999999999999964</v>
      </c>
      <c r="O10">
        <v>40</v>
      </c>
      <c r="P10">
        <v>1200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27</v>
      </c>
      <c r="AD10" t="str">
        <f t="shared" si="1"/>
        <v>SOU-AKL</v>
      </c>
      <c r="AE10" t="s">
        <v>22</v>
      </c>
      <c r="AF10">
        <v>23</v>
      </c>
      <c r="AG10" s="3">
        <v>22.999999999999986</v>
      </c>
      <c r="AH10" s="3">
        <v>22.999999999999964</v>
      </c>
      <c r="AK10">
        <f t="shared" si="2"/>
        <v>22.999999999999986</v>
      </c>
      <c r="AL10">
        <f t="shared" si="3"/>
        <v>22.999999999999986</v>
      </c>
      <c r="AM10">
        <f t="shared" si="4"/>
        <v>0</v>
      </c>
      <c r="AN10">
        <f t="shared" si="5"/>
        <v>0</v>
      </c>
      <c r="AO10">
        <f t="shared" si="6"/>
        <v>0</v>
      </c>
      <c r="AP10">
        <f t="shared" si="7"/>
        <v>0</v>
      </c>
      <c r="AQ10">
        <f t="shared" si="8"/>
        <v>0</v>
      </c>
      <c r="AR10">
        <f t="shared" si="9"/>
        <v>0</v>
      </c>
      <c r="AT10" t="s">
        <v>196</v>
      </c>
      <c r="AU10">
        <f t="shared" si="10"/>
        <v>142</v>
      </c>
      <c r="AV10">
        <f t="shared" si="11"/>
        <v>142</v>
      </c>
      <c r="AW10">
        <f t="shared" si="0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0</v>
      </c>
      <c r="BB10">
        <f t="shared" si="0"/>
        <v>0</v>
      </c>
      <c r="BD10" t="s">
        <v>228</v>
      </c>
    </row>
    <row r="11" spans="1:64">
      <c r="A11">
        <v>10</v>
      </c>
      <c r="B11" t="s">
        <v>59</v>
      </c>
      <c r="C11" t="s">
        <v>8</v>
      </c>
      <c r="D11" t="s">
        <v>10</v>
      </c>
      <c r="E11" t="s">
        <v>22</v>
      </c>
      <c r="F11">
        <v>1595.97074030882</v>
      </c>
      <c r="G11">
        <v>37</v>
      </c>
      <c r="H11">
        <v>39.009100000000004</v>
      </c>
      <c r="I11">
        <v>39.702850000000005</v>
      </c>
      <c r="J11">
        <v>13</v>
      </c>
      <c r="K11">
        <v>68</v>
      </c>
      <c r="L11">
        <v>71.692400000000006</v>
      </c>
      <c r="M11">
        <v>72.967399999999998</v>
      </c>
      <c r="N11">
        <v>66</v>
      </c>
      <c r="O11">
        <v>20</v>
      </c>
      <c r="P11">
        <v>800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22</v>
      </c>
      <c r="Z11" t="s">
        <v>21</v>
      </c>
      <c r="AA11" t="s">
        <v>20</v>
      </c>
      <c r="AB11" t="s">
        <v>19</v>
      </c>
      <c r="AD11" t="str">
        <f t="shared" si="1"/>
        <v>SFO-SYD</v>
      </c>
      <c r="AE11" t="s">
        <v>22</v>
      </c>
      <c r="AF11">
        <v>68</v>
      </c>
      <c r="AG11" s="3">
        <v>66</v>
      </c>
      <c r="AH11" s="3">
        <v>66</v>
      </c>
      <c r="AK11">
        <f t="shared" si="2"/>
        <v>0</v>
      </c>
      <c r="AL11">
        <f t="shared" si="3"/>
        <v>66</v>
      </c>
      <c r="AM11">
        <f t="shared" si="4"/>
        <v>66</v>
      </c>
      <c r="AN11">
        <f t="shared" si="5"/>
        <v>0</v>
      </c>
      <c r="AO11">
        <f t="shared" si="6"/>
        <v>0</v>
      </c>
      <c r="AP11">
        <f t="shared" si="7"/>
        <v>0</v>
      </c>
      <c r="AQ11">
        <f t="shared" si="8"/>
        <v>0</v>
      </c>
      <c r="AR11">
        <f t="shared" si="9"/>
        <v>0</v>
      </c>
      <c r="AT11" t="s">
        <v>197</v>
      </c>
      <c r="AU11">
        <f t="shared" si="10"/>
        <v>0</v>
      </c>
      <c r="AV11">
        <f t="shared" si="11"/>
        <v>432</v>
      </c>
      <c r="AW11">
        <f t="shared" si="0"/>
        <v>432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D11" t="s">
        <v>224</v>
      </c>
      <c r="BE11" s="37">
        <f t="shared" ref="BE11:BL11" si="12">BE3/$BE$7</f>
        <v>0.90735434574976126</v>
      </c>
      <c r="BF11" s="37">
        <f t="shared" si="12"/>
        <v>0.91881566380133717</v>
      </c>
      <c r="BG11" s="37">
        <f t="shared" si="12"/>
        <v>0.92072588347659978</v>
      </c>
      <c r="BH11" s="37">
        <f t="shared" si="12"/>
        <v>0.88252148997134672</v>
      </c>
      <c r="BI11" s="37">
        <f t="shared" si="12"/>
        <v>0.8806112702960841</v>
      </c>
      <c r="BJ11" s="37">
        <f t="shared" si="12"/>
        <v>0.87106017191977081</v>
      </c>
      <c r="BK11" s="37">
        <f t="shared" si="12"/>
        <v>0.89589302769818524</v>
      </c>
      <c r="BL11" s="37">
        <f t="shared" si="12"/>
        <v>0.87201528175740206</v>
      </c>
    </row>
    <row r="12" spans="1:64">
      <c r="A12">
        <v>11</v>
      </c>
      <c r="B12" t="s">
        <v>60</v>
      </c>
      <c r="C12" t="s">
        <v>9</v>
      </c>
      <c r="D12" t="s">
        <v>11</v>
      </c>
      <c r="E12" t="s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280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283</v>
      </c>
      <c r="Z12">
        <v>283</v>
      </c>
      <c r="AA12">
        <v>1268</v>
      </c>
      <c r="AB12">
        <v>30</v>
      </c>
      <c r="AD12" t="str">
        <f t="shared" si="1"/>
        <v>AKL-BNE</v>
      </c>
      <c r="AE12" t="s">
        <v>22</v>
      </c>
      <c r="AF12">
        <v>0</v>
      </c>
      <c r="AG12" s="3">
        <v>0</v>
      </c>
      <c r="AH12" s="3">
        <v>0</v>
      </c>
      <c r="AK12">
        <f t="shared" si="2"/>
        <v>0</v>
      </c>
      <c r="AL12">
        <f t="shared" si="3"/>
        <v>0</v>
      </c>
      <c r="AM12">
        <f t="shared" si="4"/>
        <v>0</v>
      </c>
      <c r="AN12">
        <f t="shared" si="5"/>
        <v>0</v>
      </c>
      <c r="AO12">
        <f t="shared" si="6"/>
        <v>0</v>
      </c>
      <c r="AP12">
        <f t="shared" si="7"/>
        <v>0</v>
      </c>
      <c r="AQ12">
        <f t="shared" si="8"/>
        <v>0</v>
      </c>
      <c r="AR12">
        <f t="shared" si="9"/>
        <v>0</v>
      </c>
      <c r="AT12" t="s">
        <v>198</v>
      </c>
      <c r="AU12">
        <f t="shared" si="10"/>
        <v>0</v>
      </c>
      <c r="AV12">
        <f t="shared" si="11"/>
        <v>0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D12" t="s">
        <v>226</v>
      </c>
      <c r="BE12" s="37">
        <f t="shared" ref="BE12:BL12" si="13">BE4/$BE$7</f>
        <v>0.95606494746895898</v>
      </c>
      <c r="BF12" s="37">
        <f t="shared" si="13"/>
        <v>0.96800382043935052</v>
      </c>
      <c r="BG12" s="37">
        <f t="shared" si="13"/>
        <v>0.96991404011461313</v>
      </c>
      <c r="BH12" s="37">
        <f t="shared" si="13"/>
        <v>0.92836676217765046</v>
      </c>
      <c r="BI12" s="37">
        <f t="shared" si="13"/>
        <v>0.92597898758357211</v>
      </c>
      <c r="BJ12" s="37">
        <f t="shared" si="13"/>
        <v>0.91690544412607455</v>
      </c>
      <c r="BK12" s="37">
        <f t="shared" si="13"/>
        <v>0.94364851957975171</v>
      </c>
      <c r="BL12" s="37">
        <f t="shared" si="13"/>
        <v>0.91833810888252154</v>
      </c>
    </row>
    <row r="13" spans="1:64">
      <c r="A13">
        <v>12</v>
      </c>
      <c r="B13" t="s">
        <v>61</v>
      </c>
      <c r="C13" t="s">
        <v>10</v>
      </c>
      <c r="D13" t="s">
        <v>12</v>
      </c>
      <c r="E13" t="s">
        <v>22</v>
      </c>
      <c r="F13">
        <v>1006.16667392453</v>
      </c>
      <c r="G13">
        <v>30</v>
      </c>
      <c r="H13">
        <v>31.629000000000001</v>
      </c>
      <c r="I13">
        <v>32.191500000000005</v>
      </c>
      <c r="J13">
        <v>21</v>
      </c>
      <c r="K13">
        <v>53</v>
      </c>
      <c r="L13">
        <v>55.877900000000004</v>
      </c>
      <c r="M13">
        <v>56.871650000000002</v>
      </c>
      <c r="N13">
        <v>52</v>
      </c>
      <c r="O13">
        <v>19</v>
      </c>
      <c r="P13">
        <v>760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266</v>
      </c>
      <c r="Z13">
        <v>273</v>
      </c>
      <c r="AA13">
        <v>1276</v>
      </c>
      <c r="AB13">
        <v>30</v>
      </c>
      <c r="AD13" t="str">
        <f t="shared" si="1"/>
        <v>SYD-HKG</v>
      </c>
      <c r="AE13" t="s">
        <v>22</v>
      </c>
      <c r="AF13">
        <v>53</v>
      </c>
      <c r="AG13" s="3">
        <v>50</v>
      </c>
      <c r="AH13" s="3">
        <v>52</v>
      </c>
      <c r="AK13">
        <f t="shared" si="2"/>
        <v>0</v>
      </c>
      <c r="AL13">
        <f t="shared" si="3"/>
        <v>0</v>
      </c>
      <c r="AM13">
        <f t="shared" si="4"/>
        <v>0</v>
      </c>
      <c r="AN13">
        <f t="shared" si="5"/>
        <v>50</v>
      </c>
      <c r="AO13">
        <f t="shared" si="6"/>
        <v>50</v>
      </c>
      <c r="AP13">
        <f t="shared" si="7"/>
        <v>0</v>
      </c>
      <c r="AQ13">
        <f t="shared" si="8"/>
        <v>0</v>
      </c>
      <c r="AR13">
        <f t="shared" si="9"/>
        <v>0</v>
      </c>
      <c r="AT13" t="s">
        <v>199</v>
      </c>
      <c r="AU13">
        <f t="shared" si="10"/>
        <v>0</v>
      </c>
      <c r="AV13">
        <f t="shared" si="11"/>
        <v>0</v>
      </c>
      <c r="AW13">
        <f t="shared" si="0"/>
        <v>0</v>
      </c>
      <c r="AX13">
        <f t="shared" si="0"/>
        <v>404</v>
      </c>
      <c r="AY13">
        <f t="shared" si="0"/>
        <v>404</v>
      </c>
      <c r="AZ13">
        <f t="shared" si="0"/>
        <v>0</v>
      </c>
      <c r="BA13">
        <f t="shared" si="0"/>
        <v>0</v>
      </c>
      <c r="BB13">
        <f t="shared" si="0"/>
        <v>0</v>
      </c>
      <c r="BD13" t="s">
        <v>225</v>
      </c>
      <c r="BE13" s="37">
        <f t="shared" ref="BE13:BL13" si="14">BE5/$BE$7</f>
        <v>0.97373447946513847</v>
      </c>
      <c r="BF13" s="37">
        <f t="shared" si="14"/>
        <v>0.98615090735434574</v>
      </c>
      <c r="BG13" s="37">
        <f t="shared" si="14"/>
        <v>0.98758357211079273</v>
      </c>
      <c r="BH13" s="37">
        <f t="shared" si="14"/>
        <v>0.94651384909264569</v>
      </c>
      <c r="BI13" s="37">
        <f t="shared" si="14"/>
        <v>0.94460362941738296</v>
      </c>
      <c r="BJ13" s="37">
        <f t="shared" si="14"/>
        <v>0.93505253104106967</v>
      </c>
      <c r="BK13" s="37">
        <f t="shared" si="14"/>
        <v>0.9613180515759312</v>
      </c>
      <c r="BL13" s="37">
        <f t="shared" si="14"/>
        <v>0.9355300859598854</v>
      </c>
    </row>
    <row r="14" spans="1:64">
      <c r="A14">
        <v>13</v>
      </c>
      <c r="B14" t="s">
        <v>62</v>
      </c>
      <c r="C14" t="s">
        <v>11</v>
      </c>
      <c r="D14" t="s">
        <v>13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</v>
      </c>
      <c r="P14">
        <v>660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248</v>
      </c>
      <c r="Z14">
        <v>265</v>
      </c>
      <c r="AA14">
        <v>1261</v>
      </c>
      <c r="AB14">
        <v>29</v>
      </c>
      <c r="AD14" t="str">
        <f t="shared" si="1"/>
        <v>BNE-SIN</v>
      </c>
      <c r="AE14" t="s">
        <v>22</v>
      </c>
      <c r="AF14">
        <v>0</v>
      </c>
      <c r="AG14" s="3">
        <v>0</v>
      </c>
      <c r="AH14" s="3">
        <v>0</v>
      </c>
      <c r="AK14">
        <f t="shared" si="2"/>
        <v>0</v>
      </c>
      <c r="AL14">
        <f t="shared" si="3"/>
        <v>0</v>
      </c>
      <c r="AM14">
        <f t="shared" si="4"/>
        <v>0</v>
      </c>
      <c r="AN14">
        <f t="shared" si="5"/>
        <v>0</v>
      </c>
      <c r="AO14">
        <f t="shared" si="6"/>
        <v>0</v>
      </c>
      <c r="AP14">
        <f t="shared" si="7"/>
        <v>0</v>
      </c>
      <c r="AQ14">
        <f t="shared" si="8"/>
        <v>0</v>
      </c>
      <c r="AR14">
        <f t="shared" si="9"/>
        <v>0</v>
      </c>
      <c r="AT14" t="s">
        <v>200</v>
      </c>
      <c r="AU14">
        <f t="shared" si="10"/>
        <v>0</v>
      </c>
      <c r="AV14">
        <f t="shared" si="11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D14" t="s">
        <v>229</v>
      </c>
      <c r="BE14" s="37">
        <f t="shared" ref="BE14:BL14" si="15">BE6/$BE$7</f>
        <v>0.98806112702960835</v>
      </c>
      <c r="BF14" s="38">
        <f t="shared" si="15"/>
        <v>1.0009551098376313</v>
      </c>
      <c r="BG14" s="38">
        <f t="shared" si="15"/>
        <v>1.002865329512894</v>
      </c>
      <c r="BH14" s="37">
        <f t="shared" si="15"/>
        <v>0.96084049665711557</v>
      </c>
      <c r="BI14" s="37">
        <f t="shared" si="15"/>
        <v>0.95845272206303722</v>
      </c>
      <c r="BJ14" s="37">
        <f t="shared" si="15"/>
        <v>0.9484240687679083</v>
      </c>
      <c r="BK14" s="37">
        <f t="shared" si="15"/>
        <v>0.97612225405921682</v>
      </c>
      <c r="BL14" s="37">
        <f t="shared" si="15"/>
        <v>0.94985673352435529</v>
      </c>
    </row>
    <row r="15" spans="1:64">
      <c r="A15">
        <v>14</v>
      </c>
      <c r="B15" t="s">
        <v>63</v>
      </c>
      <c r="C15" t="s">
        <v>12</v>
      </c>
      <c r="D15" t="s">
        <v>14</v>
      </c>
      <c r="E15" t="s">
        <v>22</v>
      </c>
      <c r="F15">
        <v>1428.8292484772701</v>
      </c>
      <c r="G15">
        <v>26</v>
      </c>
      <c r="H15">
        <v>27.411799999999999</v>
      </c>
      <c r="I15">
        <v>27.8993</v>
      </c>
      <c r="J15">
        <v>14</v>
      </c>
      <c r="K15">
        <v>44</v>
      </c>
      <c r="L15">
        <v>46.389200000000002</v>
      </c>
      <c r="M15">
        <v>47.214200000000005</v>
      </c>
      <c r="N15">
        <v>42.999999999999986</v>
      </c>
      <c r="O15">
        <v>17</v>
      </c>
      <c r="P15">
        <v>680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191</v>
      </c>
      <c r="Z15">
        <v>195.0000000000031</v>
      </c>
      <c r="AA15">
        <v>1260</v>
      </c>
      <c r="AB15">
        <v>31</v>
      </c>
      <c r="AD15" t="str">
        <f t="shared" si="1"/>
        <v>HKG-DXB</v>
      </c>
      <c r="AE15" t="s">
        <v>22</v>
      </c>
      <c r="AF15">
        <v>44</v>
      </c>
      <c r="AG15" s="3">
        <v>42.999999999999993</v>
      </c>
      <c r="AH15" s="3">
        <v>42.999999999999986</v>
      </c>
      <c r="AK15">
        <f t="shared" si="2"/>
        <v>0</v>
      </c>
      <c r="AL15">
        <f t="shared" si="3"/>
        <v>0</v>
      </c>
      <c r="AM15">
        <f t="shared" si="4"/>
        <v>0</v>
      </c>
      <c r="AN15">
        <f t="shared" si="5"/>
        <v>0</v>
      </c>
      <c r="AO15">
        <f t="shared" si="6"/>
        <v>0</v>
      </c>
      <c r="AP15">
        <f t="shared" si="7"/>
        <v>42.999999999999993</v>
      </c>
      <c r="AQ15">
        <f t="shared" si="8"/>
        <v>42.999999999999993</v>
      </c>
      <c r="AR15">
        <f t="shared" si="9"/>
        <v>0</v>
      </c>
      <c r="AT15" t="s">
        <v>201</v>
      </c>
      <c r="AU15">
        <f t="shared" si="10"/>
        <v>0</v>
      </c>
      <c r="AV15">
        <f t="shared" si="11"/>
        <v>0</v>
      </c>
      <c r="AW15">
        <f t="shared" si="0"/>
        <v>0</v>
      </c>
      <c r="AX15">
        <f t="shared" si="0"/>
        <v>0</v>
      </c>
      <c r="AY15">
        <f t="shared" si="0"/>
        <v>0</v>
      </c>
      <c r="AZ15">
        <f t="shared" si="0"/>
        <v>419</v>
      </c>
      <c r="BA15">
        <f t="shared" si="0"/>
        <v>419</v>
      </c>
      <c r="BB15">
        <f t="shared" si="0"/>
        <v>0</v>
      </c>
    </row>
    <row r="16" spans="1:64">
      <c r="A16">
        <v>15</v>
      </c>
      <c r="B16" t="s">
        <v>64</v>
      </c>
      <c r="C16" t="s">
        <v>13</v>
      </c>
      <c r="D16" t="s">
        <v>7</v>
      </c>
      <c r="E16" t="s">
        <v>22</v>
      </c>
      <c r="F16">
        <v>1803.241035</v>
      </c>
      <c r="G16">
        <v>9</v>
      </c>
      <c r="H16">
        <v>9.4886999999999997</v>
      </c>
      <c r="I16">
        <v>9.6574500000000008</v>
      </c>
      <c r="J16">
        <v>2</v>
      </c>
      <c r="K16">
        <v>16</v>
      </c>
      <c r="L16">
        <v>16.8688</v>
      </c>
      <c r="M16">
        <v>17.168800000000001</v>
      </c>
      <c r="N16">
        <v>14.999999999999998</v>
      </c>
      <c r="O16">
        <v>30</v>
      </c>
      <c r="P16">
        <v>900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192</v>
      </c>
      <c r="Z16">
        <v>204</v>
      </c>
      <c r="AA16">
        <v>1285</v>
      </c>
      <c r="AB16">
        <v>28</v>
      </c>
      <c r="AD16" t="str">
        <f t="shared" si="1"/>
        <v>SIN-SOU</v>
      </c>
      <c r="AE16" t="s">
        <v>22</v>
      </c>
      <c r="AF16">
        <v>16</v>
      </c>
      <c r="AG16" s="3">
        <v>15</v>
      </c>
      <c r="AH16" s="3">
        <v>14.999999999999998</v>
      </c>
      <c r="AK16">
        <f t="shared" si="2"/>
        <v>0</v>
      </c>
      <c r="AL16">
        <f t="shared" si="3"/>
        <v>0</v>
      </c>
      <c r="AM16">
        <f t="shared" si="4"/>
        <v>0</v>
      </c>
      <c r="AN16">
        <f t="shared" si="5"/>
        <v>0</v>
      </c>
      <c r="AO16">
        <f t="shared" si="6"/>
        <v>0</v>
      </c>
      <c r="AP16">
        <f t="shared" si="7"/>
        <v>0</v>
      </c>
      <c r="AQ16">
        <f t="shared" si="8"/>
        <v>15</v>
      </c>
      <c r="AR16">
        <f t="shared" si="9"/>
        <v>15</v>
      </c>
      <c r="AT16" t="s">
        <v>202</v>
      </c>
      <c r="AU16">
        <f t="shared" si="10"/>
        <v>0</v>
      </c>
      <c r="AV16">
        <f t="shared" si="11"/>
        <v>0</v>
      </c>
      <c r="AW16">
        <f t="shared" si="0"/>
        <v>0</v>
      </c>
      <c r="AX16">
        <f t="shared" si="0"/>
        <v>0</v>
      </c>
      <c r="AY16">
        <f t="shared" si="0"/>
        <v>0</v>
      </c>
      <c r="AZ16">
        <f t="shared" si="0"/>
        <v>0</v>
      </c>
      <c r="BA16">
        <f t="shared" si="0"/>
        <v>170</v>
      </c>
      <c r="BB16">
        <f t="shared" si="0"/>
        <v>170</v>
      </c>
    </row>
    <row r="17" spans="1:64">
      <c r="A17">
        <v>16</v>
      </c>
      <c r="B17" t="s">
        <v>65</v>
      </c>
      <c r="C17" t="s">
        <v>7</v>
      </c>
      <c r="D17" t="s">
        <v>10</v>
      </c>
      <c r="E17" t="s">
        <v>22</v>
      </c>
      <c r="F17">
        <v>2201.41033922</v>
      </c>
      <c r="G17">
        <v>56</v>
      </c>
      <c r="H17">
        <v>59.040800000000004</v>
      </c>
      <c r="I17">
        <v>60.090800000000002</v>
      </c>
      <c r="J17">
        <v>37</v>
      </c>
      <c r="K17">
        <v>100</v>
      </c>
      <c r="L17">
        <v>105.43</v>
      </c>
      <c r="M17">
        <v>107.30500000000001</v>
      </c>
      <c r="N17">
        <v>104</v>
      </c>
      <c r="O17">
        <v>44</v>
      </c>
      <c r="P17">
        <v>1320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186</v>
      </c>
      <c r="Z17">
        <v>233</v>
      </c>
      <c r="AA17">
        <v>1262</v>
      </c>
      <c r="AB17">
        <v>28</v>
      </c>
      <c r="AD17" t="str">
        <f t="shared" si="1"/>
        <v>SOU-SYD</v>
      </c>
      <c r="AE17" t="s">
        <v>22</v>
      </c>
      <c r="AF17">
        <v>100</v>
      </c>
      <c r="AG17" s="3">
        <v>104</v>
      </c>
      <c r="AH17" s="3">
        <v>104</v>
      </c>
      <c r="AK17">
        <f t="shared" si="2"/>
        <v>104</v>
      </c>
      <c r="AL17">
        <f t="shared" si="3"/>
        <v>104</v>
      </c>
      <c r="AM17">
        <f t="shared" si="4"/>
        <v>104</v>
      </c>
      <c r="AN17">
        <f t="shared" si="5"/>
        <v>0</v>
      </c>
      <c r="AO17">
        <f t="shared" si="6"/>
        <v>0</v>
      </c>
      <c r="AP17">
        <f t="shared" si="7"/>
        <v>0</v>
      </c>
      <c r="AQ17">
        <f t="shared" si="8"/>
        <v>0</v>
      </c>
      <c r="AR17">
        <f t="shared" si="9"/>
        <v>0</v>
      </c>
      <c r="AT17" t="s">
        <v>203</v>
      </c>
      <c r="AU17">
        <f t="shared" si="10"/>
        <v>452</v>
      </c>
      <c r="AV17">
        <f t="shared" si="11"/>
        <v>452</v>
      </c>
      <c r="AW17">
        <f t="shared" si="0"/>
        <v>452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</row>
    <row r="18" spans="1:64">
      <c r="A18">
        <v>17</v>
      </c>
      <c r="B18" t="s">
        <v>66</v>
      </c>
      <c r="C18" t="s">
        <v>8</v>
      </c>
      <c r="D18" t="s">
        <v>11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  <c r="P18">
        <v>690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190</v>
      </c>
      <c r="Z18">
        <v>259</v>
      </c>
      <c r="AA18">
        <v>1280</v>
      </c>
      <c r="AB18">
        <v>31</v>
      </c>
      <c r="AD18" t="str">
        <f t="shared" si="1"/>
        <v>SFO-BNE</v>
      </c>
      <c r="AE18" t="s">
        <v>22</v>
      </c>
      <c r="AF18">
        <v>0</v>
      </c>
      <c r="AG18" s="3">
        <v>0</v>
      </c>
      <c r="AH18" s="3">
        <v>0</v>
      </c>
      <c r="AK18">
        <f t="shared" si="2"/>
        <v>0</v>
      </c>
      <c r="AL18">
        <f t="shared" si="3"/>
        <v>0</v>
      </c>
      <c r="AM18">
        <f t="shared" si="4"/>
        <v>0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0</v>
      </c>
      <c r="AR18">
        <f t="shared" si="9"/>
        <v>0</v>
      </c>
      <c r="AT18" t="s">
        <v>204</v>
      </c>
      <c r="AU18">
        <f t="shared" si="10"/>
        <v>0</v>
      </c>
      <c r="AV18">
        <f t="shared" si="11"/>
        <v>0</v>
      </c>
      <c r="AW18">
        <f t="shared" si="11"/>
        <v>0</v>
      </c>
      <c r="AX18">
        <f t="shared" si="11"/>
        <v>0</v>
      </c>
      <c r="AY18">
        <f t="shared" si="11"/>
        <v>0</v>
      </c>
      <c r="AZ18">
        <f t="shared" si="11"/>
        <v>0</v>
      </c>
      <c r="BA18">
        <f t="shared" si="11"/>
        <v>0</v>
      </c>
      <c r="BB18">
        <f t="shared" si="11"/>
        <v>0</v>
      </c>
    </row>
    <row r="19" spans="1:64">
      <c r="A19">
        <v>18</v>
      </c>
      <c r="B19" t="s">
        <v>67</v>
      </c>
      <c r="C19" t="s">
        <v>9</v>
      </c>
      <c r="D19" t="s">
        <v>12</v>
      </c>
      <c r="E19" t="s">
        <v>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</v>
      </c>
      <c r="P19">
        <v>690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171</v>
      </c>
      <c r="Z19">
        <v>231.00000000000239</v>
      </c>
      <c r="AA19">
        <v>1275</v>
      </c>
      <c r="AB19">
        <v>31</v>
      </c>
      <c r="AD19" t="str">
        <f t="shared" si="1"/>
        <v>AKL-HKG</v>
      </c>
      <c r="AE19" t="s">
        <v>22</v>
      </c>
      <c r="AF19">
        <v>0</v>
      </c>
      <c r="AG19" s="3">
        <v>0</v>
      </c>
      <c r="AH19" s="3">
        <v>0</v>
      </c>
      <c r="AK19">
        <f t="shared" si="2"/>
        <v>0</v>
      </c>
      <c r="AL19">
        <f t="shared" si="3"/>
        <v>0</v>
      </c>
      <c r="AM19">
        <f t="shared" si="4"/>
        <v>0</v>
      </c>
      <c r="AN19">
        <f t="shared" si="5"/>
        <v>0</v>
      </c>
      <c r="AO19">
        <f t="shared" si="6"/>
        <v>0</v>
      </c>
      <c r="AP19">
        <f t="shared" si="7"/>
        <v>0</v>
      </c>
      <c r="AQ19">
        <f t="shared" si="8"/>
        <v>0</v>
      </c>
      <c r="AR19">
        <f t="shared" si="9"/>
        <v>0</v>
      </c>
      <c r="AT19" t="s">
        <v>205</v>
      </c>
      <c r="AU19">
        <f t="shared" si="10"/>
        <v>0</v>
      </c>
      <c r="AV19">
        <f t="shared" si="11"/>
        <v>0</v>
      </c>
      <c r="AW19">
        <f t="shared" si="11"/>
        <v>13</v>
      </c>
      <c r="AX19">
        <f t="shared" si="11"/>
        <v>13</v>
      </c>
      <c r="AY19">
        <f t="shared" si="11"/>
        <v>13</v>
      </c>
      <c r="AZ19">
        <f t="shared" si="11"/>
        <v>0</v>
      </c>
      <c r="BA19">
        <f t="shared" si="11"/>
        <v>0</v>
      </c>
      <c r="BB19">
        <f t="shared" si="11"/>
        <v>0</v>
      </c>
    </row>
    <row r="20" spans="1:64">
      <c r="A20">
        <v>19</v>
      </c>
      <c r="B20" t="s">
        <v>68</v>
      </c>
      <c r="C20" t="s">
        <v>10</v>
      </c>
      <c r="D20" t="s">
        <v>13</v>
      </c>
      <c r="E20" t="s">
        <v>22</v>
      </c>
      <c r="F20">
        <v>1234.5063552399999</v>
      </c>
      <c r="G20">
        <v>13</v>
      </c>
      <c r="H20">
        <v>13.7059</v>
      </c>
      <c r="I20">
        <v>13.94965</v>
      </c>
      <c r="J20">
        <v>5</v>
      </c>
      <c r="K20">
        <v>25</v>
      </c>
      <c r="L20">
        <v>26.357500000000002</v>
      </c>
      <c r="M20">
        <v>26.826250000000002</v>
      </c>
      <c r="N20">
        <v>20</v>
      </c>
      <c r="O20">
        <v>25</v>
      </c>
      <c r="P20">
        <v>750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AD20" t="str">
        <f t="shared" si="1"/>
        <v>SYD-SIN</v>
      </c>
      <c r="AE20" t="s">
        <v>22</v>
      </c>
      <c r="AF20">
        <v>25</v>
      </c>
      <c r="AG20" s="3">
        <v>20</v>
      </c>
      <c r="AH20" s="3">
        <v>20</v>
      </c>
      <c r="AK20">
        <f t="shared" si="2"/>
        <v>0</v>
      </c>
      <c r="AL20">
        <f t="shared" si="3"/>
        <v>0</v>
      </c>
      <c r="AM20">
        <f t="shared" si="4"/>
        <v>0</v>
      </c>
      <c r="AN20">
        <f t="shared" si="5"/>
        <v>20</v>
      </c>
      <c r="AO20">
        <f t="shared" si="6"/>
        <v>20</v>
      </c>
      <c r="AP20">
        <f t="shared" si="7"/>
        <v>20</v>
      </c>
      <c r="AQ20">
        <f t="shared" si="8"/>
        <v>0</v>
      </c>
      <c r="AR20">
        <f t="shared" si="9"/>
        <v>0</v>
      </c>
      <c r="AT20" t="s">
        <v>206</v>
      </c>
      <c r="AU20">
        <f t="shared" si="10"/>
        <v>0</v>
      </c>
      <c r="AV20">
        <f t="shared" si="11"/>
        <v>0</v>
      </c>
      <c r="AW20">
        <f t="shared" si="11"/>
        <v>0</v>
      </c>
      <c r="AX20">
        <f t="shared" si="11"/>
        <v>205</v>
      </c>
      <c r="AY20">
        <f t="shared" si="11"/>
        <v>205</v>
      </c>
      <c r="AZ20">
        <f t="shared" si="11"/>
        <v>205</v>
      </c>
      <c r="BA20">
        <f t="shared" si="11"/>
        <v>0</v>
      </c>
      <c r="BB20">
        <f t="shared" si="11"/>
        <v>0</v>
      </c>
      <c r="BD20" t="s">
        <v>226</v>
      </c>
      <c r="BE20" s="39">
        <v>1927</v>
      </c>
      <c r="BF20" s="39">
        <v>1915</v>
      </c>
      <c r="BG20" s="39">
        <v>1878</v>
      </c>
      <c r="BH20" s="39">
        <v>1750.0000000000032</v>
      </c>
      <c r="BI20" s="39">
        <v>1781</v>
      </c>
      <c r="BJ20" s="39">
        <v>1790</v>
      </c>
      <c r="BK20" s="39">
        <v>1838</v>
      </c>
      <c r="BL20" s="39">
        <v>1789.0000000000023</v>
      </c>
    </row>
    <row r="21" spans="1:64">
      <c r="A21">
        <v>20</v>
      </c>
      <c r="B21" t="s">
        <v>69</v>
      </c>
      <c r="C21" t="s">
        <v>11</v>
      </c>
      <c r="D21" t="s">
        <v>14</v>
      </c>
      <c r="E21" t="s">
        <v>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990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AD21" t="str">
        <f t="shared" si="1"/>
        <v>BNE-DXB</v>
      </c>
      <c r="AE21" t="s">
        <v>22</v>
      </c>
      <c r="AF21">
        <v>0</v>
      </c>
      <c r="AG21" s="3">
        <v>0</v>
      </c>
      <c r="AH21" s="3">
        <v>0</v>
      </c>
      <c r="AK21">
        <f t="shared" si="2"/>
        <v>0</v>
      </c>
      <c r="AL21">
        <f t="shared" si="3"/>
        <v>0</v>
      </c>
      <c r="AM21">
        <f t="shared" si="4"/>
        <v>0</v>
      </c>
      <c r="AN21">
        <f t="shared" si="5"/>
        <v>0</v>
      </c>
      <c r="AO21">
        <f t="shared" si="6"/>
        <v>0</v>
      </c>
      <c r="AP21">
        <f t="shared" si="7"/>
        <v>0</v>
      </c>
      <c r="AQ21">
        <f t="shared" si="8"/>
        <v>0</v>
      </c>
      <c r="AR21">
        <f t="shared" si="9"/>
        <v>0</v>
      </c>
      <c r="AT21" t="s">
        <v>207</v>
      </c>
      <c r="AU21">
        <f t="shared" si="10"/>
        <v>0</v>
      </c>
      <c r="AV21">
        <f t="shared" si="11"/>
        <v>0</v>
      </c>
      <c r="AW21">
        <f t="shared" si="11"/>
        <v>0</v>
      </c>
      <c r="AX21">
        <f t="shared" si="11"/>
        <v>0</v>
      </c>
      <c r="AY21">
        <f t="shared" si="11"/>
        <v>0</v>
      </c>
      <c r="AZ21">
        <f t="shared" si="11"/>
        <v>0</v>
      </c>
      <c r="BA21">
        <f t="shared" si="11"/>
        <v>0</v>
      </c>
      <c r="BB21">
        <f t="shared" si="11"/>
        <v>0</v>
      </c>
      <c r="BD21" t="s">
        <v>235</v>
      </c>
      <c r="BE21" s="39">
        <v>1959</v>
      </c>
      <c r="BF21" s="39">
        <v>1933</v>
      </c>
      <c r="BG21" s="39">
        <v>1893</v>
      </c>
      <c r="BH21" s="39">
        <v>1765.0000000000027</v>
      </c>
      <c r="BI21" s="39">
        <v>1796</v>
      </c>
      <c r="BJ21" s="39">
        <v>1805</v>
      </c>
      <c r="BK21" s="39">
        <v>1857</v>
      </c>
      <c r="BL21" s="39">
        <v>1805.0000000000005</v>
      </c>
    </row>
    <row r="22" spans="1:64">
      <c r="A22">
        <v>21</v>
      </c>
      <c r="B22" t="s">
        <v>70</v>
      </c>
      <c r="C22" t="s">
        <v>12</v>
      </c>
      <c r="D22" t="s">
        <v>7</v>
      </c>
      <c r="E22" t="s">
        <v>22</v>
      </c>
      <c r="F22">
        <v>2575.7262153333299</v>
      </c>
      <c r="G22">
        <v>7</v>
      </c>
      <c r="H22">
        <v>7.3801000000000005</v>
      </c>
      <c r="I22">
        <v>7.5113500000000002</v>
      </c>
      <c r="J22">
        <v>2</v>
      </c>
      <c r="K22">
        <v>12</v>
      </c>
      <c r="L22">
        <v>12.6516</v>
      </c>
      <c r="M22">
        <v>12.8766</v>
      </c>
      <c r="N22">
        <v>10.000000000000005</v>
      </c>
      <c r="O22">
        <v>36</v>
      </c>
      <c r="P22">
        <v>1080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AD22" t="str">
        <f t="shared" si="1"/>
        <v>HKG-SOU</v>
      </c>
      <c r="AE22" t="s">
        <v>22</v>
      </c>
      <c r="AF22">
        <v>12</v>
      </c>
      <c r="AG22" s="3">
        <v>11</v>
      </c>
      <c r="AH22" s="3">
        <v>10.000000000000005</v>
      </c>
      <c r="AK22">
        <f t="shared" si="2"/>
        <v>0</v>
      </c>
      <c r="AL22">
        <f t="shared" si="3"/>
        <v>0</v>
      </c>
      <c r="AM22">
        <f t="shared" si="4"/>
        <v>0</v>
      </c>
      <c r="AN22">
        <f t="shared" si="5"/>
        <v>0</v>
      </c>
      <c r="AO22">
        <f t="shared" si="6"/>
        <v>0</v>
      </c>
      <c r="AP22">
        <f t="shared" si="7"/>
        <v>11</v>
      </c>
      <c r="AQ22">
        <f t="shared" si="8"/>
        <v>11</v>
      </c>
      <c r="AR22">
        <f t="shared" si="9"/>
        <v>11</v>
      </c>
      <c r="AT22" t="s">
        <v>208</v>
      </c>
      <c r="AU22">
        <f t="shared" si="10"/>
        <v>0</v>
      </c>
      <c r="AV22">
        <f t="shared" si="11"/>
        <v>0</v>
      </c>
      <c r="AW22">
        <f t="shared" si="11"/>
        <v>0</v>
      </c>
      <c r="AX22">
        <f t="shared" si="11"/>
        <v>0</v>
      </c>
      <c r="AY22">
        <f t="shared" si="11"/>
        <v>0</v>
      </c>
      <c r="AZ22">
        <f t="shared" si="11"/>
        <v>151</v>
      </c>
      <c r="BA22">
        <f t="shared" si="11"/>
        <v>151</v>
      </c>
      <c r="BB22">
        <f t="shared" si="11"/>
        <v>151</v>
      </c>
    </row>
    <row r="23" spans="1:64">
      <c r="A23">
        <v>22</v>
      </c>
      <c r="B23" t="s">
        <v>71</v>
      </c>
      <c r="C23" t="s">
        <v>7</v>
      </c>
      <c r="D23" t="s">
        <v>11</v>
      </c>
      <c r="E23" t="s">
        <v>22</v>
      </c>
      <c r="F23">
        <v>2312.1393771666699</v>
      </c>
      <c r="G23">
        <v>3</v>
      </c>
      <c r="H23">
        <v>3.1629</v>
      </c>
      <c r="I23">
        <v>3.21915</v>
      </c>
      <c r="J23">
        <v>1</v>
      </c>
      <c r="K23">
        <v>6</v>
      </c>
      <c r="L23">
        <v>6.3258000000000001</v>
      </c>
      <c r="M23">
        <v>6.4382999999999999</v>
      </c>
      <c r="N23">
        <v>5</v>
      </c>
      <c r="O23">
        <v>47</v>
      </c>
      <c r="P23">
        <v>1410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AD23" t="str">
        <f t="shared" si="1"/>
        <v>SOU-BNE</v>
      </c>
      <c r="AE23" t="s">
        <v>22</v>
      </c>
      <c r="AF23">
        <v>6</v>
      </c>
      <c r="AG23" s="3">
        <v>5</v>
      </c>
      <c r="AH23" s="3">
        <v>5</v>
      </c>
      <c r="AK23">
        <f t="shared" si="2"/>
        <v>5</v>
      </c>
      <c r="AL23">
        <f t="shared" si="3"/>
        <v>5</v>
      </c>
      <c r="AM23">
        <f t="shared" si="4"/>
        <v>5</v>
      </c>
      <c r="AN23">
        <f t="shared" si="5"/>
        <v>5</v>
      </c>
      <c r="AO23">
        <f t="shared" si="6"/>
        <v>0</v>
      </c>
      <c r="AP23">
        <f t="shared" si="7"/>
        <v>0</v>
      </c>
      <c r="AQ23">
        <f t="shared" si="8"/>
        <v>0</v>
      </c>
      <c r="AR23">
        <f t="shared" si="9"/>
        <v>0</v>
      </c>
      <c r="AT23" t="s">
        <v>209</v>
      </c>
      <c r="AU23">
        <f t="shared" si="10"/>
        <v>62</v>
      </c>
      <c r="AV23">
        <f t="shared" si="11"/>
        <v>62</v>
      </c>
      <c r="AW23">
        <f t="shared" si="11"/>
        <v>62</v>
      </c>
      <c r="AX23">
        <f t="shared" si="11"/>
        <v>62</v>
      </c>
      <c r="AY23">
        <f t="shared" si="11"/>
        <v>0</v>
      </c>
      <c r="AZ23">
        <f t="shared" si="11"/>
        <v>0</v>
      </c>
      <c r="BA23">
        <f t="shared" si="11"/>
        <v>0</v>
      </c>
      <c r="BB23">
        <f t="shared" si="11"/>
        <v>0</v>
      </c>
      <c r="BD23" t="s">
        <v>227</v>
      </c>
      <c r="BE23">
        <v>2094</v>
      </c>
      <c r="BF23">
        <v>2094</v>
      </c>
      <c r="BG23">
        <v>2094</v>
      </c>
      <c r="BH23">
        <v>2094</v>
      </c>
      <c r="BI23">
        <v>2094</v>
      </c>
      <c r="BJ23">
        <v>2094</v>
      </c>
      <c r="BK23">
        <v>2094</v>
      </c>
      <c r="BL23">
        <v>2094</v>
      </c>
    </row>
    <row r="24" spans="1:64">
      <c r="A24">
        <v>23</v>
      </c>
      <c r="B24" t="s">
        <v>72</v>
      </c>
      <c r="C24" t="s">
        <v>8</v>
      </c>
      <c r="D24" t="s">
        <v>12</v>
      </c>
      <c r="E24" t="s">
        <v>22</v>
      </c>
      <c r="F24">
        <v>1373.60702266667</v>
      </c>
      <c r="G24">
        <v>1</v>
      </c>
      <c r="H24">
        <v>1.0543</v>
      </c>
      <c r="I24">
        <v>1.0730500000000001</v>
      </c>
      <c r="J24">
        <v>0</v>
      </c>
      <c r="K24">
        <v>3</v>
      </c>
      <c r="L24">
        <v>3.1629</v>
      </c>
      <c r="M24">
        <v>3.21915</v>
      </c>
      <c r="N24">
        <v>0</v>
      </c>
      <c r="O24">
        <v>39</v>
      </c>
      <c r="P24">
        <v>1170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AD24" t="str">
        <f t="shared" si="1"/>
        <v>SFO-HKG</v>
      </c>
      <c r="AE24" t="s">
        <v>22</v>
      </c>
      <c r="AF24">
        <v>3</v>
      </c>
      <c r="AG24" s="3">
        <v>0</v>
      </c>
      <c r="AH24" s="3">
        <v>0</v>
      </c>
      <c r="AK24">
        <f t="shared" si="2"/>
        <v>0</v>
      </c>
      <c r="AL24">
        <f t="shared" si="3"/>
        <v>0</v>
      </c>
      <c r="AM24">
        <f t="shared" si="4"/>
        <v>0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T24" t="s">
        <v>210</v>
      </c>
      <c r="AU24">
        <f t="shared" si="10"/>
        <v>0</v>
      </c>
      <c r="AV24">
        <f t="shared" si="11"/>
        <v>42</v>
      </c>
      <c r="AW24">
        <f t="shared" si="11"/>
        <v>42</v>
      </c>
      <c r="AX24">
        <f t="shared" si="11"/>
        <v>42</v>
      </c>
      <c r="AY24">
        <f t="shared" si="11"/>
        <v>42</v>
      </c>
      <c r="AZ24">
        <f t="shared" si="11"/>
        <v>0</v>
      </c>
      <c r="BA24">
        <f t="shared" si="11"/>
        <v>0</v>
      </c>
      <c r="BB24">
        <f t="shared" si="11"/>
        <v>0</v>
      </c>
    </row>
    <row r="25" spans="1:64">
      <c r="A25">
        <v>24</v>
      </c>
      <c r="B25" t="s">
        <v>73</v>
      </c>
      <c r="C25" t="s">
        <v>9</v>
      </c>
      <c r="D25" t="s">
        <v>13</v>
      </c>
      <c r="E25" t="s">
        <v>22</v>
      </c>
      <c r="F25">
        <v>4813.8433139999997</v>
      </c>
      <c r="G25">
        <v>1</v>
      </c>
      <c r="H25">
        <v>1.0543</v>
      </c>
      <c r="I25">
        <v>1.0730500000000001</v>
      </c>
      <c r="J25">
        <v>0</v>
      </c>
      <c r="K25">
        <v>1</v>
      </c>
      <c r="L25">
        <v>1.0543</v>
      </c>
      <c r="M25">
        <v>1.0730500000000001</v>
      </c>
      <c r="N25">
        <v>1</v>
      </c>
      <c r="O25">
        <v>29</v>
      </c>
      <c r="P25">
        <v>870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AD25" t="str">
        <f t="shared" si="1"/>
        <v>AKL-SIN</v>
      </c>
      <c r="AE25" t="s">
        <v>22</v>
      </c>
      <c r="AF25">
        <v>1</v>
      </c>
      <c r="AG25" s="3">
        <v>1</v>
      </c>
      <c r="AH25" s="3">
        <v>1</v>
      </c>
      <c r="AK25">
        <f t="shared" si="2"/>
        <v>0</v>
      </c>
      <c r="AL25">
        <f t="shared" si="3"/>
        <v>0</v>
      </c>
      <c r="AM25">
        <f t="shared" si="4"/>
        <v>1</v>
      </c>
      <c r="AN25">
        <f t="shared" si="5"/>
        <v>1</v>
      </c>
      <c r="AO25">
        <f t="shared" si="6"/>
        <v>1</v>
      </c>
      <c r="AP25">
        <f t="shared" si="7"/>
        <v>1</v>
      </c>
      <c r="AQ25">
        <f t="shared" si="8"/>
        <v>0</v>
      </c>
      <c r="AR25">
        <f t="shared" si="9"/>
        <v>0</v>
      </c>
      <c r="AT25" t="s">
        <v>211</v>
      </c>
      <c r="AU25">
        <f t="shared" si="10"/>
        <v>0</v>
      </c>
      <c r="AV25">
        <f t="shared" si="11"/>
        <v>0</v>
      </c>
      <c r="AW25">
        <f t="shared" si="11"/>
        <v>11</v>
      </c>
      <c r="AX25">
        <f t="shared" si="11"/>
        <v>11</v>
      </c>
      <c r="AY25">
        <f t="shared" si="11"/>
        <v>11</v>
      </c>
      <c r="AZ25">
        <f t="shared" si="11"/>
        <v>11</v>
      </c>
      <c r="BA25">
        <f t="shared" si="11"/>
        <v>0</v>
      </c>
      <c r="BB25">
        <f t="shared" si="11"/>
        <v>0</v>
      </c>
    </row>
    <row r="26" spans="1:64">
      <c r="A26">
        <v>25</v>
      </c>
      <c r="B26" t="s">
        <v>74</v>
      </c>
      <c r="C26" t="s">
        <v>10</v>
      </c>
      <c r="D26" t="s">
        <v>14</v>
      </c>
      <c r="E26" t="s">
        <v>22</v>
      </c>
      <c r="F26">
        <v>2736.3846266666701</v>
      </c>
      <c r="G26">
        <v>2</v>
      </c>
      <c r="H26">
        <v>2.1086</v>
      </c>
      <c r="I26">
        <v>2.1461000000000001</v>
      </c>
      <c r="J26">
        <v>0</v>
      </c>
      <c r="K26">
        <v>3</v>
      </c>
      <c r="L26">
        <v>3.1629</v>
      </c>
      <c r="M26">
        <v>3.21915</v>
      </c>
      <c r="N26">
        <v>3</v>
      </c>
      <c r="O26">
        <v>36</v>
      </c>
      <c r="P26">
        <v>1080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AD26" t="str">
        <f t="shared" si="1"/>
        <v>SYD-DXB</v>
      </c>
      <c r="AE26" t="s">
        <v>22</v>
      </c>
      <c r="AF26">
        <v>3</v>
      </c>
      <c r="AG26" s="3">
        <v>2</v>
      </c>
      <c r="AH26" s="3">
        <v>3</v>
      </c>
      <c r="AK26">
        <f t="shared" si="2"/>
        <v>0</v>
      </c>
      <c r="AL26">
        <f t="shared" si="3"/>
        <v>0</v>
      </c>
      <c r="AM26">
        <f t="shared" si="4"/>
        <v>0</v>
      </c>
      <c r="AN26">
        <f t="shared" si="5"/>
        <v>2</v>
      </c>
      <c r="AO26">
        <f t="shared" si="6"/>
        <v>2</v>
      </c>
      <c r="AP26">
        <f t="shared" si="7"/>
        <v>2</v>
      </c>
      <c r="AQ26">
        <f t="shared" si="8"/>
        <v>2</v>
      </c>
      <c r="AR26">
        <f t="shared" si="9"/>
        <v>0</v>
      </c>
      <c r="AT26" t="s">
        <v>212</v>
      </c>
      <c r="AU26">
        <f t="shared" si="10"/>
        <v>0</v>
      </c>
      <c r="AV26">
        <f t="shared" si="11"/>
        <v>0</v>
      </c>
      <c r="AW26">
        <f t="shared" si="11"/>
        <v>0</v>
      </c>
      <c r="AX26">
        <f t="shared" si="11"/>
        <v>2</v>
      </c>
      <c r="AY26">
        <f t="shared" si="11"/>
        <v>2</v>
      </c>
      <c r="AZ26">
        <f t="shared" si="11"/>
        <v>2</v>
      </c>
      <c r="BA26">
        <f t="shared" si="11"/>
        <v>2</v>
      </c>
      <c r="BB26">
        <f t="shared" si="11"/>
        <v>0</v>
      </c>
      <c r="BD26" t="s">
        <v>228</v>
      </c>
    </row>
    <row r="27" spans="1:64">
      <c r="A27">
        <v>26</v>
      </c>
      <c r="B27" t="s">
        <v>75</v>
      </c>
      <c r="C27" t="s">
        <v>11</v>
      </c>
      <c r="D27" t="s">
        <v>7</v>
      </c>
      <c r="E27" t="s">
        <v>22</v>
      </c>
      <c r="F27">
        <v>4627.35995</v>
      </c>
      <c r="G27">
        <v>6</v>
      </c>
      <c r="H27">
        <v>6.3258000000000001</v>
      </c>
      <c r="I27">
        <v>6.4382999999999999</v>
      </c>
      <c r="J27">
        <v>2</v>
      </c>
      <c r="K27">
        <v>10</v>
      </c>
      <c r="L27">
        <v>10.542999999999999</v>
      </c>
      <c r="M27">
        <v>10.730500000000001</v>
      </c>
      <c r="N27">
        <v>8</v>
      </c>
      <c r="O27">
        <v>52</v>
      </c>
      <c r="P27">
        <v>1560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AD27" t="str">
        <f t="shared" si="1"/>
        <v>BNE-SOU</v>
      </c>
      <c r="AE27" t="s">
        <v>22</v>
      </c>
      <c r="AF27">
        <v>10</v>
      </c>
      <c r="AG27" s="3">
        <v>9</v>
      </c>
      <c r="AH27" s="3">
        <v>8</v>
      </c>
      <c r="AK27">
        <f t="shared" si="2"/>
        <v>0</v>
      </c>
      <c r="AL27">
        <f t="shared" si="3"/>
        <v>0</v>
      </c>
      <c r="AM27">
        <f t="shared" si="4"/>
        <v>0</v>
      </c>
      <c r="AN27">
        <f t="shared" si="5"/>
        <v>0</v>
      </c>
      <c r="AO27">
        <f t="shared" si="6"/>
        <v>9</v>
      </c>
      <c r="AP27">
        <f t="shared" si="7"/>
        <v>9</v>
      </c>
      <c r="AQ27">
        <f t="shared" si="8"/>
        <v>9</v>
      </c>
      <c r="AR27">
        <f t="shared" si="9"/>
        <v>9</v>
      </c>
      <c r="AT27" t="s">
        <v>213</v>
      </c>
      <c r="AU27">
        <f t="shared" si="10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50</v>
      </c>
      <c r="AZ27">
        <f t="shared" si="11"/>
        <v>50</v>
      </c>
      <c r="BA27">
        <f t="shared" si="11"/>
        <v>50</v>
      </c>
      <c r="BB27">
        <f t="shared" si="11"/>
        <v>50</v>
      </c>
      <c r="BD27" t="s">
        <v>234</v>
      </c>
      <c r="BE27" s="37">
        <f>BE20/$BE$7</f>
        <v>0.92024832855778416</v>
      </c>
      <c r="BF27" s="37">
        <f t="shared" ref="BF27:BL28" si="16">BF20/$BE$7</f>
        <v>0.9145176695319962</v>
      </c>
      <c r="BG27" s="37">
        <f t="shared" si="16"/>
        <v>0.8968481375358166</v>
      </c>
      <c r="BH27" s="37">
        <f t="shared" si="16"/>
        <v>0.83572110792741316</v>
      </c>
      <c r="BI27" s="37">
        <f t="shared" si="16"/>
        <v>0.85052531041069723</v>
      </c>
      <c r="BJ27" s="37">
        <f t="shared" si="16"/>
        <v>0.8548233046800382</v>
      </c>
      <c r="BK27" s="37">
        <f t="shared" si="16"/>
        <v>0.87774594078319002</v>
      </c>
      <c r="BL27" s="37">
        <f t="shared" si="16"/>
        <v>0.85434574976122357</v>
      </c>
    </row>
    <row r="28" spans="1:64">
      <c r="A28">
        <v>27</v>
      </c>
      <c r="B28" t="s">
        <v>76</v>
      </c>
      <c r="C28" t="s">
        <v>7</v>
      </c>
      <c r="D28" t="s">
        <v>12</v>
      </c>
      <c r="E28" t="s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63</v>
      </c>
      <c r="P28">
        <v>1890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AD28" t="str">
        <f t="shared" si="1"/>
        <v>SOU-HKG</v>
      </c>
      <c r="AE28" t="s">
        <v>22</v>
      </c>
      <c r="AF28">
        <v>0</v>
      </c>
      <c r="AG28" s="3">
        <v>0</v>
      </c>
      <c r="AH28" s="3">
        <v>0</v>
      </c>
      <c r="AK28">
        <f t="shared" si="2"/>
        <v>0</v>
      </c>
      <c r="AL28">
        <f t="shared" si="3"/>
        <v>0</v>
      </c>
      <c r="AM28">
        <f t="shared" si="4"/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T28" t="s">
        <v>214</v>
      </c>
      <c r="AU28">
        <f t="shared" si="10"/>
        <v>3</v>
      </c>
      <c r="AV28">
        <f t="shared" si="11"/>
        <v>3</v>
      </c>
      <c r="AW28">
        <f t="shared" si="11"/>
        <v>3</v>
      </c>
      <c r="AX28">
        <f t="shared" si="11"/>
        <v>3</v>
      </c>
      <c r="AY28">
        <f t="shared" si="11"/>
        <v>3</v>
      </c>
      <c r="AZ28">
        <f t="shared" si="11"/>
        <v>0</v>
      </c>
      <c r="BA28">
        <f t="shared" si="11"/>
        <v>0</v>
      </c>
      <c r="BB28">
        <f t="shared" si="11"/>
        <v>0</v>
      </c>
      <c r="BD28" t="s">
        <v>236</v>
      </c>
      <c r="BE28" s="37">
        <f>BE21/$BE$7</f>
        <v>0.9355300859598854</v>
      </c>
      <c r="BF28" s="37">
        <f t="shared" si="16"/>
        <v>0.92311365807067813</v>
      </c>
      <c r="BG28" s="37">
        <f t="shared" si="16"/>
        <v>0.90401146131805155</v>
      </c>
      <c r="BH28" s="37">
        <f t="shared" si="16"/>
        <v>0.84288443170964789</v>
      </c>
      <c r="BI28" s="37">
        <f t="shared" si="16"/>
        <v>0.85768863419293218</v>
      </c>
      <c r="BJ28" s="37">
        <f t="shared" si="16"/>
        <v>0.86198662846227314</v>
      </c>
      <c r="BK28" s="37">
        <f t="shared" si="16"/>
        <v>0.88681948424068768</v>
      </c>
      <c r="BL28" s="37">
        <f t="shared" si="16"/>
        <v>0.86198662846227336</v>
      </c>
    </row>
    <row r="29" spans="1:64">
      <c r="A29">
        <v>28</v>
      </c>
      <c r="B29" t="s">
        <v>77</v>
      </c>
      <c r="C29" t="s">
        <v>8</v>
      </c>
      <c r="D29" t="s">
        <v>13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45</v>
      </c>
      <c r="P29">
        <v>1350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AD29" t="str">
        <f t="shared" si="1"/>
        <v>SFO-SIN</v>
      </c>
      <c r="AE29" t="s">
        <v>22</v>
      </c>
      <c r="AF29">
        <v>0</v>
      </c>
      <c r="AG29" s="3">
        <v>0</v>
      </c>
      <c r="AH29" s="3">
        <v>0</v>
      </c>
      <c r="AK29">
        <f t="shared" si="2"/>
        <v>0</v>
      </c>
      <c r="AL29">
        <f t="shared" si="3"/>
        <v>0</v>
      </c>
      <c r="AM29">
        <f t="shared" si="4"/>
        <v>0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0</v>
      </c>
      <c r="AR29">
        <f t="shared" si="9"/>
        <v>0</v>
      </c>
      <c r="AT29" t="s">
        <v>215</v>
      </c>
      <c r="AU29">
        <f t="shared" si="10"/>
        <v>0</v>
      </c>
      <c r="AV29">
        <f t="shared" si="11"/>
        <v>7</v>
      </c>
      <c r="AW29">
        <f t="shared" si="11"/>
        <v>7</v>
      </c>
      <c r="AX29">
        <f t="shared" si="11"/>
        <v>7</v>
      </c>
      <c r="AY29">
        <f t="shared" si="11"/>
        <v>7</v>
      </c>
      <c r="AZ29">
        <f t="shared" si="11"/>
        <v>7</v>
      </c>
      <c r="BA29">
        <f t="shared" si="11"/>
        <v>0</v>
      </c>
      <c r="BB29">
        <f t="shared" si="11"/>
        <v>0</v>
      </c>
    </row>
    <row r="30" spans="1:64">
      <c r="A30">
        <v>29</v>
      </c>
      <c r="B30" t="s">
        <v>78</v>
      </c>
      <c r="C30" t="s">
        <v>9</v>
      </c>
      <c r="D30" t="s">
        <v>14</v>
      </c>
      <c r="E30" t="s">
        <v>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</v>
      </c>
      <c r="P30">
        <v>1200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AD30" t="str">
        <f t="shared" si="1"/>
        <v>AKL-DXB</v>
      </c>
      <c r="AE30" t="s">
        <v>22</v>
      </c>
      <c r="AF30">
        <v>0</v>
      </c>
      <c r="AG30" s="3">
        <v>0</v>
      </c>
      <c r="AH30" s="3">
        <v>0</v>
      </c>
      <c r="AK30">
        <f t="shared" si="2"/>
        <v>0</v>
      </c>
      <c r="AL30">
        <f t="shared" si="3"/>
        <v>0</v>
      </c>
      <c r="AM30">
        <f t="shared" si="4"/>
        <v>0</v>
      </c>
      <c r="AN30">
        <f t="shared" si="5"/>
        <v>0</v>
      </c>
      <c r="AO30">
        <f t="shared" si="6"/>
        <v>0</v>
      </c>
      <c r="AP30">
        <f t="shared" si="7"/>
        <v>0</v>
      </c>
      <c r="AQ30">
        <f t="shared" si="8"/>
        <v>0</v>
      </c>
      <c r="AR30">
        <f t="shared" si="9"/>
        <v>0</v>
      </c>
      <c r="AT30" t="s">
        <v>216</v>
      </c>
      <c r="AU30">
        <f t="shared" si="10"/>
        <v>0</v>
      </c>
      <c r="AV30">
        <f t="shared" si="11"/>
        <v>0</v>
      </c>
      <c r="AW30">
        <f t="shared" si="11"/>
        <v>10</v>
      </c>
      <c r="AX30">
        <f t="shared" si="11"/>
        <v>10</v>
      </c>
      <c r="AY30">
        <f t="shared" si="11"/>
        <v>10</v>
      </c>
      <c r="AZ30">
        <f t="shared" si="11"/>
        <v>10</v>
      </c>
      <c r="BA30">
        <f t="shared" si="11"/>
        <v>10</v>
      </c>
      <c r="BB30">
        <f t="shared" si="11"/>
        <v>0</v>
      </c>
    </row>
    <row r="31" spans="1:64">
      <c r="A31">
        <v>30</v>
      </c>
      <c r="B31" t="s">
        <v>79</v>
      </c>
      <c r="C31" t="s">
        <v>10</v>
      </c>
      <c r="D31" t="s">
        <v>7</v>
      </c>
      <c r="E31" t="s">
        <v>22</v>
      </c>
      <c r="F31">
        <v>3131.1139919142902</v>
      </c>
      <c r="G31">
        <v>20</v>
      </c>
      <c r="H31">
        <v>21.085999999999999</v>
      </c>
      <c r="I31">
        <v>21.461000000000002</v>
      </c>
      <c r="J31">
        <v>8</v>
      </c>
      <c r="K31">
        <v>35</v>
      </c>
      <c r="L31">
        <v>36.900500000000001</v>
      </c>
      <c r="M31">
        <v>37.556750000000001</v>
      </c>
      <c r="N31">
        <v>35</v>
      </c>
      <c r="O31">
        <v>55</v>
      </c>
      <c r="P31">
        <v>1650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AD31" t="str">
        <f t="shared" si="1"/>
        <v>SYD-SOU</v>
      </c>
      <c r="AE31" t="s">
        <v>22</v>
      </c>
      <c r="AF31">
        <v>35</v>
      </c>
      <c r="AG31" s="3">
        <v>35</v>
      </c>
      <c r="AH31" s="3">
        <v>35</v>
      </c>
      <c r="AK31">
        <f t="shared" si="2"/>
        <v>0</v>
      </c>
      <c r="AL31">
        <f t="shared" si="3"/>
        <v>0</v>
      </c>
      <c r="AM31">
        <f t="shared" si="4"/>
        <v>0</v>
      </c>
      <c r="AN31">
        <f t="shared" si="5"/>
        <v>35</v>
      </c>
      <c r="AO31">
        <f t="shared" si="6"/>
        <v>35</v>
      </c>
      <c r="AP31">
        <f t="shared" si="7"/>
        <v>35</v>
      </c>
      <c r="AQ31">
        <f t="shared" si="8"/>
        <v>35</v>
      </c>
      <c r="AR31">
        <f t="shared" si="9"/>
        <v>35</v>
      </c>
      <c r="AT31" t="s">
        <v>217</v>
      </c>
      <c r="AU31">
        <f t="shared" si="10"/>
        <v>0</v>
      </c>
      <c r="AV31">
        <f t="shared" si="11"/>
        <v>0</v>
      </c>
      <c r="AW31">
        <f t="shared" si="11"/>
        <v>0</v>
      </c>
      <c r="AX31">
        <f t="shared" si="11"/>
        <v>168</v>
      </c>
      <c r="AY31">
        <f t="shared" si="11"/>
        <v>168</v>
      </c>
      <c r="AZ31">
        <f t="shared" si="11"/>
        <v>168</v>
      </c>
      <c r="BA31">
        <f t="shared" si="11"/>
        <v>168</v>
      </c>
      <c r="BB31">
        <f t="shared" si="11"/>
        <v>168</v>
      </c>
    </row>
    <row r="32" spans="1:64">
      <c r="A32">
        <v>31</v>
      </c>
      <c r="B32" t="s">
        <v>80</v>
      </c>
      <c r="C32" t="s">
        <v>7</v>
      </c>
      <c r="D32" t="s">
        <v>13</v>
      </c>
      <c r="E32" t="s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</v>
      </c>
      <c r="P32">
        <v>2070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AD32" t="str">
        <f t="shared" si="1"/>
        <v>SOU-SIN</v>
      </c>
      <c r="AE32" t="s">
        <v>22</v>
      </c>
      <c r="AF32">
        <v>0</v>
      </c>
      <c r="AG32" s="3">
        <v>0</v>
      </c>
      <c r="AH32" s="3">
        <v>0</v>
      </c>
      <c r="AK32">
        <f t="shared" si="2"/>
        <v>0</v>
      </c>
      <c r="AL32">
        <f t="shared" si="3"/>
        <v>0</v>
      </c>
      <c r="AM32">
        <f t="shared" si="4"/>
        <v>0</v>
      </c>
      <c r="AN32">
        <f t="shared" si="5"/>
        <v>0</v>
      </c>
      <c r="AO32">
        <f t="shared" si="6"/>
        <v>0</v>
      </c>
      <c r="AP32">
        <f t="shared" si="7"/>
        <v>0</v>
      </c>
      <c r="AQ32">
        <f t="shared" si="8"/>
        <v>0</v>
      </c>
      <c r="AR32">
        <f t="shared" si="9"/>
        <v>0</v>
      </c>
      <c r="AT32" t="s">
        <v>218</v>
      </c>
      <c r="AU32">
        <f t="shared" si="10"/>
        <v>7</v>
      </c>
      <c r="AV32">
        <f t="shared" si="11"/>
        <v>7</v>
      </c>
      <c r="AW32">
        <f t="shared" si="11"/>
        <v>7</v>
      </c>
      <c r="AX32">
        <f t="shared" si="11"/>
        <v>7</v>
      </c>
      <c r="AY32">
        <f t="shared" si="11"/>
        <v>7</v>
      </c>
      <c r="AZ32">
        <f t="shared" si="11"/>
        <v>7</v>
      </c>
      <c r="BA32">
        <f t="shared" si="11"/>
        <v>0</v>
      </c>
      <c r="BB32">
        <f t="shared" si="11"/>
        <v>0</v>
      </c>
    </row>
    <row r="33" spans="1:54">
      <c r="A33">
        <v>32</v>
      </c>
      <c r="B33" t="s">
        <v>81</v>
      </c>
      <c r="C33" t="s">
        <v>8</v>
      </c>
      <c r="D33" t="s">
        <v>14</v>
      </c>
      <c r="E33" t="s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56</v>
      </c>
      <c r="P33">
        <v>1680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AD33" t="str">
        <f t="shared" si="1"/>
        <v>SFO-DXB</v>
      </c>
      <c r="AE33" t="s">
        <v>22</v>
      </c>
      <c r="AF33">
        <v>0</v>
      </c>
      <c r="AG33" s="3">
        <v>0</v>
      </c>
      <c r="AH33" s="3">
        <v>0</v>
      </c>
      <c r="AK33">
        <f t="shared" si="2"/>
        <v>0</v>
      </c>
      <c r="AL33">
        <f t="shared" si="3"/>
        <v>0</v>
      </c>
      <c r="AM33">
        <f t="shared" si="4"/>
        <v>0</v>
      </c>
      <c r="AN33">
        <f t="shared" si="5"/>
        <v>0</v>
      </c>
      <c r="AO33">
        <f t="shared" si="6"/>
        <v>0</v>
      </c>
      <c r="AP33">
        <f t="shared" si="7"/>
        <v>0</v>
      </c>
      <c r="AQ33">
        <f t="shared" si="8"/>
        <v>0</v>
      </c>
      <c r="AR33">
        <f t="shared" si="9"/>
        <v>0</v>
      </c>
      <c r="AT33" t="s">
        <v>219</v>
      </c>
      <c r="AU33">
        <f t="shared" si="10"/>
        <v>0</v>
      </c>
      <c r="AV33">
        <f t="shared" si="11"/>
        <v>0</v>
      </c>
      <c r="AW33">
        <f t="shared" si="11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</row>
    <row r="34" spans="1:54">
      <c r="A34">
        <v>33</v>
      </c>
      <c r="B34" t="s">
        <v>82</v>
      </c>
      <c r="C34" t="s">
        <v>9</v>
      </c>
      <c r="D34" t="s">
        <v>7</v>
      </c>
      <c r="E34" t="s">
        <v>22</v>
      </c>
      <c r="F34">
        <v>4384.1113693999996</v>
      </c>
      <c r="G34">
        <v>3</v>
      </c>
      <c r="H34">
        <v>3.1629</v>
      </c>
      <c r="I34">
        <v>3.21915</v>
      </c>
      <c r="J34">
        <v>1</v>
      </c>
      <c r="K34">
        <v>5</v>
      </c>
      <c r="L34">
        <v>5.2714999999999996</v>
      </c>
      <c r="M34">
        <v>5.3652500000000005</v>
      </c>
      <c r="N34">
        <v>5</v>
      </c>
      <c r="O34">
        <v>59</v>
      </c>
      <c r="P34">
        <v>1770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D34" t="str">
        <f t="shared" si="1"/>
        <v>AKL-SOU</v>
      </c>
      <c r="AE34" t="s">
        <v>22</v>
      </c>
      <c r="AF34">
        <v>5</v>
      </c>
      <c r="AG34" s="3">
        <v>5</v>
      </c>
      <c r="AH34" s="3">
        <v>5</v>
      </c>
      <c r="AK34">
        <f t="shared" si="2"/>
        <v>0</v>
      </c>
      <c r="AL34">
        <f t="shared" si="3"/>
        <v>0</v>
      </c>
      <c r="AM34">
        <f t="shared" si="4"/>
        <v>5</v>
      </c>
      <c r="AN34">
        <f t="shared" si="5"/>
        <v>5</v>
      </c>
      <c r="AO34">
        <f t="shared" si="6"/>
        <v>5</v>
      </c>
      <c r="AP34">
        <f t="shared" si="7"/>
        <v>5</v>
      </c>
      <c r="AQ34">
        <f t="shared" si="8"/>
        <v>5</v>
      </c>
      <c r="AR34">
        <f t="shared" si="9"/>
        <v>5</v>
      </c>
      <c r="AT34" t="s">
        <v>220</v>
      </c>
      <c r="AU34">
        <f t="shared" si="10"/>
        <v>0</v>
      </c>
      <c r="AV34">
        <f t="shared" si="11"/>
        <v>0</v>
      </c>
      <c r="AW34">
        <f t="shared" si="11"/>
        <v>50</v>
      </c>
      <c r="AX34">
        <f t="shared" si="11"/>
        <v>50</v>
      </c>
      <c r="AY34">
        <f t="shared" si="11"/>
        <v>50</v>
      </c>
      <c r="AZ34">
        <f t="shared" si="11"/>
        <v>50</v>
      </c>
      <c r="BA34">
        <f t="shared" si="11"/>
        <v>50</v>
      </c>
      <c r="BB34">
        <f t="shared" si="11"/>
        <v>50</v>
      </c>
    </row>
    <row r="35" spans="1:54">
      <c r="A35">
        <v>34</v>
      </c>
      <c r="B35" t="s">
        <v>83</v>
      </c>
      <c r="C35" t="s">
        <v>7</v>
      </c>
      <c r="D35" t="s">
        <v>14</v>
      </c>
      <c r="E35" t="s">
        <v>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80</v>
      </c>
      <c r="P35">
        <v>2400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AD35" t="str">
        <f t="shared" si="1"/>
        <v>SOU-DXB</v>
      </c>
      <c r="AE35" t="s">
        <v>22</v>
      </c>
      <c r="AF35">
        <v>0</v>
      </c>
      <c r="AG35" s="3">
        <v>0</v>
      </c>
      <c r="AH35" s="3">
        <v>0</v>
      </c>
      <c r="AK35">
        <f t="shared" si="2"/>
        <v>0</v>
      </c>
      <c r="AL35">
        <f t="shared" si="3"/>
        <v>0</v>
      </c>
      <c r="AM35">
        <f t="shared" si="4"/>
        <v>0</v>
      </c>
      <c r="AN35">
        <f t="shared" si="5"/>
        <v>0</v>
      </c>
      <c r="AO35">
        <f t="shared" si="6"/>
        <v>0</v>
      </c>
      <c r="AP35">
        <f t="shared" si="7"/>
        <v>0</v>
      </c>
      <c r="AQ35">
        <f t="shared" si="8"/>
        <v>0</v>
      </c>
      <c r="AR35">
        <f t="shared" si="9"/>
        <v>0</v>
      </c>
      <c r="AT35" t="s">
        <v>221</v>
      </c>
      <c r="AU35">
        <f t="shared" si="10"/>
        <v>0</v>
      </c>
      <c r="AV35">
        <f t="shared" si="11"/>
        <v>0</v>
      </c>
      <c r="AW35">
        <f t="shared" si="11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1"/>
        <v>0</v>
      </c>
    </row>
    <row r="36" spans="1:54">
      <c r="A36">
        <v>35</v>
      </c>
      <c r="B36" t="s">
        <v>84</v>
      </c>
      <c r="C36" t="s">
        <v>8</v>
      </c>
      <c r="D36" t="s">
        <v>7</v>
      </c>
      <c r="E36" t="s">
        <v>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</v>
      </c>
      <c r="P36">
        <v>2250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D36" t="str">
        <f t="shared" si="1"/>
        <v>SFO-SOU</v>
      </c>
      <c r="AE36" t="s">
        <v>22</v>
      </c>
      <c r="AF36">
        <v>0</v>
      </c>
      <c r="AG36" s="3">
        <v>0</v>
      </c>
      <c r="AH36" s="3">
        <v>0</v>
      </c>
      <c r="AK36">
        <f t="shared" si="2"/>
        <v>0</v>
      </c>
      <c r="AL36">
        <f t="shared" si="3"/>
        <v>0</v>
      </c>
      <c r="AM36">
        <f t="shared" si="4"/>
        <v>0</v>
      </c>
      <c r="AN36">
        <f t="shared" si="5"/>
        <v>0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T36" t="s">
        <v>222</v>
      </c>
      <c r="AU36">
        <f t="shared" si="10"/>
        <v>0</v>
      </c>
      <c r="AV36">
        <f t="shared" si="11"/>
        <v>0</v>
      </c>
      <c r="AW36">
        <f t="shared" si="11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1"/>
        <v>0</v>
      </c>
    </row>
    <row r="37" spans="1:54">
      <c r="A37">
        <v>36</v>
      </c>
      <c r="B37" t="s">
        <v>85</v>
      </c>
      <c r="C37" t="s">
        <v>7</v>
      </c>
      <c r="D37" t="s">
        <v>7</v>
      </c>
      <c r="E37" t="s">
        <v>22</v>
      </c>
      <c r="F37">
        <v>0</v>
      </c>
      <c r="G37">
        <v>57</v>
      </c>
      <c r="H37">
        <v>60.095100000000002</v>
      </c>
      <c r="I37">
        <v>61.163850000000004</v>
      </c>
      <c r="J37">
        <v>23</v>
      </c>
      <c r="K37">
        <v>97</v>
      </c>
      <c r="L37">
        <v>102.2671</v>
      </c>
      <c r="M37">
        <v>104.08585000000001</v>
      </c>
      <c r="N37">
        <v>61</v>
      </c>
      <c r="O37">
        <v>99</v>
      </c>
      <c r="P37">
        <v>990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D37" t="str">
        <f t="shared" si="1"/>
        <v>SOU-SOU</v>
      </c>
      <c r="AE37" t="s">
        <v>22</v>
      </c>
      <c r="AF37">
        <v>97</v>
      </c>
      <c r="AG37" s="3">
        <v>60</v>
      </c>
      <c r="AH37" s="3">
        <v>61</v>
      </c>
      <c r="AK37">
        <f t="shared" si="2"/>
        <v>60</v>
      </c>
      <c r="AL37">
        <f t="shared" si="3"/>
        <v>60</v>
      </c>
      <c r="AM37">
        <f t="shared" si="4"/>
        <v>60</v>
      </c>
      <c r="AN37">
        <f t="shared" si="5"/>
        <v>60</v>
      </c>
      <c r="AO37">
        <f t="shared" si="6"/>
        <v>60</v>
      </c>
      <c r="AP37">
        <f t="shared" si="7"/>
        <v>60</v>
      </c>
      <c r="AQ37">
        <f t="shared" si="8"/>
        <v>60</v>
      </c>
      <c r="AR37">
        <f t="shared" si="9"/>
        <v>60</v>
      </c>
      <c r="AT37" t="s">
        <v>223</v>
      </c>
      <c r="AU37">
        <f t="shared" si="10"/>
        <v>725</v>
      </c>
      <c r="AV37">
        <f t="shared" si="11"/>
        <v>725</v>
      </c>
      <c r="AW37">
        <f t="shared" si="11"/>
        <v>725</v>
      </c>
      <c r="AX37">
        <f t="shared" si="11"/>
        <v>725</v>
      </c>
      <c r="AY37">
        <f t="shared" si="11"/>
        <v>725</v>
      </c>
      <c r="AZ37">
        <f t="shared" si="11"/>
        <v>725</v>
      </c>
      <c r="BA37">
        <f t="shared" si="11"/>
        <v>725</v>
      </c>
      <c r="BB37">
        <f t="shared" si="11"/>
        <v>725</v>
      </c>
    </row>
    <row r="38" spans="1:54">
      <c r="A38">
        <v>37</v>
      </c>
      <c r="B38" t="s">
        <v>86</v>
      </c>
      <c r="C38" t="s">
        <v>7</v>
      </c>
      <c r="D38" t="s">
        <v>8</v>
      </c>
      <c r="E38" t="s">
        <v>21</v>
      </c>
      <c r="F38">
        <v>1363.9940114878</v>
      </c>
      <c r="G38">
        <v>45</v>
      </c>
      <c r="H38">
        <v>47.4435</v>
      </c>
      <c r="I38">
        <v>48.28725</v>
      </c>
      <c r="J38">
        <v>30</v>
      </c>
      <c r="K38">
        <v>82</v>
      </c>
      <c r="L38">
        <v>86.452600000000004</v>
      </c>
      <c r="M38">
        <v>87.990099999999998</v>
      </c>
      <c r="N38">
        <v>83.999999999999986</v>
      </c>
      <c r="O38">
        <v>24</v>
      </c>
      <c r="P38">
        <v>720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D38" t="str">
        <f t="shared" si="1"/>
        <v>SOU-SFO</v>
      </c>
      <c r="AE38" t="s">
        <v>21</v>
      </c>
      <c r="AF38">
        <v>82</v>
      </c>
      <c r="AG38" s="3">
        <v>82</v>
      </c>
      <c r="AH38" s="3">
        <v>83.999999999999986</v>
      </c>
      <c r="AK38">
        <f t="shared" si="2"/>
        <v>82</v>
      </c>
      <c r="AL38">
        <f t="shared" si="3"/>
        <v>0</v>
      </c>
      <c r="AM38">
        <f t="shared" si="4"/>
        <v>0</v>
      </c>
      <c r="AN38">
        <f t="shared" si="5"/>
        <v>0</v>
      </c>
      <c r="AO38">
        <f t="shared" si="6"/>
        <v>0</v>
      </c>
      <c r="AP38">
        <f t="shared" si="7"/>
        <v>0</v>
      </c>
      <c r="AQ38">
        <f t="shared" si="8"/>
        <v>0</v>
      </c>
      <c r="AR38">
        <f t="shared" si="9"/>
        <v>0</v>
      </c>
    </row>
    <row r="39" spans="1:54">
      <c r="A39">
        <v>38</v>
      </c>
      <c r="B39" t="s">
        <v>87</v>
      </c>
      <c r="C39" t="s">
        <v>8</v>
      </c>
      <c r="D39" t="s">
        <v>9</v>
      </c>
      <c r="E39" t="s">
        <v>21</v>
      </c>
      <c r="F39">
        <v>717.77571539999997</v>
      </c>
      <c r="G39">
        <v>8</v>
      </c>
      <c r="H39">
        <v>8.4344000000000001</v>
      </c>
      <c r="I39">
        <v>8.5844000000000005</v>
      </c>
      <c r="J39">
        <v>4</v>
      </c>
      <c r="K39">
        <v>16</v>
      </c>
      <c r="L39">
        <v>16.8688</v>
      </c>
      <c r="M39">
        <v>17.168800000000001</v>
      </c>
      <c r="N39">
        <v>12</v>
      </c>
      <c r="O39">
        <v>16</v>
      </c>
      <c r="P39">
        <v>640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D39" t="str">
        <f t="shared" si="1"/>
        <v>SFO-AKL</v>
      </c>
      <c r="AE39" t="s">
        <v>21</v>
      </c>
      <c r="AF39">
        <v>16</v>
      </c>
      <c r="AG39" s="3">
        <v>10</v>
      </c>
      <c r="AH39" s="3">
        <v>12</v>
      </c>
      <c r="AK39">
        <f t="shared" si="2"/>
        <v>0</v>
      </c>
      <c r="AL39">
        <f t="shared" si="3"/>
        <v>10</v>
      </c>
      <c r="AM39">
        <f t="shared" si="4"/>
        <v>0</v>
      </c>
      <c r="AN39">
        <f t="shared" si="5"/>
        <v>0</v>
      </c>
      <c r="AO39">
        <f t="shared" si="6"/>
        <v>0</v>
      </c>
      <c r="AP39">
        <f t="shared" si="7"/>
        <v>0</v>
      </c>
      <c r="AQ39">
        <f t="shared" si="8"/>
        <v>0</v>
      </c>
      <c r="AR39">
        <f t="shared" si="9"/>
        <v>0</v>
      </c>
    </row>
    <row r="40" spans="1:54">
      <c r="A40">
        <v>39</v>
      </c>
      <c r="B40" t="s">
        <v>88</v>
      </c>
      <c r="C40" t="s">
        <v>9</v>
      </c>
      <c r="D40" t="s">
        <v>10</v>
      </c>
      <c r="E40" t="s">
        <v>21</v>
      </c>
      <c r="F40">
        <v>216.23982514516101</v>
      </c>
      <c r="G40">
        <v>16</v>
      </c>
      <c r="H40">
        <v>16.8688</v>
      </c>
      <c r="I40">
        <v>17.168800000000001</v>
      </c>
      <c r="J40">
        <v>11</v>
      </c>
      <c r="K40">
        <v>31</v>
      </c>
      <c r="L40">
        <v>32.683300000000003</v>
      </c>
      <c r="M40">
        <v>33.26455</v>
      </c>
      <c r="N40">
        <v>18</v>
      </c>
      <c r="O40">
        <v>4</v>
      </c>
      <c r="P40">
        <v>160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AD40" t="str">
        <f t="shared" si="1"/>
        <v>AKL-SYD</v>
      </c>
      <c r="AE40" t="s">
        <v>21</v>
      </c>
      <c r="AF40">
        <v>31</v>
      </c>
      <c r="AG40" s="3">
        <v>17</v>
      </c>
      <c r="AH40" s="3">
        <v>18</v>
      </c>
      <c r="AK40">
        <f t="shared" si="2"/>
        <v>0</v>
      </c>
      <c r="AL40">
        <f t="shared" si="3"/>
        <v>0</v>
      </c>
      <c r="AM40">
        <f t="shared" si="4"/>
        <v>17</v>
      </c>
      <c r="AN40">
        <f t="shared" si="5"/>
        <v>0</v>
      </c>
      <c r="AO40">
        <f t="shared" si="6"/>
        <v>0</v>
      </c>
      <c r="AP40">
        <f t="shared" si="7"/>
        <v>0</v>
      </c>
      <c r="AQ40">
        <f t="shared" si="8"/>
        <v>0</v>
      </c>
      <c r="AR40">
        <f t="shared" si="9"/>
        <v>0</v>
      </c>
      <c r="AU40">
        <f>SUM(AU2:AU37)</f>
        <v>1959</v>
      </c>
      <c r="AV40">
        <f t="shared" ref="AV40:BB40" si="17">SUM(AV2:AV37)</f>
        <v>1933</v>
      </c>
      <c r="AW40">
        <f t="shared" si="17"/>
        <v>1893</v>
      </c>
      <c r="AX40">
        <f t="shared" si="17"/>
        <v>1765.0000000000027</v>
      </c>
      <c r="AY40">
        <f t="shared" si="17"/>
        <v>1796</v>
      </c>
      <c r="AZ40">
        <f t="shared" si="17"/>
        <v>1805</v>
      </c>
      <c r="BA40">
        <f t="shared" si="17"/>
        <v>1857</v>
      </c>
      <c r="BB40">
        <f t="shared" si="17"/>
        <v>1805.0000000000005</v>
      </c>
    </row>
    <row r="41" spans="1:54">
      <c r="A41">
        <v>40</v>
      </c>
      <c r="B41" t="s">
        <v>89</v>
      </c>
      <c r="C41" t="s">
        <v>10</v>
      </c>
      <c r="D41" t="s">
        <v>11</v>
      </c>
      <c r="E41" t="s">
        <v>21</v>
      </c>
      <c r="F41">
        <v>227.132824844444</v>
      </c>
      <c r="G41">
        <v>10</v>
      </c>
      <c r="H41">
        <v>10.542999999999999</v>
      </c>
      <c r="I41">
        <v>10.730500000000001</v>
      </c>
      <c r="J41">
        <v>1</v>
      </c>
      <c r="K41">
        <v>18</v>
      </c>
      <c r="L41">
        <v>18.977399999999999</v>
      </c>
      <c r="M41">
        <v>19.314900000000002</v>
      </c>
      <c r="N41">
        <v>7.0000000000030971</v>
      </c>
      <c r="O41">
        <v>3</v>
      </c>
      <c r="P41">
        <v>120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AD41" t="str">
        <f t="shared" si="1"/>
        <v>SYD-BNE</v>
      </c>
      <c r="AE41" t="s">
        <v>21</v>
      </c>
      <c r="AF41">
        <v>18</v>
      </c>
      <c r="AG41" s="3">
        <v>7.0000000000025864</v>
      </c>
      <c r="AH41" s="3">
        <v>7.0000000000030971</v>
      </c>
      <c r="AK41">
        <f t="shared" si="2"/>
        <v>0</v>
      </c>
      <c r="AL41">
        <f t="shared" si="3"/>
        <v>0</v>
      </c>
      <c r="AM41">
        <f t="shared" si="4"/>
        <v>0</v>
      </c>
      <c r="AN41">
        <f t="shared" si="5"/>
        <v>7.0000000000025864</v>
      </c>
      <c r="AO41">
        <f t="shared" si="6"/>
        <v>0</v>
      </c>
      <c r="AP41">
        <f t="shared" si="7"/>
        <v>0</v>
      </c>
      <c r="AQ41">
        <f t="shared" si="8"/>
        <v>0</v>
      </c>
      <c r="AR41">
        <f t="shared" si="9"/>
        <v>0</v>
      </c>
    </row>
    <row r="42" spans="1:54">
      <c r="A42">
        <v>41</v>
      </c>
      <c r="B42" t="s">
        <v>90</v>
      </c>
      <c r="C42" t="s">
        <v>11</v>
      </c>
      <c r="D42" t="s">
        <v>12</v>
      </c>
      <c r="E42" t="s">
        <v>21</v>
      </c>
      <c r="F42">
        <v>617.32399193499998</v>
      </c>
      <c r="G42">
        <v>10</v>
      </c>
      <c r="H42">
        <v>10.542999999999999</v>
      </c>
      <c r="I42">
        <v>10.730500000000001</v>
      </c>
      <c r="J42">
        <v>4</v>
      </c>
      <c r="K42">
        <v>20</v>
      </c>
      <c r="L42">
        <v>21.085999999999999</v>
      </c>
      <c r="M42">
        <v>21.461000000000002</v>
      </c>
      <c r="N42">
        <v>17</v>
      </c>
      <c r="O42">
        <v>16</v>
      </c>
      <c r="P42">
        <v>640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AD42" t="str">
        <f t="shared" si="1"/>
        <v>BNE-HKG</v>
      </c>
      <c r="AE42" t="s">
        <v>21</v>
      </c>
      <c r="AF42">
        <v>20</v>
      </c>
      <c r="AG42" s="3">
        <v>15</v>
      </c>
      <c r="AH42" s="3">
        <v>17</v>
      </c>
      <c r="AK42">
        <f t="shared" si="2"/>
        <v>0</v>
      </c>
      <c r="AL42">
        <f t="shared" si="3"/>
        <v>0</v>
      </c>
      <c r="AM42">
        <f t="shared" si="4"/>
        <v>0</v>
      </c>
      <c r="AN42">
        <f t="shared" si="5"/>
        <v>0</v>
      </c>
      <c r="AO42">
        <f t="shared" si="6"/>
        <v>15</v>
      </c>
      <c r="AP42">
        <f t="shared" si="7"/>
        <v>0</v>
      </c>
      <c r="AQ42">
        <f t="shared" si="8"/>
        <v>0</v>
      </c>
      <c r="AR42">
        <f t="shared" si="9"/>
        <v>0</v>
      </c>
    </row>
    <row r="43" spans="1:54">
      <c r="A43">
        <v>42</v>
      </c>
      <c r="B43" t="s">
        <v>91</v>
      </c>
      <c r="C43" t="s">
        <v>12</v>
      </c>
      <c r="D43" t="s">
        <v>13</v>
      </c>
      <c r="E43" t="s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240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AD43" t="str">
        <f t="shared" si="1"/>
        <v>HKG-SIN</v>
      </c>
      <c r="AE43" t="s">
        <v>21</v>
      </c>
      <c r="AF43">
        <v>0</v>
      </c>
      <c r="AG43" s="3">
        <v>0</v>
      </c>
      <c r="AH43" s="3">
        <v>0</v>
      </c>
      <c r="AK43">
        <f t="shared" si="2"/>
        <v>0</v>
      </c>
      <c r="AL43">
        <f t="shared" si="3"/>
        <v>0</v>
      </c>
      <c r="AM43">
        <f t="shared" si="4"/>
        <v>0</v>
      </c>
      <c r="AN43">
        <f t="shared" si="5"/>
        <v>0</v>
      </c>
      <c r="AO43">
        <f t="shared" si="6"/>
        <v>0</v>
      </c>
      <c r="AP43">
        <f t="shared" si="7"/>
        <v>0</v>
      </c>
      <c r="AQ43">
        <f t="shared" si="8"/>
        <v>0</v>
      </c>
      <c r="AR43">
        <f t="shared" si="9"/>
        <v>0</v>
      </c>
    </row>
    <row r="44" spans="1:54">
      <c r="A44">
        <v>43</v>
      </c>
      <c r="B44" t="s">
        <v>92</v>
      </c>
      <c r="C44" t="s">
        <v>13</v>
      </c>
      <c r="D44" t="s">
        <v>14</v>
      </c>
      <c r="E44" t="s">
        <v>21</v>
      </c>
      <c r="F44">
        <v>696.16063329999997</v>
      </c>
      <c r="G44">
        <v>12</v>
      </c>
      <c r="H44">
        <v>12.6516</v>
      </c>
      <c r="I44">
        <v>12.8766</v>
      </c>
      <c r="J44">
        <v>4</v>
      </c>
      <c r="K44">
        <v>23</v>
      </c>
      <c r="L44">
        <v>24.248899999999999</v>
      </c>
      <c r="M44">
        <v>24.680150000000001</v>
      </c>
      <c r="N44">
        <v>18</v>
      </c>
      <c r="O44">
        <v>11</v>
      </c>
      <c r="P44">
        <v>440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AD44" t="str">
        <f t="shared" si="1"/>
        <v>SIN-DXB</v>
      </c>
      <c r="AE44" t="s">
        <v>21</v>
      </c>
      <c r="AF44">
        <v>23</v>
      </c>
      <c r="AG44" s="3">
        <v>18</v>
      </c>
      <c r="AH44" s="3">
        <v>18</v>
      </c>
      <c r="AK44">
        <f t="shared" si="2"/>
        <v>0</v>
      </c>
      <c r="AL44">
        <f t="shared" si="3"/>
        <v>0</v>
      </c>
      <c r="AM44">
        <f t="shared" si="4"/>
        <v>0</v>
      </c>
      <c r="AN44">
        <f t="shared" si="5"/>
        <v>0</v>
      </c>
      <c r="AO44">
        <f t="shared" si="6"/>
        <v>0</v>
      </c>
      <c r="AP44">
        <f t="shared" si="7"/>
        <v>0</v>
      </c>
      <c r="AQ44">
        <f t="shared" si="8"/>
        <v>18</v>
      </c>
      <c r="AR44">
        <f t="shared" si="9"/>
        <v>0</v>
      </c>
    </row>
    <row r="45" spans="1:54">
      <c r="A45">
        <v>44</v>
      </c>
      <c r="B45" t="s">
        <v>93</v>
      </c>
      <c r="C45" t="s">
        <v>14</v>
      </c>
      <c r="D45" t="s">
        <v>7</v>
      </c>
      <c r="E45" t="s">
        <v>21</v>
      </c>
      <c r="F45">
        <v>1194.8363838749999</v>
      </c>
      <c r="G45">
        <v>30</v>
      </c>
      <c r="H45">
        <v>31.629000000000001</v>
      </c>
      <c r="I45">
        <v>32.191500000000005</v>
      </c>
      <c r="J45">
        <v>8</v>
      </c>
      <c r="K45">
        <v>56</v>
      </c>
      <c r="L45">
        <v>59.040800000000004</v>
      </c>
      <c r="M45">
        <v>60.090800000000002</v>
      </c>
      <c r="N45">
        <v>56.000000000002402</v>
      </c>
      <c r="O45">
        <v>19</v>
      </c>
      <c r="P45">
        <v>760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AD45" t="str">
        <f t="shared" si="1"/>
        <v>DXB-SOU</v>
      </c>
      <c r="AE45" t="s">
        <v>21</v>
      </c>
      <c r="AF45">
        <v>56</v>
      </c>
      <c r="AG45" s="3">
        <v>56.000000000000412</v>
      </c>
      <c r="AH45" s="3">
        <v>56.000000000002402</v>
      </c>
      <c r="AK45">
        <f t="shared" si="2"/>
        <v>0</v>
      </c>
      <c r="AL45">
        <f t="shared" si="3"/>
        <v>0</v>
      </c>
      <c r="AM45">
        <f t="shared" si="4"/>
        <v>0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56.000000000000412</v>
      </c>
    </row>
    <row r="46" spans="1:54">
      <c r="A46">
        <v>45</v>
      </c>
      <c r="B46" t="s">
        <v>94</v>
      </c>
      <c r="C46" t="s">
        <v>7</v>
      </c>
      <c r="D46" t="s">
        <v>9</v>
      </c>
      <c r="E46" t="s">
        <v>21</v>
      </c>
      <c r="F46">
        <v>2973.0261687727302</v>
      </c>
      <c r="G46">
        <v>12</v>
      </c>
      <c r="H46">
        <v>12.6516</v>
      </c>
      <c r="I46">
        <v>12.8766</v>
      </c>
      <c r="J46">
        <v>5</v>
      </c>
      <c r="K46">
        <v>22</v>
      </c>
      <c r="L46">
        <v>23.194600000000001</v>
      </c>
      <c r="M46">
        <v>23.607100000000003</v>
      </c>
      <c r="N46">
        <v>23</v>
      </c>
      <c r="O46">
        <v>40</v>
      </c>
      <c r="P46">
        <v>1200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D46" t="str">
        <f t="shared" si="1"/>
        <v>SOU-AKL</v>
      </c>
      <c r="AE46" t="s">
        <v>21</v>
      </c>
      <c r="AF46">
        <v>22</v>
      </c>
      <c r="AG46" s="3">
        <v>23</v>
      </c>
      <c r="AH46" s="3">
        <v>23</v>
      </c>
      <c r="AK46">
        <f t="shared" si="2"/>
        <v>23</v>
      </c>
      <c r="AL46">
        <f t="shared" si="3"/>
        <v>23</v>
      </c>
      <c r="AM46">
        <f t="shared" si="4"/>
        <v>0</v>
      </c>
      <c r="AN46">
        <f t="shared" si="5"/>
        <v>0</v>
      </c>
      <c r="AO46">
        <f t="shared" si="6"/>
        <v>0</v>
      </c>
      <c r="AP46">
        <f t="shared" si="7"/>
        <v>0</v>
      </c>
      <c r="AQ46">
        <f t="shared" si="8"/>
        <v>0</v>
      </c>
      <c r="AR46">
        <f t="shared" si="9"/>
        <v>0</v>
      </c>
    </row>
    <row r="47" spans="1:54">
      <c r="A47">
        <v>46</v>
      </c>
      <c r="B47" t="s">
        <v>95</v>
      </c>
      <c r="C47" t="s">
        <v>8</v>
      </c>
      <c r="D47" t="s">
        <v>10</v>
      </c>
      <c r="E47" t="s">
        <v>21</v>
      </c>
      <c r="F47">
        <v>1514.0694424328401</v>
      </c>
      <c r="G47">
        <v>35</v>
      </c>
      <c r="H47">
        <v>36.900500000000001</v>
      </c>
      <c r="I47">
        <v>37.556750000000001</v>
      </c>
      <c r="J47">
        <v>27</v>
      </c>
      <c r="K47">
        <v>67</v>
      </c>
      <c r="L47">
        <v>70.638099999999994</v>
      </c>
      <c r="M47">
        <v>71.894350000000003</v>
      </c>
      <c r="N47">
        <v>62</v>
      </c>
      <c r="O47">
        <v>20</v>
      </c>
      <c r="P47">
        <v>800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AD47" t="str">
        <f t="shared" si="1"/>
        <v>SFO-SYD</v>
      </c>
      <c r="AE47" t="s">
        <v>21</v>
      </c>
      <c r="AF47">
        <v>67</v>
      </c>
      <c r="AG47" s="3">
        <v>62</v>
      </c>
      <c r="AH47" s="3">
        <v>62</v>
      </c>
      <c r="AK47">
        <f t="shared" si="2"/>
        <v>0</v>
      </c>
      <c r="AL47">
        <f t="shared" si="3"/>
        <v>62</v>
      </c>
      <c r="AM47">
        <f t="shared" si="4"/>
        <v>62</v>
      </c>
      <c r="AN47">
        <f t="shared" si="5"/>
        <v>0</v>
      </c>
      <c r="AO47">
        <f t="shared" si="6"/>
        <v>0</v>
      </c>
      <c r="AP47">
        <f t="shared" si="7"/>
        <v>0</v>
      </c>
      <c r="AQ47">
        <f t="shared" si="8"/>
        <v>0</v>
      </c>
      <c r="AR47">
        <f t="shared" si="9"/>
        <v>0</v>
      </c>
    </row>
    <row r="48" spans="1:54">
      <c r="A48">
        <v>47</v>
      </c>
      <c r="B48" t="s">
        <v>96</v>
      </c>
      <c r="C48" t="s">
        <v>9</v>
      </c>
      <c r="D48" t="s">
        <v>11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280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AD48" t="str">
        <f t="shared" si="1"/>
        <v>AKL-BNE</v>
      </c>
      <c r="AE48" t="s">
        <v>21</v>
      </c>
      <c r="AF48">
        <v>0</v>
      </c>
      <c r="AG48" s="3">
        <v>0</v>
      </c>
      <c r="AH48" s="3">
        <v>0</v>
      </c>
      <c r="AK48">
        <f t="shared" si="2"/>
        <v>0</v>
      </c>
      <c r="AL48">
        <f t="shared" si="3"/>
        <v>0</v>
      </c>
      <c r="AM48">
        <f t="shared" si="4"/>
        <v>0</v>
      </c>
      <c r="AN48">
        <f t="shared" si="5"/>
        <v>0</v>
      </c>
      <c r="AO48">
        <f t="shared" si="6"/>
        <v>0</v>
      </c>
      <c r="AP48">
        <f t="shared" si="7"/>
        <v>0</v>
      </c>
      <c r="AQ48">
        <f t="shared" si="8"/>
        <v>0</v>
      </c>
      <c r="AR48">
        <f t="shared" si="9"/>
        <v>0</v>
      </c>
    </row>
    <row r="49" spans="1:44">
      <c r="A49">
        <v>48</v>
      </c>
      <c r="B49" t="s">
        <v>97</v>
      </c>
      <c r="C49" t="s">
        <v>10</v>
      </c>
      <c r="D49" t="s">
        <v>12</v>
      </c>
      <c r="E49" t="s">
        <v>21</v>
      </c>
      <c r="F49">
        <v>1138.1878910697701</v>
      </c>
      <c r="G49">
        <v>24</v>
      </c>
      <c r="H49">
        <v>25.3032</v>
      </c>
      <c r="I49">
        <v>25.7532</v>
      </c>
      <c r="J49">
        <v>17</v>
      </c>
      <c r="K49">
        <v>43</v>
      </c>
      <c r="L49">
        <v>45.334899999999998</v>
      </c>
      <c r="M49">
        <v>46.141150000000003</v>
      </c>
      <c r="N49">
        <v>38.999999999999993</v>
      </c>
      <c r="O49">
        <v>19</v>
      </c>
      <c r="P49">
        <v>760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AD49" t="str">
        <f t="shared" si="1"/>
        <v>SYD-HKG</v>
      </c>
      <c r="AE49" t="s">
        <v>21</v>
      </c>
      <c r="AF49">
        <v>43</v>
      </c>
      <c r="AG49" s="3">
        <v>39</v>
      </c>
      <c r="AH49" s="3">
        <v>38.999999999999993</v>
      </c>
      <c r="AK49">
        <f t="shared" si="2"/>
        <v>0</v>
      </c>
      <c r="AL49">
        <f t="shared" si="3"/>
        <v>0</v>
      </c>
      <c r="AM49">
        <f t="shared" si="4"/>
        <v>0</v>
      </c>
      <c r="AN49">
        <f t="shared" si="5"/>
        <v>39</v>
      </c>
      <c r="AO49">
        <f t="shared" si="6"/>
        <v>39</v>
      </c>
      <c r="AP49">
        <f t="shared" si="7"/>
        <v>0</v>
      </c>
      <c r="AQ49">
        <f t="shared" si="8"/>
        <v>0</v>
      </c>
      <c r="AR49">
        <f t="shared" si="9"/>
        <v>0</v>
      </c>
    </row>
    <row r="50" spans="1:44">
      <c r="A50">
        <v>49</v>
      </c>
      <c r="B50" t="s">
        <v>98</v>
      </c>
      <c r="C50" t="s">
        <v>11</v>
      </c>
      <c r="D50" t="s">
        <v>13</v>
      </c>
      <c r="E50" t="s">
        <v>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22</v>
      </c>
      <c r="P50">
        <v>660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AD50" t="str">
        <f t="shared" si="1"/>
        <v>BNE-SIN</v>
      </c>
      <c r="AE50" t="s">
        <v>21</v>
      </c>
      <c r="AF50">
        <v>0</v>
      </c>
      <c r="AG50" s="3">
        <v>0</v>
      </c>
      <c r="AH50" s="3">
        <v>0</v>
      </c>
      <c r="AK50">
        <f t="shared" si="2"/>
        <v>0</v>
      </c>
      <c r="AL50">
        <f t="shared" si="3"/>
        <v>0</v>
      </c>
      <c r="AM50">
        <f t="shared" si="4"/>
        <v>0</v>
      </c>
      <c r="AN50">
        <f t="shared" si="5"/>
        <v>0</v>
      </c>
      <c r="AO50">
        <f t="shared" si="6"/>
        <v>0</v>
      </c>
      <c r="AP50">
        <f t="shared" si="7"/>
        <v>0</v>
      </c>
      <c r="AQ50">
        <f t="shared" si="8"/>
        <v>0</v>
      </c>
      <c r="AR50">
        <f t="shared" si="9"/>
        <v>0</v>
      </c>
    </row>
    <row r="51" spans="1:44">
      <c r="A51">
        <v>50</v>
      </c>
      <c r="B51" t="s">
        <v>99</v>
      </c>
      <c r="C51" t="s">
        <v>12</v>
      </c>
      <c r="D51" t="s">
        <v>14</v>
      </c>
      <c r="E51" t="s">
        <v>21</v>
      </c>
      <c r="F51">
        <v>1304.1666319999999</v>
      </c>
      <c r="G51">
        <v>36</v>
      </c>
      <c r="H51">
        <v>37.954799999999999</v>
      </c>
      <c r="I51">
        <v>38.629800000000003</v>
      </c>
      <c r="J51">
        <v>18</v>
      </c>
      <c r="K51">
        <v>67</v>
      </c>
      <c r="L51">
        <v>70.638099999999994</v>
      </c>
      <c r="M51">
        <v>71.894350000000003</v>
      </c>
      <c r="N51">
        <v>66</v>
      </c>
      <c r="O51">
        <v>17</v>
      </c>
      <c r="P51">
        <v>680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AD51" t="str">
        <f t="shared" si="1"/>
        <v>HKG-DXB</v>
      </c>
      <c r="AE51" t="s">
        <v>21</v>
      </c>
      <c r="AF51">
        <v>67</v>
      </c>
      <c r="AG51" s="3">
        <v>65</v>
      </c>
      <c r="AH51" s="3">
        <v>66</v>
      </c>
      <c r="AK51">
        <f t="shared" si="2"/>
        <v>0</v>
      </c>
      <c r="AL51">
        <f t="shared" si="3"/>
        <v>0</v>
      </c>
      <c r="AM51">
        <f t="shared" si="4"/>
        <v>0</v>
      </c>
      <c r="AN51">
        <f t="shared" si="5"/>
        <v>0</v>
      </c>
      <c r="AO51">
        <f t="shared" si="6"/>
        <v>0</v>
      </c>
      <c r="AP51">
        <f t="shared" si="7"/>
        <v>65</v>
      </c>
      <c r="AQ51">
        <f t="shared" si="8"/>
        <v>65</v>
      </c>
      <c r="AR51">
        <f t="shared" si="9"/>
        <v>0</v>
      </c>
    </row>
    <row r="52" spans="1:44">
      <c r="A52">
        <v>51</v>
      </c>
      <c r="B52" t="s">
        <v>100</v>
      </c>
      <c r="C52" t="s">
        <v>13</v>
      </c>
      <c r="D52" t="s">
        <v>7</v>
      </c>
      <c r="E52" t="s">
        <v>21</v>
      </c>
      <c r="F52">
        <v>1882.95010629545</v>
      </c>
      <c r="G52">
        <v>23</v>
      </c>
      <c r="H52">
        <v>24.248899999999999</v>
      </c>
      <c r="I52">
        <v>24.680150000000001</v>
      </c>
      <c r="J52">
        <v>10</v>
      </c>
      <c r="K52">
        <v>44</v>
      </c>
      <c r="L52">
        <v>46.389200000000002</v>
      </c>
      <c r="M52">
        <v>47.214200000000005</v>
      </c>
      <c r="N52">
        <v>44</v>
      </c>
      <c r="O52">
        <v>30</v>
      </c>
      <c r="P52">
        <v>900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AD52" t="str">
        <f t="shared" si="1"/>
        <v>SIN-SOU</v>
      </c>
      <c r="AE52" t="s">
        <v>21</v>
      </c>
      <c r="AF52">
        <v>44</v>
      </c>
      <c r="AG52" s="3">
        <v>44</v>
      </c>
      <c r="AH52" s="3">
        <v>44</v>
      </c>
      <c r="AK52">
        <f t="shared" si="2"/>
        <v>0</v>
      </c>
      <c r="AL52">
        <f t="shared" si="3"/>
        <v>0</v>
      </c>
      <c r="AM52">
        <f t="shared" si="4"/>
        <v>0</v>
      </c>
      <c r="AN52">
        <f t="shared" si="5"/>
        <v>0</v>
      </c>
      <c r="AO52">
        <f t="shared" si="6"/>
        <v>0</v>
      </c>
      <c r="AP52">
        <f t="shared" si="7"/>
        <v>0</v>
      </c>
      <c r="AQ52">
        <f t="shared" si="8"/>
        <v>44</v>
      </c>
      <c r="AR52">
        <f t="shared" si="9"/>
        <v>44</v>
      </c>
    </row>
    <row r="53" spans="1:44">
      <c r="A53">
        <v>52</v>
      </c>
      <c r="B53" t="s">
        <v>101</v>
      </c>
      <c r="C53" t="s">
        <v>7</v>
      </c>
      <c r="D53" t="s">
        <v>10</v>
      </c>
      <c r="E53" t="s">
        <v>21</v>
      </c>
      <c r="F53">
        <v>2593.9936650285699</v>
      </c>
      <c r="G53">
        <v>37</v>
      </c>
      <c r="H53">
        <v>39.009100000000004</v>
      </c>
      <c r="I53">
        <v>39.702850000000005</v>
      </c>
      <c r="J53">
        <v>26</v>
      </c>
      <c r="K53">
        <v>70</v>
      </c>
      <c r="L53">
        <v>73.801000000000002</v>
      </c>
      <c r="M53">
        <v>75.113500000000002</v>
      </c>
      <c r="N53">
        <v>71</v>
      </c>
      <c r="O53">
        <v>44</v>
      </c>
      <c r="P53">
        <v>1320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AD53" t="str">
        <f t="shared" si="1"/>
        <v>SOU-SYD</v>
      </c>
      <c r="AE53" t="s">
        <v>21</v>
      </c>
      <c r="AF53">
        <v>70</v>
      </c>
      <c r="AG53" s="3">
        <v>71</v>
      </c>
      <c r="AH53" s="3">
        <v>71</v>
      </c>
      <c r="AK53">
        <f t="shared" si="2"/>
        <v>71</v>
      </c>
      <c r="AL53">
        <f t="shared" si="3"/>
        <v>71</v>
      </c>
      <c r="AM53">
        <f t="shared" si="4"/>
        <v>71</v>
      </c>
      <c r="AN53">
        <f t="shared" si="5"/>
        <v>0</v>
      </c>
      <c r="AO53">
        <f t="shared" si="6"/>
        <v>0</v>
      </c>
      <c r="AP53">
        <f t="shared" si="7"/>
        <v>0</v>
      </c>
      <c r="AQ53">
        <f t="shared" si="8"/>
        <v>0</v>
      </c>
      <c r="AR53">
        <f t="shared" si="9"/>
        <v>0</v>
      </c>
    </row>
    <row r="54" spans="1:44">
      <c r="A54">
        <v>53</v>
      </c>
      <c r="B54" t="s">
        <v>102</v>
      </c>
      <c r="C54" t="s">
        <v>8</v>
      </c>
      <c r="D54" t="s">
        <v>11</v>
      </c>
      <c r="E54" t="s">
        <v>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23</v>
      </c>
      <c r="P54">
        <v>690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AD54" t="str">
        <f t="shared" si="1"/>
        <v>SFO-BNE</v>
      </c>
      <c r="AE54" t="s">
        <v>21</v>
      </c>
      <c r="AF54">
        <v>0</v>
      </c>
      <c r="AG54" s="3">
        <v>0</v>
      </c>
      <c r="AH54" s="3">
        <v>0</v>
      </c>
      <c r="AK54">
        <f t="shared" si="2"/>
        <v>0</v>
      </c>
      <c r="AL54">
        <f t="shared" si="3"/>
        <v>0</v>
      </c>
      <c r="AM54">
        <f t="shared" si="4"/>
        <v>0</v>
      </c>
      <c r="AN54">
        <f t="shared" si="5"/>
        <v>0</v>
      </c>
      <c r="AO54">
        <f t="shared" si="6"/>
        <v>0</v>
      </c>
      <c r="AP54">
        <f t="shared" si="7"/>
        <v>0</v>
      </c>
      <c r="AQ54">
        <f t="shared" si="8"/>
        <v>0</v>
      </c>
      <c r="AR54">
        <f t="shared" si="9"/>
        <v>0</v>
      </c>
    </row>
    <row r="55" spans="1:44">
      <c r="A55">
        <v>54</v>
      </c>
      <c r="B55" t="s">
        <v>103</v>
      </c>
      <c r="C55" t="s">
        <v>9</v>
      </c>
      <c r="D55" t="s">
        <v>12</v>
      </c>
      <c r="E55" t="s">
        <v>21</v>
      </c>
      <c r="F55">
        <v>2899.7353133333299</v>
      </c>
      <c r="G55">
        <v>2</v>
      </c>
      <c r="H55">
        <v>2.1086</v>
      </c>
      <c r="I55">
        <v>2.1461000000000001</v>
      </c>
      <c r="J55">
        <v>0</v>
      </c>
      <c r="K55">
        <v>3</v>
      </c>
      <c r="L55">
        <v>3.1629</v>
      </c>
      <c r="M55">
        <v>3.21915</v>
      </c>
      <c r="N55">
        <v>2</v>
      </c>
      <c r="O55">
        <v>23</v>
      </c>
      <c r="P55">
        <v>690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AD55" t="str">
        <f t="shared" si="1"/>
        <v>AKL-HKG</v>
      </c>
      <c r="AE55" t="s">
        <v>21</v>
      </c>
      <c r="AF55">
        <v>3</v>
      </c>
      <c r="AG55" s="3">
        <v>2</v>
      </c>
      <c r="AH55" s="3">
        <v>2</v>
      </c>
      <c r="AK55">
        <f t="shared" si="2"/>
        <v>0</v>
      </c>
      <c r="AL55">
        <f t="shared" si="3"/>
        <v>0</v>
      </c>
      <c r="AM55">
        <f t="shared" si="4"/>
        <v>2</v>
      </c>
      <c r="AN55">
        <f t="shared" si="5"/>
        <v>2</v>
      </c>
      <c r="AO55">
        <f t="shared" si="6"/>
        <v>2</v>
      </c>
      <c r="AP55">
        <f t="shared" si="7"/>
        <v>0</v>
      </c>
      <c r="AQ55">
        <f t="shared" si="8"/>
        <v>0</v>
      </c>
      <c r="AR55">
        <f t="shared" si="9"/>
        <v>0</v>
      </c>
    </row>
    <row r="56" spans="1:44">
      <c r="A56">
        <v>55</v>
      </c>
      <c r="B56" t="s">
        <v>104</v>
      </c>
      <c r="C56" t="s">
        <v>10</v>
      </c>
      <c r="D56" t="s">
        <v>13</v>
      </c>
      <c r="E56" t="s">
        <v>21</v>
      </c>
      <c r="F56">
        <v>1488.14163902564</v>
      </c>
      <c r="G56">
        <v>20</v>
      </c>
      <c r="H56">
        <v>21.085999999999999</v>
      </c>
      <c r="I56">
        <v>21.461000000000002</v>
      </c>
      <c r="J56">
        <v>20</v>
      </c>
      <c r="K56">
        <v>39</v>
      </c>
      <c r="L56">
        <v>41.117699999999999</v>
      </c>
      <c r="M56">
        <v>41.848950000000002</v>
      </c>
      <c r="N56">
        <v>34</v>
      </c>
      <c r="O56">
        <v>25</v>
      </c>
      <c r="P56">
        <v>750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AD56" t="str">
        <f t="shared" si="1"/>
        <v>SYD-SIN</v>
      </c>
      <c r="AE56" t="s">
        <v>21</v>
      </c>
      <c r="AF56">
        <v>39</v>
      </c>
      <c r="AG56" s="3">
        <v>35</v>
      </c>
      <c r="AH56" s="3">
        <v>34</v>
      </c>
      <c r="AK56">
        <f t="shared" si="2"/>
        <v>0</v>
      </c>
      <c r="AL56">
        <f t="shared" si="3"/>
        <v>0</v>
      </c>
      <c r="AM56">
        <f t="shared" si="4"/>
        <v>0</v>
      </c>
      <c r="AN56">
        <f t="shared" si="5"/>
        <v>35</v>
      </c>
      <c r="AO56">
        <f t="shared" si="6"/>
        <v>35</v>
      </c>
      <c r="AP56">
        <f t="shared" si="7"/>
        <v>35</v>
      </c>
      <c r="AQ56">
        <f t="shared" si="8"/>
        <v>0</v>
      </c>
      <c r="AR56">
        <f t="shared" si="9"/>
        <v>0</v>
      </c>
    </row>
    <row r="57" spans="1:44">
      <c r="A57">
        <v>56</v>
      </c>
      <c r="B57" t="s">
        <v>105</v>
      </c>
      <c r="C57" t="s">
        <v>11</v>
      </c>
      <c r="D57" t="s">
        <v>14</v>
      </c>
      <c r="E57" t="s">
        <v>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990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AD57" t="str">
        <f t="shared" si="1"/>
        <v>BNE-DXB</v>
      </c>
      <c r="AE57" t="s">
        <v>21</v>
      </c>
      <c r="AF57">
        <v>0</v>
      </c>
      <c r="AG57" s="3">
        <v>0</v>
      </c>
      <c r="AH57" s="3">
        <v>0</v>
      </c>
      <c r="AK57">
        <f t="shared" si="2"/>
        <v>0</v>
      </c>
      <c r="AL57">
        <f t="shared" si="3"/>
        <v>0</v>
      </c>
      <c r="AM57">
        <f t="shared" si="4"/>
        <v>0</v>
      </c>
      <c r="AN57">
        <f t="shared" si="5"/>
        <v>0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</row>
    <row r="58" spans="1:44">
      <c r="A58">
        <v>57</v>
      </c>
      <c r="B58" t="s">
        <v>106</v>
      </c>
      <c r="C58" t="s">
        <v>12</v>
      </c>
      <c r="D58" t="s">
        <v>7</v>
      </c>
      <c r="E58" t="s">
        <v>21</v>
      </c>
      <c r="F58">
        <v>3252.25261640909</v>
      </c>
      <c r="G58">
        <v>13</v>
      </c>
      <c r="H58">
        <v>13.7059</v>
      </c>
      <c r="I58">
        <v>13.94965</v>
      </c>
      <c r="J58">
        <v>6</v>
      </c>
      <c r="K58">
        <v>22</v>
      </c>
      <c r="L58">
        <v>23.194600000000001</v>
      </c>
      <c r="M58">
        <v>23.607100000000003</v>
      </c>
      <c r="N58">
        <v>20.999999999999996</v>
      </c>
      <c r="O58">
        <v>36</v>
      </c>
      <c r="P58">
        <v>1080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AD58" t="str">
        <f t="shared" si="1"/>
        <v>HKG-SOU</v>
      </c>
      <c r="AE58" t="s">
        <v>21</v>
      </c>
      <c r="AF58">
        <v>22</v>
      </c>
      <c r="AG58" s="3">
        <v>22</v>
      </c>
      <c r="AH58" s="3">
        <v>20.999999999999996</v>
      </c>
      <c r="AK58">
        <f t="shared" si="2"/>
        <v>0</v>
      </c>
      <c r="AL58">
        <f t="shared" si="3"/>
        <v>0</v>
      </c>
      <c r="AM58">
        <f t="shared" si="4"/>
        <v>0</v>
      </c>
      <c r="AN58">
        <f t="shared" si="5"/>
        <v>0</v>
      </c>
      <c r="AO58">
        <f t="shared" si="6"/>
        <v>0</v>
      </c>
      <c r="AP58">
        <f t="shared" si="7"/>
        <v>22</v>
      </c>
      <c r="AQ58">
        <f t="shared" si="8"/>
        <v>22</v>
      </c>
      <c r="AR58">
        <f t="shared" si="9"/>
        <v>22</v>
      </c>
    </row>
    <row r="59" spans="1:44">
      <c r="A59">
        <v>58</v>
      </c>
      <c r="B59" t="s">
        <v>107</v>
      </c>
      <c r="C59" t="s">
        <v>7</v>
      </c>
      <c r="D59" t="s">
        <v>11</v>
      </c>
      <c r="E59" t="s">
        <v>21</v>
      </c>
      <c r="F59">
        <v>2505.7206654000001</v>
      </c>
      <c r="G59">
        <v>5</v>
      </c>
      <c r="H59">
        <v>5.2714999999999996</v>
      </c>
      <c r="I59">
        <v>5.3652500000000005</v>
      </c>
      <c r="J59">
        <v>1</v>
      </c>
      <c r="K59">
        <v>10</v>
      </c>
      <c r="L59">
        <v>10.542999999999999</v>
      </c>
      <c r="M59">
        <v>10.730500000000001</v>
      </c>
      <c r="N59">
        <v>5</v>
      </c>
      <c r="O59">
        <v>47</v>
      </c>
      <c r="P59">
        <v>1410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AD59" t="str">
        <f t="shared" si="1"/>
        <v>SOU-BNE</v>
      </c>
      <c r="AE59" t="s">
        <v>21</v>
      </c>
      <c r="AF59">
        <v>10</v>
      </c>
      <c r="AG59" s="3">
        <v>4</v>
      </c>
      <c r="AH59" s="3">
        <v>5</v>
      </c>
      <c r="AK59">
        <f t="shared" si="2"/>
        <v>4</v>
      </c>
      <c r="AL59">
        <f t="shared" si="3"/>
        <v>4</v>
      </c>
      <c r="AM59">
        <f t="shared" si="4"/>
        <v>4</v>
      </c>
      <c r="AN59">
        <f t="shared" si="5"/>
        <v>4</v>
      </c>
      <c r="AO59">
        <f t="shared" si="6"/>
        <v>0</v>
      </c>
      <c r="AP59">
        <f t="shared" si="7"/>
        <v>0</v>
      </c>
      <c r="AQ59">
        <f t="shared" si="8"/>
        <v>0</v>
      </c>
      <c r="AR59">
        <f t="shared" si="9"/>
        <v>0</v>
      </c>
    </row>
    <row r="60" spans="1:44">
      <c r="A60">
        <v>59</v>
      </c>
      <c r="B60" t="s">
        <v>108</v>
      </c>
      <c r="C60" t="s">
        <v>8</v>
      </c>
      <c r="D60" t="s">
        <v>12</v>
      </c>
      <c r="E60" t="s">
        <v>21</v>
      </c>
      <c r="F60">
        <v>2034.6108035</v>
      </c>
      <c r="G60">
        <v>1</v>
      </c>
      <c r="H60">
        <v>1.0543</v>
      </c>
      <c r="I60">
        <v>1.0730500000000001</v>
      </c>
      <c r="J60">
        <v>1</v>
      </c>
      <c r="K60">
        <v>2</v>
      </c>
      <c r="L60">
        <v>2.1086</v>
      </c>
      <c r="M60">
        <v>2.1461000000000001</v>
      </c>
      <c r="N60">
        <v>0</v>
      </c>
      <c r="O60">
        <v>39</v>
      </c>
      <c r="P60">
        <v>1170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AD60" t="str">
        <f t="shared" si="1"/>
        <v>SFO-HKG</v>
      </c>
      <c r="AE60" t="s">
        <v>21</v>
      </c>
      <c r="AF60">
        <v>2</v>
      </c>
      <c r="AG60" s="3">
        <v>0</v>
      </c>
      <c r="AH60" s="3">
        <v>0</v>
      </c>
      <c r="AK60">
        <f t="shared" si="2"/>
        <v>0</v>
      </c>
      <c r="AL60">
        <f t="shared" si="3"/>
        <v>0</v>
      </c>
      <c r="AM60">
        <f t="shared" si="4"/>
        <v>0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</row>
    <row r="61" spans="1:44">
      <c r="A61">
        <v>60</v>
      </c>
      <c r="B61" t="s">
        <v>109</v>
      </c>
      <c r="C61" t="s">
        <v>9</v>
      </c>
      <c r="D61" t="s">
        <v>13</v>
      </c>
      <c r="E61" t="s">
        <v>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29</v>
      </c>
      <c r="P61">
        <v>870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AD61" t="str">
        <f t="shared" si="1"/>
        <v>AKL-SIN</v>
      </c>
      <c r="AE61" t="s">
        <v>21</v>
      </c>
      <c r="AF61">
        <v>0</v>
      </c>
      <c r="AG61" s="3">
        <v>0</v>
      </c>
      <c r="AH61" s="3">
        <v>0</v>
      </c>
      <c r="AK61">
        <f t="shared" si="2"/>
        <v>0</v>
      </c>
      <c r="AL61">
        <f t="shared" si="3"/>
        <v>0</v>
      </c>
      <c r="AM61">
        <f t="shared" si="4"/>
        <v>0</v>
      </c>
      <c r="AN61">
        <f t="shared" si="5"/>
        <v>0</v>
      </c>
      <c r="AO61">
        <f t="shared" si="6"/>
        <v>0</v>
      </c>
      <c r="AP61">
        <f t="shared" si="7"/>
        <v>0</v>
      </c>
      <c r="AQ61">
        <f t="shared" si="8"/>
        <v>0</v>
      </c>
      <c r="AR61">
        <f t="shared" si="9"/>
        <v>0</v>
      </c>
    </row>
    <row r="62" spans="1:44">
      <c r="A62">
        <v>61</v>
      </c>
      <c r="B62" t="s">
        <v>110</v>
      </c>
      <c r="C62" t="s">
        <v>10</v>
      </c>
      <c r="D62" t="s">
        <v>14</v>
      </c>
      <c r="E62" t="s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36</v>
      </c>
      <c r="P62">
        <v>1080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AD62" t="str">
        <f t="shared" si="1"/>
        <v>SYD-DXB</v>
      </c>
      <c r="AE62" t="s">
        <v>21</v>
      </c>
      <c r="AF62">
        <v>0</v>
      </c>
      <c r="AG62" s="3">
        <v>0</v>
      </c>
      <c r="AH62" s="3">
        <v>0</v>
      </c>
      <c r="AK62">
        <f t="shared" si="2"/>
        <v>0</v>
      </c>
      <c r="AL62">
        <f t="shared" si="3"/>
        <v>0</v>
      </c>
      <c r="AM62">
        <f t="shared" si="4"/>
        <v>0</v>
      </c>
      <c r="AN62">
        <f t="shared" si="5"/>
        <v>0</v>
      </c>
      <c r="AO62">
        <f t="shared" si="6"/>
        <v>0</v>
      </c>
      <c r="AP62">
        <f t="shared" si="7"/>
        <v>0</v>
      </c>
      <c r="AQ62">
        <f t="shared" si="8"/>
        <v>0</v>
      </c>
      <c r="AR62">
        <f t="shared" si="9"/>
        <v>0</v>
      </c>
    </row>
    <row r="63" spans="1:44">
      <c r="A63">
        <v>62</v>
      </c>
      <c r="B63" t="s">
        <v>111</v>
      </c>
      <c r="C63" t="s">
        <v>11</v>
      </c>
      <c r="D63" t="s">
        <v>7</v>
      </c>
      <c r="E63" t="s">
        <v>21</v>
      </c>
      <c r="F63">
        <v>5080.1307583999996</v>
      </c>
      <c r="G63">
        <v>3</v>
      </c>
      <c r="H63">
        <v>3.1629</v>
      </c>
      <c r="I63">
        <v>3.21915</v>
      </c>
      <c r="J63">
        <v>0</v>
      </c>
      <c r="K63">
        <v>5</v>
      </c>
      <c r="L63">
        <v>5.2714999999999996</v>
      </c>
      <c r="M63">
        <v>5.3652500000000005</v>
      </c>
      <c r="N63">
        <v>4</v>
      </c>
      <c r="O63">
        <v>52</v>
      </c>
      <c r="P63">
        <v>1560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AD63" t="str">
        <f t="shared" si="1"/>
        <v>BNE-SOU</v>
      </c>
      <c r="AE63" t="s">
        <v>21</v>
      </c>
      <c r="AF63">
        <v>5</v>
      </c>
      <c r="AG63" s="3">
        <v>4</v>
      </c>
      <c r="AH63" s="3">
        <v>4</v>
      </c>
      <c r="AK63">
        <f t="shared" si="2"/>
        <v>0</v>
      </c>
      <c r="AL63">
        <f t="shared" si="3"/>
        <v>0</v>
      </c>
      <c r="AM63">
        <f t="shared" si="4"/>
        <v>0</v>
      </c>
      <c r="AN63">
        <f t="shared" si="5"/>
        <v>0</v>
      </c>
      <c r="AO63">
        <f t="shared" si="6"/>
        <v>4</v>
      </c>
      <c r="AP63">
        <f t="shared" si="7"/>
        <v>4</v>
      </c>
      <c r="AQ63">
        <f t="shared" si="8"/>
        <v>4</v>
      </c>
      <c r="AR63">
        <f t="shared" si="9"/>
        <v>4</v>
      </c>
    </row>
    <row r="64" spans="1:44">
      <c r="A64">
        <v>63</v>
      </c>
      <c r="B64" t="s">
        <v>112</v>
      </c>
      <c r="C64" t="s">
        <v>7</v>
      </c>
      <c r="D64" t="s">
        <v>12</v>
      </c>
      <c r="E64" t="s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63</v>
      </c>
      <c r="P64">
        <v>1890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AD64" t="str">
        <f t="shared" si="1"/>
        <v>SOU-HKG</v>
      </c>
      <c r="AE64" t="s">
        <v>21</v>
      </c>
      <c r="AF64">
        <v>0</v>
      </c>
      <c r="AG64" s="3">
        <v>0</v>
      </c>
      <c r="AH64" s="3">
        <v>0</v>
      </c>
      <c r="AK64">
        <f t="shared" si="2"/>
        <v>0</v>
      </c>
      <c r="AL64">
        <f t="shared" si="3"/>
        <v>0</v>
      </c>
      <c r="AM64">
        <f t="shared" si="4"/>
        <v>0</v>
      </c>
      <c r="AN64">
        <f t="shared" si="5"/>
        <v>0</v>
      </c>
      <c r="AO64">
        <f t="shared" si="6"/>
        <v>0</v>
      </c>
      <c r="AP64">
        <f t="shared" si="7"/>
        <v>0</v>
      </c>
      <c r="AQ64">
        <f t="shared" si="8"/>
        <v>0</v>
      </c>
      <c r="AR64">
        <f t="shared" si="9"/>
        <v>0</v>
      </c>
    </row>
    <row r="65" spans="1:44">
      <c r="A65">
        <v>64</v>
      </c>
      <c r="B65" t="s">
        <v>113</v>
      </c>
      <c r="C65" t="s">
        <v>8</v>
      </c>
      <c r="D65" t="s">
        <v>13</v>
      </c>
      <c r="E65" t="s">
        <v>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45</v>
      </c>
      <c r="P65">
        <v>1350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AD65" t="str">
        <f t="shared" si="1"/>
        <v>SFO-SIN</v>
      </c>
      <c r="AE65" t="s">
        <v>21</v>
      </c>
      <c r="AF65">
        <v>0</v>
      </c>
      <c r="AG65" s="3">
        <v>0</v>
      </c>
      <c r="AH65" s="3">
        <v>0</v>
      </c>
      <c r="AK65">
        <f t="shared" si="2"/>
        <v>0</v>
      </c>
      <c r="AL65">
        <f t="shared" si="3"/>
        <v>0</v>
      </c>
      <c r="AM65">
        <f t="shared" si="4"/>
        <v>0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</row>
    <row r="66" spans="1:44">
      <c r="A66">
        <v>65</v>
      </c>
      <c r="B66" t="s">
        <v>114</v>
      </c>
      <c r="C66" t="s">
        <v>9</v>
      </c>
      <c r="D66" t="s">
        <v>14</v>
      </c>
      <c r="E66" t="s">
        <v>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</v>
      </c>
      <c r="P66">
        <v>1200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AD66" t="str">
        <f t="shared" si="1"/>
        <v>AKL-DXB</v>
      </c>
      <c r="AE66" t="s">
        <v>21</v>
      </c>
      <c r="AF66">
        <v>0</v>
      </c>
      <c r="AG66" s="3">
        <v>0</v>
      </c>
      <c r="AH66" s="3">
        <v>0</v>
      </c>
      <c r="AK66">
        <f t="shared" si="2"/>
        <v>0</v>
      </c>
      <c r="AL66">
        <f t="shared" si="3"/>
        <v>0</v>
      </c>
      <c r="AM66">
        <f t="shared" si="4"/>
        <v>0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</row>
    <row r="67" spans="1:44">
      <c r="A67">
        <v>66</v>
      </c>
      <c r="B67" t="s">
        <v>115</v>
      </c>
      <c r="C67" t="s">
        <v>10</v>
      </c>
      <c r="D67" t="s">
        <v>7</v>
      </c>
      <c r="E67" t="s">
        <v>21</v>
      </c>
      <c r="G67">
        <v>16</v>
      </c>
      <c r="H67">
        <v>16.8688</v>
      </c>
      <c r="I67">
        <v>17.168800000000001</v>
      </c>
      <c r="J67">
        <v>3</v>
      </c>
      <c r="K67">
        <v>27</v>
      </c>
      <c r="L67">
        <v>28.466100000000001</v>
      </c>
      <c r="M67">
        <v>28.972350000000002</v>
      </c>
      <c r="N67">
        <v>1</v>
      </c>
      <c r="O67">
        <v>55</v>
      </c>
      <c r="P67">
        <v>1650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AD67" t="str">
        <f t="shared" ref="AD67:AD130" si="18">C67&amp;"-"&amp;D67</f>
        <v>SYD-SOU</v>
      </c>
      <c r="AE67" t="s">
        <v>21</v>
      </c>
      <c r="AF67">
        <v>27</v>
      </c>
      <c r="AG67" s="3">
        <v>6</v>
      </c>
      <c r="AH67" s="3">
        <v>1</v>
      </c>
      <c r="AK67">
        <f t="shared" ref="AK67:AK130" si="19">AG67*Q67</f>
        <v>0</v>
      </c>
      <c r="AL67">
        <f t="shared" ref="AL67:AL130" si="20">AG67*R67</f>
        <v>0</v>
      </c>
      <c r="AM67">
        <f t="shared" ref="AM67:AM130" si="21">AG67*S67</f>
        <v>0</v>
      </c>
      <c r="AN67">
        <f t="shared" ref="AN67:AN130" si="22">AG67*T67</f>
        <v>6</v>
      </c>
      <c r="AO67">
        <f t="shared" ref="AO67:AO130" si="23">AG67*U67</f>
        <v>6</v>
      </c>
      <c r="AP67">
        <f t="shared" ref="AP67:AP130" si="24">AG67*V67</f>
        <v>6</v>
      </c>
      <c r="AQ67">
        <f t="shared" ref="AQ67:AQ130" si="25">AG67*W67</f>
        <v>6</v>
      </c>
      <c r="AR67">
        <f t="shared" ref="AR67:AR130" si="26">AG67*X67</f>
        <v>6</v>
      </c>
    </row>
    <row r="68" spans="1:44">
      <c r="A68">
        <v>67</v>
      </c>
      <c r="B68" t="s">
        <v>116</v>
      </c>
      <c r="C68" t="s">
        <v>7</v>
      </c>
      <c r="D68" t="s">
        <v>13</v>
      </c>
      <c r="E68" t="s">
        <v>21</v>
      </c>
      <c r="F68">
        <v>5112.2522099999996</v>
      </c>
      <c r="G68">
        <v>1</v>
      </c>
      <c r="H68">
        <v>1.0543</v>
      </c>
      <c r="I68">
        <v>1.0730500000000001</v>
      </c>
      <c r="J68">
        <v>1</v>
      </c>
      <c r="K68">
        <v>2</v>
      </c>
      <c r="L68">
        <v>2.1086</v>
      </c>
      <c r="M68">
        <v>2.1461000000000001</v>
      </c>
      <c r="N68">
        <v>2</v>
      </c>
      <c r="O68">
        <v>69</v>
      </c>
      <c r="P68">
        <v>2070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AD68" t="str">
        <f t="shared" si="18"/>
        <v>SOU-SIN</v>
      </c>
      <c r="AE68" t="s">
        <v>21</v>
      </c>
      <c r="AF68">
        <v>2</v>
      </c>
      <c r="AG68" s="3">
        <v>2</v>
      </c>
      <c r="AH68" s="3">
        <v>2</v>
      </c>
      <c r="AK68">
        <f t="shared" si="19"/>
        <v>2</v>
      </c>
      <c r="AL68">
        <f t="shared" si="20"/>
        <v>2</v>
      </c>
      <c r="AM68">
        <f t="shared" si="21"/>
        <v>2</v>
      </c>
      <c r="AN68">
        <f t="shared" si="22"/>
        <v>2</v>
      </c>
      <c r="AO68">
        <f t="shared" si="23"/>
        <v>2</v>
      </c>
      <c r="AP68">
        <f t="shared" si="24"/>
        <v>2</v>
      </c>
      <c r="AQ68">
        <f t="shared" si="25"/>
        <v>0</v>
      </c>
      <c r="AR68">
        <f t="shared" si="26"/>
        <v>0</v>
      </c>
    </row>
    <row r="69" spans="1:44">
      <c r="A69">
        <v>68</v>
      </c>
      <c r="B69" t="s">
        <v>117</v>
      </c>
      <c r="C69" t="s">
        <v>8</v>
      </c>
      <c r="D69" t="s">
        <v>14</v>
      </c>
      <c r="E69" t="s">
        <v>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56</v>
      </c>
      <c r="P69">
        <v>1680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AD69" t="str">
        <f t="shared" si="18"/>
        <v>SFO-DXB</v>
      </c>
      <c r="AE69" t="s">
        <v>21</v>
      </c>
      <c r="AF69">
        <v>0</v>
      </c>
      <c r="AG69" s="3">
        <v>0</v>
      </c>
      <c r="AH69" s="3">
        <v>0</v>
      </c>
      <c r="AK69">
        <f t="shared" si="19"/>
        <v>0</v>
      </c>
      <c r="AL69">
        <f t="shared" si="20"/>
        <v>0</v>
      </c>
      <c r="AM69">
        <f t="shared" si="21"/>
        <v>0</v>
      </c>
      <c r="AN69">
        <f t="shared" si="22"/>
        <v>0</v>
      </c>
      <c r="AO69">
        <f t="shared" si="23"/>
        <v>0</v>
      </c>
      <c r="AP69">
        <f t="shared" si="24"/>
        <v>0</v>
      </c>
      <c r="AQ69">
        <f t="shared" si="25"/>
        <v>0</v>
      </c>
      <c r="AR69">
        <f t="shared" si="26"/>
        <v>0</v>
      </c>
    </row>
    <row r="70" spans="1:44">
      <c r="A70">
        <v>69</v>
      </c>
      <c r="B70" t="s">
        <v>118</v>
      </c>
      <c r="C70" t="s">
        <v>9</v>
      </c>
      <c r="D70" t="s">
        <v>7</v>
      </c>
      <c r="E70" t="s">
        <v>21</v>
      </c>
      <c r="F70">
        <v>4098.3182487499998</v>
      </c>
      <c r="G70">
        <v>4</v>
      </c>
      <c r="H70">
        <v>4.2172000000000001</v>
      </c>
      <c r="I70">
        <v>4.2922000000000002</v>
      </c>
      <c r="J70">
        <v>1</v>
      </c>
      <c r="K70">
        <v>8</v>
      </c>
      <c r="L70">
        <v>8.4344000000000001</v>
      </c>
      <c r="M70">
        <v>8.5844000000000005</v>
      </c>
      <c r="N70">
        <v>7</v>
      </c>
      <c r="O70">
        <v>59</v>
      </c>
      <c r="P70">
        <v>1770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D70" t="str">
        <f t="shared" si="18"/>
        <v>AKL-SOU</v>
      </c>
      <c r="AE70" t="s">
        <v>21</v>
      </c>
      <c r="AF70">
        <v>8</v>
      </c>
      <c r="AG70" s="3">
        <v>8</v>
      </c>
      <c r="AH70" s="3">
        <v>7</v>
      </c>
      <c r="AK70">
        <f t="shared" si="19"/>
        <v>0</v>
      </c>
      <c r="AL70">
        <f t="shared" si="20"/>
        <v>0</v>
      </c>
      <c r="AM70">
        <f t="shared" si="21"/>
        <v>8</v>
      </c>
      <c r="AN70">
        <f t="shared" si="22"/>
        <v>8</v>
      </c>
      <c r="AO70">
        <f t="shared" si="23"/>
        <v>8</v>
      </c>
      <c r="AP70">
        <f t="shared" si="24"/>
        <v>8</v>
      </c>
      <c r="AQ70">
        <f t="shared" si="25"/>
        <v>8</v>
      </c>
      <c r="AR70">
        <f t="shared" si="26"/>
        <v>8</v>
      </c>
    </row>
    <row r="71" spans="1:44">
      <c r="A71">
        <v>70</v>
      </c>
      <c r="B71" t="s">
        <v>119</v>
      </c>
      <c r="C71" t="s">
        <v>7</v>
      </c>
      <c r="D71" t="s">
        <v>14</v>
      </c>
      <c r="E71" t="s">
        <v>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80</v>
      </c>
      <c r="P71">
        <v>2400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AD71" t="str">
        <f t="shared" si="18"/>
        <v>SOU-DXB</v>
      </c>
      <c r="AE71" t="s">
        <v>21</v>
      </c>
      <c r="AF71">
        <v>0</v>
      </c>
      <c r="AG71" s="3">
        <v>0</v>
      </c>
      <c r="AH71" s="3">
        <v>0</v>
      </c>
      <c r="AK71">
        <f t="shared" si="19"/>
        <v>0</v>
      </c>
      <c r="AL71">
        <f t="shared" si="20"/>
        <v>0</v>
      </c>
      <c r="AM71">
        <f t="shared" si="21"/>
        <v>0</v>
      </c>
      <c r="AN71">
        <f t="shared" si="22"/>
        <v>0</v>
      </c>
      <c r="AO71">
        <f t="shared" si="23"/>
        <v>0</v>
      </c>
      <c r="AP71">
        <f t="shared" si="24"/>
        <v>0</v>
      </c>
      <c r="AQ71">
        <f t="shared" si="25"/>
        <v>0</v>
      </c>
      <c r="AR71">
        <f t="shared" si="26"/>
        <v>0</v>
      </c>
    </row>
    <row r="72" spans="1:44">
      <c r="A72">
        <v>71</v>
      </c>
      <c r="B72" t="s">
        <v>120</v>
      </c>
      <c r="C72" t="s">
        <v>8</v>
      </c>
      <c r="D72" t="s">
        <v>7</v>
      </c>
      <c r="E72" t="s">
        <v>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75</v>
      </c>
      <c r="P72">
        <v>2250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D72" t="str">
        <f t="shared" si="18"/>
        <v>SFO-SOU</v>
      </c>
      <c r="AE72" t="s">
        <v>21</v>
      </c>
      <c r="AF72">
        <v>0</v>
      </c>
      <c r="AG72" s="3">
        <v>0</v>
      </c>
      <c r="AH72" s="3">
        <v>0</v>
      </c>
      <c r="AK72">
        <f t="shared" si="19"/>
        <v>0</v>
      </c>
      <c r="AL72">
        <f t="shared" si="20"/>
        <v>0</v>
      </c>
      <c r="AM72">
        <f t="shared" si="21"/>
        <v>0</v>
      </c>
      <c r="AN72">
        <f t="shared" si="22"/>
        <v>0</v>
      </c>
      <c r="AO72">
        <f t="shared" si="23"/>
        <v>0</v>
      </c>
      <c r="AP72">
        <f t="shared" si="24"/>
        <v>0</v>
      </c>
      <c r="AQ72">
        <f t="shared" si="25"/>
        <v>0</v>
      </c>
      <c r="AR72">
        <f t="shared" si="26"/>
        <v>0</v>
      </c>
    </row>
    <row r="73" spans="1:44">
      <c r="A73">
        <v>72</v>
      </c>
      <c r="B73" t="s">
        <v>121</v>
      </c>
      <c r="C73" t="s">
        <v>7</v>
      </c>
      <c r="D73" t="s">
        <v>7</v>
      </c>
      <c r="E73" t="s">
        <v>21</v>
      </c>
      <c r="F73">
        <v>7632.0449515869605</v>
      </c>
      <c r="G73">
        <v>52</v>
      </c>
      <c r="H73">
        <v>54.823599999999999</v>
      </c>
      <c r="I73">
        <v>55.7986</v>
      </c>
      <c r="J73">
        <v>44</v>
      </c>
      <c r="K73">
        <v>92</v>
      </c>
      <c r="L73">
        <v>96.995599999999996</v>
      </c>
      <c r="M73">
        <v>98.720600000000005</v>
      </c>
      <c r="N73">
        <v>98</v>
      </c>
      <c r="O73">
        <v>99</v>
      </c>
      <c r="P73">
        <v>990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D73" t="str">
        <f t="shared" si="18"/>
        <v>SOU-SOU</v>
      </c>
      <c r="AE73" t="s">
        <v>21</v>
      </c>
      <c r="AF73">
        <v>92</v>
      </c>
      <c r="AG73" s="3">
        <v>100</v>
      </c>
      <c r="AH73" s="3">
        <v>98</v>
      </c>
      <c r="AK73">
        <f t="shared" si="19"/>
        <v>100</v>
      </c>
      <c r="AL73">
        <f t="shared" si="20"/>
        <v>100</v>
      </c>
      <c r="AM73">
        <f t="shared" si="21"/>
        <v>100</v>
      </c>
      <c r="AN73">
        <f t="shared" si="22"/>
        <v>100</v>
      </c>
      <c r="AO73">
        <f t="shared" si="23"/>
        <v>100</v>
      </c>
      <c r="AP73">
        <f t="shared" si="24"/>
        <v>100</v>
      </c>
      <c r="AQ73">
        <f t="shared" si="25"/>
        <v>100</v>
      </c>
      <c r="AR73">
        <f t="shared" si="26"/>
        <v>100</v>
      </c>
    </row>
    <row r="74" spans="1:44">
      <c r="A74">
        <v>73</v>
      </c>
      <c r="B74" t="s">
        <v>122</v>
      </c>
      <c r="C74" t="s">
        <v>7</v>
      </c>
      <c r="D74" t="s">
        <v>8</v>
      </c>
      <c r="E74" t="s">
        <v>20</v>
      </c>
      <c r="F74">
        <v>1460.4970252857099</v>
      </c>
      <c r="G74">
        <v>191</v>
      </c>
      <c r="H74">
        <v>201.37129999999999</v>
      </c>
      <c r="I74">
        <v>204.95255</v>
      </c>
      <c r="J74">
        <v>182</v>
      </c>
      <c r="K74">
        <v>371</v>
      </c>
      <c r="L74">
        <v>391.14530000000002</v>
      </c>
      <c r="M74">
        <v>398.10155000000003</v>
      </c>
      <c r="N74">
        <v>393</v>
      </c>
      <c r="O74">
        <v>24</v>
      </c>
      <c r="P74">
        <v>720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D74" t="str">
        <f t="shared" si="18"/>
        <v>SOU-SFO</v>
      </c>
      <c r="AE74" t="s">
        <v>20</v>
      </c>
      <c r="AF74">
        <v>371</v>
      </c>
      <c r="AG74" s="3">
        <v>398</v>
      </c>
      <c r="AH74" s="3">
        <v>393</v>
      </c>
      <c r="AK74">
        <f t="shared" si="19"/>
        <v>398</v>
      </c>
      <c r="AL74">
        <f t="shared" si="20"/>
        <v>0</v>
      </c>
      <c r="AM74">
        <f t="shared" si="21"/>
        <v>0</v>
      </c>
      <c r="AN74">
        <f t="shared" si="22"/>
        <v>0</v>
      </c>
      <c r="AO74">
        <f t="shared" si="23"/>
        <v>0</v>
      </c>
      <c r="AP74">
        <f t="shared" si="24"/>
        <v>0</v>
      </c>
      <c r="AQ74">
        <f t="shared" si="25"/>
        <v>0</v>
      </c>
      <c r="AR74">
        <f t="shared" si="26"/>
        <v>0</v>
      </c>
    </row>
    <row r="75" spans="1:44">
      <c r="A75">
        <v>74</v>
      </c>
      <c r="B75" t="s">
        <v>123</v>
      </c>
      <c r="C75" t="s">
        <v>8</v>
      </c>
      <c r="D75" t="s">
        <v>9</v>
      </c>
      <c r="E75" t="s">
        <v>20</v>
      </c>
      <c r="F75">
        <v>1173.9852720159099</v>
      </c>
      <c r="G75">
        <v>23</v>
      </c>
      <c r="H75">
        <v>24.248899999999999</v>
      </c>
      <c r="I75">
        <v>24.680150000000001</v>
      </c>
      <c r="J75">
        <v>19</v>
      </c>
      <c r="K75">
        <v>44</v>
      </c>
      <c r="L75">
        <v>46.389200000000002</v>
      </c>
      <c r="M75">
        <v>47.214200000000005</v>
      </c>
      <c r="N75">
        <v>46</v>
      </c>
      <c r="O75">
        <v>16</v>
      </c>
      <c r="P75">
        <v>640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AD75" t="str">
        <f t="shared" si="18"/>
        <v>SFO-AKL</v>
      </c>
      <c r="AE75" t="s">
        <v>20</v>
      </c>
      <c r="AF75">
        <v>44</v>
      </c>
      <c r="AG75" s="3">
        <v>44</v>
      </c>
      <c r="AH75" s="3">
        <v>46</v>
      </c>
      <c r="AK75">
        <f t="shared" si="19"/>
        <v>0</v>
      </c>
      <c r="AL75">
        <f t="shared" si="20"/>
        <v>44</v>
      </c>
      <c r="AM75">
        <f t="shared" si="21"/>
        <v>0</v>
      </c>
      <c r="AN75">
        <f t="shared" si="22"/>
        <v>0</v>
      </c>
      <c r="AO75">
        <f t="shared" si="23"/>
        <v>0</v>
      </c>
      <c r="AP75">
        <f t="shared" si="24"/>
        <v>0</v>
      </c>
      <c r="AQ75">
        <f t="shared" si="25"/>
        <v>0</v>
      </c>
      <c r="AR75">
        <f t="shared" si="26"/>
        <v>0</v>
      </c>
    </row>
    <row r="76" spans="1:44">
      <c r="A76">
        <v>75</v>
      </c>
      <c r="B76" t="s">
        <v>124</v>
      </c>
      <c r="C76" t="s">
        <v>9</v>
      </c>
      <c r="D76" t="s">
        <v>10</v>
      </c>
      <c r="E76" t="s">
        <v>20</v>
      </c>
      <c r="F76">
        <v>258.58995399390199</v>
      </c>
      <c r="G76">
        <v>41</v>
      </c>
      <c r="H76">
        <v>43.226300000000002</v>
      </c>
      <c r="I76">
        <v>43.995049999999999</v>
      </c>
      <c r="J76">
        <v>20</v>
      </c>
      <c r="K76">
        <v>82</v>
      </c>
      <c r="L76">
        <v>86.452600000000004</v>
      </c>
      <c r="M76">
        <v>87.990099999999998</v>
      </c>
      <c r="N76">
        <v>57</v>
      </c>
      <c r="O76">
        <v>4</v>
      </c>
      <c r="P76">
        <v>160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AD76" t="str">
        <f t="shared" si="18"/>
        <v>AKL-SYD</v>
      </c>
      <c r="AE76" t="s">
        <v>20</v>
      </c>
      <c r="AF76">
        <v>82</v>
      </c>
      <c r="AG76" s="3">
        <v>55</v>
      </c>
      <c r="AH76" s="3">
        <v>57</v>
      </c>
      <c r="AK76">
        <f t="shared" si="19"/>
        <v>0</v>
      </c>
      <c r="AL76">
        <f t="shared" si="20"/>
        <v>0</v>
      </c>
      <c r="AM76">
        <f t="shared" si="21"/>
        <v>55</v>
      </c>
      <c r="AN76">
        <f t="shared" si="22"/>
        <v>0</v>
      </c>
      <c r="AO76">
        <f t="shared" si="23"/>
        <v>0</v>
      </c>
      <c r="AP76">
        <f t="shared" si="24"/>
        <v>0</v>
      </c>
      <c r="AQ76">
        <f t="shared" si="25"/>
        <v>0</v>
      </c>
      <c r="AR76">
        <f t="shared" si="26"/>
        <v>0</v>
      </c>
    </row>
    <row r="77" spans="1:44">
      <c r="A77">
        <v>76</v>
      </c>
      <c r="B77" t="s">
        <v>125</v>
      </c>
      <c r="C77" t="s">
        <v>10</v>
      </c>
      <c r="D77" t="s">
        <v>11</v>
      </c>
      <c r="E77" t="s">
        <v>20</v>
      </c>
      <c r="F77">
        <v>243.47759292711899</v>
      </c>
      <c r="G77">
        <v>31</v>
      </c>
      <c r="H77">
        <v>32.683300000000003</v>
      </c>
      <c r="I77">
        <v>33.26455</v>
      </c>
      <c r="J77">
        <v>8</v>
      </c>
      <c r="K77">
        <v>59</v>
      </c>
      <c r="L77">
        <v>62.203699999999998</v>
      </c>
      <c r="M77">
        <v>63.309950000000001</v>
      </c>
      <c r="N77">
        <v>39</v>
      </c>
      <c r="O77">
        <v>3</v>
      </c>
      <c r="P77">
        <v>120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AD77" t="str">
        <f t="shared" si="18"/>
        <v>SYD-BNE</v>
      </c>
      <c r="AE77" t="s">
        <v>20</v>
      </c>
      <c r="AF77">
        <v>59</v>
      </c>
      <c r="AG77" s="3">
        <v>38</v>
      </c>
      <c r="AH77" s="3">
        <v>39</v>
      </c>
      <c r="AK77">
        <f t="shared" si="19"/>
        <v>0</v>
      </c>
      <c r="AL77">
        <f t="shared" si="20"/>
        <v>0</v>
      </c>
      <c r="AM77">
        <f t="shared" si="21"/>
        <v>0</v>
      </c>
      <c r="AN77">
        <f t="shared" si="22"/>
        <v>38</v>
      </c>
      <c r="AO77">
        <f t="shared" si="23"/>
        <v>0</v>
      </c>
      <c r="AP77">
        <f t="shared" si="24"/>
        <v>0</v>
      </c>
      <c r="AQ77">
        <f t="shared" si="25"/>
        <v>0</v>
      </c>
      <c r="AR77">
        <f t="shared" si="26"/>
        <v>0</v>
      </c>
    </row>
    <row r="78" spans="1:44">
      <c r="A78">
        <v>77</v>
      </c>
      <c r="B78" t="s">
        <v>126</v>
      </c>
      <c r="C78" t="s">
        <v>11</v>
      </c>
      <c r="D78" t="s">
        <v>12</v>
      </c>
      <c r="E78" t="s">
        <v>20</v>
      </c>
      <c r="F78">
        <v>748.24679645121898</v>
      </c>
      <c r="G78">
        <v>41</v>
      </c>
      <c r="H78">
        <v>43.226300000000002</v>
      </c>
      <c r="I78">
        <v>43.995049999999999</v>
      </c>
      <c r="J78">
        <v>34</v>
      </c>
      <c r="K78">
        <v>82</v>
      </c>
      <c r="L78">
        <v>86.452600000000004</v>
      </c>
      <c r="M78">
        <v>87.990099999999998</v>
      </c>
      <c r="N78">
        <v>77</v>
      </c>
      <c r="O78">
        <v>16</v>
      </c>
      <c r="P78">
        <v>640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AD78" t="str">
        <f t="shared" si="18"/>
        <v>BNE-HKG</v>
      </c>
      <c r="AE78" t="s">
        <v>20</v>
      </c>
      <c r="AF78">
        <v>82</v>
      </c>
      <c r="AG78" s="3">
        <v>76</v>
      </c>
      <c r="AH78" s="3">
        <v>77</v>
      </c>
      <c r="AK78">
        <f t="shared" si="19"/>
        <v>0</v>
      </c>
      <c r="AL78">
        <f t="shared" si="20"/>
        <v>0</v>
      </c>
      <c r="AM78">
        <f t="shared" si="21"/>
        <v>0</v>
      </c>
      <c r="AN78">
        <f t="shared" si="22"/>
        <v>0</v>
      </c>
      <c r="AO78">
        <f t="shared" si="23"/>
        <v>76</v>
      </c>
      <c r="AP78">
        <f t="shared" si="24"/>
        <v>0</v>
      </c>
      <c r="AQ78">
        <f t="shared" si="25"/>
        <v>0</v>
      </c>
      <c r="AR78">
        <f t="shared" si="26"/>
        <v>0</v>
      </c>
    </row>
    <row r="79" spans="1:44">
      <c r="A79">
        <v>78</v>
      </c>
      <c r="B79" t="s">
        <v>127</v>
      </c>
      <c r="C79" t="s">
        <v>12</v>
      </c>
      <c r="D79" t="s">
        <v>13</v>
      </c>
      <c r="E79" t="s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240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AD79" t="str">
        <f t="shared" si="18"/>
        <v>HKG-SIN</v>
      </c>
      <c r="AE79" t="s">
        <v>20</v>
      </c>
      <c r="AF79">
        <v>0</v>
      </c>
      <c r="AG79" s="3">
        <v>0</v>
      </c>
      <c r="AH79" s="3">
        <v>0</v>
      </c>
      <c r="AK79">
        <f t="shared" si="19"/>
        <v>0</v>
      </c>
      <c r="AL79">
        <f t="shared" si="20"/>
        <v>0</v>
      </c>
      <c r="AM79">
        <f t="shared" si="21"/>
        <v>0</v>
      </c>
      <c r="AN79">
        <f t="shared" si="22"/>
        <v>0</v>
      </c>
      <c r="AO79">
        <f t="shared" si="23"/>
        <v>0</v>
      </c>
      <c r="AP79">
        <f t="shared" si="24"/>
        <v>0</v>
      </c>
      <c r="AQ79">
        <f t="shared" si="25"/>
        <v>0</v>
      </c>
      <c r="AR79">
        <f t="shared" si="26"/>
        <v>0</v>
      </c>
    </row>
    <row r="80" spans="1:44">
      <c r="A80">
        <v>79</v>
      </c>
      <c r="B80" t="s">
        <v>128</v>
      </c>
      <c r="C80" t="s">
        <v>13</v>
      </c>
      <c r="D80" t="s">
        <v>14</v>
      </c>
      <c r="E80" t="s">
        <v>20</v>
      </c>
      <c r="F80">
        <v>864.03112033720902</v>
      </c>
      <c r="G80">
        <v>43</v>
      </c>
      <c r="H80">
        <v>45.334899999999998</v>
      </c>
      <c r="I80">
        <v>46.141150000000003</v>
      </c>
      <c r="J80">
        <v>14</v>
      </c>
      <c r="K80">
        <v>86</v>
      </c>
      <c r="L80">
        <v>90.669799999999995</v>
      </c>
      <c r="M80">
        <v>92.282300000000006</v>
      </c>
      <c r="N80">
        <v>82</v>
      </c>
      <c r="O80">
        <v>11</v>
      </c>
      <c r="P80">
        <v>440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AD80" t="str">
        <f t="shared" si="18"/>
        <v>SIN-DXB</v>
      </c>
      <c r="AE80" t="s">
        <v>20</v>
      </c>
      <c r="AF80">
        <v>86</v>
      </c>
      <c r="AG80" s="3">
        <v>82</v>
      </c>
      <c r="AH80" s="3">
        <v>82</v>
      </c>
      <c r="AK80">
        <f t="shared" si="19"/>
        <v>0</v>
      </c>
      <c r="AL80">
        <f t="shared" si="20"/>
        <v>0</v>
      </c>
      <c r="AM80">
        <f t="shared" si="21"/>
        <v>0</v>
      </c>
      <c r="AN80">
        <f t="shared" si="22"/>
        <v>0</v>
      </c>
      <c r="AO80">
        <f t="shared" si="23"/>
        <v>0</v>
      </c>
      <c r="AP80">
        <f t="shared" si="24"/>
        <v>0</v>
      </c>
      <c r="AQ80">
        <f t="shared" si="25"/>
        <v>82</v>
      </c>
      <c r="AR80">
        <f t="shared" si="26"/>
        <v>0</v>
      </c>
    </row>
    <row r="81" spans="1:44">
      <c r="A81">
        <v>80</v>
      </c>
      <c r="B81" t="s">
        <v>129</v>
      </c>
      <c r="C81" t="s">
        <v>14</v>
      </c>
      <c r="D81" t="s">
        <v>7</v>
      </c>
      <c r="E81" t="s">
        <v>20</v>
      </c>
      <c r="F81">
        <v>1273.4345479875899</v>
      </c>
      <c r="G81">
        <v>211</v>
      </c>
      <c r="H81">
        <v>222.4573</v>
      </c>
      <c r="I81">
        <v>226.41355000000001</v>
      </c>
      <c r="J81">
        <v>170</v>
      </c>
      <c r="K81">
        <v>403</v>
      </c>
      <c r="L81">
        <v>424.88290000000001</v>
      </c>
      <c r="M81">
        <v>432.43915000000004</v>
      </c>
      <c r="N81">
        <v>396</v>
      </c>
      <c r="O81">
        <v>19</v>
      </c>
      <c r="P81">
        <v>760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AD81" t="str">
        <f t="shared" si="18"/>
        <v>DXB-SOU</v>
      </c>
      <c r="AE81" t="s">
        <v>20</v>
      </c>
      <c r="AF81">
        <v>403</v>
      </c>
      <c r="AG81" s="3">
        <v>396</v>
      </c>
      <c r="AH81" s="3">
        <v>396</v>
      </c>
      <c r="AK81">
        <f t="shared" si="19"/>
        <v>0</v>
      </c>
      <c r="AL81">
        <f t="shared" si="20"/>
        <v>0</v>
      </c>
      <c r="AM81">
        <f t="shared" si="21"/>
        <v>0</v>
      </c>
      <c r="AN81">
        <f t="shared" si="22"/>
        <v>0</v>
      </c>
      <c r="AO81">
        <f t="shared" si="23"/>
        <v>0</v>
      </c>
      <c r="AP81">
        <f t="shared" si="24"/>
        <v>0</v>
      </c>
      <c r="AQ81">
        <f t="shared" si="25"/>
        <v>0</v>
      </c>
      <c r="AR81">
        <f t="shared" si="26"/>
        <v>396</v>
      </c>
    </row>
    <row r="82" spans="1:44">
      <c r="A82">
        <v>81</v>
      </c>
      <c r="B82" t="s">
        <v>130</v>
      </c>
      <c r="C82" t="s">
        <v>7</v>
      </c>
      <c r="D82" t="s">
        <v>9</v>
      </c>
      <c r="E82" t="s">
        <v>20</v>
      </c>
      <c r="F82">
        <v>3047.01279185882</v>
      </c>
      <c r="G82">
        <v>44</v>
      </c>
      <c r="H82">
        <v>46.389200000000002</v>
      </c>
      <c r="I82">
        <v>47.214200000000005</v>
      </c>
      <c r="J82">
        <v>40</v>
      </c>
      <c r="K82">
        <v>85</v>
      </c>
      <c r="L82">
        <v>89.615499999999997</v>
      </c>
      <c r="M82">
        <v>91.209250000000011</v>
      </c>
      <c r="N82">
        <v>88</v>
      </c>
      <c r="O82">
        <v>40</v>
      </c>
      <c r="P82">
        <v>1200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D82" t="str">
        <f t="shared" si="18"/>
        <v>SOU-AKL</v>
      </c>
      <c r="AE82" t="s">
        <v>20</v>
      </c>
      <c r="AF82">
        <v>85</v>
      </c>
      <c r="AG82" s="3">
        <v>86</v>
      </c>
      <c r="AH82" s="3">
        <v>88</v>
      </c>
      <c r="AK82">
        <f t="shared" si="19"/>
        <v>86</v>
      </c>
      <c r="AL82">
        <f t="shared" si="20"/>
        <v>86</v>
      </c>
      <c r="AM82">
        <f t="shared" si="21"/>
        <v>0</v>
      </c>
      <c r="AN82">
        <f t="shared" si="22"/>
        <v>0</v>
      </c>
      <c r="AO82">
        <f t="shared" si="23"/>
        <v>0</v>
      </c>
      <c r="AP82">
        <f t="shared" si="24"/>
        <v>0</v>
      </c>
      <c r="AQ82">
        <f t="shared" si="25"/>
        <v>0</v>
      </c>
      <c r="AR82">
        <f t="shared" si="26"/>
        <v>0</v>
      </c>
    </row>
    <row r="83" spans="1:44">
      <c r="A83">
        <v>82</v>
      </c>
      <c r="B83" t="s">
        <v>131</v>
      </c>
      <c r="C83" t="s">
        <v>8</v>
      </c>
      <c r="D83" t="s">
        <v>10</v>
      </c>
      <c r="E83" t="s">
        <v>20</v>
      </c>
      <c r="F83">
        <v>1725.0821167567599</v>
      </c>
      <c r="G83">
        <v>152</v>
      </c>
      <c r="H83">
        <v>160.25360000000001</v>
      </c>
      <c r="I83">
        <v>163.1036</v>
      </c>
      <c r="J83">
        <v>156</v>
      </c>
      <c r="K83">
        <v>296</v>
      </c>
      <c r="L83">
        <v>312.07280000000003</v>
      </c>
      <c r="M83">
        <v>317.62280000000004</v>
      </c>
      <c r="N83">
        <v>305</v>
      </c>
      <c r="O83">
        <v>20</v>
      </c>
      <c r="P83">
        <v>800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AD83" t="str">
        <f t="shared" si="18"/>
        <v>SFO-SYD</v>
      </c>
      <c r="AE83" t="s">
        <v>20</v>
      </c>
      <c r="AF83">
        <v>296</v>
      </c>
      <c r="AG83" s="3">
        <v>304</v>
      </c>
      <c r="AH83" s="3">
        <v>305</v>
      </c>
      <c r="AK83">
        <f t="shared" si="19"/>
        <v>0</v>
      </c>
      <c r="AL83">
        <f t="shared" si="20"/>
        <v>304</v>
      </c>
      <c r="AM83">
        <f t="shared" si="21"/>
        <v>304</v>
      </c>
      <c r="AN83">
        <f t="shared" si="22"/>
        <v>0</v>
      </c>
      <c r="AO83">
        <f t="shared" si="23"/>
        <v>0</v>
      </c>
      <c r="AP83">
        <f t="shared" si="24"/>
        <v>0</v>
      </c>
      <c r="AQ83">
        <f t="shared" si="25"/>
        <v>0</v>
      </c>
      <c r="AR83">
        <f t="shared" si="26"/>
        <v>0</v>
      </c>
    </row>
    <row r="84" spans="1:44">
      <c r="A84">
        <v>83</v>
      </c>
      <c r="B84" t="s">
        <v>132</v>
      </c>
      <c r="C84" t="s">
        <v>9</v>
      </c>
      <c r="D84" t="s">
        <v>11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</v>
      </c>
      <c r="P84">
        <v>280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AD84" t="str">
        <f t="shared" si="18"/>
        <v>AKL-BNE</v>
      </c>
      <c r="AE84" t="s">
        <v>20</v>
      </c>
      <c r="AF84">
        <v>0</v>
      </c>
      <c r="AG84" s="3">
        <v>0</v>
      </c>
      <c r="AH84" s="3">
        <v>0</v>
      </c>
      <c r="AK84">
        <f t="shared" si="19"/>
        <v>0</v>
      </c>
      <c r="AL84">
        <f t="shared" si="20"/>
        <v>0</v>
      </c>
      <c r="AM84">
        <f t="shared" si="21"/>
        <v>0</v>
      </c>
      <c r="AN84">
        <f t="shared" si="22"/>
        <v>0</v>
      </c>
      <c r="AO84">
        <f t="shared" si="23"/>
        <v>0</v>
      </c>
      <c r="AP84">
        <f t="shared" si="24"/>
        <v>0</v>
      </c>
      <c r="AQ84">
        <f t="shared" si="25"/>
        <v>0</v>
      </c>
      <c r="AR84">
        <f t="shared" si="26"/>
        <v>0</v>
      </c>
    </row>
    <row r="85" spans="1:44">
      <c r="A85">
        <v>84</v>
      </c>
      <c r="B85" t="s">
        <v>133</v>
      </c>
      <c r="C85" t="s">
        <v>10</v>
      </c>
      <c r="D85" t="s">
        <v>12</v>
      </c>
      <c r="E85" t="s">
        <v>20</v>
      </c>
      <c r="F85">
        <v>1178.4916146810599</v>
      </c>
      <c r="G85">
        <v>153</v>
      </c>
      <c r="H85">
        <v>161.30789999999999</v>
      </c>
      <c r="I85">
        <v>164.17665</v>
      </c>
      <c r="J85">
        <v>75</v>
      </c>
      <c r="K85">
        <v>301</v>
      </c>
      <c r="L85">
        <v>317.34430000000003</v>
      </c>
      <c r="M85">
        <v>322.98805000000004</v>
      </c>
      <c r="N85">
        <v>316</v>
      </c>
      <c r="O85">
        <v>19</v>
      </c>
      <c r="P85">
        <v>760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AD85" t="str">
        <f t="shared" si="18"/>
        <v>SYD-HKG</v>
      </c>
      <c r="AE85" t="s">
        <v>20</v>
      </c>
      <c r="AF85">
        <v>301</v>
      </c>
      <c r="AG85" s="3">
        <v>315</v>
      </c>
      <c r="AH85" s="3">
        <v>316</v>
      </c>
      <c r="AK85">
        <f t="shared" si="19"/>
        <v>0</v>
      </c>
      <c r="AL85">
        <f t="shared" si="20"/>
        <v>0</v>
      </c>
      <c r="AM85">
        <f t="shared" si="21"/>
        <v>0</v>
      </c>
      <c r="AN85">
        <f t="shared" si="22"/>
        <v>315</v>
      </c>
      <c r="AO85">
        <f t="shared" si="23"/>
        <v>315</v>
      </c>
      <c r="AP85">
        <f t="shared" si="24"/>
        <v>0</v>
      </c>
      <c r="AQ85">
        <f t="shared" si="25"/>
        <v>0</v>
      </c>
      <c r="AR85">
        <f t="shared" si="26"/>
        <v>0</v>
      </c>
    </row>
    <row r="86" spans="1:44">
      <c r="A86">
        <v>85</v>
      </c>
      <c r="B86" t="s">
        <v>134</v>
      </c>
      <c r="C86" t="s">
        <v>11</v>
      </c>
      <c r="D86" t="s">
        <v>13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</v>
      </c>
      <c r="P86">
        <v>660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AD86" t="str">
        <f t="shared" si="18"/>
        <v>BNE-SIN</v>
      </c>
      <c r="AE86" t="s">
        <v>20</v>
      </c>
      <c r="AF86">
        <v>0</v>
      </c>
      <c r="AG86" s="3">
        <v>0</v>
      </c>
      <c r="AH86" s="3">
        <v>0</v>
      </c>
      <c r="AK86">
        <f t="shared" si="19"/>
        <v>0</v>
      </c>
      <c r="AL86">
        <f t="shared" si="20"/>
        <v>0</v>
      </c>
      <c r="AM86">
        <f t="shared" si="21"/>
        <v>0</v>
      </c>
      <c r="AN86">
        <f t="shared" si="22"/>
        <v>0</v>
      </c>
      <c r="AO86">
        <f t="shared" si="23"/>
        <v>0</v>
      </c>
      <c r="AP86">
        <f t="shared" si="24"/>
        <v>0</v>
      </c>
      <c r="AQ86">
        <f t="shared" si="25"/>
        <v>0</v>
      </c>
      <c r="AR86">
        <f t="shared" si="26"/>
        <v>0</v>
      </c>
    </row>
    <row r="87" spans="1:44">
      <c r="A87">
        <v>86</v>
      </c>
      <c r="B87" t="s">
        <v>135</v>
      </c>
      <c r="C87" t="s">
        <v>12</v>
      </c>
      <c r="D87" t="s">
        <v>14</v>
      </c>
      <c r="E87" t="s">
        <v>20</v>
      </c>
      <c r="F87">
        <v>1432.9084313712401</v>
      </c>
      <c r="G87">
        <v>151</v>
      </c>
      <c r="H87">
        <v>159.19929999999999</v>
      </c>
      <c r="I87">
        <v>162.03055000000001</v>
      </c>
      <c r="J87">
        <v>135</v>
      </c>
      <c r="K87">
        <v>299</v>
      </c>
      <c r="L87">
        <v>315.23570000000001</v>
      </c>
      <c r="M87">
        <v>320.84195</v>
      </c>
      <c r="N87">
        <v>309</v>
      </c>
      <c r="O87">
        <v>17</v>
      </c>
      <c r="P87">
        <v>680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AD87" t="str">
        <f t="shared" si="18"/>
        <v>HKG-DXB</v>
      </c>
      <c r="AE87" t="s">
        <v>20</v>
      </c>
      <c r="AF87">
        <v>299</v>
      </c>
      <c r="AG87" s="3">
        <v>311</v>
      </c>
      <c r="AH87" s="3">
        <v>309</v>
      </c>
      <c r="AK87">
        <f t="shared" si="19"/>
        <v>0</v>
      </c>
      <c r="AL87">
        <f t="shared" si="20"/>
        <v>0</v>
      </c>
      <c r="AM87">
        <f t="shared" si="21"/>
        <v>0</v>
      </c>
      <c r="AN87">
        <f t="shared" si="22"/>
        <v>0</v>
      </c>
      <c r="AO87">
        <f t="shared" si="23"/>
        <v>0</v>
      </c>
      <c r="AP87">
        <f t="shared" si="24"/>
        <v>311</v>
      </c>
      <c r="AQ87">
        <f t="shared" si="25"/>
        <v>311</v>
      </c>
      <c r="AR87">
        <f t="shared" si="26"/>
        <v>0</v>
      </c>
    </row>
    <row r="88" spans="1:44">
      <c r="A88">
        <v>87</v>
      </c>
      <c r="B88" t="s">
        <v>136</v>
      </c>
      <c r="C88" t="s">
        <v>13</v>
      </c>
      <c r="D88" t="s">
        <v>7</v>
      </c>
      <c r="E88" t="s">
        <v>20</v>
      </c>
      <c r="F88">
        <v>2576.1369054339598</v>
      </c>
      <c r="G88">
        <v>54</v>
      </c>
      <c r="H88">
        <v>56.932200000000002</v>
      </c>
      <c r="I88">
        <v>57.944700000000005</v>
      </c>
      <c r="J88">
        <v>39</v>
      </c>
      <c r="K88">
        <v>106</v>
      </c>
      <c r="L88">
        <v>111.75580000000001</v>
      </c>
      <c r="M88">
        <v>113.7433</v>
      </c>
      <c r="N88">
        <v>106</v>
      </c>
      <c r="O88">
        <v>30</v>
      </c>
      <c r="P88">
        <v>900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AD88" t="str">
        <f t="shared" si="18"/>
        <v>SIN-SOU</v>
      </c>
      <c r="AE88" t="s">
        <v>20</v>
      </c>
      <c r="AF88">
        <v>106</v>
      </c>
      <c r="AG88" s="3">
        <v>105</v>
      </c>
      <c r="AH88" s="3">
        <v>106</v>
      </c>
      <c r="AK88">
        <f t="shared" si="19"/>
        <v>0</v>
      </c>
      <c r="AL88">
        <f t="shared" si="20"/>
        <v>0</v>
      </c>
      <c r="AM88">
        <f t="shared" si="21"/>
        <v>0</v>
      </c>
      <c r="AN88">
        <f t="shared" si="22"/>
        <v>0</v>
      </c>
      <c r="AO88">
        <f t="shared" si="23"/>
        <v>0</v>
      </c>
      <c r="AP88">
        <f t="shared" si="24"/>
        <v>0</v>
      </c>
      <c r="AQ88">
        <f t="shared" si="25"/>
        <v>105</v>
      </c>
      <c r="AR88">
        <f t="shared" si="26"/>
        <v>105</v>
      </c>
    </row>
    <row r="89" spans="1:44">
      <c r="A89">
        <v>88</v>
      </c>
      <c r="B89" t="s">
        <v>137</v>
      </c>
      <c r="C89" t="s">
        <v>7</v>
      </c>
      <c r="D89" t="s">
        <v>10</v>
      </c>
      <c r="E89" t="s">
        <v>20</v>
      </c>
      <c r="F89">
        <v>3301.6659921525402</v>
      </c>
      <c r="G89">
        <v>122</v>
      </c>
      <c r="H89">
        <v>128.62460000000002</v>
      </c>
      <c r="I89">
        <v>130.91210000000001</v>
      </c>
      <c r="J89">
        <v>115</v>
      </c>
      <c r="K89">
        <v>236</v>
      </c>
      <c r="L89">
        <v>248.81479999999999</v>
      </c>
      <c r="M89">
        <v>253.2398</v>
      </c>
      <c r="N89">
        <v>253</v>
      </c>
      <c r="O89">
        <v>44</v>
      </c>
      <c r="P89">
        <v>1320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AD89" t="str">
        <f t="shared" si="18"/>
        <v>SOU-SYD</v>
      </c>
      <c r="AE89" t="s">
        <v>20</v>
      </c>
      <c r="AF89">
        <v>236</v>
      </c>
      <c r="AG89" s="3">
        <v>255</v>
      </c>
      <c r="AH89" s="3">
        <v>253</v>
      </c>
      <c r="AK89">
        <f t="shared" si="19"/>
        <v>255</v>
      </c>
      <c r="AL89">
        <f t="shared" si="20"/>
        <v>255</v>
      </c>
      <c r="AM89">
        <f t="shared" si="21"/>
        <v>255</v>
      </c>
      <c r="AN89">
        <f t="shared" si="22"/>
        <v>0</v>
      </c>
      <c r="AO89">
        <f t="shared" si="23"/>
        <v>0</v>
      </c>
      <c r="AP89">
        <f t="shared" si="24"/>
        <v>0</v>
      </c>
      <c r="AQ89">
        <f t="shared" si="25"/>
        <v>0</v>
      </c>
      <c r="AR89">
        <f t="shared" si="26"/>
        <v>0</v>
      </c>
    </row>
    <row r="90" spans="1:44">
      <c r="A90">
        <v>89</v>
      </c>
      <c r="B90" t="s">
        <v>138</v>
      </c>
      <c r="C90" t="s">
        <v>8</v>
      </c>
      <c r="D90" t="s">
        <v>11</v>
      </c>
      <c r="E90" t="s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</v>
      </c>
      <c r="P90">
        <v>690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AD90" t="str">
        <f t="shared" si="18"/>
        <v>SFO-BNE</v>
      </c>
      <c r="AE90" t="s">
        <v>20</v>
      </c>
      <c r="AF90">
        <v>0</v>
      </c>
      <c r="AG90" s="3">
        <v>0</v>
      </c>
      <c r="AH90" s="3">
        <v>0</v>
      </c>
      <c r="AK90">
        <f t="shared" si="19"/>
        <v>0</v>
      </c>
      <c r="AL90">
        <f t="shared" si="20"/>
        <v>0</v>
      </c>
      <c r="AM90">
        <f t="shared" si="21"/>
        <v>0</v>
      </c>
      <c r="AN90">
        <f t="shared" si="22"/>
        <v>0</v>
      </c>
      <c r="AO90">
        <f t="shared" si="23"/>
        <v>0</v>
      </c>
      <c r="AP90">
        <f t="shared" si="24"/>
        <v>0</v>
      </c>
      <c r="AQ90">
        <f t="shared" si="25"/>
        <v>0</v>
      </c>
      <c r="AR90">
        <f t="shared" si="26"/>
        <v>0</v>
      </c>
    </row>
    <row r="91" spans="1:44">
      <c r="A91">
        <v>90</v>
      </c>
      <c r="B91" t="s">
        <v>139</v>
      </c>
      <c r="C91" t="s">
        <v>9</v>
      </c>
      <c r="D91" t="s">
        <v>12</v>
      </c>
      <c r="E91" t="s">
        <v>20</v>
      </c>
      <c r="F91">
        <v>1857.4161536250001</v>
      </c>
      <c r="G91">
        <v>8</v>
      </c>
      <c r="H91">
        <v>8.4344000000000001</v>
      </c>
      <c r="I91">
        <v>8.5844000000000005</v>
      </c>
      <c r="J91">
        <v>3</v>
      </c>
      <c r="K91">
        <v>16</v>
      </c>
      <c r="L91">
        <v>16.8688</v>
      </c>
      <c r="M91">
        <v>17.168800000000001</v>
      </c>
      <c r="N91">
        <v>11</v>
      </c>
      <c r="O91">
        <v>23</v>
      </c>
      <c r="P91">
        <v>690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AD91" t="str">
        <f t="shared" si="18"/>
        <v>AKL-HKG</v>
      </c>
      <c r="AE91" t="s">
        <v>20</v>
      </c>
      <c r="AF91">
        <v>16</v>
      </c>
      <c r="AG91" s="3">
        <v>11</v>
      </c>
      <c r="AH91" s="3">
        <v>11</v>
      </c>
      <c r="AK91">
        <f t="shared" si="19"/>
        <v>0</v>
      </c>
      <c r="AL91">
        <f t="shared" si="20"/>
        <v>0</v>
      </c>
      <c r="AM91">
        <f t="shared" si="21"/>
        <v>11</v>
      </c>
      <c r="AN91">
        <f t="shared" si="22"/>
        <v>11</v>
      </c>
      <c r="AO91">
        <f t="shared" si="23"/>
        <v>11</v>
      </c>
      <c r="AP91">
        <f t="shared" si="24"/>
        <v>0</v>
      </c>
      <c r="AQ91">
        <f t="shared" si="25"/>
        <v>0</v>
      </c>
      <c r="AR91">
        <f t="shared" si="26"/>
        <v>0</v>
      </c>
    </row>
    <row r="92" spans="1:44">
      <c r="A92">
        <v>91</v>
      </c>
      <c r="B92" t="s">
        <v>140</v>
      </c>
      <c r="C92" t="s">
        <v>10</v>
      </c>
      <c r="D92" t="s">
        <v>13</v>
      </c>
      <c r="E92" t="s">
        <v>20</v>
      </c>
      <c r="F92">
        <v>1927.64819909589</v>
      </c>
      <c r="G92">
        <v>74</v>
      </c>
      <c r="H92">
        <v>78.018200000000007</v>
      </c>
      <c r="I92">
        <v>79.40570000000001</v>
      </c>
      <c r="J92">
        <v>75</v>
      </c>
      <c r="K92">
        <v>146</v>
      </c>
      <c r="L92">
        <v>153.92779999999999</v>
      </c>
      <c r="M92">
        <v>156.6653</v>
      </c>
      <c r="N92">
        <v>147</v>
      </c>
      <c r="O92">
        <v>25</v>
      </c>
      <c r="P92">
        <v>750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AD92" t="str">
        <f t="shared" si="18"/>
        <v>SYD-SIN</v>
      </c>
      <c r="AE92" t="s">
        <v>20</v>
      </c>
      <c r="AF92">
        <v>146</v>
      </c>
      <c r="AG92" s="3">
        <v>148</v>
      </c>
      <c r="AH92" s="3">
        <v>147</v>
      </c>
      <c r="AK92">
        <f t="shared" si="19"/>
        <v>0</v>
      </c>
      <c r="AL92">
        <f t="shared" si="20"/>
        <v>0</v>
      </c>
      <c r="AM92">
        <f t="shared" si="21"/>
        <v>0</v>
      </c>
      <c r="AN92">
        <f t="shared" si="22"/>
        <v>148</v>
      </c>
      <c r="AO92">
        <f t="shared" si="23"/>
        <v>148</v>
      </c>
      <c r="AP92">
        <f t="shared" si="24"/>
        <v>148</v>
      </c>
      <c r="AQ92">
        <f t="shared" si="25"/>
        <v>0</v>
      </c>
      <c r="AR92">
        <f t="shared" si="26"/>
        <v>0</v>
      </c>
    </row>
    <row r="93" spans="1:44">
      <c r="A93">
        <v>92</v>
      </c>
      <c r="B93" t="s">
        <v>141</v>
      </c>
      <c r="C93" t="s">
        <v>11</v>
      </c>
      <c r="D93" t="s">
        <v>14</v>
      </c>
      <c r="E93" t="s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33</v>
      </c>
      <c r="P93">
        <v>990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AD93" t="str">
        <f t="shared" si="18"/>
        <v>BNE-DXB</v>
      </c>
      <c r="AE93" t="s">
        <v>20</v>
      </c>
      <c r="AF93">
        <v>0</v>
      </c>
      <c r="AG93" s="3">
        <v>0</v>
      </c>
      <c r="AH93" s="3">
        <v>0</v>
      </c>
      <c r="AK93">
        <f t="shared" si="19"/>
        <v>0</v>
      </c>
      <c r="AL93">
        <f t="shared" si="20"/>
        <v>0</v>
      </c>
      <c r="AM93">
        <f t="shared" si="21"/>
        <v>0</v>
      </c>
      <c r="AN93">
        <f t="shared" si="22"/>
        <v>0</v>
      </c>
      <c r="AO93">
        <f t="shared" si="23"/>
        <v>0</v>
      </c>
      <c r="AP93">
        <f t="shared" si="24"/>
        <v>0</v>
      </c>
      <c r="AQ93">
        <f t="shared" si="25"/>
        <v>0</v>
      </c>
      <c r="AR93">
        <f t="shared" si="26"/>
        <v>0</v>
      </c>
    </row>
    <row r="94" spans="1:44">
      <c r="A94">
        <v>93</v>
      </c>
      <c r="B94" t="s">
        <v>142</v>
      </c>
      <c r="C94" t="s">
        <v>12</v>
      </c>
      <c r="D94" t="s">
        <v>7</v>
      </c>
      <c r="E94" t="s">
        <v>20</v>
      </c>
      <c r="F94">
        <v>3005.7832728017202</v>
      </c>
      <c r="G94">
        <v>59</v>
      </c>
      <c r="H94">
        <v>62.203699999999998</v>
      </c>
      <c r="I94">
        <v>63.309950000000001</v>
      </c>
      <c r="J94">
        <v>59</v>
      </c>
      <c r="K94">
        <v>116</v>
      </c>
      <c r="L94">
        <v>122.2988</v>
      </c>
      <c r="M94">
        <v>124.47380000000001</v>
      </c>
      <c r="N94">
        <v>117</v>
      </c>
      <c r="O94">
        <v>36</v>
      </c>
      <c r="P94">
        <v>1080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AD94" t="str">
        <f t="shared" si="18"/>
        <v>HKG-SOU</v>
      </c>
      <c r="AE94" t="s">
        <v>20</v>
      </c>
      <c r="AF94">
        <v>116</v>
      </c>
      <c r="AG94" s="3">
        <v>118</v>
      </c>
      <c r="AH94" s="3">
        <v>117</v>
      </c>
      <c r="AK94">
        <f t="shared" si="19"/>
        <v>0</v>
      </c>
      <c r="AL94">
        <f t="shared" si="20"/>
        <v>0</v>
      </c>
      <c r="AM94">
        <f t="shared" si="21"/>
        <v>0</v>
      </c>
      <c r="AN94">
        <f t="shared" si="22"/>
        <v>0</v>
      </c>
      <c r="AO94">
        <f t="shared" si="23"/>
        <v>0</v>
      </c>
      <c r="AP94">
        <f t="shared" si="24"/>
        <v>118</v>
      </c>
      <c r="AQ94">
        <f t="shared" si="25"/>
        <v>118</v>
      </c>
      <c r="AR94">
        <f t="shared" si="26"/>
        <v>118</v>
      </c>
    </row>
    <row r="95" spans="1:44">
      <c r="A95">
        <v>94</v>
      </c>
      <c r="B95" t="s">
        <v>143</v>
      </c>
      <c r="C95" t="s">
        <v>7</v>
      </c>
      <c r="D95" t="s">
        <v>11</v>
      </c>
      <c r="E95" t="s">
        <v>20</v>
      </c>
      <c r="F95">
        <v>4007.9903254166702</v>
      </c>
      <c r="G95">
        <v>25</v>
      </c>
      <c r="H95">
        <v>26.357500000000002</v>
      </c>
      <c r="I95">
        <v>26.826250000000002</v>
      </c>
      <c r="J95">
        <v>21</v>
      </c>
      <c r="K95">
        <v>48</v>
      </c>
      <c r="L95">
        <v>50.606400000000001</v>
      </c>
      <c r="M95">
        <v>51.506399999999999</v>
      </c>
      <c r="N95">
        <v>50</v>
      </c>
      <c r="O95">
        <v>47</v>
      </c>
      <c r="P95">
        <v>1410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AD95" t="str">
        <f t="shared" si="18"/>
        <v>SOU-BNE</v>
      </c>
      <c r="AE95" t="s">
        <v>20</v>
      </c>
      <c r="AF95">
        <v>48</v>
      </c>
      <c r="AG95" s="3">
        <v>52</v>
      </c>
      <c r="AH95" s="3">
        <v>50</v>
      </c>
      <c r="AK95">
        <f t="shared" si="19"/>
        <v>52</v>
      </c>
      <c r="AL95">
        <f t="shared" si="20"/>
        <v>52</v>
      </c>
      <c r="AM95">
        <f t="shared" si="21"/>
        <v>52</v>
      </c>
      <c r="AN95">
        <f t="shared" si="22"/>
        <v>52</v>
      </c>
      <c r="AO95">
        <f t="shared" si="23"/>
        <v>0</v>
      </c>
      <c r="AP95">
        <f t="shared" si="24"/>
        <v>0</v>
      </c>
      <c r="AQ95">
        <f t="shared" si="25"/>
        <v>0</v>
      </c>
      <c r="AR95">
        <f t="shared" si="26"/>
        <v>0</v>
      </c>
    </row>
    <row r="96" spans="1:44">
      <c r="A96">
        <v>95</v>
      </c>
      <c r="B96" t="s">
        <v>144</v>
      </c>
      <c r="C96" t="s">
        <v>8</v>
      </c>
      <c r="D96" t="s">
        <v>12</v>
      </c>
      <c r="E96" t="s">
        <v>20</v>
      </c>
      <c r="F96">
        <v>3075.0451002619002</v>
      </c>
      <c r="G96">
        <v>21</v>
      </c>
      <c r="H96">
        <v>22.1403</v>
      </c>
      <c r="I96">
        <v>22.534050000000001</v>
      </c>
      <c r="J96">
        <v>7</v>
      </c>
      <c r="K96">
        <v>42</v>
      </c>
      <c r="L96">
        <v>44.2806</v>
      </c>
      <c r="M96">
        <v>45.068100000000001</v>
      </c>
      <c r="N96">
        <v>42</v>
      </c>
      <c r="O96">
        <v>39</v>
      </c>
      <c r="P96">
        <v>1170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AD96" t="str">
        <f t="shared" si="18"/>
        <v>SFO-HKG</v>
      </c>
      <c r="AE96" t="s">
        <v>20</v>
      </c>
      <c r="AF96">
        <v>42</v>
      </c>
      <c r="AG96" s="3">
        <v>42</v>
      </c>
      <c r="AH96" s="3">
        <v>42</v>
      </c>
      <c r="AK96">
        <f t="shared" si="19"/>
        <v>0</v>
      </c>
      <c r="AL96">
        <f t="shared" si="20"/>
        <v>42</v>
      </c>
      <c r="AM96">
        <f t="shared" si="21"/>
        <v>42</v>
      </c>
      <c r="AN96">
        <f t="shared" si="22"/>
        <v>42</v>
      </c>
      <c r="AO96">
        <f t="shared" si="23"/>
        <v>42</v>
      </c>
      <c r="AP96">
        <f t="shared" si="24"/>
        <v>0</v>
      </c>
      <c r="AQ96">
        <f t="shared" si="25"/>
        <v>0</v>
      </c>
      <c r="AR96">
        <f t="shared" si="26"/>
        <v>0</v>
      </c>
    </row>
    <row r="97" spans="1:44">
      <c r="A97">
        <v>96</v>
      </c>
      <c r="B97" t="s">
        <v>145</v>
      </c>
      <c r="C97" t="s">
        <v>9</v>
      </c>
      <c r="D97" t="s">
        <v>13</v>
      </c>
      <c r="E97" t="s">
        <v>20</v>
      </c>
      <c r="F97">
        <v>2352.0522814166702</v>
      </c>
      <c r="G97">
        <v>6</v>
      </c>
      <c r="H97">
        <v>6.3258000000000001</v>
      </c>
      <c r="I97">
        <v>6.4382999999999999</v>
      </c>
      <c r="J97">
        <v>3</v>
      </c>
      <c r="K97">
        <v>12</v>
      </c>
      <c r="L97">
        <v>12.6516</v>
      </c>
      <c r="M97">
        <v>12.8766</v>
      </c>
      <c r="N97">
        <v>10</v>
      </c>
      <c r="O97">
        <v>29</v>
      </c>
      <c r="P97">
        <v>870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AD97" t="str">
        <f t="shared" si="18"/>
        <v>AKL-SIN</v>
      </c>
      <c r="AE97" t="s">
        <v>20</v>
      </c>
      <c r="AF97">
        <v>12</v>
      </c>
      <c r="AG97" s="3">
        <v>10</v>
      </c>
      <c r="AH97" s="3">
        <v>10</v>
      </c>
      <c r="AK97">
        <f t="shared" si="19"/>
        <v>0</v>
      </c>
      <c r="AL97">
        <f t="shared" si="20"/>
        <v>0</v>
      </c>
      <c r="AM97">
        <f t="shared" si="21"/>
        <v>10</v>
      </c>
      <c r="AN97">
        <f t="shared" si="22"/>
        <v>10</v>
      </c>
      <c r="AO97">
        <f t="shared" si="23"/>
        <v>10</v>
      </c>
      <c r="AP97">
        <f t="shared" si="24"/>
        <v>10</v>
      </c>
      <c r="AQ97">
        <f t="shared" si="25"/>
        <v>0</v>
      </c>
      <c r="AR97">
        <f t="shared" si="26"/>
        <v>0</v>
      </c>
    </row>
    <row r="98" spans="1:44">
      <c r="A98">
        <v>97</v>
      </c>
      <c r="B98" t="s">
        <v>146</v>
      </c>
      <c r="C98" t="s">
        <v>10</v>
      </c>
      <c r="D98" t="s">
        <v>14</v>
      </c>
      <c r="E98" t="s">
        <v>20</v>
      </c>
      <c r="F98">
        <v>3152.9327170000001</v>
      </c>
      <c r="G98">
        <v>3</v>
      </c>
      <c r="H98">
        <v>3.1629</v>
      </c>
      <c r="I98">
        <v>3.21915</v>
      </c>
      <c r="J98">
        <v>1</v>
      </c>
      <c r="K98">
        <v>6</v>
      </c>
      <c r="L98">
        <v>6.3258000000000001</v>
      </c>
      <c r="M98">
        <v>6.4382999999999999</v>
      </c>
      <c r="N98">
        <v>0</v>
      </c>
      <c r="O98">
        <v>36</v>
      </c>
      <c r="P98">
        <v>1080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AD98" t="str">
        <f t="shared" si="18"/>
        <v>SYD-DXB</v>
      </c>
      <c r="AE98" t="s">
        <v>20</v>
      </c>
      <c r="AF98">
        <v>6</v>
      </c>
      <c r="AG98" s="3">
        <v>0</v>
      </c>
      <c r="AH98" s="3">
        <v>0</v>
      </c>
      <c r="AK98">
        <f t="shared" si="19"/>
        <v>0</v>
      </c>
      <c r="AL98">
        <f t="shared" si="20"/>
        <v>0</v>
      </c>
      <c r="AM98">
        <f t="shared" si="21"/>
        <v>0</v>
      </c>
      <c r="AN98">
        <f t="shared" si="22"/>
        <v>0</v>
      </c>
      <c r="AO98">
        <f t="shared" si="23"/>
        <v>0</v>
      </c>
      <c r="AP98">
        <f t="shared" si="24"/>
        <v>0</v>
      </c>
      <c r="AQ98">
        <f t="shared" si="25"/>
        <v>0</v>
      </c>
      <c r="AR98">
        <f t="shared" si="26"/>
        <v>0</v>
      </c>
    </row>
    <row r="99" spans="1:44">
      <c r="A99">
        <v>98</v>
      </c>
      <c r="B99" t="s">
        <v>147</v>
      </c>
      <c r="C99" t="s">
        <v>11</v>
      </c>
      <c r="D99" t="s">
        <v>7</v>
      </c>
      <c r="E99" t="s">
        <v>20</v>
      </c>
      <c r="F99">
        <v>4069.7558109189199</v>
      </c>
      <c r="G99">
        <v>19</v>
      </c>
      <c r="H99">
        <v>20.031700000000001</v>
      </c>
      <c r="I99">
        <v>20.38795</v>
      </c>
      <c r="J99">
        <v>2</v>
      </c>
      <c r="K99">
        <v>37</v>
      </c>
      <c r="L99">
        <v>39.009100000000004</v>
      </c>
      <c r="M99">
        <v>39.702850000000005</v>
      </c>
      <c r="N99">
        <v>37</v>
      </c>
      <c r="O99">
        <v>52</v>
      </c>
      <c r="P99">
        <v>1560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AD99" t="str">
        <f t="shared" si="18"/>
        <v>BNE-SOU</v>
      </c>
      <c r="AE99" t="s">
        <v>20</v>
      </c>
      <c r="AF99">
        <v>37</v>
      </c>
      <c r="AG99" s="3">
        <v>35</v>
      </c>
      <c r="AH99" s="3">
        <v>37</v>
      </c>
      <c r="AK99">
        <f t="shared" si="19"/>
        <v>0</v>
      </c>
      <c r="AL99">
        <f t="shared" si="20"/>
        <v>0</v>
      </c>
      <c r="AM99">
        <f t="shared" si="21"/>
        <v>0</v>
      </c>
      <c r="AN99">
        <f t="shared" si="22"/>
        <v>0</v>
      </c>
      <c r="AO99">
        <f t="shared" si="23"/>
        <v>35</v>
      </c>
      <c r="AP99">
        <f t="shared" si="24"/>
        <v>35</v>
      </c>
      <c r="AQ99">
        <f t="shared" si="25"/>
        <v>35</v>
      </c>
      <c r="AR99">
        <f t="shared" si="26"/>
        <v>35</v>
      </c>
    </row>
    <row r="100" spans="1:44">
      <c r="A100">
        <v>99</v>
      </c>
      <c r="B100" t="s">
        <v>148</v>
      </c>
      <c r="C100" t="s">
        <v>7</v>
      </c>
      <c r="D100" t="s">
        <v>12</v>
      </c>
      <c r="E100" t="s">
        <v>20</v>
      </c>
      <c r="F100">
        <v>5034.5214867499999</v>
      </c>
      <c r="G100">
        <v>2</v>
      </c>
      <c r="H100">
        <v>2.1086</v>
      </c>
      <c r="I100">
        <v>2.1461000000000001</v>
      </c>
      <c r="J100">
        <v>0</v>
      </c>
      <c r="K100">
        <v>4</v>
      </c>
      <c r="L100">
        <v>4.2172000000000001</v>
      </c>
      <c r="M100">
        <v>4.2922000000000002</v>
      </c>
      <c r="N100">
        <v>3</v>
      </c>
      <c r="O100">
        <v>63</v>
      </c>
      <c r="P100">
        <v>1890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AD100" t="str">
        <f t="shared" si="18"/>
        <v>SOU-HKG</v>
      </c>
      <c r="AE100" t="s">
        <v>20</v>
      </c>
      <c r="AF100">
        <v>4</v>
      </c>
      <c r="AG100" s="3">
        <v>3</v>
      </c>
      <c r="AH100" s="3">
        <v>3</v>
      </c>
      <c r="AK100">
        <f t="shared" si="19"/>
        <v>3</v>
      </c>
      <c r="AL100">
        <f t="shared" si="20"/>
        <v>3</v>
      </c>
      <c r="AM100">
        <f t="shared" si="21"/>
        <v>3</v>
      </c>
      <c r="AN100">
        <f t="shared" si="22"/>
        <v>3</v>
      </c>
      <c r="AO100">
        <f t="shared" si="23"/>
        <v>3</v>
      </c>
      <c r="AP100">
        <f t="shared" si="24"/>
        <v>0</v>
      </c>
      <c r="AQ100">
        <f t="shared" si="25"/>
        <v>0</v>
      </c>
      <c r="AR100">
        <f t="shared" si="26"/>
        <v>0</v>
      </c>
    </row>
    <row r="101" spans="1:44">
      <c r="A101">
        <v>100</v>
      </c>
      <c r="B101" t="s">
        <v>149</v>
      </c>
      <c r="C101" t="s">
        <v>8</v>
      </c>
      <c r="D101" t="s">
        <v>13</v>
      </c>
      <c r="E101" t="s">
        <v>20</v>
      </c>
      <c r="F101">
        <v>4751.2514306666699</v>
      </c>
      <c r="G101">
        <v>5</v>
      </c>
      <c r="H101">
        <v>5.2714999999999996</v>
      </c>
      <c r="I101">
        <v>5.3652500000000005</v>
      </c>
      <c r="J101">
        <v>5</v>
      </c>
      <c r="K101">
        <v>9</v>
      </c>
      <c r="L101">
        <v>9.4886999999999997</v>
      </c>
      <c r="M101">
        <v>9.6574500000000008</v>
      </c>
      <c r="N101">
        <v>8</v>
      </c>
      <c r="O101">
        <v>45</v>
      </c>
      <c r="P101">
        <v>1350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AD101" t="str">
        <f t="shared" si="18"/>
        <v>SFO-SIN</v>
      </c>
      <c r="AE101" t="s">
        <v>20</v>
      </c>
      <c r="AF101">
        <v>9</v>
      </c>
      <c r="AG101" s="3">
        <v>7</v>
      </c>
      <c r="AH101" s="3">
        <v>8</v>
      </c>
      <c r="AK101">
        <f t="shared" si="19"/>
        <v>0</v>
      </c>
      <c r="AL101">
        <f t="shared" si="20"/>
        <v>7</v>
      </c>
      <c r="AM101">
        <f t="shared" si="21"/>
        <v>7</v>
      </c>
      <c r="AN101">
        <f t="shared" si="22"/>
        <v>7</v>
      </c>
      <c r="AO101">
        <f t="shared" si="23"/>
        <v>7</v>
      </c>
      <c r="AP101">
        <f t="shared" si="24"/>
        <v>7</v>
      </c>
      <c r="AQ101">
        <f t="shared" si="25"/>
        <v>0</v>
      </c>
      <c r="AR101">
        <f t="shared" si="26"/>
        <v>0</v>
      </c>
    </row>
    <row r="102" spans="1:44">
      <c r="A102">
        <v>101</v>
      </c>
      <c r="B102" t="s">
        <v>150</v>
      </c>
      <c r="C102" t="s">
        <v>9</v>
      </c>
      <c r="D102" t="s">
        <v>14</v>
      </c>
      <c r="E102" t="s">
        <v>20</v>
      </c>
      <c r="F102">
        <v>3277.4578246999999</v>
      </c>
      <c r="G102">
        <v>5</v>
      </c>
      <c r="H102">
        <v>5.2714999999999996</v>
      </c>
      <c r="I102">
        <v>5.3652500000000005</v>
      </c>
      <c r="J102">
        <v>1</v>
      </c>
      <c r="K102">
        <v>10</v>
      </c>
      <c r="L102">
        <v>10.542999999999999</v>
      </c>
      <c r="M102">
        <v>10.730500000000001</v>
      </c>
      <c r="N102">
        <v>10</v>
      </c>
      <c r="O102">
        <v>40</v>
      </c>
      <c r="P102">
        <v>1200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AD102" t="str">
        <f t="shared" si="18"/>
        <v>AKL-DXB</v>
      </c>
      <c r="AE102" t="s">
        <v>20</v>
      </c>
      <c r="AF102">
        <v>10</v>
      </c>
      <c r="AG102" s="3">
        <v>10</v>
      </c>
      <c r="AH102" s="3">
        <v>10</v>
      </c>
      <c r="AK102">
        <f t="shared" si="19"/>
        <v>0</v>
      </c>
      <c r="AL102">
        <f t="shared" si="20"/>
        <v>0</v>
      </c>
      <c r="AM102">
        <f t="shared" si="21"/>
        <v>10</v>
      </c>
      <c r="AN102">
        <f t="shared" si="22"/>
        <v>10</v>
      </c>
      <c r="AO102">
        <f t="shared" si="23"/>
        <v>10</v>
      </c>
      <c r="AP102">
        <f t="shared" si="24"/>
        <v>10</v>
      </c>
      <c r="AQ102">
        <f t="shared" si="25"/>
        <v>10</v>
      </c>
      <c r="AR102">
        <f t="shared" si="26"/>
        <v>0</v>
      </c>
    </row>
    <row r="103" spans="1:44">
      <c r="A103">
        <v>102</v>
      </c>
      <c r="B103" t="s">
        <v>151</v>
      </c>
      <c r="C103" t="s">
        <v>10</v>
      </c>
      <c r="D103" t="s">
        <v>7</v>
      </c>
      <c r="E103" t="s">
        <v>20</v>
      </c>
      <c r="F103">
        <v>4910.85651733945</v>
      </c>
      <c r="G103">
        <v>59</v>
      </c>
      <c r="H103">
        <v>62.203699999999998</v>
      </c>
      <c r="I103">
        <v>63.309950000000001</v>
      </c>
      <c r="J103">
        <v>50</v>
      </c>
      <c r="K103">
        <v>109</v>
      </c>
      <c r="L103">
        <v>114.9187</v>
      </c>
      <c r="M103">
        <v>116.96245</v>
      </c>
      <c r="N103">
        <v>112</v>
      </c>
      <c r="O103">
        <v>55</v>
      </c>
      <c r="P103">
        <v>1650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AD103" t="str">
        <f t="shared" si="18"/>
        <v>SYD-SOU</v>
      </c>
      <c r="AE103" t="s">
        <v>20</v>
      </c>
      <c r="AF103">
        <v>109</v>
      </c>
      <c r="AG103" s="3">
        <v>112</v>
      </c>
      <c r="AH103" s="3">
        <v>112</v>
      </c>
      <c r="AK103">
        <f t="shared" si="19"/>
        <v>0</v>
      </c>
      <c r="AL103">
        <f t="shared" si="20"/>
        <v>0</v>
      </c>
      <c r="AM103">
        <f t="shared" si="21"/>
        <v>0</v>
      </c>
      <c r="AN103">
        <f t="shared" si="22"/>
        <v>112</v>
      </c>
      <c r="AO103">
        <f t="shared" si="23"/>
        <v>112</v>
      </c>
      <c r="AP103">
        <f t="shared" si="24"/>
        <v>112</v>
      </c>
      <c r="AQ103">
        <f t="shared" si="25"/>
        <v>112</v>
      </c>
      <c r="AR103">
        <f t="shared" si="26"/>
        <v>112</v>
      </c>
    </row>
    <row r="104" spans="1:44">
      <c r="A104">
        <v>103</v>
      </c>
      <c r="B104" t="s">
        <v>152</v>
      </c>
      <c r="C104" t="s">
        <v>7</v>
      </c>
      <c r="D104" t="s">
        <v>13</v>
      </c>
      <c r="E104" t="s">
        <v>20</v>
      </c>
      <c r="F104">
        <v>6439.9987567999997</v>
      </c>
      <c r="G104">
        <v>3</v>
      </c>
      <c r="H104">
        <v>3.1629</v>
      </c>
      <c r="I104">
        <v>3.21915</v>
      </c>
      <c r="J104">
        <v>3</v>
      </c>
      <c r="K104">
        <v>5</v>
      </c>
      <c r="L104">
        <v>5.2714999999999996</v>
      </c>
      <c r="M104">
        <v>5.3652500000000005</v>
      </c>
      <c r="N104">
        <v>5</v>
      </c>
      <c r="O104">
        <v>69</v>
      </c>
      <c r="P104">
        <v>2070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AD104" t="str">
        <f t="shared" si="18"/>
        <v>SOU-SIN</v>
      </c>
      <c r="AE104" t="s">
        <v>20</v>
      </c>
      <c r="AF104">
        <v>5</v>
      </c>
      <c r="AG104" s="3">
        <v>5</v>
      </c>
      <c r="AH104" s="3">
        <v>5</v>
      </c>
      <c r="AK104">
        <f t="shared" si="19"/>
        <v>5</v>
      </c>
      <c r="AL104">
        <f t="shared" si="20"/>
        <v>5</v>
      </c>
      <c r="AM104">
        <f t="shared" si="21"/>
        <v>5</v>
      </c>
      <c r="AN104">
        <f t="shared" si="22"/>
        <v>5</v>
      </c>
      <c r="AO104">
        <f t="shared" si="23"/>
        <v>5</v>
      </c>
      <c r="AP104">
        <f t="shared" si="24"/>
        <v>5</v>
      </c>
      <c r="AQ104">
        <f t="shared" si="25"/>
        <v>0</v>
      </c>
      <c r="AR104">
        <f t="shared" si="26"/>
        <v>0</v>
      </c>
    </row>
    <row r="105" spans="1:44">
      <c r="A105">
        <v>104</v>
      </c>
      <c r="B105" t="s">
        <v>153</v>
      </c>
      <c r="C105" t="s">
        <v>8</v>
      </c>
      <c r="D105" t="s">
        <v>14</v>
      </c>
      <c r="E105" t="s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</v>
      </c>
      <c r="P105">
        <v>1680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AD105" t="str">
        <f t="shared" si="18"/>
        <v>SFO-DXB</v>
      </c>
      <c r="AE105" t="s">
        <v>20</v>
      </c>
      <c r="AF105">
        <v>0</v>
      </c>
      <c r="AG105" s="3">
        <v>0</v>
      </c>
      <c r="AH105" s="3">
        <v>0</v>
      </c>
      <c r="AK105">
        <f t="shared" si="19"/>
        <v>0</v>
      </c>
      <c r="AL105">
        <f t="shared" si="20"/>
        <v>0</v>
      </c>
      <c r="AM105">
        <f t="shared" si="21"/>
        <v>0</v>
      </c>
      <c r="AN105">
        <f t="shared" si="22"/>
        <v>0</v>
      </c>
      <c r="AO105">
        <f t="shared" si="23"/>
        <v>0</v>
      </c>
      <c r="AP105">
        <f t="shared" si="24"/>
        <v>0</v>
      </c>
      <c r="AQ105">
        <f t="shared" si="25"/>
        <v>0</v>
      </c>
      <c r="AR105">
        <f t="shared" si="26"/>
        <v>0</v>
      </c>
    </row>
    <row r="106" spans="1:44">
      <c r="A106">
        <v>105</v>
      </c>
      <c r="B106" t="s">
        <v>154</v>
      </c>
      <c r="C106" t="s">
        <v>9</v>
      </c>
      <c r="D106" t="s">
        <v>7</v>
      </c>
      <c r="E106" t="s">
        <v>20</v>
      </c>
      <c r="F106">
        <v>5041.5065034193603</v>
      </c>
      <c r="G106">
        <v>16</v>
      </c>
      <c r="H106">
        <v>16.8688</v>
      </c>
      <c r="I106">
        <v>17.168800000000001</v>
      </c>
      <c r="J106">
        <v>7</v>
      </c>
      <c r="K106">
        <v>31</v>
      </c>
      <c r="L106">
        <v>32.683300000000003</v>
      </c>
      <c r="M106">
        <v>33.26455</v>
      </c>
      <c r="N106">
        <v>31</v>
      </c>
      <c r="O106">
        <v>59</v>
      </c>
      <c r="P106">
        <v>1770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D106" t="str">
        <f t="shared" si="18"/>
        <v>AKL-SOU</v>
      </c>
      <c r="AE106" t="s">
        <v>20</v>
      </c>
      <c r="AF106">
        <v>31</v>
      </c>
      <c r="AG106" s="3">
        <v>29</v>
      </c>
      <c r="AH106" s="3">
        <v>31</v>
      </c>
      <c r="AK106">
        <f t="shared" si="19"/>
        <v>0</v>
      </c>
      <c r="AL106">
        <f t="shared" si="20"/>
        <v>0</v>
      </c>
      <c r="AM106">
        <f t="shared" si="21"/>
        <v>29</v>
      </c>
      <c r="AN106">
        <f t="shared" si="22"/>
        <v>29</v>
      </c>
      <c r="AO106">
        <f t="shared" si="23"/>
        <v>29</v>
      </c>
      <c r="AP106">
        <f t="shared" si="24"/>
        <v>29</v>
      </c>
      <c r="AQ106">
        <f t="shared" si="25"/>
        <v>29</v>
      </c>
      <c r="AR106">
        <f t="shared" si="26"/>
        <v>29</v>
      </c>
    </row>
    <row r="107" spans="1:44">
      <c r="A107">
        <v>106</v>
      </c>
      <c r="B107" t="s">
        <v>155</v>
      </c>
      <c r="C107" t="s">
        <v>7</v>
      </c>
      <c r="D107" t="s">
        <v>14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</v>
      </c>
      <c r="P107">
        <v>2400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AD107" t="str">
        <f t="shared" si="18"/>
        <v>SOU-DXB</v>
      </c>
      <c r="AE107" t="s">
        <v>20</v>
      </c>
      <c r="AF107">
        <v>0</v>
      </c>
      <c r="AG107" s="3">
        <v>0</v>
      </c>
      <c r="AH107" s="3">
        <v>0</v>
      </c>
      <c r="AK107">
        <f t="shared" si="19"/>
        <v>0</v>
      </c>
      <c r="AL107">
        <f t="shared" si="20"/>
        <v>0</v>
      </c>
      <c r="AM107">
        <f t="shared" si="21"/>
        <v>0</v>
      </c>
      <c r="AN107">
        <f t="shared" si="22"/>
        <v>0</v>
      </c>
      <c r="AO107">
        <f t="shared" si="23"/>
        <v>0</v>
      </c>
      <c r="AP107">
        <f t="shared" si="24"/>
        <v>0</v>
      </c>
      <c r="AQ107">
        <f t="shared" si="25"/>
        <v>0</v>
      </c>
      <c r="AR107">
        <f t="shared" si="26"/>
        <v>0</v>
      </c>
    </row>
    <row r="108" spans="1:44">
      <c r="A108">
        <v>107</v>
      </c>
      <c r="B108" t="s">
        <v>156</v>
      </c>
      <c r="C108" t="s">
        <v>8</v>
      </c>
      <c r="D108" t="s">
        <v>7</v>
      </c>
      <c r="E108" t="s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75</v>
      </c>
      <c r="P108">
        <v>2250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D108" t="str">
        <f t="shared" si="18"/>
        <v>SFO-SOU</v>
      </c>
      <c r="AE108" t="s">
        <v>20</v>
      </c>
      <c r="AF108">
        <v>0</v>
      </c>
      <c r="AG108" s="3">
        <v>0</v>
      </c>
      <c r="AH108" s="3">
        <v>0</v>
      </c>
      <c r="AK108">
        <f t="shared" si="19"/>
        <v>0</v>
      </c>
      <c r="AL108">
        <f t="shared" si="20"/>
        <v>0</v>
      </c>
      <c r="AM108">
        <f t="shared" si="21"/>
        <v>0</v>
      </c>
      <c r="AN108">
        <f t="shared" si="22"/>
        <v>0</v>
      </c>
      <c r="AO108">
        <f t="shared" si="23"/>
        <v>0</v>
      </c>
      <c r="AP108">
        <f t="shared" si="24"/>
        <v>0</v>
      </c>
      <c r="AQ108">
        <f t="shared" si="25"/>
        <v>0</v>
      </c>
      <c r="AR108">
        <f t="shared" si="26"/>
        <v>0</v>
      </c>
    </row>
    <row r="109" spans="1:44">
      <c r="A109">
        <v>108</v>
      </c>
      <c r="B109" t="s">
        <v>157</v>
      </c>
      <c r="C109" t="s">
        <v>7</v>
      </c>
      <c r="D109" t="s">
        <v>7</v>
      </c>
      <c r="E109" t="s">
        <v>20</v>
      </c>
      <c r="F109">
        <v>8985.4582868232701</v>
      </c>
      <c r="G109">
        <v>242</v>
      </c>
      <c r="H109">
        <v>255.14060000000001</v>
      </c>
      <c r="I109">
        <v>259.67810000000003</v>
      </c>
      <c r="J109">
        <v>229</v>
      </c>
      <c r="K109">
        <v>447</v>
      </c>
      <c r="L109">
        <v>471.27210000000002</v>
      </c>
      <c r="M109">
        <v>479.65335000000005</v>
      </c>
      <c r="N109">
        <v>476</v>
      </c>
      <c r="O109">
        <v>99</v>
      </c>
      <c r="P109">
        <v>990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D109" t="str">
        <f t="shared" si="18"/>
        <v>SOU-SOU</v>
      </c>
      <c r="AE109" t="s">
        <v>20</v>
      </c>
      <c r="AF109">
        <v>447</v>
      </c>
      <c r="AG109" s="3">
        <v>485</v>
      </c>
      <c r="AH109" s="3">
        <v>476</v>
      </c>
      <c r="AK109">
        <f t="shared" si="19"/>
        <v>485</v>
      </c>
      <c r="AL109">
        <f t="shared" si="20"/>
        <v>485</v>
      </c>
      <c r="AM109">
        <f t="shared" si="21"/>
        <v>485</v>
      </c>
      <c r="AN109">
        <f t="shared" si="22"/>
        <v>485</v>
      </c>
      <c r="AO109">
        <f t="shared" si="23"/>
        <v>485</v>
      </c>
      <c r="AP109">
        <f t="shared" si="24"/>
        <v>485</v>
      </c>
      <c r="AQ109">
        <f t="shared" si="25"/>
        <v>485</v>
      </c>
      <c r="AR109">
        <f t="shared" si="26"/>
        <v>485</v>
      </c>
    </row>
    <row r="110" spans="1:44">
      <c r="A110">
        <v>109</v>
      </c>
      <c r="B110" t="s">
        <v>158</v>
      </c>
      <c r="C110" t="s">
        <v>7</v>
      </c>
      <c r="D110" t="s">
        <v>8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24</v>
      </c>
      <c r="P110">
        <v>720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D110" t="str">
        <f t="shared" si="18"/>
        <v>SOU-SFO</v>
      </c>
      <c r="AE110" t="s">
        <v>19</v>
      </c>
      <c r="AF110">
        <v>0</v>
      </c>
      <c r="AG110" s="3">
        <v>0</v>
      </c>
      <c r="AH110" s="3">
        <v>0</v>
      </c>
      <c r="AK110">
        <f t="shared" si="19"/>
        <v>0</v>
      </c>
      <c r="AL110">
        <f t="shared" si="20"/>
        <v>0</v>
      </c>
      <c r="AM110">
        <f t="shared" si="21"/>
        <v>0</v>
      </c>
      <c r="AN110">
        <f t="shared" si="22"/>
        <v>0</v>
      </c>
      <c r="AO110">
        <f t="shared" si="23"/>
        <v>0</v>
      </c>
      <c r="AP110">
        <f t="shared" si="24"/>
        <v>0</v>
      </c>
      <c r="AQ110">
        <f t="shared" si="25"/>
        <v>0</v>
      </c>
      <c r="AR110">
        <f t="shared" si="26"/>
        <v>0</v>
      </c>
    </row>
    <row r="111" spans="1:44">
      <c r="A111">
        <v>110</v>
      </c>
      <c r="B111" t="s">
        <v>159</v>
      </c>
      <c r="C111" t="s">
        <v>8</v>
      </c>
      <c r="D111" t="s">
        <v>9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</v>
      </c>
      <c r="P111">
        <v>640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D111" t="str">
        <f t="shared" si="18"/>
        <v>SFO-AKL</v>
      </c>
      <c r="AE111" t="s">
        <v>19</v>
      </c>
      <c r="AF111">
        <v>0</v>
      </c>
      <c r="AG111" s="3">
        <v>0</v>
      </c>
      <c r="AH111" s="3">
        <v>0</v>
      </c>
      <c r="AK111">
        <f t="shared" si="19"/>
        <v>0</v>
      </c>
      <c r="AL111">
        <f t="shared" si="20"/>
        <v>0</v>
      </c>
      <c r="AM111">
        <f t="shared" si="21"/>
        <v>0</v>
      </c>
      <c r="AN111">
        <f t="shared" si="22"/>
        <v>0</v>
      </c>
      <c r="AO111">
        <f t="shared" si="23"/>
        <v>0</v>
      </c>
      <c r="AP111">
        <f t="shared" si="24"/>
        <v>0</v>
      </c>
      <c r="AQ111">
        <f t="shared" si="25"/>
        <v>0</v>
      </c>
      <c r="AR111">
        <f t="shared" si="26"/>
        <v>0</v>
      </c>
    </row>
    <row r="112" spans="1:44">
      <c r="A112">
        <v>111</v>
      </c>
      <c r="B112" t="s">
        <v>160</v>
      </c>
      <c r="C112" t="s">
        <v>9</v>
      </c>
      <c r="D112" t="s">
        <v>10</v>
      </c>
      <c r="E112" t="s">
        <v>19</v>
      </c>
      <c r="F112">
        <v>387.31453440000001</v>
      </c>
      <c r="G112">
        <v>1</v>
      </c>
      <c r="H112">
        <v>1.0543</v>
      </c>
      <c r="I112">
        <v>1.0730500000000001</v>
      </c>
      <c r="J112">
        <v>0</v>
      </c>
      <c r="K112">
        <v>2</v>
      </c>
      <c r="L112">
        <v>2.1086</v>
      </c>
      <c r="M112">
        <v>2.1461000000000001</v>
      </c>
      <c r="N112">
        <v>0</v>
      </c>
      <c r="O112">
        <v>4</v>
      </c>
      <c r="P112">
        <v>160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AD112" t="str">
        <f t="shared" si="18"/>
        <v>AKL-SYD</v>
      </c>
      <c r="AE112" t="s">
        <v>19</v>
      </c>
      <c r="AF112">
        <v>2</v>
      </c>
      <c r="AG112" s="3">
        <v>0</v>
      </c>
      <c r="AH112" s="3">
        <v>0</v>
      </c>
      <c r="AK112">
        <f t="shared" si="19"/>
        <v>0</v>
      </c>
      <c r="AL112">
        <f t="shared" si="20"/>
        <v>0</v>
      </c>
      <c r="AM112">
        <f t="shared" si="21"/>
        <v>0</v>
      </c>
      <c r="AN112">
        <f t="shared" si="22"/>
        <v>0</v>
      </c>
      <c r="AO112">
        <f t="shared" si="23"/>
        <v>0</v>
      </c>
      <c r="AP112">
        <f t="shared" si="24"/>
        <v>0</v>
      </c>
      <c r="AQ112">
        <f t="shared" si="25"/>
        <v>0</v>
      </c>
      <c r="AR112">
        <f t="shared" si="26"/>
        <v>0</v>
      </c>
    </row>
    <row r="113" spans="1:44">
      <c r="A113">
        <v>112</v>
      </c>
      <c r="B113" t="s">
        <v>161</v>
      </c>
      <c r="C113" t="s">
        <v>10</v>
      </c>
      <c r="D113" t="s">
        <v>11</v>
      </c>
      <c r="E113" t="s">
        <v>19</v>
      </c>
      <c r="F113">
        <v>316.82257717499999</v>
      </c>
      <c r="G113">
        <v>2</v>
      </c>
      <c r="H113">
        <v>2.1086</v>
      </c>
      <c r="I113">
        <v>2.1461000000000001</v>
      </c>
      <c r="J113">
        <v>1</v>
      </c>
      <c r="K113">
        <v>4</v>
      </c>
      <c r="L113">
        <v>4.2172000000000001</v>
      </c>
      <c r="M113">
        <v>4.2922000000000002</v>
      </c>
      <c r="N113">
        <v>4</v>
      </c>
      <c r="O113">
        <v>3</v>
      </c>
      <c r="P113">
        <v>120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AD113" t="str">
        <f t="shared" si="18"/>
        <v>SYD-BNE</v>
      </c>
      <c r="AE113" t="s">
        <v>19</v>
      </c>
      <c r="AF113">
        <v>4</v>
      </c>
      <c r="AG113" s="3">
        <v>2</v>
      </c>
      <c r="AH113" s="3">
        <v>4</v>
      </c>
      <c r="AK113">
        <f t="shared" si="19"/>
        <v>0</v>
      </c>
      <c r="AL113">
        <f t="shared" si="20"/>
        <v>0</v>
      </c>
      <c r="AM113">
        <f t="shared" si="21"/>
        <v>0</v>
      </c>
      <c r="AN113">
        <f t="shared" si="22"/>
        <v>2</v>
      </c>
      <c r="AO113">
        <f t="shared" si="23"/>
        <v>0</v>
      </c>
      <c r="AP113">
        <f t="shared" si="24"/>
        <v>0</v>
      </c>
      <c r="AQ113">
        <f t="shared" si="25"/>
        <v>0</v>
      </c>
      <c r="AR113">
        <f t="shared" si="26"/>
        <v>0</v>
      </c>
    </row>
    <row r="114" spans="1:44">
      <c r="A114">
        <v>113</v>
      </c>
      <c r="B114" t="s">
        <v>162</v>
      </c>
      <c r="C114" t="s">
        <v>11</v>
      </c>
      <c r="D114" t="s">
        <v>12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640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AD114" t="str">
        <f t="shared" si="18"/>
        <v>BNE-HKG</v>
      </c>
      <c r="AE114" t="s">
        <v>19</v>
      </c>
      <c r="AF114">
        <v>0</v>
      </c>
      <c r="AG114" s="3">
        <v>0</v>
      </c>
      <c r="AH114" s="3">
        <v>0</v>
      </c>
      <c r="AK114">
        <f t="shared" si="19"/>
        <v>0</v>
      </c>
      <c r="AL114">
        <f t="shared" si="20"/>
        <v>0</v>
      </c>
      <c r="AM114">
        <f t="shared" si="21"/>
        <v>0</v>
      </c>
      <c r="AN114">
        <f t="shared" si="22"/>
        <v>0</v>
      </c>
      <c r="AO114">
        <f t="shared" si="23"/>
        <v>0</v>
      </c>
      <c r="AP114">
        <f t="shared" si="24"/>
        <v>0</v>
      </c>
      <c r="AQ114">
        <f t="shared" si="25"/>
        <v>0</v>
      </c>
      <c r="AR114">
        <f t="shared" si="26"/>
        <v>0</v>
      </c>
    </row>
    <row r="115" spans="1:44">
      <c r="A115">
        <v>114</v>
      </c>
      <c r="B115" t="s">
        <v>163</v>
      </c>
      <c r="C115" t="s">
        <v>12</v>
      </c>
      <c r="D115" t="s">
        <v>13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AD115" t="str">
        <f t="shared" si="18"/>
        <v>HKG-SIN</v>
      </c>
      <c r="AE115" t="s">
        <v>19</v>
      </c>
      <c r="AF115">
        <v>0</v>
      </c>
      <c r="AG115" s="3">
        <v>0</v>
      </c>
      <c r="AH115" s="3">
        <v>0</v>
      </c>
      <c r="AK115">
        <f t="shared" si="19"/>
        <v>0</v>
      </c>
      <c r="AL115">
        <f t="shared" si="20"/>
        <v>0</v>
      </c>
      <c r="AM115">
        <f t="shared" si="21"/>
        <v>0</v>
      </c>
      <c r="AN115">
        <f t="shared" si="22"/>
        <v>0</v>
      </c>
      <c r="AO115">
        <f t="shared" si="23"/>
        <v>0</v>
      </c>
      <c r="AP115">
        <f t="shared" si="24"/>
        <v>0</v>
      </c>
      <c r="AQ115">
        <f t="shared" si="25"/>
        <v>0</v>
      </c>
      <c r="AR115">
        <f t="shared" si="26"/>
        <v>0</v>
      </c>
    </row>
    <row r="116" spans="1:44">
      <c r="A116">
        <v>115</v>
      </c>
      <c r="B116" t="s">
        <v>164</v>
      </c>
      <c r="C116" t="s">
        <v>13</v>
      </c>
      <c r="D116" t="s">
        <v>14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440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AD116" t="str">
        <f t="shared" si="18"/>
        <v>SIN-DXB</v>
      </c>
      <c r="AE116" t="s">
        <v>19</v>
      </c>
      <c r="AF116">
        <v>0</v>
      </c>
      <c r="AG116" s="3">
        <v>0</v>
      </c>
      <c r="AH116" s="3">
        <v>0</v>
      </c>
      <c r="AK116">
        <f t="shared" si="19"/>
        <v>0</v>
      </c>
      <c r="AL116">
        <f t="shared" si="20"/>
        <v>0</v>
      </c>
      <c r="AM116">
        <f t="shared" si="21"/>
        <v>0</v>
      </c>
      <c r="AN116">
        <f t="shared" si="22"/>
        <v>0</v>
      </c>
      <c r="AO116">
        <f t="shared" si="23"/>
        <v>0</v>
      </c>
      <c r="AP116">
        <f t="shared" si="24"/>
        <v>0</v>
      </c>
      <c r="AQ116">
        <f t="shared" si="25"/>
        <v>0</v>
      </c>
      <c r="AR116">
        <f t="shared" si="26"/>
        <v>0</v>
      </c>
    </row>
    <row r="117" spans="1:44">
      <c r="A117">
        <v>116</v>
      </c>
      <c r="B117" t="s">
        <v>165</v>
      </c>
      <c r="C117" t="s">
        <v>14</v>
      </c>
      <c r="D117" t="s">
        <v>7</v>
      </c>
      <c r="E117" t="s">
        <v>19</v>
      </c>
      <c r="F117">
        <v>2818.0975410000001</v>
      </c>
      <c r="G117">
        <v>1</v>
      </c>
      <c r="H117">
        <v>1.0543</v>
      </c>
      <c r="I117">
        <v>1.0730500000000001</v>
      </c>
      <c r="J117">
        <v>0</v>
      </c>
      <c r="K117">
        <v>2</v>
      </c>
      <c r="L117">
        <v>2.1086</v>
      </c>
      <c r="M117">
        <v>2.1461000000000001</v>
      </c>
      <c r="N117">
        <v>0</v>
      </c>
      <c r="O117">
        <v>19</v>
      </c>
      <c r="P117">
        <v>760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AD117" t="str">
        <f t="shared" si="18"/>
        <v>DXB-SOU</v>
      </c>
      <c r="AE117" t="s">
        <v>19</v>
      </c>
      <c r="AF117">
        <v>2</v>
      </c>
      <c r="AG117" s="3">
        <v>0</v>
      </c>
      <c r="AH117" s="3">
        <v>0</v>
      </c>
      <c r="AK117">
        <f t="shared" si="19"/>
        <v>0</v>
      </c>
      <c r="AL117">
        <f t="shared" si="20"/>
        <v>0</v>
      </c>
      <c r="AM117">
        <f t="shared" si="21"/>
        <v>0</v>
      </c>
      <c r="AN117">
        <f t="shared" si="22"/>
        <v>0</v>
      </c>
      <c r="AO117">
        <f t="shared" si="23"/>
        <v>0</v>
      </c>
      <c r="AP117">
        <f t="shared" si="24"/>
        <v>0</v>
      </c>
      <c r="AQ117">
        <f t="shared" si="25"/>
        <v>0</v>
      </c>
      <c r="AR117">
        <f t="shared" si="26"/>
        <v>0</v>
      </c>
    </row>
    <row r="118" spans="1:44">
      <c r="A118">
        <v>117</v>
      </c>
      <c r="B118" t="s">
        <v>166</v>
      </c>
      <c r="C118" t="s">
        <v>7</v>
      </c>
      <c r="D118" t="s">
        <v>9</v>
      </c>
      <c r="E118" t="s">
        <v>19</v>
      </c>
      <c r="F118">
        <v>4577.4876204000002</v>
      </c>
      <c r="G118">
        <v>5</v>
      </c>
      <c r="H118">
        <v>5.2714999999999996</v>
      </c>
      <c r="I118">
        <v>5.3652500000000005</v>
      </c>
      <c r="J118">
        <v>3</v>
      </c>
      <c r="K118">
        <v>10</v>
      </c>
      <c r="L118">
        <v>10.542999999999999</v>
      </c>
      <c r="M118">
        <v>10.730500000000001</v>
      </c>
      <c r="N118">
        <v>9</v>
      </c>
      <c r="O118">
        <v>40</v>
      </c>
      <c r="P118">
        <v>1200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D118" t="str">
        <f t="shared" si="18"/>
        <v>SOU-AKL</v>
      </c>
      <c r="AE118" t="s">
        <v>19</v>
      </c>
      <c r="AF118">
        <v>10</v>
      </c>
      <c r="AG118" s="3">
        <v>10</v>
      </c>
      <c r="AH118" s="3">
        <v>9</v>
      </c>
      <c r="AK118">
        <f t="shared" si="19"/>
        <v>10</v>
      </c>
      <c r="AL118">
        <f t="shared" si="20"/>
        <v>10</v>
      </c>
      <c r="AM118">
        <f t="shared" si="21"/>
        <v>0</v>
      </c>
      <c r="AN118">
        <f t="shared" si="22"/>
        <v>0</v>
      </c>
      <c r="AO118">
        <f t="shared" si="23"/>
        <v>0</v>
      </c>
      <c r="AP118">
        <f t="shared" si="24"/>
        <v>0</v>
      </c>
      <c r="AQ118">
        <f t="shared" si="25"/>
        <v>0</v>
      </c>
      <c r="AR118">
        <f t="shared" si="26"/>
        <v>0</v>
      </c>
    </row>
    <row r="119" spans="1:44">
      <c r="A119">
        <v>118</v>
      </c>
      <c r="B119" t="s">
        <v>167</v>
      </c>
      <c r="C119" t="s">
        <v>8</v>
      </c>
      <c r="D119" t="s">
        <v>10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20</v>
      </c>
      <c r="P119">
        <v>800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AD119" t="str">
        <f t="shared" si="18"/>
        <v>SFO-SYD</v>
      </c>
      <c r="AE119" t="s">
        <v>19</v>
      </c>
      <c r="AF119">
        <v>0</v>
      </c>
      <c r="AG119" s="3">
        <v>0</v>
      </c>
      <c r="AH119" s="3">
        <v>0</v>
      </c>
      <c r="AK119">
        <f t="shared" si="19"/>
        <v>0</v>
      </c>
      <c r="AL119">
        <f t="shared" si="20"/>
        <v>0</v>
      </c>
      <c r="AM119">
        <f t="shared" si="21"/>
        <v>0</v>
      </c>
      <c r="AN119">
        <f t="shared" si="22"/>
        <v>0</v>
      </c>
      <c r="AO119">
        <f t="shared" si="23"/>
        <v>0</v>
      </c>
      <c r="AP119">
        <f t="shared" si="24"/>
        <v>0</v>
      </c>
      <c r="AQ119">
        <f t="shared" si="25"/>
        <v>0</v>
      </c>
      <c r="AR119">
        <f t="shared" si="26"/>
        <v>0</v>
      </c>
    </row>
    <row r="120" spans="1:44">
      <c r="A120">
        <v>119</v>
      </c>
      <c r="B120" t="s">
        <v>168</v>
      </c>
      <c r="C120" t="s">
        <v>9</v>
      </c>
      <c r="D120" t="s">
        <v>11</v>
      </c>
      <c r="E120" t="s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</v>
      </c>
      <c r="P120">
        <v>280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AD120" t="str">
        <f t="shared" si="18"/>
        <v>AKL-BNE</v>
      </c>
      <c r="AE120" t="s">
        <v>19</v>
      </c>
      <c r="AF120">
        <v>0</v>
      </c>
      <c r="AG120" s="3">
        <v>0</v>
      </c>
      <c r="AH120" s="3">
        <v>0</v>
      </c>
      <c r="AK120">
        <f t="shared" si="19"/>
        <v>0</v>
      </c>
      <c r="AL120">
        <f t="shared" si="20"/>
        <v>0</v>
      </c>
      <c r="AM120">
        <f t="shared" si="21"/>
        <v>0</v>
      </c>
      <c r="AN120">
        <f t="shared" si="22"/>
        <v>0</v>
      </c>
      <c r="AO120">
        <f t="shared" si="23"/>
        <v>0</v>
      </c>
      <c r="AP120">
        <f t="shared" si="24"/>
        <v>0</v>
      </c>
      <c r="AQ120">
        <f t="shared" si="25"/>
        <v>0</v>
      </c>
      <c r="AR120">
        <f t="shared" si="26"/>
        <v>0</v>
      </c>
    </row>
    <row r="121" spans="1:44">
      <c r="A121">
        <v>120</v>
      </c>
      <c r="B121" t="s">
        <v>169</v>
      </c>
      <c r="C121" t="s">
        <v>10</v>
      </c>
      <c r="D121" t="s">
        <v>12</v>
      </c>
      <c r="E121" t="s">
        <v>19</v>
      </c>
      <c r="F121">
        <v>2459.2901594999998</v>
      </c>
      <c r="G121">
        <v>1</v>
      </c>
      <c r="H121">
        <v>1.0543</v>
      </c>
      <c r="I121">
        <v>1.0730500000000001</v>
      </c>
      <c r="J121">
        <v>1</v>
      </c>
      <c r="K121">
        <v>2</v>
      </c>
      <c r="L121">
        <v>2.1086</v>
      </c>
      <c r="M121">
        <v>2.1461000000000001</v>
      </c>
      <c r="N121">
        <v>0</v>
      </c>
      <c r="O121">
        <v>19</v>
      </c>
      <c r="P121">
        <v>760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AD121" t="str">
        <f t="shared" si="18"/>
        <v>SYD-HKG</v>
      </c>
      <c r="AE121" t="s">
        <v>19</v>
      </c>
      <c r="AF121">
        <v>2</v>
      </c>
      <c r="AG121" s="3">
        <v>0</v>
      </c>
      <c r="AH121" s="3">
        <v>0</v>
      </c>
      <c r="AK121">
        <f t="shared" si="19"/>
        <v>0</v>
      </c>
      <c r="AL121">
        <f t="shared" si="20"/>
        <v>0</v>
      </c>
      <c r="AM121">
        <f t="shared" si="21"/>
        <v>0</v>
      </c>
      <c r="AN121">
        <f t="shared" si="22"/>
        <v>0</v>
      </c>
      <c r="AO121">
        <f t="shared" si="23"/>
        <v>0</v>
      </c>
      <c r="AP121">
        <f t="shared" si="24"/>
        <v>0</v>
      </c>
      <c r="AQ121">
        <f t="shared" si="25"/>
        <v>0</v>
      </c>
      <c r="AR121">
        <f t="shared" si="26"/>
        <v>0</v>
      </c>
    </row>
    <row r="122" spans="1:44">
      <c r="A122">
        <v>121</v>
      </c>
      <c r="B122" t="s">
        <v>170</v>
      </c>
      <c r="C122" t="s">
        <v>11</v>
      </c>
      <c r="D122" t="s">
        <v>13</v>
      </c>
      <c r="E122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22</v>
      </c>
      <c r="P122">
        <v>660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AD122" t="str">
        <f t="shared" si="18"/>
        <v>BNE-SIN</v>
      </c>
      <c r="AE122" t="s">
        <v>19</v>
      </c>
      <c r="AF122">
        <v>0</v>
      </c>
      <c r="AG122" s="3">
        <v>0</v>
      </c>
      <c r="AH122" s="3">
        <v>0</v>
      </c>
      <c r="AK122">
        <f t="shared" si="19"/>
        <v>0</v>
      </c>
      <c r="AL122">
        <f t="shared" si="20"/>
        <v>0</v>
      </c>
      <c r="AM122">
        <f t="shared" si="21"/>
        <v>0</v>
      </c>
      <c r="AN122">
        <f t="shared" si="22"/>
        <v>0</v>
      </c>
      <c r="AO122">
        <f t="shared" si="23"/>
        <v>0</v>
      </c>
      <c r="AP122">
        <f t="shared" si="24"/>
        <v>0</v>
      </c>
      <c r="AQ122">
        <f t="shared" si="25"/>
        <v>0</v>
      </c>
      <c r="AR122">
        <f t="shared" si="26"/>
        <v>0</v>
      </c>
    </row>
    <row r="123" spans="1:44">
      <c r="A123">
        <v>122</v>
      </c>
      <c r="B123" t="s">
        <v>171</v>
      </c>
      <c r="C123" t="s">
        <v>12</v>
      </c>
      <c r="D123" t="s">
        <v>14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17</v>
      </c>
      <c r="P123">
        <v>680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AD123" t="str">
        <f t="shared" si="18"/>
        <v>HKG-DXB</v>
      </c>
      <c r="AE123" t="s">
        <v>19</v>
      </c>
      <c r="AF123">
        <v>0</v>
      </c>
      <c r="AG123" s="3">
        <v>0</v>
      </c>
      <c r="AH123" s="3">
        <v>0</v>
      </c>
      <c r="AK123">
        <f t="shared" si="19"/>
        <v>0</v>
      </c>
      <c r="AL123">
        <f t="shared" si="20"/>
        <v>0</v>
      </c>
      <c r="AM123">
        <f t="shared" si="21"/>
        <v>0</v>
      </c>
      <c r="AN123">
        <f t="shared" si="22"/>
        <v>0</v>
      </c>
      <c r="AO123">
        <f t="shared" si="23"/>
        <v>0</v>
      </c>
      <c r="AP123">
        <f t="shared" si="24"/>
        <v>0</v>
      </c>
      <c r="AQ123">
        <f t="shared" si="25"/>
        <v>0</v>
      </c>
      <c r="AR123">
        <f t="shared" si="26"/>
        <v>0</v>
      </c>
    </row>
    <row r="124" spans="1:44">
      <c r="A124">
        <v>123</v>
      </c>
      <c r="B124" t="s">
        <v>172</v>
      </c>
      <c r="C124" t="s">
        <v>13</v>
      </c>
      <c r="D124" t="s">
        <v>7</v>
      </c>
      <c r="E124" t="s">
        <v>19</v>
      </c>
      <c r="F124">
        <v>4136.38223666667</v>
      </c>
      <c r="G124">
        <v>3</v>
      </c>
      <c r="H124">
        <v>3.1629</v>
      </c>
      <c r="I124">
        <v>3.21915</v>
      </c>
      <c r="J124">
        <v>2</v>
      </c>
      <c r="K124">
        <v>6</v>
      </c>
      <c r="L124">
        <v>6.3258000000000001</v>
      </c>
      <c r="M124">
        <v>6.4382999999999999</v>
      </c>
      <c r="N124">
        <v>6</v>
      </c>
      <c r="O124">
        <v>30</v>
      </c>
      <c r="P124">
        <v>900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AD124" t="str">
        <f t="shared" si="18"/>
        <v>SIN-SOU</v>
      </c>
      <c r="AE124" t="s">
        <v>19</v>
      </c>
      <c r="AF124">
        <v>6</v>
      </c>
      <c r="AG124" s="3">
        <v>6</v>
      </c>
      <c r="AH124" s="3">
        <v>6</v>
      </c>
      <c r="AK124">
        <f t="shared" si="19"/>
        <v>0</v>
      </c>
      <c r="AL124">
        <f t="shared" si="20"/>
        <v>0</v>
      </c>
      <c r="AM124">
        <f t="shared" si="21"/>
        <v>0</v>
      </c>
      <c r="AN124">
        <f t="shared" si="22"/>
        <v>0</v>
      </c>
      <c r="AO124">
        <f t="shared" si="23"/>
        <v>0</v>
      </c>
      <c r="AP124">
        <f t="shared" si="24"/>
        <v>0</v>
      </c>
      <c r="AQ124">
        <f t="shared" si="25"/>
        <v>6</v>
      </c>
      <c r="AR124">
        <f t="shared" si="26"/>
        <v>6</v>
      </c>
    </row>
    <row r="125" spans="1:44">
      <c r="A125">
        <v>124</v>
      </c>
      <c r="B125" t="s">
        <v>173</v>
      </c>
      <c r="C125" t="s">
        <v>7</v>
      </c>
      <c r="D125" t="s">
        <v>10</v>
      </c>
      <c r="E125" t="s">
        <v>19</v>
      </c>
      <c r="F125">
        <v>4649.7586985238104</v>
      </c>
      <c r="G125">
        <v>10</v>
      </c>
      <c r="H125">
        <v>10.542999999999999</v>
      </c>
      <c r="I125">
        <v>10.730500000000001</v>
      </c>
      <c r="J125">
        <v>10</v>
      </c>
      <c r="K125">
        <v>21</v>
      </c>
      <c r="L125">
        <v>22.1403</v>
      </c>
      <c r="M125">
        <v>22.534050000000001</v>
      </c>
      <c r="N125">
        <v>20</v>
      </c>
      <c r="O125">
        <v>44</v>
      </c>
      <c r="P125">
        <v>1320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D125" t="str">
        <f t="shared" si="18"/>
        <v>SOU-SYD</v>
      </c>
      <c r="AE125" t="s">
        <v>19</v>
      </c>
      <c r="AF125">
        <v>21</v>
      </c>
      <c r="AG125" s="3">
        <v>22</v>
      </c>
      <c r="AH125" s="3">
        <v>20</v>
      </c>
      <c r="AK125">
        <f t="shared" si="19"/>
        <v>22</v>
      </c>
      <c r="AL125">
        <f t="shared" si="20"/>
        <v>22</v>
      </c>
      <c r="AM125">
        <f t="shared" si="21"/>
        <v>22</v>
      </c>
      <c r="AN125">
        <f t="shared" si="22"/>
        <v>0</v>
      </c>
      <c r="AO125">
        <f t="shared" si="23"/>
        <v>0</v>
      </c>
      <c r="AP125">
        <f t="shared" si="24"/>
        <v>0</v>
      </c>
      <c r="AQ125">
        <f t="shared" si="25"/>
        <v>0</v>
      </c>
      <c r="AR125">
        <f t="shared" si="26"/>
        <v>0</v>
      </c>
    </row>
    <row r="126" spans="1:44">
      <c r="A126">
        <v>125</v>
      </c>
      <c r="B126" t="s">
        <v>174</v>
      </c>
      <c r="C126" t="s">
        <v>8</v>
      </c>
      <c r="D126" t="s">
        <v>11</v>
      </c>
      <c r="E126" t="s">
        <v>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690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AD126" t="str">
        <f t="shared" si="18"/>
        <v>SFO-BNE</v>
      </c>
      <c r="AE126" t="s">
        <v>19</v>
      </c>
      <c r="AF126">
        <v>0</v>
      </c>
      <c r="AG126" s="3">
        <v>0</v>
      </c>
      <c r="AH126" s="3">
        <v>0</v>
      </c>
      <c r="AK126">
        <f t="shared" si="19"/>
        <v>0</v>
      </c>
      <c r="AL126">
        <f t="shared" si="20"/>
        <v>0</v>
      </c>
      <c r="AM126">
        <f t="shared" si="21"/>
        <v>0</v>
      </c>
      <c r="AN126">
        <f t="shared" si="22"/>
        <v>0</v>
      </c>
      <c r="AO126">
        <f t="shared" si="23"/>
        <v>0</v>
      </c>
      <c r="AP126">
        <f t="shared" si="24"/>
        <v>0</v>
      </c>
      <c r="AQ126">
        <f t="shared" si="25"/>
        <v>0</v>
      </c>
      <c r="AR126">
        <f t="shared" si="26"/>
        <v>0</v>
      </c>
    </row>
    <row r="127" spans="1:44">
      <c r="A127">
        <v>126</v>
      </c>
      <c r="B127" t="s">
        <v>175</v>
      </c>
      <c r="C127" t="s">
        <v>9</v>
      </c>
      <c r="D127" t="s">
        <v>12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</v>
      </c>
      <c r="P127">
        <v>690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AD127" t="str">
        <f t="shared" si="18"/>
        <v>AKL-HKG</v>
      </c>
      <c r="AE127" t="s">
        <v>19</v>
      </c>
      <c r="AF127">
        <v>0</v>
      </c>
      <c r="AG127" s="3">
        <v>0</v>
      </c>
      <c r="AH127" s="3">
        <v>0</v>
      </c>
      <c r="AK127">
        <f t="shared" si="19"/>
        <v>0</v>
      </c>
      <c r="AL127">
        <f t="shared" si="20"/>
        <v>0</v>
      </c>
      <c r="AM127">
        <f t="shared" si="21"/>
        <v>0</v>
      </c>
      <c r="AN127">
        <f t="shared" si="22"/>
        <v>0</v>
      </c>
      <c r="AO127">
        <f t="shared" si="23"/>
        <v>0</v>
      </c>
      <c r="AP127">
        <f t="shared" si="24"/>
        <v>0</v>
      </c>
      <c r="AQ127">
        <f t="shared" si="25"/>
        <v>0</v>
      </c>
      <c r="AR127">
        <f t="shared" si="26"/>
        <v>0</v>
      </c>
    </row>
    <row r="128" spans="1:44">
      <c r="A128">
        <v>127</v>
      </c>
      <c r="B128" t="s">
        <v>176</v>
      </c>
      <c r="C128" t="s">
        <v>10</v>
      </c>
      <c r="D128" t="s">
        <v>13</v>
      </c>
      <c r="E128" t="s">
        <v>19</v>
      </c>
      <c r="F128">
        <v>3623.7287147500001</v>
      </c>
      <c r="G128">
        <v>2</v>
      </c>
      <c r="H128">
        <v>2.1086</v>
      </c>
      <c r="I128">
        <v>2.1461000000000001</v>
      </c>
      <c r="J128">
        <v>0</v>
      </c>
      <c r="K128">
        <v>4</v>
      </c>
      <c r="L128">
        <v>4.2172000000000001</v>
      </c>
      <c r="M128">
        <v>4.2922000000000002</v>
      </c>
      <c r="N128">
        <v>3</v>
      </c>
      <c r="O128">
        <v>25</v>
      </c>
      <c r="P128">
        <v>750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AD128" t="str">
        <f t="shared" si="18"/>
        <v>SYD-SIN</v>
      </c>
      <c r="AE128" t="s">
        <v>19</v>
      </c>
      <c r="AF128">
        <v>4</v>
      </c>
      <c r="AG128" s="3">
        <v>2</v>
      </c>
      <c r="AH128" s="3">
        <v>3</v>
      </c>
      <c r="AK128">
        <f t="shared" si="19"/>
        <v>0</v>
      </c>
      <c r="AL128">
        <f t="shared" si="20"/>
        <v>0</v>
      </c>
      <c r="AM128">
        <f t="shared" si="21"/>
        <v>0</v>
      </c>
      <c r="AN128">
        <f t="shared" si="22"/>
        <v>2</v>
      </c>
      <c r="AO128">
        <f t="shared" si="23"/>
        <v>2</v>
      </c>
      <c r="AP128">
        <f t="shared" si="24"/>
        <v>2</v>
      </c>
      <c r="AQ128">
        <f t="shared" si="25"/>
        <v>0</v>
      </c>
      <c r="AR128">
        <f t="shared" si="26"/>
        <v>0</v>
      </c>
    </row>
    <row r="129" spans="1:44">
      <c r="A129">
        <v>128</v>
      </c>
      <c r="B129" t="s">
        <v>177</v>
      </c>
      <c r="C129" t="s">
        <v>11</v>
      </c>
      <c r="D129" t="s">
        <v>14</v>
      </c>
      <c r="E129" t="s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33</v>
      </c>
      <c r="P129">
        <v>990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AD129" t="str">
        <f t="shared" si="18"/>
        <v>BNE-DXB</v>
      </c>
      <c r="AE129" t="s">
        <v>19</v>
      </c>
      <c r="AF129">
        <v>0</v>
      </c>
      <c r="AG129" s="3">
        <v>0</v>
      </c>
      <c r="AH129" s="3">
        <v>0</v>
      </c>
      <c r="AK129">
        <f t="shared" si="19"/>
        <v>0</v>
      </c>
      <c r="AL129">
        <f t="shared" si="20"/>
        <v>0</v>
      </c>
      <c r="AM129">
        <f t="shared" si="21"/>
        <v>0</v>
      </c>
      <c r="AN129">
        <f t="shared" si="22"/>
        <v>0</v>
      </c>
      <c r="AO129">
        <f t="shared" si="23"/>
        <v>0</v>
      </c>
      <c r="AP129">
        <f t="shared" si="24"/>
        <v>0</v>
      </c>
      <c r="AQ129">
        <f t="shared" si="25"/>
        <v>0</v>
      </c>
      <c r="AR129">
        <f t="shared" si="26"/>
        <v>0</v>
      </c>
    </row>
    <row r="130" spans="1:44">
      <c r="A130">
        <v>129</v>
      </c>
      <c r="B130" t="s">
        <v>178</v>
      </c>
      <c r="C130" t="s">
        <v>12</v>
      </c>
      <c r="D130" t="s">
        <v>7</v>
      </c>
      <c r="E130" t="s">
        <v>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36</v>
      </c>
      <c r="P130">
        <v>1080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AD130" t="str">
        <f t="shared" si="18"/>
        <v>HKG-SOU</v>
      </c>
      <c r="AE130" t="s">
        <v>19</v>
      </c>
      <c r="AF130">
        <v>0</v>
      </c>
      <c r="AG130" s="3">
        <v>0</v>
      </c>
      <c r="AH130" s="3">
        <v>0</v>
      </c>
      <c r="AK130">
        <f t="shared" si="19"/>
        <v>0</v>
      </c>
      <c r="AL130">
        <f t="shared" si="20"/>
        <v>0</v>
      </c>
      <c r="AM130">
        <f t="shared" si="21"/>
        <v>0</v>
      </c>
      <c r="AN130">
        <f t="shared" si="22"/>
        <v>0</v>
      </c>
      <c r="AO130">
        <f t="shared" si="23"/>
        <v>0</v>
      </c>
      <c r="AP130">
        <f t="shared" si="24"/>
        <v>0</v>
      </c>
      <c r="AQ130">
        <f t="shared" si="25"/>
        <v>0</v>
      </c>
      <c r="AR130">
        <f t="shared" si="26"/>
        <v>0</v>
      </c>
    </row>
    <row r="131" spans="1:44">
      <c r="A131">
        <v>130</v>
      </c>
      <c r="B131" t="s">
        <v>179</v>
      </c>
      <c r="C131" t="s">
        <v>7</v>
      </c>
      <c r="D131" t="s">
        <v>11</v>
      </c>
      <c r="E131" t="s">
        <v>19</v>
      </c>
      <c r="F131">
        <v>4663.4580839999999</v>
      </c>
      <c r="G131">
        <v>1</v>
      </c>
      <c r="H131">
        <v>1.0543</v>
      </c>
      <c r="I131">
        <v>1.0730500000000001</v>
      </c>
      <c r="J131">
        <v>0</v>
      </c>
      <c r="K131">
        <v>2</v>
      </c>
      <c r="L131">
        <v>2.1086</v>
      </c>
      <c r="M131">
        <v>2.1461000000000001</v>
      </c>
      <c r="N131">
        <v>1</v>
      </c>
      <c r="O131">
        <v>47</v>
      </c>
      <c r="P131">
        <v>1410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AD131" t="str">
        <f t="shared" ref="AD131:AD145" si="27">C131&amp;"-"&amp;D131</f>
        <v>SOU-BNE</v>
      </c>
      <c r="AE131" t="s">
        <v>19</v>
      </c>
      <c r="AF131">
        <v>2</v>
      </c>
      <c r="AG131" s="3">
        <v>1</v>
      </c>
      <c r="AH131" s="3">
        <v>1</v>
      </c>
      <c r="AK131">
        <f t="shared" ref="AK131:AK145" si="28">AG131*Q131</f>
        <v>1</v>
      </c>
      <c r="AL131">
        <f t="shared" ref="AL131:AL145" si="29">AG131*R131</f>
        <v>1</v>
      </c>
      <c r="AM131">
        <f t="shared" ref="AM131:AM145" si="30">AG131*S131</f>
        <v>1</v>
      </c>
      <c r="AN131">
        <f t="shared" ref="AN131:AN145" si="31">AG131*T131</f>
        <v>1</v>
      </c>
      <c r="AO131">
        <f t="shared" ref="AO131:AO145" si="32">AG131*U131</f>
        <v>0</v>
      </c>
      <c r="AP131">
        <f t="shared" ref="AP131:AP145" si="33">AG131*V131</f>
        <v>0</v>
      </c>
      <c r="AQ131">
        <f t="shared" ref="AQ131:AQ145" si="34">AG131*W131</f>
        <v>0</v>
      </c>
      <c r="AR131">
        <f t="shared" ref="AR131:AR145" si="35">AG131*X131</f>
        <v>0</v>
      </c>
    </row>
    <row r="132" spans="1:44">
      <c r="A132">
        <v>131</v>
      </c>
      <c r="B132" t="s">
        <v>180</v>
      </c>
      <c r="C132" t="s">
        <v>8</v>
      </c>
      <c r="D132" t="s">
        <v>12</v>
      </c>
      <c r="E132" t="s">
        <v>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39</v>
      </c>
      <c r="P132">
        <v>1170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AD132" t="str">
        <f t="shared" si="27"/>
        <v>SFO-HKG</v>
      </c>
      <c r="AE132" t="s">
        <v>19</v>
      </c>
      <c r="AF132">
        <v>0</v>
      </c>
      <c r="AG132" s="3">
        <v>0</v>
      </c>
      <c r="AH132" s="3">
        <v>0</v>
      </c>
      <c r="AK132">
        <f t="shared" si="28"/>
        <v>0</v>
      </c>
      <c r="AL132">
        <f t="shared" si="29"/>
        <v>0</v>
      </c>
      <c r="AM132">
        <f t="shared" si="30"/>
        <v>0</v>
      </c>
      <c r="AN132">
        <f t="shared" si="31"/>
        <v>0</v>
      </c>
      <c r="AO132">
        <f t="shared" si="32"/>
        <v>0</v>
      </c>
      <c r="AP132">
        <f t="shared" si="33"/>
        <v>0</v>
      </c>
      <c r="AQ132">
        <f t="shared" si="34"/>
        <v>0</v>
      </c>
      <c r="AR132">
        <f t="shared" si="35"/>
        <v>0</v>
      </c>
    </row>
    <row r="133" spans="1:44">
      <c r="A133">
        <v>132</v>
      </c>
      <c r="B133" t="s">
        <v>181</v>
      </c>
      <c r="C133" t="s">
        <v>9</v>
      </c>
      <c r="D133" t="s">
        <v>13</v>
      </c>
      <c r="E133" t="s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29</v>
      </c>
      <c r="P133">
        <v>870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AD133" t="str">
        <f t="shared" si="27"/>
        <v>AKL-SIN</v>
      </c>
      <c r="AE133" t="s">
        <v>19</v>
      </c>
      <c r="AF133">
        <v>0</v>
      </c>
      <c r="AG133" s="3">
        <v>0</v>
      </c>
      <c r="AH133" s="3">
        <v>0</v>
      </c>
      <c r="AK133">
        <f t="shared" si="28"/>
        <v>0</v>
      </c>
      <c r="AL133">
        <f t="shared" si="29"/>
        <v>0</v>
      </c>
      <c r="AM133">
        <f t="shared" si="30"/>
        <v>0</v>
      </c>
      <c r="AN133">
        <f t="shared" si="31"/>
        <v>0</v>
      </c>
      <c r="AO133">
        <f t="shared" si="32"/>
        <v>0</v>
      </c>
      <c r="AP133">
        <f t="shared" si="33"/>
        <v>0</v>
      </c>
      <c r="AQ133">
        <f t="shared" si="34"/>
        <v>0</v>
      </c>
      <c r="AR133">
        <f t="shared" si="35"/>
        <v>0</v>
      </c>
    </row>
    <row r="134" spans="1:44">
      <c r="A134">
        <v>133</v>
      </c>
      <c r="B134" t="s">
        <v>182</v>
      </c>
      <c r="C134" t="s">
        <v>10</v>
      </c>
      <c r="D134" t="s">
        <v>14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36</v>
      </c>
      <c r="P134">
        <v>1080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AD134" t="str">
        <f t="shared" si="27"/>
        <v>SYD-DXB</v>
      </c>
      <c r="AE134" t="s">
        <v>19</v>
      </c>
      <c r="AF134">
        <v>0</v>
      </c>
      <c r="AG134" s="3">
        <v>0</v>
      </c>
      <c r="AH134" s="3">
        <v>0</v>
      </c>
      <c r="AK134">
        <f t="shared" si="28"/>
        <v>0</v>
      </c>
      <c r="AL134">
        <f t="shared" si="29"/>
        <v>0</v>
      </c>
      <c r="AM134">
        <f t="shared" si="30"/>
        <v>0</v>
      </c>
      <c r="AN134">
        <f t="shared" si="31"/>
        <v>0</v>
      </c>
      <c r="AO134">
        <f t="shared" si="32"/>
        <v>0</v>
      </c>
      <c r="AP134">
        <f t="shared" si="33"/>
        <v>0</v>
      </c>
      <c r="AQ134">
        <f t="shared" si="34"/>
        <v>0</v>
      </c>
      <c r="AR134">
        <f t="shared" si="35"/>
        <v>0</v>
      </c>
    </row>
    <row r="135" spans="1:44">
      <c r="A135">
        <v>134</v>
      </c>
      <c r="B135" t="s">
        <v>183</v>
      </c>
      <c r="C135" t="s">
        <v>11</v>
      </c>
      <c r="D135" t="s">
        <v>7</v>
      </c>
      <c r="E135" t="s">
        <v>19</v>
      </c>
      <c r="F135">
        <v>8890.8739750000004</v>
      </c>
      <c r="G135">
        <v>1</v>
      </c>
      <c r="H135">
        <v>1.0543</v>
      </c>
      <c r="I135">
        <v>1.0730500000000001</v>
      </c>
      <c r="J135">
        <v>1</v>
      </c>
      <c r="K135">
        <v>2</v>
      </c>
      <c r="L135">
        <v>2.1086</v>
      </c>
      <c r="M135">
        <v>2.1461000000000001</v>
      </c>
      <c r="N135">
        <v>2</v>
      </c>
      <c r="O135">
        <v>52</v>
      </c>
      <c r="P135">
        <v>1560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AD135" t="str">
        <f t="shared" si="27"/>
        <v>BNE-SOU</v>
      </c>
      <c r="AE135" t="s">
        <v>19</v>
      </c>
      <c r="AF135">
        <v>2</v>
      </c>
      <c r="AG135" s="3">
        <v>2</v>
      </c>
      <c r="AH135" s="3">
        <v>2</v>
      </c>
      <c r="AK135">
        <f t="shared" si="28"/>
        <v>0</v>
      </c>
      <c r="AL135">
        <f t="shared" si="29"/>
        <v>0</v>
      </c>
      <c r="AM135">
        <f t="shared" si="30"/>
        <v>0</v>
      </c>
      <c r="AN135">
        <f t="shared" si="31"/>
        <v>0</v>
      </c>
      <c r="AO135">
        <f t="shared" si="32"/>
        <v>2</v>
      </c>
      <c r="AP135">
        <f t="shared" si="33"/>
        <v>2</v>
      </c>
      <c r="AQ135">
        <f t="shared" si="34"/>
        <v>2</v>
      </c>
      <c r="AR135">
        <f t="shared" si="35"/>
        <v>2</v>
      </c>
    </row>
    <row r="136" spans="1:44">
      <c r="A136">
        <v>135</v>
      </c>
      <c r="B136" t="s">
        <v>184</v>
      </c>
      <c r="C136" t="s">
        <v>7</v>
      </c>
      <c r="D136" t="s">
        <v>12</v>
      </c>
      <c r="E136" t="s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63</v>
      </c>
      <c r="P136">
        <v>1890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AD136" t="str">
        <f t="shared" si="27"/>
        <v>SOU-HKG</v>
      </c>
      <c r="AE136" t="s">
        <v>19</v>
      </c>
      <c r="AF136">
        <v>0</v>
      </c>
      <c r="AG136" s="3">
        <v>0</v>
      </c>
      <c r="AH136" s="3">
        <v>0</v>
      </c>
      <c r="AK136">
        <f t="shared" si="28"/>
        <v>0</v>
      </c>
      <c r="AL136">
        <f t="shared" si="29"/>
        <v>0</v>
      </c>
      <c r="AM136">
        <f t="shared" si="30"/>
        <v>0</v>
      </c>
      <c r="AN136">
        <f t="shared" si="31"/>
        <v>0</v>
      </c>
      <c r="AO136">
        <f t="shared" si="32"/>
        <v>0</v>
      </c>
      <c r="AP136">
        <f t="shared" si="33"/>
        <v>0</v>
      </c>
      <c r="AQ136">
        <f t="shared" si="34"/>
        <v>0</v>
      </c>
      <c r="AR136">
        <f t="shared" si="35"/>
        <v>0</v>
      </c>
    </row>
    <row r="137" spans="1:44">
      <c r="A137">
        <v>136</v>
      </c>
      <c r="B137" t="s">
        <v>185</v>
      </c>
      <c r="C137" t="s">
        <v>8</v>
      </c>
      <c r="D137" t="s">
        <v>13</v>
      </c>
      <c r="E137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45</v>
      </c>
      <c r="P137">
        <v>1350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AD137" t="str">
        <f t="shared" si="27"/>
        <v>SFO-SIN</v>
      </c>
      <c r="AE137" t="s">
        <v>19</v>
      </c>
      <c r="AF137">
        <v>0</v>
      </c>
      <c r="AG137" s="3">
        <v>0</v>
      </c>
      <c r="AH137" s="3">
        <v>0</v>
      </c>
      <c r="AK137">
        <f t="shared" si="28"/>
        <v>0</v>
      </c>
      <c r="AL137">
        <f t="shared" si="29"/>
        <v>0</v>
      </c>
      <c r="AM137">
        <f t="shared" si="30"/>
        <v>0</v>
      </c>
      <c r="AN137">
        <f t="shared" si="31"/>
        <v>0</v>
      </c>
      <c r="AO137">
        <f t="shared" si="32"/>
        <v>0</v>
      </c>
      <c r="AP137">
        <f t="shared" si="33"/>
        <v>0</v>
      </c>
      <c r="AQ137">
        <f t="shared" si="34"/>
        <v>0</v>
      </c>
      <c r="AR137">
        <f t="shared" si="35"/>
        <v>0</v>
      </c>
    </row>
    <row r="138" spans="1:44">
      <c r="A138">
        <v>137</v>
      </c>
      <c r="B138" t="s">
        <v>186</v>
      </c>
      <c r="C138" t="s">
        <v>9</v>
      </c>
      <c r="D138" t="s">
        <v>14</v>
      </c>
      <c r="E138" t="s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40</v>
      </c>
      <c r="P138">
        <v>1200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AD138" t="str">
        <f t="shared" si="27"/>
        <v>AKL-DXB</v>
      </c>
      <c r="AE138" t="s">
        <v>19</v>
      </c>
      <c r="AF138">
        <v>0</v>
      </c>
      <c r="AG138" s="3">
        <v>0</v>
      </c>
      <c r="AH138" s="3">
        <v>0</v>
      </c>
      <c r="AK138">
        <f t="shared" si="28"/>
        <v>0</v>
      </c>
      <c r="AL138">
        <f t="shared" si="29"/>
        <v>0</v>
      </c>
      <c r="AM138">
        <f t="shared" si="30"/>
        <v>0</v>
      </c>
      <c r="AN138">
        <f t="shared" si="31"/>
        <v>0</v>
      </c>
      <c r="AO138">
        <f t="shared" si="32"/>
        <v>0</v>
      </c>
      <c r="AP138">
        <f t="shared" si="33"/>
        <v>0</v>
      </c>
      <c r="AQ138">
        <f t="shared" si="34"/>
        <v>0</v>
      </c>
      <c r="AR138">
        <f t="shared" si="35"/>
        <v>0</v>
      </c>
    </row>
    <row r="139" spans="1:44">
      <c r="A139">
        <v>138</v>
      </c>
      <c r="B139" t="s">
        <v>187</v>
      </c>
      <c r="C139" t="s">
        <v>10</v>
      </c>
      <c r="D139" t="s">
        <v>7</v>
      </c>
      <c r="E139" t="s">
        <v>19</v>
      </c>
      <c r="F139">
        <v>11084.659636357101</v>
      </c>
      <c r="G139">
        <v>8</v>
      </c>
      <c r="H139">
        <v>8.4344000000000001</v>
      </c>
      <c r="I139">
        <v>8.5844000000000005</v>
      </c>
      <c r="J139">
        <v>5</v>
      </c>
      <c r="K139">
        <v>14</v>
      </c>
      <c r="L139">
        <v>14.760200000000001</v>
      </c>
      <c r="M139">
        <v>15.0227</v>
      </c>
      <c r="N139">
        <v>15.000000000000002</v>
      </c>
      <c r="O139">
        <v>55</v>
      </c>
      <c r="P139">
        <v>1650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AD139" t="str">
        <f t="shared" si="27"/>
        <v>SYD-SOU</v>
      </c>
      <c r="AE139" t="s">
        <v>19</v>
      </c>
      <c r="AF139">
        <v>14</v>
      </c>
      <c r="AG139" s="3">
        <v>15</v>
      </c>
      <c r="AH139" s="3">
        <v>15.000000000000002</v>
      </c>
      <c r="AK139">
        <f t="shared" si="28"/>
        <v>0</v>
      </c>
      <c r="AL139">
        <f t="shared" si="29"/>
        <v>0</v>
      </c>
      <c r="AM139">
        <f t="shared" si="30"/>
        <v>0</v>
      </c>
      <c r="AN139">
        <f t="shared" si="31"/>
        <v>15</v>
      </c>
      <c r="AO139">
        <f t="shared" si="32"/>
        <v>15</v>
      </c>
      <c r="AP139">
        <f t="shared" si="33"/>
        <v>15</v>
      </c>
      <c r="AQ139">
        <f t="shared" si="34"/>
        <v>15</v>
      </c>
      <c r="AR139">
        <f t="shared" si="35"/>
        <v>15</v>
      </c>
    </row>
    <row r="140" spans="1:44">
      <c r="A140">
        <v>139</v>
      </c>
      <c r="B140" t="s">
        <v>188</v>
      </c>
      <c r="C140" t="s">
        <v>7</v>
      </c>
      <c r="D140" t="s">
        <v>13</v>
      </c>
      <c r="E140" t="s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69</v>
      </c>
      <c r="P140">
        <v>2070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AD140" t="str">
        <f t="shared" si="27"/>
        <v>SOU-SIN</v>
      </c>
      <c r="AE140" t="s">
        <v>19</v>
      </c>
      <c r="AF140">
        <v>0</v>
      </c>
      <c r="AG140" s="3">
        <v>0</v>
      </c>
      <c r="AH140" s="3">
        <v>0</v>
      </c>
      <c r="AK140">
        <f t="shared" si="28"/>
        <v>0</v>
      </c>
      <c r="AL140">
        <f t="shared" si="29"/>
        <v>0</v>
      </c>
      <c r="AM140">
        <f t="shared" si="30"/>
        <v>0</v>
      </c>
      <c r="AN140">
        <f t="shared" si="31"/>
        <v>0</v>
      </c>
      <c r="AO140">
        <f t="shared" si="32"/>
        <v>0</v>
      </c>
      <c r="AP140">
        <f t="shared" si="33"/>
        <v>0</v>
      </c>
      <c r="AQ140">
        <f t="shared" si="34"/>
        <v>0</v>
      </c>
      <c r="AR140">
        <f t="shared" si="35"/>
        <v>0</v>
      </c>
    </row>
    <row r="141" spans="1:44">
      <c r="A141">
        <v>140</v>
      </c>
      <c r="B141" t="s">
        <v>189</v>
      </c>
      <c r="C141" t="s">
        <v>8</v>
      </c>
      <c r="D141" t="s">
        <v>14</v>
      </c>
      <c r="E141" t="s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56</v>
      </c>
      <c r="P141">
        <v>1680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AD141" t="str">
        <f t="shared" si="27"/>
        <v>SFO-DXB</v>
      </c>
      <c r="AE141" t="s">
        <v>19</v>
      </c>
      <c r="AF141">
        <v>0</v>
      </c>
      <c r="AG141" s="3">
        <v>0</v>
      </c>
      <c r="AH141" s="3">
        <v>0</v>
      </c>
      <c r="AK141">
        <f t="shared" si="28"/>
        <v>0</v>
      </c>
      <c r="AL141">
        <f t="shared" si="29"/>
        <v>0</v>
      </c>
      <c r="AM141">
        <f t="shared" si="30"/>
        <v>0</v>
      </c>
      <c r="AN141">
        <f t="shared" si="31"/>
        <v>0</v>
      </c>
      <c r="AO141">
        <f t="shared" si="32"/>
        <v>0</v>
      </c>
      <c r="AP141">
        <f t="shared" si="33"/>
        <v>0</v>
      </c>
      <c r="AQ141">
        <f t="shared" si="34"/>
        <v>0</v>
      </c>
      <c r="AR141">
        <f t="shared" si="35"/>
        <v>0</v>
      </c>
    </row>
    <row r="142" spans="1:44">
      <c r="A142">
        <v>141</v>
      </c>
      <c r="B142" t="s">
        <v>190</v>
      </c>
      <c r="C142" t="s">
        <v>9</v>
      </c>
      <c r="D142" t="s">
        <v>7</v>
      </c>
      <c r="E142" t="s">
        <v>19</v>
      </c>
      <c r="F142">
        <v>7517.2802325000002</v>
      </c>
      <c r="G142">
        <v>4</v>
      </c>
      <c r="H142">
        <v>4.2172000000000001</v>
      </c>
      <c r="I142">
        <v>4.2922000000000002</v>
      </c>
      <c r="J142">
        <v>0</v>
      </c>
      <c r="K142">
        <v>8</v>
      </c>
      <c r="L142">
        <v>8.4344000000000001</v>
      </c>
      <c r="M142">
        <v>8.5844000000000005</v>
      </c>
      <c r="N142">
        <v>8</v>
      </c>
      <c r="O142">
        <v>59</v>
      </c>
      <c r="P142">
        <v>1770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D142" t="str">
        <f t="shared" si="27"/>
        <v>AKL-SOU</v>
      </c>
      <c r="AE142" t="s">
        <v>19</v>
      </c>
      <c r="AF142">
        <v>8</v>
      </c>
      <c r="AG142" s="3">
        <v>8</v>
      </c>
      <c r="AH142" s="3">
        <v>8</v>
      </c>
      <c r="AK142">
        <f t="shared" si="28"/>
        <v>0</v>
      </c>
      <c r="AL142">
        <f t="shared" si="29"/>
        <v>0</v>
      </c>
      <c r="AM142">
        <f t="shared" si="30"/>
        <v>8</v>
      </c>
      <c r="AN142">
        <f t="shared" si="31"/>
        <v>8</v>
      </c>
      <c r="AO142">
        <f t="shared" si="32"/>
        <v>8</v>
      </c>
      <c r="AP142">
        <f t="shared" si="33"/>
        <v>8</v>
      </c>
      <c r="AQ142">
        <f t="shared" si="34"/>
        <v>8</v>
      </c>
      <c r="AR142">
        <f t="shared" si="35"/>
        <v>8</v>
      </c>
    </row>
    <row r="143" spans="1:44">
      <c r="A143">
        <v>142</v>
      </c>
      <c r="B143" t="s">
        <v>191</v>
      </c>
      <c r="C143" t="s">
        <v>7</v>
      </c>
      <c r="D143" t="s">
        <v>14</v>
      </c>
      <c r="E143" t="s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80</v>
      </c>
      <c r="P143">
        <v>2400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AD143" t="str">
        <f t="shared" si="27"/>
        <v>SOU-DXB</v>
      </c>
      <c r="AE143" t="s">
        <v>19</v>
      </c>
      <c r="AF143">
        <v>0</v>
      </c>
      <c r="AG143" s="3">
        <v>0</v>
      </c>
      <c r="AH143" s="3">
        <v>0</v>
      </c>
      <c r="AK143">
        <f t="shared" si="28"/>
        <v>0</v>
      </c>
      <c r="AL143">
        <f t="shared" si="29"/>
        <v>0</v>
      </c>
      <c r="AM143">
        <f t="shared" si="30"/>
        <v>0</v>
      </c>
      <c r="AN143">
        <f t="shared" si="31"/>
        <v>0</v>
      </c>
      <c r="AO143">
        <f t="shared" si="32"/>
        <v>0</v>
      </c>
      <c r="AP143">
        <f t="shared" si="33"/>
        <v>0</v>
      </c>
      <c r="AQ143">
        <f t="shared" si="34"/>
        <v>0</v>
      </c>
      <c r="AR143">
        <f t="shared" si="35"/>
        <v>0</v>
      </c>
    </row>
    <row r="144" spans="1:44">
      <c r="A144">
        <v>143</v>
      </c>
      <c r="B144" t="s">
        <v>192</v>
      </c>
      <c r="C144" t="s">
        <v>8</v>
      </c>
      <c r="D144" t="s">
        <v>7</v>
      </c>
      <c r="E144" t="s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75</v>
      </c>
      <c r="P144">
        <v>2250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D144" t="str">
        <f t="shared" si="27"/>
        <v>SFO-SOU</v>
      </c>
      <c r="AE144" t="s">
        <v>19</v>
      </c>
      <c r="AF144">
        <v>0</v>
      </c>
      <c r="AG144" s="3">
        <v>0</v>
      </c>
      <c r="AH144" s="3">
        <v>0</v>
      </c>
      <c r="AK144">
        <f t="shared" si="28"/>
        <v>0</v>
      </c>
      <c r="AL144">
        <f t="shared" si="29"/>
        <v>0</v>
      </c>
      <c r="AM144">
        <f t="shared" si="30"/>
        <v>0</v>
      </c>
      <c r="AN144">
        <f t="shared" si="31"/>
        <v>0</v>
      </c>
      <c r="AO144">
        <f t="shared" si="32"/>
        <v>0</v>
      </c>
      <c r="AP144">
        <f t="shared" si="33"/>
        <v>0</v>
      </c>
      <c r="AQ144">
        <f t="shared" si="34"/>
        <v>0</v>
      </c>
      <c r="AR144">
        <f t="shared" si="35"/>
        <v>0</v>
      </c>
    </row>
    <row r="145" spans="1:44">
      <c r="A145">
        <v>144</v>
      </c>
      <c r="B145" t="s">
        <v>193</v>
      </c>
      <c r="C145" t="s">
        <v>7</v>
      </c>
      <c r="D145" t="s">
        <v>7</v>
      </c>
      <c r="E145" t="s">
        <v>19</v>
      </c>
      <c r="F145">
        <v>12847.4751922667</v>
      </c>
      <c r="G145">
        <v>39</v>
      </c>
      <c r="H145">
        <v>41.117699999999999</v>
      </c>
      <c r="I145">
        <v>41.848950000000002</v>
      </c>
      <c r="J145">
        <v>37</v>
      </c>
      <c r="K145">
        <v>75</v>
      </c>
      <c r="L145">
        <v>79.072500000000005</v>
      </c>
      <c r="M145">
        <v>80.478750000000005</v>
      </c>
      <c r="N145">
        <v>80</v>
      </c>
      <c r="O145">
        <v>99</v>
      </c>
      <c r="P145">
        <v>990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D145" t="str">
        <f t="shared" si="27"/>
        <v>SOU-SOU</v>
      </c>
      <c r="AE145" t="s">
        <v>19</v>
      </c>
      <c r="AF145">
        <v>75</v>
      </c>
      <c r="AG145" s="3">
        <v>80</v>
      </c>
      <c r="AH145" s="3">
        <v>80</v>
      </c>
      <c r="AK145">
        <f t="shared" si="28"/>
        <v>80</v>
      </c>
      <c r="AL145">
        <f t="shared" si="29"/>
        <v>80</v>
      </c>
      <c r="AM145">
        <f t="shared" si="30"/>
        <v>80</v>
      </c>
      <c r="AN145">
        <f t="shared" si="31"/>
        <v>80</v>
      </c>
      <c r="AO145">
        <f t="shared" si="32"/>
        <v>80</v>
      </c>
      <c r="AP145">
        <f t="shared" si="33"/>
        <v>80</v>
      </c>
      <c r="AQ145">
        <f t="shared" si="34"/>
        <v>80</v>
      </c>
      <c r="AR145">
        <f t="shared" si="35"/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D71-B8F7-4220-BEF1-7DE379421163}">
  <dimension ref="A1:T146"/>
  <sheetViews>
    <sheetView topLeftCell="A119" workbookViewId="0">
      <selection activeCell="F3" sqref="F3:F146"/>
    </sheetView>
  </sheetViews>
  <sheetFormatPr defaultRowHeight="15.6"/>
  <sheetData>
    <row r="1" spans="1:20">
      <c r="A1" s="41" t="s">
        <v>40</v>
      </c>
      <c r="B1" s="42"/>
      <c r="C1" s="43"/>
      <c r="D1" s="41" t="s">
        <v>48</v>
      </c>
      <c r="E1" s="42"/>
      <c r="F1" s="42"/>
      <c r="G1" s="43"/>
      <c r="H1" s="41" t="s">
        <v>37</v>
      </c>
      <c r="I1" s="42"/>
      <c r="J1" s="42"/>
      <c r="K1" s="43"/>
    </row>
    <row r="2" spans="1:20">
      <c r="A2" s="30" t="s">
        <v>15</v>
      </c>
      <c r="B2" s="10" t="s">
        <v>16</v>
      </c>
      <c r="C2" s="31" t="s">
        <v>41</v>
      </c>
      <c r="D2" s="30" t="s">
        <v>47</v>
      </c>
      <c r="E2" s="10"/>
      <c r="F2" s="10" t="s">
        <v>231</v>
      </c>
      <c r="G2" s="31"/>
      <c r="H2" s="30" t="s">
        <v>35</v>
      </c>
      <c r="I2" s="4"/>
      <c r="J2" s="10" t="s">
        <v>231</v>
      </c>
      <c r="K2" s="31"/>
    </row>
    <row r="3" spans="1:20">
      <c r="A3" s="22" t="s">
        <v>7</v>
      </c>
      <c r="B3" s="9" t="s">
        <v>8</v>
      </c>
      <c r="C3" s="14" t="s">
        <v>22</v>
      </c>
      <c r="D3" s="3">
        <v>90</v>
      </c>
      <c r="E3" s="28" t="s">
        <v>26</v>
      </c>
      <c r="F3" s="3">
        <v>88</v>
      </c>
      <c r="G3" s="28" t="s">
        <v>26</v>
      </c>
      <c r="H3" s="3">
        <v>90</v>
      </c>
      <c r="I3" s="28" t="s">
        <v>26</v>
      </c>
      <c r="J3" s="3">
        <v>88</v>
      </c>
      <c r="K3" s="28" t="s">
        <v>26</v>
      </c>
      <c r="O3" t="s">
        <v>49</v>
      </c>
    </row>
    <row r="4" spans="1:20">
      <c r="A4" s="22" t="s">
        <v>8</v>
      </c>
      <c r="B4" s="9" t="s">
        <v>9</v>
      </c>
      <c r="C4" s="14" t="s">
        <v>22</v>
      </c>
      <c r="D4" s="3">
        <v>7</v>
      </c>
      <c r="E4" s="29">
        <v>14304944.704624904</v>
      </c>
      <c r="F4" s="3">
        <v>7</v>
      </c>
      <c r="G4" s="29">
        <v>14468381.811852433</v>
      </c>
      <c r="H4" s="3">
        <v>7</v>
      </c>
      <c r="I4" s="29">
        <v>18768684.704624906</v>
      </c>
      <c r="J4" s="3">
        <v>7</v>
      </c>
      <c r="K4" s="29">
        <v>18956291.811852433</v>
      </c>
      <c r="O4" t="s">
        <v>22</v>
      </c>
      <c r="P4" t="s">
        <v>21</v>
      </c>
      <c r="Q4" t="s">
        <v>20</v>
      </c>
      <c r="R4" t="s">
        <v>19</v>
      </c>
    </row>
    <row r="5" spans="1:20">
      <c r="A5" s="22" t="s">
        <v>9</v>
      </c>
      <c r="B5" s="9" t="s">
        <v>10</v>
      </c>
      <c r="C5" s="24" t="s">
        <v>22</v>
      </c>
      <c r="D5" s="3">
        <v>5.9999999999999991</v>
      </c>
      <c r="E5" s="9"/>
      <c r="F5" s="3">
        <v>7</v>
      </c>
      <c r="G5" s="14"/>
      <c r="H5" s="3">
        <v>5.9999999999999991</v>
      </c>
      <c r="I5" s="9"/>
      <c r="J5" s="3">
        <v>7</v>
      </c>
      <c r="K5" s="14"/>
      <c r="O5">
        <v>283</v>
      </c>
      <c r="P5">
        <v>283</v>
      </c>
      <c r="Q5">
        <v>1268</v>
      </c>
      <c r="R5">
        <v>30</v>
      </c>
      <c r="T5">
        <f>SUM(O5:R5)</f>
        <v>1864</v>
      </c>
    </row>
    <row r="6" spans="1:20">
      <c r="A6" s="22" t="s">
        <v>10</v>
      </c>
      <c r="B6" s="9" t="s">
        <v>11</v>
      </c>
      <c r="C6" s="14" t="s">
        <v>22</v>
      </c>
      <c r="D6" s="3">
        <v>9</v>
      </c>
      <c r="E6" s="9"/>
      <c r="F6" s="3">
        <v>9</v>
      </c>
      <c r="G6" s="14"/>
      <c r="H6" s="3">
        <v>9</v>
      </c>
      <c r="I6" s="9"/>
      <c r="J6" s="3">
        <v>9</v>
      </c>
      <c r="K6" s="14"/>
      <c r="O6">
        <v>266</v>
      </c>
      <c r="P6">
        <v>273</v>
      </c>
      <c r="Q6">
        <v>1276</v>
      </c>
      <c r="R6">
        <v>30</v>
      </c>
      <c r="T6">
        <f t="shared" ref="T6:T24" si="0">SUM(O6:R6)</f>
        <v>1845</v>
      </c>
    </row>
    <row r="7" spans="1:20">
      <c r="A7" s="22" t="s">
        <v>11</v>
      </c>
      <c r="B7" s="9" t="s">
        <v>12</v>
      </c>
      <c r="C7" s="14" t="s">
        <v>22</v>
      </c>
      <c r="D7" s="3">
        <v>7</v>
      </c>
      <c r="E7" s="9"/>
      <c r="F7" s="3">
        <v>8</v>
      </c>
      <c r="G7" s="14"/>
      <c r="H7" s="3">
        <v>7</v>
      </c>
      <c r="I7" s="9"/>
      <c r="J7" s="3">
        <v>8</v>
      </c>
      <c r="K7" s="14"/>
      <c r="O7">
        <v>248</v>
      </c>
      <c r="P7">
        <v>265</v>
      </c>
      <c r="Q7">
        <v>1261</v>
      </c>
      <c r="R7">
        <v>29</v>
      </c>
      <c r="T7">
        <f t="shared" si="0"/>
        <v>1803</v>
      </c>
    </row>
    <row r="8" spans="1:20">
      <c r="A8" s="22" t="s">
        <v>12</v>
      </c>
      <c r="B8" s="9" t="s">
        <v>13</v>
      </c>
      <c r="C8" s="24" t="s">
        <v>22</v>
      </c>
      <c r="D8" s="3">
        <v>0</v>
      </c>
      <c r="E8" s="9"/>
      <c r="F8" s="3">
        <v>0</v>
      </c>
      <c r="G8" s="14"/>
      <c r="H8" s="3">
        <v>0</v>
      </c>
      <c r="I8" s="9"/>
      <c r="J8" s="3">
        <v>0</v>
      </c>
      <c r="K8" s="14"/>
      <c r="O8">
        <v>191</v>
      </c>
      <c r="P8">
        <v>195.0000000000031</v>
      </c>
      <c r="Q8">
        <v>1260</v>
      </c>
      <c r="R8">
        <v>31</v>
      </c>
      <c r="T8">
        <f t="shared" si="0"/>
        <v>1677.0000000000032</v>
      </c>
    </row>
    <row r="9" spans="1:20">
      <c r="A9" s="22" t="s">
        <v>13</v>
      </c>
      <c r="B9" s="9" t="s">
        <v>14</v>
      </c>
      <c r="C9" s="14" t="s">
        <v>22</v>
      </c>
      <c r="D9" s="3">
        <v>10</v>
      </c>
      <c r="E9" s="9"/>
      <c r="F9" s="3">
        <v>12</v>
      </c>
      <c r="G9" s="14"/>
      <c r="H9" s="3">
        <v>10</v>
      </c>
      <c r="I9" s="9"/>
      <c r="J9" s="3">
        <v>12</v>
      </c>
      <c r="K9" s="14"/>
      <c r="O9">
        <v>192</v>
      </c>
      <c r="P9">
        <v>204</v>
      </c>
      <c r="Q9">
        <v>1285</v>
      </c>
      <c r="R9">
        <v>28</v>
      </c>
      <c r="T9">
        <f t="shared" si="0"/>
        <v>1709</v>
      </c>
    </row>
    <row r="10" spans="1:20">
      <c r="A10" s="22" t="s">
        <v>14</v>
      </c>
      <c r="B10" s="9" t="s">
        <v>7</v>
      </c>
      <c r="C10" s="14" t="s">
        <v>22</v>
      </c>
      <c r="D10" s="3">
        <v>37</v>
      </c>
      <c r="E10" s="9"/>
      <c r="F10" s="3">
        <v>39</v>
      </c>
      <c r="G10" s="14"/>
      <c r="H10" s="3">
        <v>37</v>
      </c>
      <c r="I10" s="9"/>
      <c r="J10" s="3">
        <v>39</v>
      </c>
      <c r="K10" s="14"/>
      <c r="O10">
        <v>186</v>
      </c>
      <c r="P10">
        <v>233</v>
      </c>
      <c r="Q10">
        <v>1262</v>
      </c>
      <c r="R10">
        <v>28</v>
      </c>
      <c r="T10">
        <f t="shared" si="0"/>
        <v>1709</v>
      </c>
    </row>
    <row r="11" spans="1:20">
      <c r="A11" s="22" t="s">
        <v>7</v>
      </c>
      <c r="B11" s="9" t="s">
        <v>9</v>
      </c>
      <c r="C11" s="14" t="s">
        <v>22</v>
      </c>
      <c r="D11" s="3">
        <v>22.999999999999964</v>
      </c>
      <c r="E11" s="9"/>
      <c r="F11" s="3">
        <v>22.999999999999986</v>
      </c>
      <c r="G11" s="14"/>
      <c r="H11" s="3">
        <v>22.999999999999964</v>
      </c>
      <c r="I11" s="9"/>
      <c r="J11" s="3">
        <v>22.999999999999986</v>
      </c>
      <c r="K11" s="14"/>
      <c r="O11">
        <v>190</v>
      </c>
      <c r="P11">
        <v>259</v>
      </c>
      <c r="Q11">
        <v>1280</v>
      </c>
      <c r="R11">
        <v>31</v>
      </c>
      <c r="T11">
        <f t="shared" si="0"/>
        <v>1760</v>
      </c>
    </row>
    <row r="12" spans="1:20">
      <c r="A12" s="22" t="s">
        <v>8</v>
      </c>
      <c r="B12" s="9" t="s">
        <v>10</v>
      </c>
      <c r="C12" s="14" t="s">
        <v>22</v>
      </c>
      <c r="D12" s="3">
        <v>66</v>
      </c>
      <c r="E12" s="9"/>
      <c r="F12" s="3">
        <v>66</v>
      </c>
      <c r="G12" s="14"/>
      <c r="H12" s="3">
        <v>66</v>
      </c>
      <c r="I12" s="9"/>
      <c r="J12" s="3">
        <v>66</v>
      </c>
      <c r="K12" s="14"/>
      <c r="O12">
        <v>171</v>
      </c>
      <c r="P12">
        <v>231.00000000000239</v>
      </c>
      <c r="Q12">
        <v>1275</v>
      </c>
      <c r="R12">
        <v>31</v>
      </c>
      <c r="T12">
        <f t="shared" si="0"/>
        <v>1708.0000000000023</v>
      </c>
    </row>
    <row r="13" spans="1:20">
      <c r="A13" s="22" t="s">
        <v>9</v>
      </c>
      <c r="B13" s="9" t="s">
        <v>11</v>
      </c>
      <c r="C13" s="24" t="s">
        <v>22</v>
      </c>
      <c r="D13" s="3">
        <v>0</v>
      </c>
      <c r="E13" s="9"/>
      <c r="F13" s="3">
        <v>0</v>
      </c>
      <c r="G13" s="14"/>
      <c r="H13" s="3">
        <v>0</v>
      </c>
      <c r="I13" s="9"/>
      <c r="J13" s="3">
        <v>0</v>
      </c>
      <c r="K13" s="14"/>
    </row>
    <row r="14" spans="1:20">
      <c r="A14" s="22" t="s">
        <v>10</v>
      </c>
      <c r="B14" s="9" t="s">
        <v>12</v>
      </c>
      <c r="C14" s="14" t="s">
        <v>22</v>
      </c>
      <c r="D14" s="3">
        <v>52</v>
      </c>
      <c r="E14" s="9"/>
      <c r="F14" s="3">
        <v>50</v>
      </c>
      <c r="G14" s="14"/>
      <c r="H14" s="3">
        <v>52</v>
      </c>
      <c r="I14" s="9"/>
      <c r="J14" s="3">
        <v>50</v>
      </c>
      <c r="K14" s="14"/>
    </row>
    <row r="15" spans="1:20">
      <c r="A15" s="22" t="s">
        <v>11</v>
      </c>
      <c r="B15" s="9" t="s">
        <v>13</v>
      </c>
      <c r="C15" s="24" t="s">
        <v>22</v>
      </c>
      <c r="D15" s="3">
        <v>0</v>
      </c>
      <c r="E15" s="9"/>
      <c r="F15" s="3">
        <v>0</v>
      </c>
      <c r="G15" s="14"/>
      <c r="H15" s="3">
        <v>0</v>
      </c>
      <c r="I15" s="9"/>
      <c r="J15" s="3">
        <v>0</v>
      </c>
      <c r="K15" s="14"/>
    </row>
    <row r="16" spans="1:20">
      <c r="A16" s="22" t="s">
        <v>12</v>
      </c>
      <c r="B16" s="9" t="s">
        <v>14</v>
      </c>
      <c r="C16" s="14" t="s">
        <v>22</v>
      </c>
      <c r="D16" s="3">
        <v>42.999999999999986</v>
      </c>
      <c r="E16" s="9"/>
      <c r="F16" s="3">
        <v>42.999999999999993</v>
      </c>
      <c r="G16" s="14"/>
      <c r="H16" s="3">
        <v>42.999999999999986</v>
      </c>
      <c r="I16" s="9"/>
      <c r="J16" s="3">
        <v>42.999999999999993</v>
      </c>
      <c r="K16" s="26"/>
      <c r="O16" t="s">
        <v>22</v>
      </c>
      <c r="P16" t="s">
        <v>21</v>
      </c>
      <c r="Q16" t="s">
        <v>20</v>
      </c>
      <c r="R16" t="s">
        <v>19</v>
      </c>
    </row>
    <row r="17" spans="1:20">
      <c r="A17" s="22" t="s">
        <v>13</v>
      </c>
      <c r="B17" s="9" t="s">
        <v>7</v>
      </c>
      <c r="C17" s="14" t="s">
        <v>22</v>
      </c>
      <c r="D17" s="3">
        <v>15</v>
      </c>
      <c r="E17" s="9"/>
      <c r="F17" s="3">
        <v>15</v>
      </c>
      <c r="G17" s="14"/>
      <c r="H17" s="3">
        <v>15</v>
      </c>
      <c r="I17" s="9"/>
      <c r="J17" s="3">
        <v>15</v>
      </c>
      <c r="K17" s="14"/>
      <c r="O17">
        <v>282</v>
      </c>
      <c r="P17">
        <v>281</v>
      </c>
      <c r="Q17">
        <v>1254</v>
      </c>
      <c r="R17">
        <v>31</v>
      </c>
      <c r="T17">
        <f t="shared" si="0"/>
        <v>1848</v>
      </c>
    </row>
    <row r="18" spans="1:20">
      <c r="A18" s="22" t="s">
        <v>7</v>
      </c>
      <c r="B18" s="9" t="s">
        <v>10</v>
      </c>
      <c r="C18" s="14" t="s">
        <v>22</v>
      </c>
      <c r="D18" s="3">
        <v>104</v>
      </c>
      <c r="E18" s="9"/>
      <c r="F18" s="3">
        <v>104</v>
      </c>
      <c r="G18" s="14"/>
      <c r="H18" s="3">
        <v>104</v>
      </c>
      <c r="I18" s="9"/>
      <c r="J18" s="3">
        <v>104</v>
      </c>
      <c r="K18" s="14"/>
      <c r="O18">
        <v>265</v>
      </c>
      <c r="P18">
        <v>271</v>
      </c>
      <c r="Q18">
        <v>1269</v>
      </c>
      <c r="R18">
        <v>31</v>
      </c>
      <c r="T18">
        <f t="shared" si="0"/>
        <v>1836</v>
      </c>
    </row>
    <row r="19" spans="1:20">
      <c r="A19" s="22" t="s">
        <v>8</v>
      </c>
      <c r="B19" s="9" t="s">
        <v>11</v>
      </c>
      <c r="C19" s="24" t="s">
        <v>22</v>
      </c>
      <c r="D19" s="3">
        <v>0</v>
      </c>
      <c r="E19" s="9"/>
      <c r="F19" s="3">
        <v>0</v>
      </c>
      <c r="G19" s="14"/>
      <c r="H19" s="3">
        <v>0</v>
      </c>
      <c r="I19" s="9"/>
      <c r="J19" s="3">
        <v>0</v>
      </c>
      <c r="K19" s="14"/>
      <c r="O19">
        <v>247</v>
      </c>
      <c r="P19">
        <v>264</v>
      </c>
      <c r="Q19">
        <v>1258</v>
      </c>
      <c r="R19">
        <v>30</v>
      </c>
      <c r="T19">
        <f t="shared" si="0"/>
        <v>1799</v>
      </c>
    </row>
    <row r="20" spans="1:20">
      <c r="A20" s="22" t="s">
        <v>9</v>
      </c>
      <c r="B20" s="9" t="s">
        <v>12</v>
      </c>
      <c r="C20" s="24" t="s">
        <v>22</v>
      </c>
      <c r="D20" s="3">
        <v>0</v>
      </c>
      <c r="E20" s="9"/>
      <c r="F20" s="3">
        <v>0</v>
      </c>
      <c r="G20" s="14"/>
      <c r="H20" s="3">
        <v>0</v>
      </c>
      <c r="I20" s="9"/>
      <c r="J20" s="3">
        <v>0</v>
      </c>
      <c r="K20" s="14"/>
      <c r="O20">
        <v>190</v>
      </c>
      <c r="P20">
        <v>194.0000000000031</v>
      </c>
      <c r="Q20">
        <v>1259</v>
      </c>
      <c r="R20">
        <v>28</v>
      </c>
      <c r="T20">
        <f t="shared" si="0"/>
        <v>1671.0000000000032</v>
      </c>
    </row>
    <row r="21" spans="1:20">
      <c r="A21" s="22" t="s">
        <v>10</v>
      </c>
      <c r="B21" s="9" t="s">
        <v>13</v>
      </c>
      <c r="C21" s="14" t="s">
        <v>22</v>
      </c>
      <c r="D21" s="3">
        <v>20</v>
      </c>
      <c r="E21" s="9"/>
      <c r="F21" s="3">
        <v>20</v>
      </c>
      <c r="G21" s="14"/>
      <c r="H21" s="3">
        <v>20</v>
      </c>
      <c r="I21" s="9"/>
      <c r="J21" s="3">
        <v>20</v>
      </c>
      <c r="K21" s="14"/>
      <c r="O21">
        <v>192</v>
      </c>
      <c r="P21">
        <v>203</v>
      </c>
      <c r="Q21">
        <v>1279</v>
      </c>
      <c r="R21">
        <v>28</v>
      </c>
      <c r="T21">
        <f t="shared" si="0"/>
        <v>1702</v>
      </c>
    </row>
    <row r="22" spans="1:20">
      <c r="A22" s="22" t="s">
        <v>11</v>
      </c>
      <c r="B22" s="9" t="s">
        <v>14</v>
      </c>
      <c r="C22" s="24" t="s">
        <v>22</v>
      </c>
      <c r="D22" s="3">
        <v>0</v>
      </c>
      <c r="E22" s="9"/>
      <c r="F22" s="3">
        <v>0</v>
      </c>
      <c r="G22" s="14"/>
      <c r="H22" s="3">
        <v>0</v>
      </c>
      <c r="I22" s="9"/>
      <c r="J22" s="3">
        <v>0</v>
      </c>
      <c r="K22" s="14"/>
      <c r="O22">
        <v>186</v>
      </c>
      <c r="P22">
        <v>232</v>
      </c>
      <c r="Q22">
        <v>1265</v>
      </c>
      <c r="R22">
        <v>28</v>
      </c>
      <c r="T22">
        <f t="shared" si="0"/>
        <v>1711</v>
      </c>
    </row>
    <row r="23" spans="1:20">
      <c r="A23" s="22" t="s">
        <v>12</v>
      </c>
      <c r="B23" s="9" t="s">
        <v>7</v>
      </c>
      <c r="C23" s="14" t="s">
        <v>22</v>
      </c>
      <c r="D23" s="3">
        <v>10.000000000000005</v>
      </c>
      <c r="E23" s="9"/>
      <c r="F23" s="3">
        <v>11</v>
      </c>
      <c r="G23" s="14"/>
      <c r="H23" s="3">
        <v>10.000000000000005</v>
      </c>
      <c r="I23" s="9"/>
      <c r="J23" s="3">
        <v>11</v>
      </c>
      <c r="K23" s="14"/>
      <c r="O23">
        <v>190</v>
      </c>
      <c r="P23">
        <v>258</v>
      </c>
      <c r="Q23">
        <v>1281</v>
      </c>
      <c r="R23">
        <v>30</v>
      </c>
      <c r="T23">
        <f t="shared" si="0"/>
        <v>1759</v>
      </c>
    </row>
    <row r="24" spans="1:20">
      <c r="A24" s="22" t="s">
        <v>7</v>
      </c>
      <c r="B24" s="9" t="s">
        <v>11</v>
      </c>
      <c r="C24" s="14" t="s">
        <v>22</v>
      </c>
      <c r="D24" s="3">
        <v>4</v>
      </c>
      <c r="E24" s="9"/>
      <c r="F24" s="3">
        <v>5</v>
      </c>
      <c r="G24" s="14"/>
      <c r="H24" s="3">
        <v>4</v>
      </c>
      <c r="I24" s="9"/>
      <c r="J24" s="3">
        <v>5</v>
      </c>
      <c r="K24" s="14"/>
      <c r="O24">
        <v>171</v>
      </c>
      <c r="P24">
        <v>230.00000000000239</v>
      </c>
      <c r="Q24">
        <v>1278</v>
      </c>
      <c r="R24">
        <v>31</v>
      </c>
      <c r="T24">
        <f t="shared" si="0"/>
        <v>1710.0000000000023</v>
      </c>
    </row>
    <row r="25" spans="1:20">
      <c r="A25" s="22" t="s">
        <v>8</v>
      </c>
      <c r="B25" s="9" t="s">
        <v>12</v>
      </c>
      <c r="C25" s="14" t="s">
        <v>22</v>
      </c>
      <c r="D25" s="3">
        <v>0</v>
      </c>
      <c r="E25" s="9"/>
      <c r="F25" s="3">
        <v>0</v>
      </c>
      <c r="G25" s="14"/>
      <c r="H25" s="3">
        <v>0</v>
      </c>
      <c r="I25" s="9"/>
      <c r="J25" s="3">
        <v>0</v>
      </c>
      <c r="K25" s="14"/>
    </row>
    <row r="26" spans="1:20">
      <c r="A26" s="22" t="s">
        <v>9</v>
      </c>
      <c r="B26" s="9" t="s">
        <v>13</v>
      </c>
      <c r="C26" s="24" t="s">
        <v>22</v>
      </c>
      <c r="D26" s="3">
        <v>1</v>
      </c>
      <c r="E26" s="9"/>
      <c r="F26" s="3">
        <v>1</v>
      </c>
      <c r="G26" s="14"/>
      <c r="H26" s="3">
        <v>1</v>
      </c>
      <c r="I26" s="9"/>
      <c r="J26" s="3">
        <v>1</v>
      </c>
      <c r="K26" s="14"/>
    </row>
    <row r="27" spans="1:20">
      <c r="A27" s="22" t="s">
        <v>10</v>
      </c>
      <c r="B27" s="9" t="s">
        <v>14</v>
      </c>
      <c r="C27" s="24" t="s">
        <v>22</v>
      </c>
      <c r="D27" s="3">
        <v>3</v>
      </c>
      <c r="E27" s="9"/>
      <c r="F27" s="3">
        <v>2</v>
      </c>
      <c r="G27" s="14"/>
      <c r="H27" s="3">
        <v>3</v>
      </c>
      <c r="I27" s="9"/>
      <c r="J27" s="3">
        <v>2</v>
      </c>
      <c r="K27" s="14"/>
    </row>
    <row r="28" spans="1:20">
      <c r="A28" s="22" t="s">
        <v>11</v>
      </c>
      <c r="B28" s="9" t="s">
        <v>7</v>
      </c>
      <c r="C28" s="14" t="s">
        <v>22</v>
      </c>
      <c r="D28" s="3">
        <v>8</v>
      </c>
      <c r="E28" s="9"/>
      <c r="F28" s="3">
        <v>9</v>
      </c>
      <c r="G28" s="14"/>
      <c r="H28" s="3">
        <v>8</v>
      </c>
      <c r="I28" s="9"/>
      <c r="J28" s="3">
        <v>9</v>
      </c>
      <c r="K28" s="14"/>
    </row>
    <row r="29" spans="1:20">
      <c r="A29" s="22" t="s">
        <v>7</v>
      </c>
      <c r="B29" s="9" t="s">
        <v>12</v>
      </c>
      <c r="C29" s="24" t="s">
        <v>22</v>
      </c>
      <c r="D29" s="3">
        <v>0</v>
      </c>
      <c r="E29" s="9"/>
      <c r="F29" s="3">
        <v>0</v>
      </c>
      <c r="G29" s="14"/>
      <c r="H29" s="3">
        <v>0</v>
      </c>
      <c r="I29" s="9"/>
      <c r="J29" s="3">
        <v>0</v>
      </c>
      <c r="K29" s="14"/>
    </row>
    <row r="30" spans="1:20">
      <c r="A30" s="22" t="s">
        <v>8</v>
      </c>
      <c r="B30" s="9" t="s">
        <v>13</v>
      </c>
      <c r="C30" s="24" t="s">
        <v>22</v>
      </c>
      <c r="D30" s="3">
        <v>0</v>
      </c>
      <c r="E30" s="9"/>
      <c r="F30" s="3">
        <v>0</v>
      </c>
      <c r="G30" s="14"/>
      <c r="H30" s="3">
        <v>0</v>
      </c>
      <c r="I30" s="9"/>
      <c r="J30" s="3">
        <v>0</v>
      </c>
      <c r="K30" s="14"/>
    </row>
    <row r="31" spans="1:20">
      <c r="A31" s="22" t="s">
        <v>9</v>
      </c>
      <c r="B31" s="9" t="s">
        <v>14</v>
      </c>
      <c r="C31" s="24" t="s">
        <v>22</v>
      </c>
      <c r="D31" s="3">
        <v>0</v>
      </c>
      <c r="E31" s="9"/>
      <c r="F31" s="3">
        <v>0</v>
      </c>
      <c r="G31" s="14"/>
      <c r="H31" s="3">
        <v>0</v>
      </c>
      <c r="I31" s="9"/>
      <c r="J31" s="3">
        <v>0</v>
      </c>
      <c r="K31" s="14"/>
    </row>
    <row r="32" spans="1:20">
      <c r="A32" s="22" t="s">
        <v>10</v>
      </c>
      <c r="B32" s="9" t="s">
        <v>7</v>
      </c>
      <c r="C32" s="14" t="s">
        <v>22</v>
      </c>
      <c r="D32" s="3">
        <v>35</v>
      </c>
      <c r="E32" s="9"/>
      <c r="F32" s="3">
        <v>35</v>
      </c>
      <c r="G32" s="14"/>
      <c r="H32" s="3">
        <v>35</v>
      </c>
      <c r="I32" s="9"/>
      <c r="J32" s="3">
        <v>35</v>
      </c>
      <c r="K32" s="14"/>
    </row>
    <row r="33" spans="1:11">
      <c r="A33" s="22" t="s">
        <v>7</v>
      </c>
      <c r="B33" s="9" t="s">
        <v>13</v>
      </c>
      <c r="C33" s="24" t="s">
        <v>22</v>
      </c>
      <c r="D33" s="3">
        <v>0</v>
      </c>
      <c r="E33" s="9"/>
      <c r="F33" s="3">
        <v>0</v>
      </c>
      <c r="G33" s="14"/>
      <c r="H33" s="3">
        <v>0</v>
      </c>
      <c r="I33" s="9"/>
      <c r="J33" s="3">
        <v>0</v>
      </c>
      <c r="K33" s="14"/>
    </row>
    <row r="34" spans="1:11">
      <c r="A34" s="22" t="s">
        <v>8</v>
      </c>
      <c r="B34" s="9" t="s">
        <v>14</v>
      </c>
      <c r="C34" s="24" t="s">
        <v>22</v>
      </c>
      <c r="D34" s="3">
        <v>0</v>
      </c>
      <c r="E34" s="9"/>
      <c r="F34" s="3">
        <v>0</v>
      </c>
      <c r="G34" s="14"/>
      <c r="H34" s="3">
        <v>0</v>
      </c>
      <c r="I34" s="9"/>
      <c r="J34" s="3">
        <v>0</v>
      </c>
      <c r="K34" s="14"/>
    </row>
    <row r="35" spans="1:11">
      <c r="A35" s="22" t="s">
        <v>9</v>
      </c>
      <c r="B35" s="9" t="s">
        <v>7</v>
      </c>
      <c r="C35" s="24" t="s">
        <v>22</v>
      </c>
      <c r="D35" s="3">
        <v>5</v>
      </c>
      <c r="E35" s="9"/>
      <c r="F35" s="3">
        <v>5</v>
      </c>
      <c r="G35" s="14"/>
      <c r="H35" s="3">
        <v>5</v>
      </c>
      <c r="I35" s="9"/>
      <c r="J35" s="3">
        <v>5</v>
      </c>
      <c r="K35" s="14"/>
    </row>
    <row r="36" spans="1:11">
      <c r="A36" s="22" t="s">
        <v>7</v>
      </c>
      <c r="B36" s="9" t="s">
        <v>14</v>
      </c>
      <c r="C36" s="24" t="s">
        <v>22</v>
      </c>
      <c r="D36" s="3">
        <v>0</v>
      </c>
      <c r="E36" s="9"/>
      <c r="F36" s="3">
        <v>0</v>
      </c>
      <c r="G36" s="14"/>
      <c r="H36" s="3">
        <v>0</v>
      </c>
      <c r="I36" s="9"/>
      <c r="J36" s="3">
        <v>0</v>
      </c>
      <c r="K36" s="14"/>
    </row>
    <row r="37" spans="1:11">
      <c r="A37" s="22" t="s">
        <v>8</v>
      </c>
      <c r="B37" s="9" t="s">
        <v>7</v>
      </c>
      <c r="C37" s="24" t="s">
        <v>22</v>
      </c>
      <c r="D37" s="3">
        <v>0</v>
      </c>
      <c r="E37" s="9"/>
      <c r="F37" s="3">
        <v>0</v>
      </c>
      <c r="G37" s="14"/>
      <c r="H37" s="3">
        <v>0</v>
      </c>
      <c r="I37" s="9"/>
      <c r="J37" s="3">
        <v>0</v>
      </c>
      <c r="K37" s="14"/>
    </row>
    <row r="38" spans="1:11">
      <c r="A38" s="22" t="s">
        <v>7</v>
      </c>
      <c r="B38" s="9" t="s">
        <v>7</v>
      </c>
      <c r="C38" s="14" t="s">
        <v>22</v>
      </c>
      <c r="D38" s="3">
        <v>61</v>
      </c>
      <c r="E38" s="9"/>
      <c r="F38" s="3">
        <v>60</v>
      </c>
      <c r="G38" s="14"/>
      <c r="H38" s="3">
        <v>61</v>
      </c>
      <c r="I38" s="9"/>
      <c r="J38" s="3">
        <v>60</v>
      </c>
      <c r="K38" s="14"/>
    </row>
    <row r="39" spans="1:11">
      <c r="A39" s="22" t="s">
        <v>7</v>
      </c>
      <c r="B39" s="9" t="s">
        <v>8</v>
      </c>
      <c r="C39" s="14" t="s">
        <v>21</v>
      </c>
      <c r="D39" s="3">
        <v>84</v>
      </c>
      <c r="E39" s="9"/>
      <c r="F39" s="3">
        <v>82</v>
      </c>
      <c r="G39" s="14"/>
      <c r="H39" s="3">
        <v>84</v>
      </c>
      <c r="I39" s="9"/>
      <c r="J39" s="3">
        <v>82</v>
      </c>
      <c r="K39" s="14"/>
    </row>
    <row r="40" spans="1:11">
      <c r="A40" s="22" t="s">
        <v>8</v>
      </c>
      <c r="B40" s="9" t="s">
        <v>9</v>
      </c>
      <c r="C40" s="14" t="s">
        <v>21</v>
      </c>
      <c r="D40" s="3">
        <v>12</v>
      </c>
      <c r="E40" s="9"/>
      <c r="F40" s="3">
        <v>10</v>
      </c>
      <c r="G40" s="14"/>
      <c r="H40" s="3">
        <v>12</v>
      </c>
      <c r="I40" s="9"/>
      <c r="J40" s="3">
        <v>10</v>
      </c>
      <c r="K40" s="14"/>
    </row>
    <row r="41" spans="1:11">
      <c r="A41" s="22" t="s">
        <v>9</v>
      </c>
      <c r="B41" s="9" t="s">
        <v>10</v>
      </c>
      <c r="C41" s="24" t="s">
        <v>21</v>
      </c>
      <c r="D41" s="3">
        <v>18</v>
      </c>
      <c r="E41" s="9"/>
      <c r="F41" s="3">
        <v>17</v>
      </c>
      <c r="G41" s="14"/>
      <c r="H41" s="3">
        <v>18</v>
      </c>
      <c r="I41" s="9"/>
      <c r="J41" s="3">
        <v>17</v>
      </c>
      <c r="K41" s="14"/>
    </row>
    <row r="42" spans="1:11">
      <c r="A42" s="22" t="s">
        <v>10</v>
      </c>
      <c r="B42" s="9" t="s">
        <v>11</v>
      </c>
      <c r="C42" s="14" t="s">
        <v>21</v>
      </c>
      <c r="D42" s="3">
        <v>7.000000000003098</v>
      </c>
      <c r="E42" s="9"/>
      <c r="F42" s="3">
        <v>7.0000000000025864</v>
      </c>
      <c r="G42" s="14"/>
      <c r="H42" s="3">
        <v>7.000000000003098</v>
      </c>
      <c r="I42" s="9"/>
      <c r="J42" s="3">
        <v>7.0000000000025864</v>
      </c>
      <c r="K42" s="14"/>
    </row>
    <row r="43" spans="1:11">
      <c r="A43" s="22" t="s">
        <v>11</v>
      </c>
      <c r="B43" s="9" t="s">
        <v>12</v>
      </c>
      <c r="C43" s="14" t="s">
        <v>21</v>
      </c>
      <c r="D43" s="3">
        <v>17</v>
      </c>
      <c r="E43" s="9"/>
      <c r="F43" s="3">
        <v>15</v>
      </c>
      <c r="G43" s="14"/>
      <c r="H43" s="3">
        <v>17</v>
      </c>
      <c r="I43" s="9"/>
      <c r="J43" s="3">
        <v>15</v>
      </c>
      <c r="K43" s="14"/>
    </row>
    <row r="44" spans="1:11">
      <c r="A44" s="22" t="s">
        <v>12</v>
      </c>
      <c r="B44" s="9" t="s">
        <v>13</v>
      </c>
      <c r="C44" s="24" t="s">
        <v>21</v>
      </c>
      <c r="D44" s="3">
        <v>0</v>
      </c>
      <c r="E44" s="9"/>
      <c r="F44" s="3">
        <v>0</v>
      </c>
      <c r="G44" s="14"/>
      <c r="H44" s="3">
        <v>0</v>
      </c>
      <c r="I44" s="9"/>
      <c r="J44" s="3">
        <v>0</v>
      </c>
      <c r="K44" s="14"/>
    </row>
    <row r="45" spans="1:11">
      <c r="A45" s="22" t="s">
        <v>13</v>
      </c>
      <c r="B45" s="9" t="s">
        <v>14</v>
      </c>
      <c r="C45" s="14" t="s">
        <v>21</v>
      </c>
      <c r="D45" s="3">
        <v>18</v>
      </c>
      <c r="E45" s="9"/>
      <c r="F45" s="3">
        <v>18</v>
      </c>
      <c r="G45" s="14"/>
      <c r="H45" s="3">
        <v>18</v>
      </c>
      <c r="I45" s="9"/>
      <c r="J45" s="3">
        <v>18</v>
      </c>
      <c r="K45" s="14"/>
    </row>
    <row r="46" spans="1:11">
      <c r="A46" s="22" t="s">
        <v>14</v>
      </c>
      <c r="B46" s="9" t="s">
        <v>7</v>
      </c>
      <c r="C46" s="14" t="s">
        <v>21</v>
      </c>
      <c r="D46" s="3">
        <v>56.000000000002402</v>
      </c>
      <c r="E46" s="9"/>
      <c r="F46" s="3">
        <v>56.000000000000412</v>
      </c>
      <c r="G46" s="14"/>
      <c r="H46" s="3">
        <v>56.000000000002402</v>
      </c>
      <c r="I46" s="9"/>
      <c r="J46" s="3">
        <v>56.000000000000412</v>
      </c>
      <c r="K46" s="14"/>
    </row>
    <row r="47" spans="1:11">
      <c r="A47" s="22" t="s">
        <v>7</v>
      </c>
      <c r="B47" s="9" t="s">
        <v>9</v>
      </c>
      <c r="C47" s="14" t="s">
        <v>21</v>
      </c>
      <c r="D47" s="3">
        <v>23</v>
      </c>
      <c r="E47" s="9"/>
      <c r="F47" s="3">
        <v>23</v>
      </c>
      <c r="G47" s="14"/>
      <c r="H47" s="3">
        <v>23</v>
      </c>
      <c r="I47" s="9"/>
      <c r="J47" s="3">
        <v>23</v>
      </c>
      <c r="K47" s="14"/>
    </row>
    <row r="48" spans="1:11">
      <c r="A48" s="22" t="s">
        <v>8</v>
      </c>
      <c r="B48" s="9" t="s">
        <v>10</v>
      </c>
      <c r="C48" s="14" t="s">
        <v>21</v>
      </c>
      <c r="D48" s="3">
        <v>62</v>
      </c>
      <c r="E48" s="9"/>
      <c r="F48" s="3">
        <v>62</v>
      </c>
      <c r="G48" s="14"/>
      <c r="H48" s="3">
        <v>62</v>
      </c>
      <c r="I48" s="9"/>
      <c r="J48" s="3">
        <v>62</v>
      </c>
      <c r="K48" s="14"/>
    </row>
    <row r="49" spans="1:11">
      <c r="A49" s="22" t="s">
        <v>9</v>
      </c>
      <c r="B49" s="9" t="s">
        <v>11</v>
      </c>
      <c r="C49" s="24" t="s">
        <v>21</v>
      </c>
      <c r="D49" s="3">
        <v>0</v>
      </c>
      <c r="E49" s="9"/>
      <c r="F49" s="3">
        <v>0</v>
      </c>
      <c r="G49" s="14"/>
      <c r="H49" s="3">
        <v>0</v>
      </c>
      <c r="I49" s="9"/>
      <c r="J49" s="3">
        <v>0</v>
      </c>
      <c r="K49" s="14"/>
    </row>
    <row r="50" spans="1:11">
      <c r="A50" s="22" t="s">
        <v>10</v>
      </c>
      <c r="B50" s="9" t="s">
        <v>12</v>
      </c>
      <c r="C50" s="14" t="s">
        <v>21</v>
      </c>
      <c r="D50" s="3">
        <v>38.999999999999993</v>
      </c>
      <c r="E50" s="9"/>
      <c r="F50" s="3">
        <v>39</v>
      </c>
      <c r="G50" s="14"/>
      <c r="H50" s="3">
        <v>38.999999999999993</v>
      </c>
      <c r="I50" s="9"/>
      <c r="J50" s="3">
        <v>39</v>
      </c>
      <c r="K50" s="14"/>
    </row>
    <row r="51" spans="1:11">
      <c r="A51" s="22" t="s">
        <v>11</v>
      </c>
      <c r="B51" s="9" t="s">
        <v>13</v>
      </c>
      <c r="C51" s="24" t="s">
        <v>21</v>
      </c>
      <c r="D51" s="3">
        <v>0</v>
      </c>
      <c r="E51" s="9"/>
      <c r="F51" s="3">
        <v>0</v>
      </c>
      <c r="G51" s="14"/>
      <c r="H51" s="3">
        <v>0</v>
      </c>
      <c r="I51" s="9"/>
      <c r="J51" s="3">
        <v>0</v>
      </c>
      <c r="K51" s="14"/>
    </row>
    <row r="52" spans="1:11">
      <c r="A52" s="22" t="s">
        <v>12</v>
      </c>
      <c r="B52" s="9" t="s">
        <v>14</v>
      </c>
      <c r="C52" s="14" t="s">
        <v>21</v>
      </c>
      <c r="D52" s="3">
        <v>66</v>
      </c>
      <c r="E52" s="9"/>
      <c r="F52" s="3">
        <v>65</v>
      </c>
      <c r="G52" s="14"/>
      <c r="H52" s="3">
        <v>66</v>
      </c>
      <c r="I52" s="9"/>
      <c r="J52" s="3">
        <v>65</v>
      </c>
      <c r="K52" s="14"/>
    </row>
    <row r="53" spans="1:11">
      <c r="A53" s="22" t="s">
        <v>13</v>
      </c>
      <c r="B53" s="9" t="s">
        <v>7</v>
      </c>
      <c r="C53" s="14" t="s">
        <v>21</v>
      </c>
      <c r="D53" s="3">
        <v>44</v>
      </c>
      <c r="E53" s="9"/>
      <c r="F53" s="3">
        <v>44</v>
      </c>
      <c r="G53" s="14"/>
      <c r="H53" s="3">
        <v>44</v>
      </c>
      <c r="I53" s="9"/>
      <c r="J53" s="3">
        <v>44</v>
      </c>
      <c r="K53" s="14"/>
    </row>
    <row r="54" spans="1:11">
      <c r="A54" s="22" t="s">
        <v>7</v>
      </c>
      <c r="B54" s="9" t="s">
        <v>10</v>
      </c>
      <c r="C54" s="14" t="s">
        <v>21</v>
      </c>
      <c r="D54" s="3">
        <v>71</v>
      </c>
      <c r="E54" s="9"/>
      <c r="F54" s="3">
        <v>71</v>
      </c>
      <c r="G54" s="14"/>
      <c r="H54" s="3">
        <v>71</v>
      </c>
      <c r="I54" s="9"/>
      <c r="J54" s="3">
        <v>71</v>
      </c>
      <c r="K54" s="14"/>
    </row>
    <row r="55" spans="1:11">
      <c r="A55" s="22" t="s">
        <v>8</v>
      </c>
      <c r="B55" s="9" t="s">
        <v>11</v>
      </c>
      <c r="C55" s="24" t="s">
        <v>21</v>
      </c>
      <c r="D55" s="3">
        <v>0</v>
      </c>
      <c r="E55" s="9"/>
      <c r="F55" s="3">
        <v>0</v>
      </c>
      <c r="G55" s="14"/>
      <c r="H55" s="3">
        <v>0</v>
      </c>
      <c r="I55" s="9"/>
      <c r="J55" s="3">
        <v>0</v>
      </c>
      <c r="K55" s="14"/>
    </row>
    <row r="56" spans="1:11">
      <c r="A56" s="22" t="s">
        <v>9</v>
      </c>
      <c r="B56" s="9" t="s">
        <v>12</v>
      </c>
      <c r="C56" s="24" t="s">
        <v>21</v>
      </c>
      <c r="D56" s="3">
        <v>2</v>
      </c>
      <c r="E56" s="9"/>
      <c r="F56" s="3">
        <v>2</v>
      </c>
      <c r="G56" s="14"/>
      <c r="H56" s="3">
        <v>2</v>
      </c>
      <c r="I56" s="9"/>
      <c r="J56" s="3">
        <v>2</v>
      </c>
      <c r="K56" s="14"/>
    </row>
    <row r="57" spans="1:11">
      <c r="A57" s="22" t="s">
        <v>10</v>
      </c>
      <c r="B57" s="9" t="s">
        <v>13</v>
      </c>
      <c r="C57" s="14" t="s">
        <v>21</v>
      </c>
      <c r="D57" s="3">
        <v>34</v>
      </c>
      <c r="E57" s="9"/>
      <c r="F57" s="3">
        <v>35</v>
      </c>
      <c r="G57" s="14"/>
      <c r="H57" s="3">
        <v>34</v>
      </c>
      <c r="I57" s="9"/>
      <c r="J57" s="3">
        <v>35</v>
      </c>
      <c r="K57" s="14"/>
    </row>
    <row r="58" spans="1:11">
      <c r="A58" s="22" t="s">
        <v>11</v>
      </c>
      <c r="B58" s="9" t="s">
        <v>14</v>
      </c>
      <c r="C58" s="24" t="s">
        <v>21</v>
      </c>
      <c r="D58" s="3">
        <v>0</v>
      </c>
      <c r="E58" s="9"/>
      <c r="F58" s="3">
        <v>0</v>
      </c>
      <c r="G58" s="14"/>
      <c r="H58" s="3">
        <v>0</v>
      </c>
      <c r="I58" s="9"/>
      <c r="J58" s="3">
        <v>0</v>
      </c>
      <c r="K58" s="14"/>
    </row>
    <row r="59" spans="1:11">
      <c r="A59" s="22" t="s">
        <v>12</v>
      </c>
      <c r="B59" s="9" t="s">
        <v>7</v>
      </c>
      <c r="C59" s="14" t="s">
        <v>21</v>
      </c>
      <c r="D59" s="3">
        <v>21</v>
      </c>
      <c r="E59" s="9"/>
      <c r="F59" s="3">
        <v>22</v>
      </c>
      <c r="G59" s="14"/>
      <c r="H59" s="3">
        <v>21</v>
      </c>
      <c r="I59" s="9"/>
      <c r="J59" s="3">
        <v>22</v>
      </c>
      <c r="K59" s="14"/>
    </row>
    <row r="60" spans="1:11">
      <c r="A60" s="22" t="s">
        <v>7</v>
      </c>
      <c r="B60" s="9" t="s">
        <v>11</v>
      </c>
      <c r="C60" s="14" t="s">
        <v>21</v>
      </c>
      <c r="D60" s="3">
        <v>5</v>
      </c>
      <c r="E60" s="9"/>
      <c r="F60" s="3">
        <v>4</v>
      </c>
      <c r="G60" s="14"/>
      <c r="H60" s="3">
        <v>5</v>
      </c>
      <c r="I60" s="9"/>
      <c r="J60" s="3">
        <v>4</v>
      </c>
      <c r="K60" s="14"/>
    </row>
    <row r="61" spans="1:11">
      <c r="A61" s="22" t="s">
        <v>8</v>
      </c>
      <c r="B61" s="9" t="s">
        <v>12</v>
      </c>
      <c r="C61" s="14" t="s">
        <v>21</v>
      </c>
      <c r="D61" s="3">
        <v>0</v>
      </c>
      <c r="E61" s="9"/>
      <c r="F61" s="3">
        <v>0</v>
      </c>
      <c r="G61" s="14"/>
      <c r="H61" s="3">
        <v>0</v>
      </c>
      <c r="I61" s="9"/>
      <c r="J61" s="3">
        <v>0</v>
      </c>
      <c r="K61" s="14"/>
    </row>
    <row r="62" spans="1:11">
      <c r="A62" s="22" t="s">
        <v>9</v>
      </c>
      <c r="B62" s="9" t="s">
        <v>13</v>
      </c>
      <c r="C62" s="24" t="s">
        <v>21</v>
      </c>
      <c r="D62" s="3">
        <v>0</v>
      </c>
      <c r="E62" s="9"/>
      <c r="F62" s="3">
        <v>0</v>
      </c>
      <c r="G62" s="14"/>
      <c r="H62" s="3">
        <v>0</v>
      </c>
      <c r="I62" s="9"/>
      <c r="J62" s="3">
        <v>0</v>
      </c>
      <c r="K62" s="14"/>
    </row>
    <row r="63" spans="1:11">
      <c r="A63" s="22" t="s">
        <v>10</v>
      </c>
      <c r="B63" s="9" t="s">
        <v>14</v>
      </c>
      <c r="C63" s="24" t="s">
        <v>21</v>
      </c>
      <c r="D63" s="3">
        <v>0</v>
      </c>
      <c r="E63" s="9"/>
      <c r="F63" s="3">
        <v>0</v>
      </c>
      <c r="G63" s="14"/>
      <c r="H63" s="3">
        <v>0</v>
      </c>
      <c r="I63" s="9"/>
      <c r="J63" s="3">
        <v>0</v>
      </c>
      <c r="K63" s="14"/>
    </row>
    <row r="64" spans="1:11">
      <c r="A64" s="22" t="s">
        <v>11</v>
      </c>
      <c r="B64" s="9" t="s">
        <v>7</v>
      </c>
      <c r="C64" s="14" t="s">
        <v>21</v>
      </c>
      <c r="D64" s="3">
        <v>4</v>
      </c>
      <c r="E64" s="9"/>
      <c r="F64" s="3">
        <v>4</v>
      </c>
      <c r="G64" s="14"/>
      <c r="H64" s="3">
        <v>4</v>
      </c>
      <c r="I64" s="9"/>
      <c r="J64" s="3">
        <v>4</v>
      </c>
      <c r="K64" s="14"/>
    </row>
    <row r="65" spans="1:11">
      <c r="A65" s="22" t="s">
        <v>7</v>
      </c>
      <c r="B65" s="9" t="s">
        <v>12</v>
      </c>
      <c r="C65" s="24" t="s">
        <v>21</v>
      </c>
      <c r="D65" s="3">
        <v>0</v>
      </c>
      <c r="E65" s="9"/>
      <c r="F65" s="3">
        <v>0</v>
      </c>
      <c r="G65" s="14"/>
      <c r="H65" s="3">
        <v>0</v>
      </c>
      <c r="I65" s="9"/>
      <c r="J65" s="3">
        <v>0</v>
      </c>
      <c r="K65" s="14"/>
    </row>
    <row r="66" spans="1:11">
      <c r="A66" s="22" t="s">
        <v>8</v>
      </c>
      <c r="B66" s="9" t="s">
        <v>13</v>
      </c>
      <c r="C66" s="24" t="s">
        <v>21</v>
      </c>
      <c r="D66" s="3">
        <v>0</v>
      </c>
      <c r="E66" s="9"/>
      <c r="F66" s="3">
        <v>0</v>
      </c>
      <c r="G66" s="14"/>
      <c r="H66" s="3">
        <v>0</v>
      </c>
      <c r="I66" s="9"/>
      <c r="J66" s="3">
        <v>0</v>
      </c>
      <c r="K66" s="14"/>
    </row>
    <row r="67" spans="1:11">
      <c r="A67" s="22" t="s">
        <v>9</v>
      </c>
      <c r="B67" s="9" t="s">
        <v>14</v>
      </c>
      <c r="C67" s="24" t="s">
        <v>21</v>
      </c>
      <c r="D67" s="3">
        <v>0</v>
      </c>
      <c r="E67" s="9"/>
      <c r="F67" s="3">
        <v>0</v>
      </c>
      <c r="G67" s="14"/>
      <c r="H67" s="3">
        <v>0</v>
      </c>
      <c r="I67" s="9"/>
      <c r="J67" s="3">
        <v>0</v>
      </c>
      <c r="K67" s="14"/>
    </row>
    <row r="68" spans="1:11">
      <c r="A68" s="22" t="s">
        <v>10</v>
      </c>
      <c r="B68" s="9" t="s">
        <v>7</v>
      </c>
      <c r="C68" s="14" t="s">
        <v>21</v>
      </c>
      <c r="D68" s="3">
        <v>1</v>
      </c>
      <c r="E68" s="9"/>
      <c r="F68" s="3">
        <v>6</v>
      </c>
      <c r="G68" s="14"/>
      <c r="H68" s="3">
        <v>1</v>
      </c>
      <c r="I68" s="9"/>
      <c r="J68" s="3">
        <v>6</v>
      </c>
      <c r="K68" s="14"/>
    </row>
    <row r="69" spans="1:11">
      <c r="A69" s="22" t="s">
        <v>7</v>
      </c>
      <c r="B69" s="9" t="s">
        <v>13</v>
      </c>
      <c r="C69" s="14" t="s">
        <v>21</v>
      </c>
      <c r="D69" s="3">
        <v>2</v>
      </c>
      <c r="E69" s="9"/>
      <c r="F69" s="3">
        <v>2</v>
      </c>
      <c r="G69" s="14"/>
      <c r="H69" s="3">
        <v>2</v>
      </c>
      <c r="I69" s="9"/>
      <c r="J69" s="3">
        <v>2</v>
      </c>
      <c r="K69" s="14"/>
    </row>
    <row r="70" spans="1:11">
      <c r="A70" s="22" t="s">
        <v>8</v>
      </c>
      <c r="B70" s="9" t="s">
        <v>14</v>
      </c>
      <c r="C70" s="24" t="s">
        <v>21</v>
      </c>
      <c r="D70" s="3">
        <v>0</v>
      </c>
      <c r="E70" s="9"/>
      <c r="F70" s="3">
        <v>0</v>
      </c>
      <c r="G70" s="14"/>
      <c r="H70" s="3">
        <v>0</v>
      </c>
      <c r="I70" s="9"/>
      <c r="J70" s="3">
        <v>0</v>
      </c>
      <c r="K70" s="14"/>
    </row>
    <row r="71" spans="1:11">
      <c r="A71" s="22" t="s">
        <v>9</v>
      </c>
      <c r="B71" s="9" t="s">
        <v>7</v>
      </c>
      <c r="C71" s="24" t="s">
        <v>21</v>
      </c>
      <c r="D71" s="3">
        <v>8</v>
      </c>
      <c r="E71" s="9"/>
      <c r="F71" s="3">
        <v>8</v>
      </c>
      <c r="G71" s="14"/>
      <c r="H71" s="3">
        <v>8</v>
      </c>
      <c r="I71" s="9"/>
      <c r="J71" s="3">
        <v>8</v>
      </c>
      <c r="K71" s="14"/>
    </row>
    <row r="72" spans="1:11">
      <c r="A72" s="22" t="s">
        <v>7</v>
      </c>
      <c r="B72" s="9" t="s">
        <v>14</v>
      </c>
      <c r="C72" s="24" t="s">
        <v>21</v>
      </c>
      <c r="D72" s="3">
        <v>0</v>
      </c>
      <c r="E72" s="9"/>
      <c r="F72" s="3">
        <v>0</v>
      </c>
      <c r="G72" s="14"/>
      <c r="H72" s="3">
        <v>0</v>
      </c>
      <c r="I72" s="9"/>
      <c r="J72" s="3">
        <v>0</v>
      </c>
      <c r="K72" s="14"/>
    </row>
    <row r="73" spans="1:11">
      <c r="A73" s="22" t="s">
        <v>8</v>
      </c>
      <c r="B73" s="9" t="s">
        <v>7</v>
      </c>
      <c r="C73" s="24" t="s">
        <v>21</v>
      </c>
      <c r="D73" s="3">
        <v>0</v>
      </c>
      <c r="E73" s="9"/>
      <c r="F73" s="3">
        <v>0</v>
      </c>
      <c r="G73" s="14"/>
      <c r="H73" s="3">
        <v>0</v>
      </c>
      <c r="I73" s="9"/>
      <c r="J73" s="3">
        <v>0</v>
      </c>
      <c r="K73" s="14"/>
    </row>
    <row r="74" spans="1:11">
      <c r="A74" s="22" t="s">
        <v>7</v>
      </c>
      <c r="B74" s="9" t="s">
        <v>7</v>
      </c>
      <c r="C74" s="14" t="s">
        <v>21</v>
      </c>
      <c r="D74" s="3">
        <v>96</v>
      </c>
      <c r="E74" s="9"/>
      <c r="F74" s="3">
        <v>100</v>
      </c>
      <c r="G74" s="14"/>
      <c r="H74" s="3">
        <v>96</v>
      </c>
      <c r="I74" s="9"/>
      <c r="J74" s="3">
        <v>100</v>
      </c>
      <c r="K74" s="14"/>
    </row>
    <row r="75" spans="1:11">
      <c r="A75" s="22" t="s">
        <v>7</v>
      </c>
      <c r="B75" s="9" t="s">
        <v>8</v>
      </c>
      <c r="C75" s="14" t="s">
        <v>20</v>
      </c>
      <c r="D75" s="3">
        <v>389</v>
      </c>
      <c r="E75" s="9"/>
      <c r="F75" s="3">
        <v>398</v>
      </c>
      <c r="G75" s="14"/>
      <c r="H75" s="3">
        <v>389</v>
      </c>
      <c r="I75" s="9"/>
      <c r="J75" s="3">
        <v>398</v>
      </c>
      <c r="K75" s="14"/>
    </row>
    <row r="76" spans="1:11">
      <c r="A76" s="22" t="s">
        <v>8</v>
      </c>
      <c r="B76" s="9" t="s">
        <v>9</v>
      </c>
      <c r="C76" s="14" t="s">
        <v>20</v>
      </c>
      <c r="D76" s="3">
        <v>44</v>
      </c>
      <c r="E76" s="9"/>
      <c r="F76" s="3">
        <v>44</v>
      </c>
      <c r="G76" s="14"/>
      <c r="H76" s="3">
        <v>44</v>
      </c>
      <c r="I76" s="9"/>
      <c r="J76" s="3">
        <v>44</v>
      </c>
      <c r="K76" s="14"/>
    </row>
    <row r="77" spans="1:11">
      <c r="A77" s="22" t="s">
        <v>9</v>
      </c>
      <c r="B77" s="9" t="s">
        <v>10</v>
      </c>
      <c r="C77" s="24" t="s">
        <v>20</v>
      </c>
      <c r="D77" s="3">
        <v>58</v>
      </c>
      <c r="E77" s="9"/>
      <c r="F77" s="3">
        <v>55</v>
      </c>
      <c r="G77" s="14"/>
      <c r="H77" s="3">
        <v>58</v>
      </c>
      <c r="I77" s="9"/>
      <c r="J77" s="3">
        <v>55</v>
      </c>
      <c r="K77" s="14"/>
    </row>
    <row r="78" spans="1:11">
      <c r="A78" s="22" t="s">
        <v>10</v>
      </c>
      <c r="B78" s="9" t="s">
        <v>11</v>
      </c>
      <c r="C78" s="14" t="s">
        <v>20</v>
      </c>
      <c r="D78" s="3">
        <v>41</v>
      </c>
      <c r="E78" s="9"/>
      <c r="F78" s="3">
        <v>38</v>
      </c>
      <c r="G78" s="14"/>
      <c r="H78" s="3">
        <v>41</v>
      </c>
      <c r="I78" s="9"/>
      <c r="J78" s="3">
        <v>38</v>
      </c>
      <c r="K78" s="14"/>
    </row>
    <row r="79" spans="1:11">
      <c r="A79" s="22" t="s">
        <v>11</v>
      </c>
      <c r="B79" s="9" t="s">
        <v>12</v>
      </c>
      <c r="C79" s="24" t="s">
        <v>20</v>
      </c>
      <c r="D79" s="3">
        <v>74</v>
      </c>
      <c r="E79" s="9"/>
      <c r="F79" s="3">
        <v>76</v>
      </c>
      <c r="G79" s="14"/>
      <c r="H79" s="3">
        <v>74</v>
      </c>
      <c r="I79" s="9"/>
      <c r="J79" s="3">
        <v>76</v>
      </c>
      <c r="K79" s="14"/>
    </row>
    <row r="80" spans="1:11">
      <c r="A80" s="22" t="s">
        <v>12</v>
      </c>
      <c r="B80" s="9" t="s">
        <v>13</v>
      </c>
      <c r="C80" s="24" t="s">
        <v>20</v>
      </c>
      <c r="D80" s="3">
        <v>0</v>
      </c>
      <c r="E80" s="9"/>
      <c r="F80" s="3">
        <v>0</v>
      </c>
      <c r="G80" s="14"/>
      <c r="H80" s="3">
        <v>0</v>
      </c>
      <c r="I80" s="9"/>
      <c r="J80" s="3">
        <v>0</v>
      </c>
      <c r="K80" s="14"/>
    </row>
    <row r="81" spans="1:11">
      <c r="A81" s="22" t="s">
        <v>13</v>
      </c>
      <c r="B81" s="9" t="s">
        <v>14</v>
      </c>
      <c r="C81" s="14" t="s">
        <v>20</v>
      </c>
      <c r="D81" s="3">
        <v>81</v>
      </c>
      <c r="E81" s="9"/>
      <c r="F81" s="3">
        <v>82</v>
      </c>
      <c r="G81" s="14"/>
      <c r="H81" s="3">
        <v>81</v>
      </c>
      <c r="I81" s="9"/>
      <c r="J81" s="3">
        <v>82</v>
      </c>
      <c r="K81" s="14"/>
    </row>
    <row r="82" spans="1:11">
      <c r="A82" s="22" t="s">
        <v>14</v>
      </c>
      <c r="B82" s="9" t="s">
        <v>7</v>
      </c>
      <c r="C82" s="14" t="s">
        <v>20</v>
      </c>
      <c r="D82" s="3">
        <v>397</v>
      </c>
      <c r="E82" s="9"/>
      <c r="F82" s="3">
        <v>396</v>
      </c>
      <c r="G82" s="14"/>
      <c r="H82" s="3">
        <v>397</v>
      </c>
      <c r="I82" s="9"/>
      <c r="J82" s="3">
        <v>396</v>
      </c>
      <c r="K82" s="14"/>
    </row>
    <row r="83" spans="1:11">
      <c r="A83" s="22" t="s">
        <v>7</v>
      </c>
      <c r="B83" s="9" t="s">
        <v>9</v>
      </c>
      <c r="C83" s="14" t="s">
        <v>20</v>
      </c>
      <c r="D83" s="3">
        <v>87</v>
      </c>
      <c r="E83" s="9"/>
      <c r="F83" s="3">
        <v>86</v>
      </c>
      <c r="G83" s="14"/>
      <c r="H83" s="3">
        <v>87</v>
      </c>
      <c r="I83" s="9"/>
      <c r="J83" s="3">
        <v>86</v>
      </c>
      <c r="K83" s="14"/>
    </row>
    <row r="84" spans="1:11">
      <c r="A84" s="22" t="s">
        <v>8</v>
      </c>
      <c r="B84" s="9" t="s">
        <v>10</v>
      </c>
      <c r="C84" s="14" t="s">
        <v>20</v>
      </c>
      <c r="D84" s="3">
        <v>311</v>
      </c>
      <c r="E84" s="9"/>
      <c r="F84" s="3">
        <v>304</v>
      </c>
      <c r="G84" s="14"/>
      <c r="H84" s="3">
        <v>311</v>
      </c>
      <c r="I84" s="9"/>
      <c r="J84" s="3">
        <v>304</v>
      </c>
      <c r="K84" s="14"/>
    </row>
    <row r="85" spans="1:11">
      <c r="A85" s="22" t="s">
        <v>9</v>
      </c>
      <c r="B85" s="9" t="s">
        <v>11</v>
      </c>
      <c r="C85" s="24" t="s">
        <v>20</v>
      </c>
      <c r="D85" s="3">
        <v>0</v>
      </c>
      <c r="E85" s="9"/>
      <c r="F85" s="3">
        <v>0</v>
      </c>
      <c r="G85" s="14"/>
      <c r="H85" s="3">
        <v>0</v>
      </c>
      <c r="I85" s="9"/>
      <c r="J85" s="3">
        <v>0</v>
      </c>
      <c r="K85" s="14"/>
    </row>
    <row r="86" spans="1:11">
      <c r="A86" s="22" t="s">
        <v>10</v>
      </c>
      <c r="B86" s="9" t="s">
        <v>12</v>
      </c>
      <c r="C86" s="14" t="s">
        <v>20</v>
      </c>
      <c r="D86" s="3">
        <v>309</v>
      </c>
      <c r="E86" s="9"/>
      <c r="F86" s="3">
        <v>315</v>
      </c>
      <c r="G86" s="14"/>
      <c r="H86" s="3">
        <v>309</v>
      </c>
      <c r="I86" s="9"/>
      <c r="J86" s="3">
        <v>315</v>
      </c>
      <c r="K86" s="14"/>
    </row>
    <row r="87" spans="1:11">
      <c r="A87" s="22" t="s">
        <v>11</v>
      </c>
      <c r="B87" s="9" t="s">
        <v>13</v>
      </c>
      <c r="C87" s="24" t="s">
        <v>20</v>
      </c>
      <c r="D87" s="3">
        <v>0</v>
      </c>
      <c r="E87" s="9"/>
      <c r="F87" s="3">
        <v>0</v>
      </c>
      <c r="G87" s="14"/>
      <c r="H87" s="3">
        <v>0</v>
      </c>
      <c r="I87" s="9"/>
      <c r="J87" s="3">
        <v>0</v>
      </c>
      <c r="K87" s="14"/>
    </row>
    <row r="88" spans="1:11">
      <c r="A88" s="22" t="s">
        <v>12</v>
      </c>
      <c r="B88" s="9" t="s">
        <v>14</v>
      </c>
      <c r="C88" s="14" t="s">
        <v>20</v>
      </c>
      <c r="D88" s="3">
        <v>308</v>
      </c>
      <c r="E88" s="9"/>
      <c r="F88" s="3">
        <v>311</v>
      </c>
      <c r="G88" s="14"/>
      <c r="H88" s="3">
        <v>308</v>
      </c>
      <c r="I88" s="9"/>
      <c r="J88" s="3">
        <v>311</v>
      </c>
      <c r="K88" s="14"/>
    </row>
    <row r="89" spans="1:11">
      <c r="A89" s="22" t="s">
        <v>13</v>
      </c>
      <c r="B89" s="9" t="s">
        <v>7</v>
      </c>
      <c r="C89" s="14" t="s">
        <v>20</v>
      </c>
      <c r="D89" s="3">
        <v>108</v>
      </c>
      <c r="E89" s="9"/>
      <c r="F89" s="3">
        <v>105</v>
      </c>
      <c r="G89" s="14"/>
      <c r="H89" s="3">
        <v>108</v>
      </c>
      <c r="I89" s="9"/>
      <c r="J89" s="3">
        <v>105</v>
      </c>
      <c r="K89" s="14"/>
    </row>
    <row r="90" spans="1:11">
      <c r="A90" s="22" t="s">
        <v>7</v>
      </c>
      <c r="B90" s="9" t="s">
        <v>10</v>
      </c>
      <c r="C90" s="14" t="s">
        <v>20</v>
      </c>
      <c r="D90" s="3">
        <v>248</v>
      </c>
      <c r="E90" s="9"/>
      <c r="F90" s="3">
        <v>255</v>
      </c>
      <c r="G90" s="14"/>
      <c r="H90" s="3">
        <v>248</v>
      </c>
      <c r="I90" s="9"/>
      <c r="J90" s="3">
        <v>255</v>
      </c>
      <c r="K90" s="14"/>
    </row>
    <row r="91" spans="1:11">
      <c r="A91" s="22" t="s">
        <v>8</v>
      </c>
      <c r="B91" s="9" t="s">
        <v>11</v>
      </c>
      <c r="C91" s="24" t="s">
        <v>20</v>
      </c>
      <c r="D91" s="3">
        <v>0</v>
      </c>
      <c r="E91" s="9"/>
      <c r="F91" s="3">
        <v>0</v>
      </c>
      <c r="G91" s="14"/>
      <c r="H91" s="3">
        <v>0</v>
      </c>
      <c r="I91" s="9"/>
      <c r="J91" s="3">
        <v>0</v>
      </c>
      <c r="K91" s="14"/>
    </row>
    <row r="92" spans="1:11">
      <c r="A92" s="22" t="s">
        <v>9</v>
      </c>
      <c r="B92" s="9" t="s">
        <v>12</v>
      </c>
      <c r="C92" s="24" t="s">
        <v>20</v>
      </c>
      <c r="D92" s="3">
        <v>12</v>
      </c>
      <c r="E92" s="9"/>
      <c r="F92" s="3">
        <v>11</v>
      </c>
      <c r="G92" s="14"/>
      <c r="H92" s="3">
        <v>12</v>
      </c>
      <c r="I92" s="9"/>
      <c r="J92" s="3">
        <v>11</v>
      </c>
      <c r="K92" s="14"/>
    </row>
    <row r="93" spans="1:11">
      <c r="A93" s="22" t="s">
        <v>10</v>
      </c>
      <c r="B93" s="9" t="s">
        <v>13</v>
      </c>
      <c r="C93" s="14" t="s">
        <v>20</v>
      </c>
      <c r="D93" s="3">
        <v>153</v>
      </c>
      <c r="E93" s="9"/>
      <c r="F93" s="3">
        <v>148</v>
      </c>
      <c r="G93" s="14"/>
      <c r="H93" s="3">
        <v>153</v>
      </c>
      <c r="I93" s="9"/>
      <c r="J93" s="3">
        <v>148</v>
      </c>
      <c r="K93" s="14"/>
    </row>
    <row r="94" spans="1:11">
      <c r="A94" s="22" t="s">
        <v>11</v>
      </c>
      <c r="B94" s="9" t="s">
        <v>14</v>
      </c>
      <c r="C94" s="24" t="s">
        <v>20</v>
      </c>
      <c r="D94" s="3">
        <v>0</v>
      </c>
      <c r="E94" s="9"/>
      <c r="F94" s="3">
        <v>0</v>
      </c>
      <c r="G94" s="14"/>
      <c r="H94" s="3">
        <v>0</v>
      </c>
      <c r="I94" s="9"/>
      <c r="J94" s="3">
        <v>0</v>
      </c>
      <c r="K94" s="14"/>
    </row>
    <row r="95" spans="1:11">
      <c r="A95" s="22" t="s">
        <v>12</v>
      </c>
      <c r="B95" s="9" t="s">
        <v>7</v>
      </c>
      <c r="C95" s="14" t="s">
        <v>20</v>
      </c>
      <c r="D95" s="3">
        <v>119</v>
      </c>
      <c r="E95" s="9"/>
      <c r="F95" s="3">
        <v>118</v>
      </c>
      <c r="G95" s="14"/>
      <c r="H95" s="3">
        <v>119</v>
      </c>
      <c r="I95" s="9"/>
      <c r="J95" s="3">
        <v>118</v>
      </c>
      <c r="K95" s="14"/>
    </row>
    <row r="96" spans="1:11">
      <c r="A96" s="22" t="s">
        <v>7</v>
      </c>
      <c r="B96" s="9" t="s">
        <v>11</v>
      </c>
      <c r="C96" s="14" t="s">
        <v>20</v>
      </c>
      <c r="D96" s="3">
        <v>49.999999999999993</v>
      </c>
      <c r="E96" s="9"/>
      <c r="F96" s="3">
        <v>52</v>
      </c>
      <c r="G96" s="14"/>
      <c r="H96" s="3">
        <v>49.999999999999993</v>
      </c>
      <c r="I96" s="9"/>
      <c r="J96" s="3">
        <v>52</v>
      </c>
      <c r="K96" s="14"/>
    </row>
    <row r="97" spans="1:11">
      <c r="A97" s="22" t="s">
        <v>8</v>
      </c>
      <c r="B97" s="9" t="s">
        <v>12</v>
      </c>
      <c r="C97" s="14" t="s">
        <v>20</v>
      </c>
      <c r="D97" s="3">
        <v>42</v>
      </c>
      <c r="E97" s="9"/>
      <c r="F97" s="3">
        <v>42</v>
      </c>
      <c r="G97" s="14"/>
      <c r="H97" s="3">
        <v>42</v>
      </c>
      <c r="I97" s="9"/>
      <c r="J97" s="3">
        <v>42</v>
      </c>
      <c r="K97" s="14"/>
    </row>
    <row r="98" spans="1:11">
      <c r="A98" s="22" t="s">
        <v>9</v>
      </c>
      <c r="B98" s="9" t="s">
        <v>13</v>
      </c>
      <c r="C98" s="24" t="s">
        <v>20</v>
      </c>
      <c r="D98" s="3">
        <v>8</v>
      </c>
      <c r="E98" s="9"/>
      <c r="F98" s="3">
        <v>10</v>
      </c>
      <c r="G98" s="14"/>
      <c r="H98" s="3">
        <v>8</v>
      </c>
      <c r="I98" s="9"/>
      <c r="J98" s="3">
        <v>10</v>
      </c>
      <c r="K98" s="14"/>
    </row>
    <row r="99" spans="1:11">
      <c r="A99" s="22" t="s">
        <v>10</v>
      </c>
      <c r="B99" s="9" t="s">
        <v>14</v>
      </c>
      <c r="C99" s="24" t="s">
        <v>20</v>
      </c>
      <c r="D99" s="3">
        <v>1</v>
      </c>
      <c r="E99" s="9"/>
      <c r="F99" s="3">
        <v>0</v>
      </c>
      <c r="G99" s="14"/>
      <c r="H99" s="3">
        <v>1</v>
      </c>
      <c r="I99" s="9"/>
      <c r="J99" s="3">
        <v>0</v>
      </c>
      <c r="K99" s="14"/>
    </row>
    <row r="100" spans="1:11">
      <c r="A100" s="22" t="s">
        <v>11</v>
      </c>
      <c r="B100" s="9" t="s">
        <v>7</v>
      </c>
      <c r="C100" s="14" t="s">
        <v>20</v>
      </c>
      <c r="D100" s="3">
        <v>37</v>
      </c>
      <c r="E100" s="9"/>
      <c r="F100" s="3">
        <v>35</v>
      </c>
      <c r="G100" s="14"/>
      <c r="H100" s="3">
        <v>37</v>
      </c>
      <c r="I100" s="9"/>
      <c r="J100" s="3">
        <v>35</v>
      </c>
      <c r="K100" s="14"/>
    </row>
    <row r="101" spans="1:11">
      <c r="A101" s="22" t="s">
        <v>7</v>
      </c>
      <c r="B101" s="9" t="s">
        <v>12</v>
      </c>
      <c r="C101" s="14" t="s">
        <v>20</v>
      </c>
      <c r="D101" s="3">
        <v>4</v>
      </c>
      <c r="E101" s="9"/>
      <c r="F101" s="3">
        <v>3</v>
      </c>
      <c r="G101" s="14"/>
      <c r="H101" s="3">
        <v>4</v>
      </c>
      <c r="I101" s="9"/>
      <c r="J101" s="3">
        <v>3</v>
      </c>
      <c r="K101" s="14"/>
    </row>
    <row r="102" spans="1:11">
      <c r="A102" s="22" t="s">
        <v>8</v>
      </c>
      <c r="B102" s="9" t="s">
        <v>13</v>
      </c>
      <c r="C102" s="24" t="s">
        <v>20</v>
      </c>
      <c r="D102" s="3">
        <v>7</v>
      </c>
      <c r="E102" s="9"/>
      <c r="F102" s="3">
        <v>7</v>
      </c>
      <c r="G102" s="14"/>
      <c r="H102" s="3">
        <v>7</v>
      </c>
      <c r="I102" s="9"/>
      <c r="J102" s="3">
        <v>7</v>
      </c>
      <c r="K102" s="14"/>
    </row>
    <row r="103" spans="1:11">
      <c r="A103" s="22" t="s">
        <v>9</v>
      </c>
      <c r="B103" s="9" t="s">
        <v>14</v>
      </c>
      <c r="C103" s="24" t="s">
        <v>20</v>
      </c>
      <c r="D103" s="3">
        <v>10</v>
      </c>
      <c r="E103" s="9"/>
      <c r="F103" s="3">
        <v>10</v>
      </c>
      <c r="G103" s="14"/>
      <c r="H103" s="3">
        <v>10</v>
      </c>
      <c r="I103" s="9"/>
      <c r="J103" s="3">
        <v>10</v>
      </c>
      <c r="K103" s="14"/>
    </row>
    <row r="104" spans="1:11">
      <c r="A104" s="22" t="s">
        <v>10</v>
      </c>
      <c r="B104" s="9" t="s">
        <v>7</v>
      </c>
      <c r="C104" s="14" t="s">
        <v>20</v>
      </c>
      <c r="D104" s="3">
        <v>114</v>
      </c>
      <c r="E104" s="9"/>
      <c r="F104" s="3">
        <v>112</v>
      </c>
      <c r="G104" s="14"/>
      <c r="H104" s="3">
        <v>114</v>
      </c>
      <c r="I104" s="9"/>
      <c r="J104" s="3">
        <v>112</v>
      </c>
      <c r="K104" s="14"/>
    </row>
    <row r="105" spans="1:11">
      <c r="A105" s="22" t="s">
        <v>7</v>
      </c>
      <c r="B105" s="9" t="s">
        <v>13</v>
      </c>
      <c r="C105" s="14" t="s">
        <v>20</v>
      </c>
      <c r="D105" s="3">
        <v>5</v>
      </c>
      <c r="E105" s="9"/>
      <c r="F105" s="3">
        <v>5</v>
      </c>
      <c r="G105" s="14"/>
      <c r="H105" s="3">
        <v>5</v>
      </c>
      <c r="I105" s="9"/>
      <c r="J105" s="3">
        <v>5</v>
      </c>
      <c r="K105" s="14"/>
    </row>
    <row r="106" spans="1:11">
      <c r="A106" s="22" t="s">
        <v>8</v>
      </c>
      <c r="B106" s="9" t="s">
        <v>14</v>
      </c>
      <c r="C106" s="24" t="s">
        <v>20</v>
      </c>
      <c r="D106" s="3">
        <v>0</v>
      </c>
      <c r="E106" s="9"/>
      <c r="F106" s="3">
        <v>0</v>
      </c>
      <c r="G106" s="14"/>
      <c r="H106" s="3">
        <v>0</v>
      </c>
      <c r="I106" s="9"/>
      <c r="J106" s="3">
        <v>0</v>
      </c>
      <c r="K106" s="14"/>
    </row>
    <row r="107" spans="1:11">
      <c r="A107" s="22" t="s">
        <v>9</v>
      </c>
      <c r="B107" s="9" t="s">
        <v>7</v>
      </c>
      <c r="C107" s="24" t="s">
        <v>20</v>
      </c>
      <c r="D107" s="3">
        <v>32</v>
      </c>
      <c r="E107" s="9"/>
      <c r="F107" s="3">
        <v>29</v>
      </c>
      <c r="G107" s="14"/>
      <c r="H107" s="3">
        <v>32</v>
      </c>
      <c r="I107" s="9"/>
      <c r="J107" s="3">
        <v>29</v>
      </c>
      <c r="K107" s="14"/>
    </row>
    <row r="108" spans="1:11">
      <c r="A108" s="22" t="s">
        <v>7</v>
      </c>
      <c r="B108" s="9" t="s">
        <v>14</v>
      </c>
      <c r="C108" s="24" t="s">
        <v>20</v>
      </c>
      <c r="D108" s="3">
        <v>0</v>
      </c>
      <c r="E108" s="9"/>
      <c r="F108" s="3">
        <v>0</v>
      </c>
      <c r="G108" s="14"/>
      <c r="H108" s="3">
        <v>0</v>
      </c>
      <c r="I108" s="9"/>
      <c r="J108" s="3">
        <v>0</v>
      </c>
      <c r="K108" s="14"/>
    </row>
    <row r="109" spans="1:11">
      <c r="A109" s="22" t="s">
        <v>8</v>
      </c>
      <c r="B109" s="9" t="s">
        <v>7</v>
      </c>
      <c r="C109" s="24" t="s">
        <v>20</v>
      </c>
      <c r="D109" s="3">
        <v>0</v>
      </c>
      <c r="E109" s="9"/>
      <c r="F109" s="3">
        <v>0</v>
      </c>
      <c r="G109" s="14"/>
      <c r="H109" s="3">
        <v>0</v>
      </c>
      <c r="I109" s="9"/>
      <c r="J109" s="3">
        <v>0</v>
      </c>
      <c r="K109" s="14"/>
    </row>
    <row r="110" spans="1:11">
      <c r="A110" s="22" t="s">
        <v>7</v>
      </c>
      <c r="B110" s="9" t="s">
        <v>7</v>
      </c>
      <c r="C110" s="14" t="s">
        <v>20</v>
      </c>
      <c r="D110" s="3">
        <v>471</v>
      </c>
      <c r="E110" s="9"/>
      <c r="F110" s="3">
        <v>485</v>
      </c>
      <c r="G110" s="14"/>
      <c r="H110" s="3">
        <v>471</v>
      </c>
      <c r="I110" s="9"/>
      <c r="J110" s="3">
        <v>485</v>
      </c>
      <c r="K110" s="14"/>
    </row>
    <row r="111" spans="1:11">
      <c r="A111" s="22" t="s">
        <v>7</v>
      </c>
      <c r="B111" s="9" t="s">
        <v>8</v>
      </c>
      <c r="C111" s="25" t="s">
        <v>19</v>
      </c>
      <c r="D111" s="3">
        <v>0</v>
      </c>
      <c r="E111" s="9"/>
      <c r="F111" s="3">
        <v>0</v>
      </c>
      <c r="G111" s="14"/>
      <c r="H111" s="3">
        <v>0</v>
      </c>
      <c r="I111" s="9"/>
      <c r="J111" s="3">
        <v>0</v>
      </c>
      <c r="K111" s="14"/>
    </row>
    <row r="112" spans="1:11">
      <c r="A112" s="22" t="s">
        <v>8</v>
      </c>
      <c r="B112" s="9" t="s">
        <v>9</v>
      </c>
      <c r="C112" s="25" t="s">
        <v>19</v>
      </c>
      <c r="D112" s="3">
        <v>0</v>
      </c>
      <c r="E112" s="9"/>
      <c r="F112" s="3">
        <v>0</v>
      </c>
      <c r="G112" s="14"/>
      <c r="H112" s="3">
        <v>0</v>
      </c>
      <c r="I112" s="9"/>
      <c r="J112" s="3">
        <v>0</v>
      </c>
      <c r="K112" s="14"/>
    </row>
    <row r="113" spans="1:11">
      <c r="A113" s="22" t="s">
        <v>9</v>
      </c>
      <c r="B113" s="9" t="s">
        <v>10</v>
      </c>
      <c r="C113" s="25" t="s">
        <v>19</v>
      </c>
      <c r="D113" s="3">
        <v>0</v>
      </c>
      <c r="E113" s="9"/>
      <c r="F113" s="3">
        <v>0</v>
      </c>
      <c r="G113" s="14"/>
      <c r="H113" s="3">
        <v>0</v>
      </c>
      <c r="I113" s="9"/>
      <c r="J113" s="3">
        <v>0</v>
      </c>
      <c r="K113" s="14"/>
    </row>
    <row r="114" spans="1:11">
      <c r="A114" s="22" t="s">
        <v>10</v>
      </c>
      <c r="B114" s="9" t="s">
        <v>11</v>
      </c>
      <c r="C114" s="14" t="s">
        <v>19</v>
      </c>
      <c r="D114" s="3">
        <v>1</v>
      </c>
      <c r="E114" s="9"/>
      <c r="F114" s="3">
        <v>2</v>
      </c>
      <c r="G114" s="14"/>
      <c r="H114" s="3">
        <v>1</v>
      </c>
      <c r="I114" s="9"/>
      <c r="J114" s="3">
        <v>2</v>
      </c>
      <c r="K114" s="14"/>
    </row>
    <row r="115" spans="1:11">
      <c r="A115" s="22" t="s">
        <v>11</v>
      </c>
      <c r="B115" s="9" t="s">
        <v>12</v>
      </c>
      <c r="C115" s="25" t="s">
        <v>19</v>
      </c>
      <c r="D115" s="3">
        <v>0</v>
      </c>
      <c r="E115" s="9"/>
      <c r="F115" s="3">
        <v>0</v>
      </c>
      <c r="G115" s="14"/>
      <c r="H115" s="3">
        <v>0</v>
      </c>
      <c r="I115" s="9"/>
      <c r="J115" s="3">
        <v>0</v>
      </c>
      <c r="K115" s="14"/>
    </row>
    <row r="116" spans="1:11">
      <c r="A116" s="22" t="s">
        <v>12</v>
      </c>
      <c r="B116" s="9" t="s">
        <v>13</v>
      </c>
      <c r="C116" s="25" t="s">
        <v>19</v>
      </c>
      <c r="D116" s="3">
        <v>0</v>
      </c>
      <c r="E116" s="9"/>
      <c r="F116" s="3">
        <v>0</v>
      </c>
      <c r="G116" s="14"/>
      <c r="H116" s="3">
        <v>0</v>
      </c>
      <c r="I116" s="9"/>
      <c r="J116" s="3">
        <v>0</v>
      </c>
      <c r="K116" s="14"/>
    </row>
    <row r="117" spans="1:11">
      <c r="A117" s="22" t="s">
        <v>13</v>
      </c>
      <c r="B117" s="9" t="s">
        <v>14</v>
      </c>
      <c r="C117" s="25" t="s">
        <v>19</v>
      </c>
      <c r="D117" s="3">
        <v>0</v>
      </c>
      <c r="E117" s="9"/>
      <c r="F117" s="3">
        <v>0</v>
      </c>
      <c r="G117" s="14"/>
      <c r="H117" s="3">
        <v>0</v>
      </c>
      <c r="I117" s="9"/>
      <c r="J117" s="3">
        <v>0</v>
      </c>
      <c r="K117" s="14"/>
    </row>
    <row r="118" spans="1:11">
      <c r="A118" s="22" t="s">
        <v>14</v>
      </c>
      <c r="B118" s="9" t="s">
        <v>7</v>
      </c>
      <c r="C118" s="14" t="s">
        <v>19</v>
      </c>
      <c r="D118" s="3">
        <v>1</v>
      </c>
      <c r="E118" s="9"/>
      <c r="F118" s="3">
        <v>0</v>
      </c>
      <c r="G118" s="14"/>
      <c r="H118" s="3">
        <v>1</v>
      </c>
      <c r="I118" s="9"/>
      <c r="J118" s="3">
        <v>0</v>
      </c>
      <c r="K118" s="14"/>
    </row>
    <row r="119" spans="1:11">
      <c r="A119" s="22" t="s">
        <v>7</v>
      </c>
      <c r="B119" s="9" t="s">
        <v>9</v>
      </c>
      <c r="C119" s="14" t="s">
        <v>19</v>
      </c>
      <c r="D119" s="3">
        <v>9</v>
      </c>
      <c r="E119" s="9"/>
      <c r="F119" s="3">
        <v>10</v>
      </c>
      <c r="G119" s="14"/>
      <c r="H119" s="3">
        <v>9</v>
      </c>
      <c r="I119" s="9"/>
      <c r="J119" s="3">
        <v>10</v>
      </c>
      <c r="K119" s="14"/>
    </row>
    <row r="120" spans="1:11">
      <c r="A120" s="22" t="s">
        <v>8</v>
      </c>
      <c r="B120" s="9" t="s">
        <v>10</v>
      </c>
      <c r="C120" s="25" t="s">
        <v>19</v>
      </c>
      <c r="D120" s="3">
        <v>0</v>
      </c>
      <c r="E120" s="9"/>
      <c r="F120" s="3">
        <v>0</v>
      </c>
      <c r="G120" s="14"/>
      <c r="H120" s="3">
        <v>0</v>
      </c>
      <c r="I120" s="9"/>
      <c r="J120" s="3">
        <v>0</v>
      </c>
      <c r="K120" s="14"/>
    </row>
    <row r="121" spans="1:11">
      <c r="A121" s="22" t="s">
        <v>9</v>
      </c>
      <c r="B121" s="9" t="s">
        <v>11</v>
      </c>
      <c r="C121" s="25" t="s">
        <v>19</v>
      </c>
      <c r="D121" s="3">
        <v>0</v>
      </c>
      <c r="E121" s="9"/>
      <c r="F121" s="3">
        <v>0</v>
      </c>
      <c r="G121" s="14"/>
      <c r="H121" s="3">
        <v>0</v>
      </c>
      <c r="I121" s="9"/>
      <c r="J121" s="3">
        <v>0</v>
      </c>
      <c r="K121" s="14"/>
    </row>
    <row r="122" spans="1:11">
      <c r="A122" s="22" t="s">
        <v>10</v>
      </c>
      <c r="B122" s="9" t="s">
        <v>12</v>
      </c>
      <c r="C122" s="14" t="s">
        <v>19</v>
      </c>
      <c r="D122" s="3">
        <v>0</v>
      </c>
      <c r="E122" s="9"/>
      <c r="F122" s="3">
        <v>0</v>
      </c>
      <c r="G122" s="14"/>
      <c r="H122" s="3">
        <v>0</v>
      </c>
      <c r="I122" s="9"/>
      <c r="J122" s="3">
        <v>0</v>
      </c>
      <c r="K122" s="14"/>
    </row>
    <row r="123" spans="1:11">
      <c r="A123" s="22" t="s">
        <v>11</v>
      </c>
      <c r="B123" s="9" t="s">
        <v>13</v>
      </c>
      <c r="C123" s="25" t="s">
        <v>19</v>
      </c>
      <c r="D123" s="3">
        <v>0</v>
      </c>
      <c r="E123" s="9"/>
      <c r="F123" s="3">
        <v>0</v>
      </c>
      <c r="G123" s="14"/>
      <c r="H123" s="3">
        <v>0</v>
      </c>
      <c r="I123" s="9"/>
      <c r="J123" s="3">
        <v>0</v>
      </c>
      <c r="K123" s="14"/>
    </row>
    <row r="124" spans="1:11">
      <c r="A124" s="22" t="s">
        <v>12</v>
      </c>
      <c r="B124" s="9" t="s">
        <v>14</v>
      </c>
      <c r="C124" s="25" t="s">
        <v>19</v>
      </c>
      <c r="D124" s="3">
        <v>0</v>
      </c>
      <c r="E124" s="9"/>
      <c r="F124" s="3">
        <v>0</v>
      </c>
      <c r="G124" s="14"/>
      <c r="H124" s="3">
        <v>0</v>
      </c>
      <c r="I124" s="9"/>
      <c r="J124" s="3">
        <v>0</v>
      </c>
      <c r="K124" s="14"/>
    </row>
    <row r="125" spans="1:11">
      <c r="A125" s="22" t="s">
        <v>13</v>
      </c>
      <c r="B125" s="9" t="s">
        <v>7</v>
      </c>
      <c r="C125" s="14" t="s">
        <v>19</v>
      </c>
      <c r="D125" s="3">
        <v>6</v>
      </c>
      <c r="E125" s="9"/>
      <c r="F125" s="3">
        <v>6</v>
      </c>
      <c r="G125" s="14"/>
      <c r="H125" s="3">
        <v>6</v>
      </c>
      <c r="I125" s="9"/>
      <c r="J125" s="3">
        <v>6</v>
      </c>
      <c r="K125" s="14"/>
    </row>
    <row r="126" spans="1:11">
      <c r="A126" s="22" t="s">
        <v>7</v>
      </c>
      <c r="B126" s="9" t="s">
        <v>10</v>
      </c>
      <c r="C126" s="14" t="s">
        <v>19</v>
      </c>
      <c r="D126" s="3">
        <v>21</v>
      </c>
      <c r="E126" s="9"/>
      <c r="F126" s="3">
        <v>22</v>
      </c>
      <c r="G126" s="14"/>
      <c r="H126" s="3">
        <v>21</v>
      </c>
      <c r="I126" s="9"/>
      <c r="J126" s="3">
        <v>22</v>
      </c>
      <c r="K126" s="14"/>
    </row>
    <row r="127" spans="1:11">
      <c r="A127" s="22" t="s">
        <v>8</v>
      </c>
      <c r="B127" s="9" t="s">
        <v>11</v>
      </c>
      <c r="C127" s="25" t="s">
        <v>19</v>
      </c>
      <c r="D127" s="3">
        <v>0</v>
      </c>
      <c r="E127" s="9"/>
      <c r="F127" s="3">
        <v>0</v>
      </c>
      <c r="G127" s="14"/>
      <c r="H127" s="3">
        <v>0</v>
      </c>
      <c r="I127" s="9"/>
      <c r="J127" s="3">
        <v>0</v>
      </c>
      <c r="K127" s="14"/>
    </row>
    <row r="128" spans="1:11">
      <c r="A128" s="22" t="s">
        <v>9</v>
      </c>
      <c r="B128" s="9" t="s">
        <v>12</v>
      </c>
      <c r="C128" s="25" t="s">
        <v>19</v>
      </c>
      <c r="D128" s="3">
        <v>0</v>
      </c>
      <c r="E128" s="9"/>
      <c r="F128" s="3">
        <v>0</v>
      </c>
      <c r="G128" s="14"/>
      <c r="H128" s="3">
        <v>0</v>
      </c>
      <c r="I128" s="9"/>
      <c r="J128" s="3">
        <v>0</v>
      </c>
      <c r="K128" s="14"/>
    </row>
    <row r="129" spans="1:11">
      <c r="A129" s="22" t="s">
        <v>10</v>
      </c>
      <c r="B129" s="9" t="s">
        <v>13</v>
      </c>
      <c r="C129" s="14" t="s">
        <v>19</v>
      </c>
      <c r="D129" s="3">
        <v>4</v>
      </c>
      <c r="E129" s="9"/>
      <c r="F129" s="3">
        <v>2</v>
      </c>
      <c r="G129" s="14"/>
      <c r="H129" s="3">
        <v>4</v>
      </c>
      <c r="I129" s="9"/>
      <c r="J129" s="3">
        <v>2</v>
      </c>
      <c r="K129" s="14"/>
    </row>
    <row r="130" spans="1:11">
      <c r="A130" s="22" t="s">
        <v>11</v>
      </c>
      <c r="B130" s="9" t="s">
        <v>14</v>
      </c>
      <c r="C130" s="25" t="s">
        <v>19</v>
      </c>
      <c r="D130" s="3">
        <v>0</v>
      </c>
      <c r="E130" s="9"/>
      <c r="F130" s="3">
        <v>0</v>
      </c>
      <c r="G130" s="14"/>
      <c r="H130" s="3">
        <v>0</v>
      </c>
      <c r="I130" s="9"/>
      <c r="J130" s="3">
        <v>0</v>
      </c>
      <c r="K130" s="14"/>
    </row>
    <row r="131" spans="1:11">
      <c r="A131" s="22" t="s">
        <v>12</v>
      </c>
      <c r="B131" s="9" t="s">
        <v>7</v>
      </c>
      <c r="C131" s="25" t="s">
        <v>19</v>
      </c>
      <c r="D131" s="3">
        <v>0</v>
      </c>
      <c r="E131" s="9"/>
      <c r="F131" s="3">
        <v>0</v>
      </c>
      <c r="G131" s="14"/>
      <c r="H131" s="3">
        <v>0</v>
      </c>
      <c r="I131" s="9"/>
      <c r="J131" s="3">
        <v>0</v>
      </c>
      <c r="K131" s="14"/>
    </row>
    <row r="132" spans="1:11">
      <c r="A132" s="22" t="s">
        <v>7</v>
      </c>
      <c r="B132" s="9" t="s">
        <v>11</v>
      </c>
      <c r="C132" s="14" t="s">
        <v>19</v>
      </c>
      <c r="D132" s="3">
        <v>1</v>
      </c>
      <c r="E132" s="9"/>
      <c r="F132" s="3">
        <v>1</v>
      </c>
      <c r="G132" s="14"/>
      <c r="H132" s="3">
        <v>1</v>
      </c>
      <c r="I132" s="9"/>
      <c r="J132" s="3">
        <v>1</v>
      </c>
      <c r="K132" s="14"/>
    </row>
    <row r="133" spans="1:11">
      <c r="A133" s="22" t="s">
        <v>8</v>
      </c>
      <c r="B133" s="9" t="s">
        <v>12</v>
      </c>
      <c r="C133" s="25" t="s">
        <v>19</v>
      </c>
      <c r="D133" s="3">
        <v>0</v>
      </c>
      <c r="E133" s="9"/>
      <c r="F133" s="3">
        <v>0</v>
      </c>
      <c r="G133" s="14"/>
      <c r="H133" s="3">
        <v>0</v>
      </c>
      <c r="I133" s="9"/>
      <c r="J133" s="3">
        <v>0</v>
      </c>
      <c r="K133" s="14"/>
    </row>
    <row r="134" spans="1:11">
      <c r="A134" s="22" t="s">
        <v>9</v>
      </c>
      <c r="B134" s="9" t="s">
        <v>13</v>
      </c>
      <c r="C134" s="25" t="s">
        <v>19</v>
      </c>
      <c r="D134" s="3">
        <v>0</v>
      </c>
      <c r="E134" s="9"/>
      <c r="F134" s="3">
        <v>0</v>
      </c>
      <c r="G134" s="14"/>
      <c r="H134" s="3">
        <v>0</v>
      </c>
      <c r="I134" s="9"/>
      <c r="J134" s="3">
        <v>0</v>
      </c>
      <c r="K134" s="14"/>
    </row>
    <row r="135" spans="1:11">
      <c r="A135" s="22" t="s">
        <v>10</v>
      </c>
      <c r="B135" s="9" t="s">
        <v>14</v>
      </c>
      <c r="C135" s="25" t="s">
        <v>19</v>
      </c>
      <c r="D135" s="3">
        <v>0</v>
      </c>
      <c r="E135" s="9"/>
      <c r="F135" s="3">
        <v>0</v>
      </c>
      <c r="G135" s="14"/>
      <c r="H135" s="3">
        <v>0</v>
      </c>
      <c r="I135" s="9"/>
      <c r="J135" s="3">
        <v>0</v>
      </c>
      <c r="K135" s="14"/>
    </row>
    <row r="136" spans="1:11">
      <c r="A136" s="22" t="s">
        <v>11</v>
      </c>
      <c r="B136" s="9" t="s">
        <v>7</v>
      </c>
      <c r="C136" s="14" t="s">
        <v>19</v>
      </c>
      <c r="D136" s="3">
        <v>2</v>
      </c>
      <c r="E136" s="9"/>
      <c r="F136" s="3">
        <v>2</v>
      </c>
      <c r="G136" s="14"/>
      <c r="H136" s="3">
        <v>2</v>
      </c>
      <c r="I136" s="9"/>
      <c r="J136" s="3">
        <v>2</v>
      </c>
      <c r="K136" s="14"/>
    </row>
    <row r="137" spans="1:11">
      <c r="A137" s="22" t="s">
        <v>7</v>
      </c>
      <c r="B137" s="9" t="s">
        <v>12</v>
      </c>
      <c r="C137" s="25" t="s">
        <v>19</v>
      </c>
      <c r="D137" s="3">
        <v>0</v>
      </c>
      <c r="E137" s="9"/>
      <c r="F137" s="3">
        <v>0</v>
      </c>
      <c r="G137" s="14"/>
      <c r="H137" s="3">
        <v>0</v>
      </c>
      <c r="I137" s="9"/>
      <c r="J137" s="3">
        <v>0</v>
      </c>
      <c r="K137" s="14"/>
    </row>
    <row r="138" spans="1:11">
      <c r="A138" s="22" t="s">
        <v>8</v>
      </c>
      <c r="B138" s="9" t="s">
        <v>13</v>
      </c>
      <c r="C138" s="25" t="s">
        <v>19</v>
      </c>
      <c r="D138" s="3">
        <v>0</v>
      </c>
      <c r="E138" s="9"/>
      <c r="F138" s="3">
        <v>0</v>
      </c>
      <c r="G138" s="14"/>
      <c r="H138" s="3">
        <v>0</v>
      </c>
      <c r="I138" s="9"/>
      <c r="J138" s="3">
        <v>0</v>
      </c>
      <c r="K138" s="14"/>
    </row>
    <row r="139" spans="1:11">
      <c r="A139" s="22" t="s">
        <v>9</v>
      </c>
      <c r="B139" s="9" t="s">
        <v>14</v>
      </c>
      <c r="C139" s="25" t="s">
        <v>19</v>
      </c>
      <c r="D139" s="3">
        <v>0</v>
      </c>
      <c r="E139" s="9"/>
      <c r="F139" s="3">
        <v>0</v>
      </c>
      <c r="G139" s="14"/>
      <c r="H139" s="3">
        <v>0</v>
      </c>
      <c r="I139" s="9"/>
      <c r="J139" s="3">
        <v>0</v>
      </c>
      <c r="K139" s="14"/>
    </row>
    <row r="140" spans="1:11">
      <c r="A140" s="22" t="s">
        <v>10</v>
      </c>
      <c r="B140" s="9" t="s">
        <v>7</v>
      </c>
      <c r="C140" s="14" t="s">
        <v>19</v>
      </c>
      <c r="D140" s="3">
        <v>14</v>
      </c>
      <c r="E140" s="9"/>
      <c r="F140" s="3">
        <v>15</v>
      </c>
      <c r="G140" s="14"/>
      <c r="H140" s="3">
        <v>14</v>
      </c>
      <c r="I140" s="9"/>
      <c r="J140" s="3">
        <v>15</v>
      </c>
      <c r="K140" s="14"/>
    </row>
    <row r="141" spans="1:11">
      <c r="A141" s="22" t="s">
        <v>7</v>
      </c>
      <c r="B141" s="9" t="s">
        <v>13</v>
      </c>
      <c r="C141" s="25" t="s">
        <v>19</v>
      </c>
      <c r="D141" s="3">
        <v>0</v>
      </c>
      <c r="E141" s="9"/>
      <c r="F141" s="3">
        <v>0</v>
      </c>
      <c r="G141" s="14"/>
      <c r="H141" s="3">
        <v>0</v>
      </c>
      <c r="I141" s="9"/>
      <c r="J141" s="3">
        <v>0</v>
      </c>
      <c r="K141" s="14"/>
    </row>
    <row r="142" spans="1:11">
      <c r="A142" s="22" t="s">
        <v>8</v>
      </c>
      <c r="B142" s="9" t="s">
        <v>14</v>
      </c>
      <c r="C142" s="25" t="s">
        <v>19</v>
      </c>
      <c r="D142" s="3">
        <v>0</v>
      </c>
      <c r="E142" s="9"/>
      <c r="F142" s="3">
        <v>0</v>
      </c>
      <c r="G142" s="14"/>
      <c r="H142" s="3">
        <v>0</v>
      </c>
      <c r="I142" s="9"/>
      <c r="J142" s="3">
        <v>0</v>
      </c>
      <c r="K142" s="14"/>
    </row>
    <row r="143" spans="1:11">
      <c r="A143" s="22" t="s">
        <v>9</v>
      </c>
      <c r="B143" s="9" t="s">
        <v>7</v>
      </c>
      <c r="C143" s="25" t="s">
        <v>19</v>
      </c>
      <c r="D143" s="3">
        <v>8</v>
      </c>
      <c r="E143" s="9"/>
      <c r="F143" s="3">
        <v>8</v>
      </c>
      <c r="G143" s="14"/>
      <c r="H143" s="3">
        <v>8</v>
      </c>
      <c r="I143" s="9"/>
      <c r="J143" s="3">
        <v>8</v>
      </c>
      <c r="K143" s="14"/>
    </row>
    <row r="144" spans="1:11">
      <c r="A144" s="22" t="s">
        <v>7</v>
      </c>
      <c r="B144" s="9" t="s">
        <v>14</v>
      </c>
      <c r="C144" s="25" t="s">
        <v>19</v>
      </c>
      <c r="D144" s="3">
        <v>0</v>
      </c>
      <c r="E144" s="9"/>
      <c r="F144" s="3">
        <v>0</v>
      </c>
      <c r="G144" s="14"/>
      <c r="H144" s="3">
        <v>0</v>
      </c>
      <c r="I144" s="9"/>
      <c r="J144" s="3">
        <v>0</v>
      </c>
      <c r="K144" s="14"/>
    </row>
    <row r="145" spans="1:11">
      <c r="A145" s="22" t="s">
        <v>8</v>
      </c>
      <c r="B145" s="9" t="s">
        <v>7</v>
      </c>
      <c r="C145" s="25" t="s">
        <v>19</v>
      </c>
      <c r="D145" s="3">
        <v>0</v>
      </c>
      <c r="E145" s="9"/>
      <c r="F145" s="3">
        <v>0</v>
      </c>
      <c r="G145" s="14"/>
      <c r="H145" s="3">
        <v>0</v>
      </c>
      <c r="I145" s="9"/>
      <c r="J145" s="3">
        <v>0</v>
      </c>
      <c r="K145" s="14"/>
    </row>
    <row r="146" spans="1:11">
      <c r="A146" s="23" t="s">
        <v>7</v>
      </c>
      <c r="B146" s="12" t="s">
        <v>7</v>
      </c>
      <c r="C146" s="16" t="s">
        <v>19</v>
      </c>
      <c r="D146" s="27">
        <v>79</v>
      </c>
      <c r="E146" s="12"/>
      <c r="F146" s="3">
        <v>80</v>
      </c>
      <c r="G146" s="16"/>
      <c r="H146" s="3">
        <v>79</v>
      </c>
      <c r="I146" s="12"/>
      <c r="J146" s="3">
        <v>80</v>
      </c>
      <c r="K146" s="16"/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Cabin</vt:lpstr>
      <vt:lpstr>Data</vt:lpstr>
      <vt:lpstr>Sheet1</vt:lpstr>
      <vt:lpstr>Sheet3</vt:lpstr>
      <vt:lpstr>Result 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v1769</dc:creator>
  <cp:lastModifiedBy>jerry huang</cp:lastModifiedBy>
  <dcterms:created xsi:type="dcterms:W3CDTF">2020-02-08T19:04:12Z</dcterms:created>
  <dcterms:modified xsi:type="dcterms:W3CDTF">2020-02-19T15:52:05Z</dcterms:modified>
</cp:coreProperties>
</file>