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vanramirez/Documents/Javeriana/Optimización y Simulación /Clases/Clase3/"/>
    </mc:Choice>
  </mc:AlternateContent>
  <xr:revisionPtr revIDLastSave="0" documentId="13_ncr:1_{5470EEC0-4E5A-6143-93FD-3426F6ED14E0}" xr6:coauthVersionLast="47" xr6:coauthVersionMax="47" xr10:uidLastSave="{00000000-0000-0000-0000-000000000000}"/>
  <bookViews>
    <workbookView xWindow="380" yWindow="500" windowWidth="28040" windowHeight="16940" activeTab="2" xr2:uid="{A11ADCA0-CDC8-A642-804C-2A8F6CB2B44E}"/>
  </bookViews>
  <sheets>
    <sheet name="Informe de confidencialidad 1" sheetId="5" r:id="rId1"/>
    <sheet name="Ejercicio2" sheetId="1" r:id="rId2"/>
    <sheet name="Hoja3" sheetId="6" r:id="rId3"/>
    <sheet name="Hoja1" sheetId="4" r:id="rId4"/>
  </sheets>
  <definedNames>
    <definedName name="solver_adj" localSheetId="1" hidden="1">Ejercicio2!$I$6:$I$7</definedName>
    <definedName name="solver_cvg" localSheetId="1" hidden="1">0.0001</definedName>
    <definedName name="solver_drv" localSheetId="1" hidden="1">1</definedName>
    <definedName name="solver_eng" localSheetId="1" hidden="1">2</definedName>
    <definedName name="solver_itr" localSheetId="1" hidden="1">2147483647</definedName>
    <definedName name="solver_lhs1" localSheetId="1" hidden="1">Ejercicio2!$K$12</definedName>
    <definedName name="solver_lhs2" localSheetId="1" hidden="1">Ejercicio2!$K$13</definedName>
    <definedName name="solver_lhs3" localSheetId="1" hidden="1">Ejercicio2!$K$14</definedName>
    <definedName name="solver_lhs4" localSheetId="1" hidden="1">Ejercicio2!$K$15</definedName>
    <definedName name="solver_lin" localSheetId="1" hidden="1">1</definedName>
    <definedName name="solver_mip" localSheetId="1" hidden="1">2147483647</definedName>
    <definedName name="solver_mni" localSheetId="1" hidden="1">30</definedName>
    <definedName name="solver_mrt" localSheetId="1" hidden="1">0.075</definedName>
    <definedName name="solver_msl" localSheetId="1" hidden="1">2</definedName>
    <definedName name="solver_neg" localSheetId="1" hidden="1">1</definedName>
    <definedName name="solver_nod" localSheetId="1" hidden="1">2147483647</definedName>
    <definedName name="solver_num" localSheetId="1" hidden="1">4</definedName>
    <definedName name="solver_opt" localSheetId="1" hidden="1">Ejercicio2!$L$19</definedName>
    <definedName name="solver_pre" localSheetId="1" hidden="1">0.000001</definedName>
    <definedName name="solver_rbv" localSheetId="1" hidden="1">1</definedName>
    <definedName name="solver_rel1" localSheetId="1" hidden="1">1</definedName>
    <definedName name="solver_rel2" localSheetId="1" hidden="1">3</definedName>
    <definedName name="solver_rel3" localSheetId="1" hidden="1">3</definedName>
    <definedName name="solver_rel4" localSheetId="1" hidden="1">1</definedName>
    <definedName name="solver_rhs1" localSheetId="1" hidden="1">Ejercicio2!$M$12</definedName>
    <definedName name="solver_rhs2" localSheetId="1" hidden="1">Ejercicio2!$M$13</definedName>
    <definedName name="solver_rhs3" localSheetId="1" hidden="1">Ejercicio2!$M$14</definedName>
    <definedName name="solver_rhs4" localSheetId="1" hidden="1">Ejercicio2!$M$15</definedName>
    <definedName name="solver_rlx" localSheetId="1" hidden="1">2</definedName>
    <definedName name="solver_rsd" localSheetId="1" hidden="1">0</definedName>
    <definedName name="solver_scl" localSheetId="1" hidden="1">1</definedName>
    <definedName name="solver_sho" localSheetId="1" hidden="1">2</definedName>
    <definedName name="solver_ssz" localSheetId="1" hidden="1">100</definedName>
    <definedName name="solver_tim" localSheetId="1" hidden="1">2147483647</definedName>
    <definedName name="solver_tol" localSheetId="1" hidden="1">0.01</definedName>
    <definedName name="solver_typ" localSheetId="1" hidden="1">1</definedName>
    <definedName name="solver_val" localSheetId="1" hidden="1">0</definedName>
    <definedName name="solver_ver" localSheetId="1" hidden="1">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17" i="6" l="1" a="1"/>
  <c r="Z17" i="6" s="1"/>
  <c r="I17" i="6" a="1"/>
  <c r="I17" i="6" s="1"/>
  <c r="O17" i="6" s="1" a="1"/>
  <c r="O17" i="6" s="1"/>
  <c r="H41" i="6" s="1" a="1"/>
  <c r="H41" i="6" s="1"/>
  <c r="K15" i="1"/>
  <c r="N15" i="1" s="1"/>
  <c r="L19" i="1"/>
  <c r="K14" i="1"/>
  <c r="M14" i="1"/>
  <c r="K13" i="1"/>
  <c r="N13" i="1" s="1"/>
  <c r="M13" i="1"/>
  <c r="M12" i="1"/>
  <c r="K12" i="1"/>
  <c r="N12" i="1" s="1"/>
  <c r="AF17" i="6" l="1" a="1"/>
  <c r="T29" i="6" a="1"/>
  <c r="T29" i="6" s="1"/>
  <c r="T36" i="6" a="1"/>
  <c r="T36" i="6" s="1"/>
  <c r="C36" i="6" a="1"/>
  <c r="C36" i="6" s="1"/>
  <c r="C29" i="6" a="1"/>
  <c r="C29" i="6" s="1"/>
  <c r="N14" i="1"/>
  <c r="D42" i="6" l="1"/>
  <c r="D43" i="6"/>
  <c r="D41" i="6"/>
  <c r="D44" i="6"/>
  <c r="U44" i="6"/>
  <c r="U43" i="6"/>
  <c r="AF17" i="6"/>
  <c r="U42" i="6"/>
  <c r="Y41" i="6" l="1" a="1"/>
  <c r="Y41" i="6" s="1"/>
  <c r="U41" i="6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<sst xmlns="http://schemas.openxmlformats.org/spreadsheetml/2006/main" count="219" uniqueCount="91">
  <si>
    <t>Producto</t>
  </si>
  <si>
    <t>Cantidad requerida</t>
  </si>
  <si>
    <t>Precio por kilo</t>
  </si>
  <si>
    <t>Cantidad minima</t>
  </si>
  <si>
    <t>A</t>
  </si>
  <si>
    <t>B</t>
  </si>
  <si>
    <t>Restricciones</t>
  </si>
  <si>
    <t>Capacidad maquina</t>
  </si>
  <si>
    <t>Inventario</t>
  </si>
  <si>
    <t>Decision</t>
  </si>
  <si>
    <t>Cuanto producir de cada producto</t>
  </si>
  <si>
    <t>Parametros</t>
  </si>
  <si>
    <t>Precio</t>
  </si>
  <si>
    <t>Capacidad de la maquina</t>
  </si>
  <si>
    <t>Cantidad requerida de inventario por kilo</t>
  </si>
  <si>
    <t>Tipo de producto</t>
  </si>
  <si>
    <t>Conjuntos</t>
  </si>
  <si>
    <t>Funcion objetivo</t>
  </si>
  <si>
    <t>Max ( Precio del producto A * XA + Precio del producto B * XB )</t>
  </si>
  <si>
    <t>LI</t>
  </si>
  <si>
    <t>LD</t>
  </si>
  <si>
    <t>&lt;=</t>
  </si>
  <si>
    <t>&gt;=</t>
  </si>
  <si>
    <t>Cantidad</t>
  </si>
  <si>
    <t>Maximizar</t>
  </si>
  <si>
    <t>C</t>
  </si>
  <si>
    <t>Objetivo</t>
  </si>
  <si>
    <t>V. Superavit</t>
  </si>
  <si>
    <t>V. Holgura</t>
  </si>
  <si>
    <t>PISO</t>
  </si>
  <si>
    <t>TECHO</t>
  </si>
  <si>
    <t>S</t>
  </si>
  <si>
    <t>TR</t>
  </si>
  <si>
    <t>TV</t>
  </si>
  <si>
    <t>VV</t>
  </si>
  <si>
    <t>Costo reducido</t>
  </si>
  <si>
    <t>T</t>
  </si>
  <si>
    <t>P</t>
  </si>
  <si>
    <t>S1</t>
  </si>
  <si>
    <t>S2</t>
  </si>
  <si>
    <t>E3</t>
  </si>
  <si>
    <t>E4</t>
  </si>
  <si>
    <t>NO</t>
  </si>
  <si>
    <t>SI</t>
  </si>
  <si>
    <t>Holgura</t>
  </si>
  <si>
    <t>Superavit</t>
  </si>
  <si>
    <t>Microsoft Excel 16.81 Informe de confidencialidad</t>
  </si>
  <si>
    <t>Hoja de cálculo: [Ejercicios.xlsx]Ejercicio2</t>
  </si>
  <si>
    <t>Informe creado: 9/02/24 14:28:14</t>
  </si>
  <si>
    <t>Celdas de variables</t>
  </si>
  <si>
    <t>Celda</t>
  </si>
  <si>
    <t>Nombre</t>
  </si>
  <si>
    <t>Final</t>
  </si>
  <si>
    <t>Valor</t>
  </si>
  <si>
    <t>Reducido</t>
  </si>
  <si>
    <t>Coste</t>
  </si>
  <si>
    <t>Coeficiente</t>
  </si>
  <si>
    <t>Permisible</t>
  </si>
  <si>
    <t>Aumentar</t>
  </si>
  <si>
    <t>Reducir</t>
  </si>
  <si>
    <t>Sombra</t>
  </si>
  <si>
    <t>Restricción</t>
  </si>
  <si>
    <t>Lado derecho</t>
  </si>
  <si>
    <t>$I$6</t>
  </si>
  <si>
    <t>A Cantidad</t>
  </si>
  <si>
    <t>$I$7</t>
  </si>
  <si>
    <t>B Cantidad</t>
  </si>
  <si>
    <t>$K$12</t>
  </si>
  <si>
    <t>Capacidad maquina LI</t>
  </si>
  <si>
    <t>$K$13</t>
  </si>
  <si>
    <t>Inventario LI</t>
  </si>
  <si>
    <t>$K$14</t>
  </si>
  <si>
    <t>$K$15</t>
  </si>
  <si>
    <t>x</t>
  </si>
  <si>
    <t>y</t>
  </si>
  <si>
    <t>R3</t>
  </si>
  <si>
    <t>R4</t>
  </si>
  <si>
    <t>CB</t>
  </si>
  <si>
    <t>CNB</t>
  </si>
  <si>
    <t>Y</t>
  </si>
  <si>
    <t>1.3</t>
  </si>
  <si>
    <t>3.1</t>
  </si>
  <si>
    <t>NB</t>
  </si>
  <si>
    <t>b</t>
  </si>
  <si>
    <t>XB</t>
  </si>
  <si>
    <t>B-1</t>
  </si>
  <si>
    <t>Costo Reducido</t>
  </si>
  <si>
    <t>x/y</t>
  </si>
  <si>
    <t>Funcion Objetivo</t>
  </si>
  <si>
    <t>Iteracion 1</t>
  </si>
  <si>
    <t>Iteracion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</si>
</sst>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;[Red]\-&quot;$&quot;#,##0"/>
    <numFmt numFmtId="42" formatCode="_-&quot;$&quot;* #,##0_-;\-&quot;$&quot;* #,##0_-;_-&quot;$&quot;* &quot;-&quot;_-;_-@_-"/>
  </numFmts>
  <fonts count="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indexed="1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</fills>
  <borders count="5">
    <border>
      <left/>
      <right/>
      <top/>
      <bottom/>
      <diagonal/>
    </border>
    <border>
      <left/>
      <right/>
      <top style="medium">
        <color indexed="23"/>
      </top>
      <bottom/>
      <diagonal/>
    </border>
    <border>
      <left/>
      <right/>
      <top/>
      <bottom style="medium">
        <color indexed="23"/>
      </bottom>
      <diagonal/>
    </border>
    <border>
      <left/>
      <right/>
      <top style="thin">
        <color indexed="23"/>
      </top>
      <bottom/>
      <diagonal/>
    </border>
    <border>
      <left/>
      <right/>
      <top style="thin">
        <color indexed="23"/>
      </top>
      <bottom style="medium">
        <color indexed="23"/>
      </bottom>
      <diagonal/>
    </border>
  </borders>
  <cellStyleXfs count="2">
    <xf numFmtId="0" fontId="0" fillId="0" borderId="0"/>
    <xf numFmtId="42" fontId="1" fillId="0" borderId="0" applyFont="0" applyFill="0" applyBorder="0" applyAlignment="0" applyProtection="0"/>
  </cellStyleXfs>
  <cellXfs count="12">
    <xf numFmtId="0" fontId="0" fillId="0" borderId="0" xfId="0"/>
    <xf numFmtId="0" fontId="0" fillId="2" borderId="0" xfId="0" applyFill="1"/>
    <xf numFmtId="6" fontId="0" fillId="0" borderId="0" xfId="1" applyNumberFormat="1" applyFont="1"/>
    <xf numFmtId="42" fontId="0" fillId="3" borderId="0" xfId="1" applyFont="1" applyFill="1"/>
    <xf numFmtId="0" fontId="2" fillId="0" borderId="0" xfId="0" applyFont="1"/>
    <xf numFmtId="0" fontId="0" fillId="0" borderId="3" xfId="0" applyFill="1" applyBorder="1" applyAlignment="1"/>
    <xf numFmtId="0" fontId="0" fillId="0" borderId="4" xfId="0" applyFill="1" applyBorder="1" applyAlignment="1"/>
    <xf numFmtId="0" fontId="3" fillId="0" borderId="1" xfId="0" applyFont="1" applyFill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/>
    </xf>
  </cellXfs>
  <cellStyles count="2">
    <cellStyle name="Moneda [0]" xfId="1" builtinId="7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50800</xdr:colOff>
      <xdr:row>1</xdr:row>
      <xdr:rowOff>25400</xdr:rowOff>
    </xdr:from>
    <xdr:to>
      <xdr:col>2</xdr:col>
      <xdr:colOff>88900</xdr:colOff>
      <xdr:row>22</xdr:row>
      <xdr:rowOff>195706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8989DCC-1409-A25B-FFE9-9C690585B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28600"/>
          <a:ext cx="7772400" cy="44375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</xdr:col>
      <xdr:colOff>38100</xdr:colOff>
      <xdr:row>46</xdr:row>
      <xdr:rowOff>68573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7BA59097-F6AE-1F61-1CF5-40C67DD88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4876800"/>
          <a:ext cx="7772400" cy="45389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139700</xdr:rowOff>
    </xdr:from>
    <xdr:to>
      <xdr:col>2</xdr:col>
      <xdr:colOff>38100</xdr:colOff>
      <xdr:row>70</xdr:row>
      <xdr:rowOff>5073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9DD2B96-A942-F0EB-5DF5-13B2CBCC2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9690100"/>
          <a:ext cx="7772400" cy="4538973"/>
        </a:xfrm>
        <a:prstGeom prst="rect">
          <a:avLst/>
        </a:prstGeom>
      </xdr:spPr>
    </xdr:pic>
    <xdr:clientData/>
  </xdr:twoCellAnchor>
  <xdr:twoCellAnchor editAs="oneCell">
    <xdr:from>
      <xdr:col>6</xdr:col>
      <xdr:colOff>546100</xdr:colOff>
      <xdr:row>20</xdr:row>
      <xdr:rowOff>152400</xdr:rowOff>
    </xdr:from>
    <xdr:to>
      <xdr:col>15</xdr:col>
      <xdr:colOff>25400</xdr:colOff>
      <xdr:row>41</xdr:row>
      <xdr:rowOff>139700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ED74464E-0F84-B608-26C1-7560D57BE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179800" y="4216400"/>
          <a:ext cx="7289800" cy="4254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342900</xdr:colOff>
      <xdr:row>21</xdr:row>
      <xdr:rowOff>162921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9F48A10-4BFC-7B3E-5E1B-C9506298C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203200"/>
          <a:ext cx="7772400" cy="422692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5F99E-F571-B149-96F6-B0036DC0BB6C}">
  <dimension ref="A1:H18"/>
  <sheetViews>
    <sheetView showGridLines="0" workbookViewId="0">
      <selection sqref="A1:A3"/>
    </sheetView>
  </sheetViews>
  <sheetFormatPr baseColWidth="10" defaultRowHeight="16" x14ac:dyDescent="0.2"/>
  <cols>
    <col min="1" max="1" width="2.33203125" customWidth="1"/>
    <col min="2" max="2" width="6.1640625" bestFit="1" customWidth="1"/>
    <col min="3" max="3" width="19.1640625" bestFit="1" customWidth="1"/>
    <col min="4" max="5" width="12.1640625" bestFit="1" customWidth="1"/>
    <col min="6" max="6" width="12" bestFit="1" customWidth="1"/>
    <col min="7" max="8" width="12.1640625" bestFit="1" customWidth="1"/>
  </cols>
  <sheetData>
    <row r="1" spans="1:8" x14ac:dyDescent="0.2">
      <c r="A1" s="4" t="s">
        <v>46</v>
      </c>
    </row>
    <row r="2" spans="1:8" x14ac:dyDescent="0.2">
      <c r="A2" s="4" t="s">
        <v>47</v>
      </c>
    </row>
    <row r="3" spans="1:8" x14ac:dyDescent="0.2">
      <c r="A3" s="4" t="s">
        <v>48</v>
      </c>
    </row>
    <row r="6" spans="1:8" ht="17" thickBot="1" x14ac:dyDescent="0.25">
      <c r="A6" t="s">
        <v>49</v>
      </c>
    </row>
    <row r="7" spans="1:8" x14ac:dyDescent="0.2">
      <c r="B7" s="7"/>
      <c r="C7" s="7"/>
      <c r="D7" s="7" t="s">
        <v>52</v>
      </c>
      <c r="E7" s="7" t="s">
        <v>54</v>
      </c>
      <c r="F7" s="7" t="s">
        <v>26</v>
      </c>
      <c r="G7" s="7" t="s">
        <v>57</v>
      </c>
      <c r="H7" s="7" t="s">
        <v>57</v>
      </c>
    </row>
    <row r="8" spans="1:8" ht="17" thickBot="1" x14ac:dyDescent="0.25">
      <c r="B8" s="8" t="s">
        <v>50</v>
      </c>
      <c r="C8" s="8" t="s">
        <v>51</v>
      </c>
      <c r="D8" s="8" t="s">
        <v>53</v>
      </c>
      <c r="E8" s="8" t="s">
        <v>55</v>
      </c>
      <c r="F8" s="8" t="s">
        <v>56</v>
      </c>
      <c r="G8" s="8" t="s">
        <v>58</v>
      </c>
      <c r="H8" s="8" t="s">
        <v>59</v>
      </c>
    </row>
    <row r="9" spans="1:8" x14ac:dyDescent="0.2">
      <c r="B9" s="5" t="s">
        <v>63</v>
      </c>
      <c r="C9" s="5" t="s">
        <v>64</v>
      </c>
      <c r="D9" s="5">
        <v>72.2222222222223</v>
      </c>
      <c r="E9" s="5">
        <v>0</v>
      </c>
      <c r="F9" s="5">
        <v>3700</v>
      </c>
      <c r="G9" s="5">
        <v>299.99999999999994</v>
      </c>
      <c r="H9" s="5">
        <v>2022.5806451612907</v>
      </c>
    </row>
    <row r="10" spans="1:8" ht="17" thickBot="1" x14ac:dyDescent="0.25">
      <c r="B10" s="6" t="s">
        <v>65</v>
      </c>
      <c r="C10" s="6" t="s">
        <v>66</v>
      </c>
      <c r="D10" s="6">
        <v>227.77777777777771</v>
      </c>
      <c r="E10" s="6">
        <v>0</v>
      </c>
      <c r="F10" s="6">
        <v>4000</v>
      </c>
      <c r="G10" s="6">
        <v>4823.0769230769256</v>
      </c>
      <c r="H10" s="6">
        <v>299.99999999999994</v>
      </c>
    </row>
    <row r="12" spans="1:8" ht="17" thickBot="1" x14ac:dyDescent="0.25">
      <c r="A12" t="s">
        <v>6</v>
      </c>
    </row>
    <row r="13" spans="1:8" x14ac:dyDescent="0.2">
      <c r="B13" s="7"/>
      <c r="C13" s="7"/>
      <c r="D13" s="7" t="s">
        <v>52</v>
      </c>
      <c r="E13" s="7" t="s">
        <v>60</v>
      </c>
      <c r="F13" s="7" t="s">
        <v>61</v>
      </c>
      <c r="G13" s="7" t="s">
        <v>57</v>
      </c>
      <c r="H13" s="7" t="s">
        <v>57</v>
      </c>
    </row>
    <row r="14" spans="1:8" ht="17" thickBot="1" x14ac:dyDescent="0.25">
      <c r="B14" s="8" t="s">
        <v>50</v>
      </c>
      <c r="C14" s="8" t="s">
        <v>51</v>
      </c>
      <c r="D14" s="8" t="s">
        <v>53</v>
      </c>
      <c r="E14" s="8" t="s">
        <v>12</v>
      </c>
      <c r="F14" s="8" t="s">
        <v>62</v>
      </c>
      <c r="G14" s="8" t="s">
        <v>58</v>
      </c>
      <c r="H14" s="8" t="s">
        <v>59</v>
      </c>
    </row>
    <row r="15" spans="1:8" x14ac:dyDescent="0.2">
      <c r="B15" s="5" t="s">
        <v>67</v>
      </c>
      <c r="C15" s="5" t="s">
        <v>68</v>
      </c>
      <c r="D15" s="5">
        <v>300</v>
      </c>
      <c r="E15" s="5">
        <v>3483.3333333333335</v>
      </c>
      <c r="F15" s="5">
        <v>300</v>
      </c>
      <c r="G15" s="5">
        <v>204.61538461538461</v>
      </c>
      <c r="H15" s="5">
        <v>2.4516129032258505</v>
      </c>
    </row>
    <row r="16" spans="1:8" x14ac:dyDescent="0.2">
      <c r="B16" s="5" t="s">
        <v>69</v>
      </c>
      <c r="C16" s="5" t="s">
        <v>70</v>
      </c>
      <c r="D16" s="5">
        <v>72.2222222222223</v>
      </c>
      <c r="E16" s="5">
        <v>0</v>
      </c>
      <c r="F16" s="5">
        <v>68</v>
      </c>
      <c r="G16" s="5">
        <v>4.2222222222222969</v>
      </c>
      <c r="H16" s="5">
        <v>1E+30</v>
      </c>
    </row>
    <row r="17" spans="2:8" x14ac:dyDescent="0.2">
      <c r="B17" s="5" t="s">
        <v>71</v>
      </c>
      <c r="C17" s="5" t="s">
        <v>19</v>
      </c>
      <c r="D17" s="5">
        <v>227.77777777777771</v>
      </c>
      <c r="E17" s="5">
        <v>0</v>
      </c>
      <c r="F17" s="5">
        <v>80</v>
      </c>
      <c r="G17" s="5">
        <v>147.77777777777771</v>
      </c>
      <c r="H17" s="5">
        <v>1E+30</v>
      </c>
    </row>
    <row r="18" spans="2:8" ht="17" thickBot="1" x14ac:dyDescent="0.25">
      <c r="B18" s="6" t="s">
        <v>72</v>
      </c>
      <c r="C18" s="6" t="s">
        <v>19</v>
      </c>
      <c r="D18" s="6">
        <v>800</v>
      </c>
      <c r="E18" s="6">
        <v>166.66666666666657</v>
      </c>
      <c r="F18" s="6">
        <v>800</v>
      </c>
      <c r="G18" s="6">
        <v>7.6000000000001373</v>
      </c>
      <c r="H18" s="6">
        <v>266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10BBE-4635-9543-B898-40485D535B41}">
  <dimension ref="E5:O29"/>
  <sheetViews>
    <sheetView topLeftCell="I1" workbookViewId="0">
      <selection activeCell="T6" sqref="T6"/>
    </sheetView>
  </sheetViews>
  <sheetFormatPr baseColWidth="10" defaultRowHeight="16" x14ac:dyDescent="0.2"/>
  <cols>
    <col min="2" max="2" width="101.5" customWidth="1"/>
    <col min="5" max="5" width="17.33203125" bestFit="1" customWidth="1"/>
    <col min="6" max="6" width="53.83203125" bestFit="1" customWidth="1"/>
    <col min="7" max="7" width="12.6640625" bestFit="1" customWidth="1"/>
    <col min="8" max="8" width="15.1640625" bestFit="1" customWidth="1"/>
    <col min="9" max="9" width="12.1640625" bestFit="1" customWidth="1"/>
    <col min="10" max="10" width="7.6640625" bestFit="1" customWidth="1"/>
    <col min="12" max="12" width="11.5" bestFit="1" customWidth="1"/>
  </cols>
  <sheetData>
    <row r="5" spans="5:15" x14ac:dyDescent="0.2">
      <c r="E5" t="s">
        <v>0</v>
      </c>
      <c r="F5" t="s">
        <v>14</v>
      </c>
      <c r="G5" t="s">
        <v>2</v>
      </c>
      <c r="H5" t="s">
        <v>3</v>
      </c>
      <c r="I5" t="s">
        <v>23</v>
      </c>
    </row>
    <row r="6" spans="5:15" x14ac:dyDescent="0.2">
      <c r="E6" t="s">
        <v>4</v>
      </c>
      <c r="F6">
        <v>1.3</v>
      </c>
      <c r="G6">
        <v>3700</v>
      </c>
      <c r="H6">
        <v>68</v>
      </c>
      <c r="I6" s="1">
        <v>72.2222222222223</v>
      </c>
    </row>
    <row r="7" spans="5:15" x14ac:dyDescent="0.2">
      <c r="E7" t="s">
        <v>5</v>
      </c>
      <c r="F7">
        <v>3.1</v>
      </c>
      <c r="G7">
        <v>4000</v>
      </c>
      <c r="H7">
        <v>80</v>
      </c>
      <c r="I7" s="1">
        <v>227.77777777777771</v>
      </c>
    </row>
    <row r="11" spans="5:15" x14ac:dyDescent="0.2">
      <c r="K11" t="s">
        <v>19</v>
      </c>
      <c r="M11" t="s">
        <v>20</v>
      </c>
    </row>
    <row r="12" spans="5:15" x14ac:dyDescent="0.2">
      <c r="E12" t="s">
        <v>7</v>
      </c>
      <c r="F12">
        <v>300</v>
      </c>
      <c r="K12">
        <f>I6+I7</f>
        <v>300</v>
      </c>
      <c r="L12" t="s">
        <v>21</v>
      </c>
      <c r="M12">
        <f>F12</f>
        <v>300</v>
      </c>
      <c r="N12">
        <f>M12-K12</f>
        <v>0</v>
      </c>
      <c r="O12" t="s">
        <v>28</v>
      </c>
    </row>
    <row r="13" spans="5:15" x14ac:dyDescent="0.2">
      <c r="E13" t="s">
        <v>8</v>
      </c>
      <c r="F13">
        <v>800</v>
      </c>
      <c r="K13">
        <f>I6</f>
        <v>72.2222222222223</v>
      </c>
      <c r="L13" t="s">
        <v>22</v>
      </c>
      <c r="M13">
        <f>H6</f>
        <v>68</v>
      </c>
      <c r="N13">
        <f>K13-M13</f>
        <v>4.2222222222222996</v>
      </c>
      <c r="O13" t="s">
        <v>27</v>
      </c>
    </row>
    <row r="14" spans="5:15" x14ac:dyDescent="0.2">
      <c r="K14">
        <f>I7</f>
        <v>227.77777777777771</v>
      </c>
      <c r="L14" t="s">
        <v>22</v>
      </c>
      <c r="M14">
        <f>H7</f>
        <v>80</v>
      </c>
      <c r="N14">
        <f>K14-M14</f>
        <v>147.77777777777771</v>
      </c>
      <c r="O14" t="s">
        <v>27</v>
      </c>
    </row>
    <row r="15" spans="5:15" x14ac:dyDescent="0.2">
      <c r="K15">
        <f>(I6*F6)+(F7*I7)</f>
        <v>800</v>
      </c>
      <c r="L15" t="s">
        <v>21</v>
      </c>
      <c r="M15">
        <v>800</v>
      </c>
      <c r="N15">
        <f>M15-K15</f>
        <v>0</v>
      </c>
      <c r="O15" t="s">
        <v>28</v>
      </c>
    </row>
    <row r="16" spans="5:15" x14ac:dyDescent="0.2">
      <c r="E16" t="s">
        <v>16</v>
      </c>
      <c r="F16" t="s">
        <v>15</v>
      </c>
    </row>
    <row r="18" spans="5:12" x14ac:dyDescent="0.2">
      <c r="E18" t="s">
        <v>6</v>
      </c>
      <c r="F18" t="s">
        <v>3</v>
      </c>
    </row>
    <row r="19" spans="5:12" x14ac:dyDescent="0.2">
      <c r="F19" t="s">
        <v>7</v>
      </c>
      <c r="K19" t="s">
        <v>24</v>
      </c>
      <c r="L19" s="3">
        <f>($I$6*$G$6)+($I$7*$G$7)</f>
        <v>1178333.3333333335</v>
      </c>
    </row>
    <row r="20" spans="5:12" x14ac:dyDescent="0.2">
      <c r="F20" t="s">
        <v>8</v>
      </c>
      <c r="L20" s="2"/>
    </row>
    <row r="22" spans="5:12" x14ac:dyDescent="0.2">
      <c r="E22" t="s">
        <v>9</v>
      </c>
      <c r="F22" t="s">
        <v>10</v>
      </c>
    </row>
    <row r="24" spans="5:12" x14ac:dyDescent="0.2">
      <c r="E24" t="s">
        <v>11</v>
      </c>
      <c r="F24" t="s">
        <v>12</v>
      </c>
    </row>
    <row r="25" spans="5:12" x14ac:dyDescent="0.2">
      <c r="F25" t="s">
        <v>1</v>
      </c>
    </row>
    <row r="26" spans="5:12" x14ac:dyDescent="0.2">
      <c r="F26" t="s">
        <v>8</v>
      </c>
    </row>
    <row r="27" spans="5:12" x14ac:dyDescent="0.2">
      <c r="F27" t="s">
        <v>13</v>
      </c>
    </row>
    <row r="29" spans="5:12" x14ac:dyDescent="0.2">
      <c r="E29" t="s">
        <v>17</v>
      </c>
      <c r="F29" t="s">
        <v>18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C8D06-D790-7842-BB59-218EAFD2C86B}">
  <dimension ref="B1:AF44"/>
  <sheetViews>
    <sheetView tabSelected="1" workbookViewId="0">
      <selection activeCell="S2" sqref="S2"/>
    </sheetView>
  </sheetViews>
  <sheetFormatPr baseColWidth="10" defaultColWidth="5.6640625" defaultRowHeight="16" x14ac:dyDescent="0.2"/>
  <cols>
    <col min="1" max="1" width="5.6640625" style="9"/>
    <col min="2" max="2" width="13.6640625" style="9" bestFit="1" customWidth="1"/>
    <col min="3" max="7" width="5.6640625" style="9"/>
    <col min="8" max="8" width="7.83203125" style="9" bestFit="1" customWidth="1"/>
    <col min="9" max="18" width="5.6640625" style="9"/>
    <col min="19" max="19" width="13.6640625" style="9" bestFit="1" customWidth="1"/>
    <col min="20" max="16384" width="5.6640625" style="9"/>
  </cols>
  <sheetData>
    <row r="1" spans="2:32" x14ac:dyDescent="0.2">
      <c r="B1" s="11" t="s">
        <v>89</v>
      </c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S1" s="11" t="s">
        <v>90</v>
      </c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</row>
    <row r="2" spans="2:32" x14ac:dyDescent="0.2">
      <c r="C2" s="9" t="s">
        <v>73</v>
      </c>
      <c r="D2" s="9" t="s">
        <v>74</v>
      </c>
      <c r="E2" s="9" t="s">
        <v>38</v>
      </c>
      <c r="F2" s="9" t="s">
        <v>39</v>
      </c>
      <c r="G2" s="9" t="s">
        <v>40</v>
      </c>
      <c r="H2" s="9" t="s">
        <v>41</v>
      </c>
      <c r="I2" s="9" t="s">
        <v>75</v>
      </c>
      <c r="J2" s="9" t="s">
        <v>76</v>
      </c>
      <c r="T2" s="9" t="s">
        <v>73</v>
      </c>
      <c r="U2" s="9" t="s">
        <v>74</v>
      </c>
      <c r="V2" s="9" t="s">
        <v>38</v>
      </c>
      <c r="W2" s="9" t="s">
        <v>39</v>
      </c>
      <c r="X2" s="9" t="s">
        <v>40</v>
      </c>
      <c r="Y2" s="9" t="s">
        <v>41</v>
      </c>
      <c r="Z2" s="9" t="s">
        <v>75</v>
      </c>
      <c r="AA2" s="9" t="s">
        <v>76</v>
      </c>
    </row>
    <row r="3" spans="2:32" x14ac:dyDescent="0.2">
      <c r="B3" s="9" t="s">
        <v>25</v>
      </c>
      <c r="C3" s="9">
        <v>3700</v>
      </c>
      <c r="D3" s="9">
        <v>4000</v>
      </c>
      <c r="E3" s="9">
        <v>0</v>
      </c>
      <c r="F3" s="9">
        <v>0</v>
      </c>
      <c r="G3" s="9">
        <v>0</v>
      </c>
      <c r="H3" s="9">
        <v>0</v>
      </c>
      <c r="I3" s="9">
        <v>-1000</v>
      </c>
      <c r="J3" s="9">
        <v>-1000</v>
      </c>
      <c r="S3" s="9" t="s">
        <v>25</v>
      </c>
      <c r="T3" s="9">
        <v>3700</v>
      </c>
      <c r="U3" s="9">
        <v>4000</v>
      </c>
      <c r="V3" s="9">
        <v>0</v>
      </c>
      <c r="W3" s="9">
        <v>0</v>
      </c>
      <c r="X3" s="9">
        <v>0</v>
      </c>
      <c r="Y3" s="9">
        <v>0</v>
      </c>
      <c r="Z3" s="9">
        <v>-1000</v>
      </c>
      <c r="AA3" s="9">
        <v>-1000</v>
      </c>
    </row>
    <row r="5" spans="2:32" x14ac:dyDescent="0.2">
      <c r="B5" s="9" t="s">
        <v>77</v>
      </c>
      <c r="C5" s="9" t="s">
        <v>38</v>
      </c>
      <c r="D5" s="9" t="s">
        <v>39</v>
      </c>
      <c r="E5" s="9" t="s">
        <v>75</v>
      </c>
      <c r="F5" s="9" t="s">
        <v>76</v>
      </c>
      <c r="H5" s="9" t="s">
        <v>78</v>
      </c>
      <c r="I5" s="9" t="s">
        <v>73</v>
      </c>
      <c r="J5" s="9" t="s">
        <v>74</v>
      </c>
      <c r="K5" s="9" t="s">
        <v>40</v>
      </c>
      <c r="L5" s="9" t="s">
        <v>41</v>
      </c>
      <c r="S5" s="9" t="s">
        <v>77</v>
      </c>
      <c r="T5" s="9" t="s">
        <v>38</v>
      </c>
      <c r="U5" s="9" t="s">
        <v>39</v>
      </c>
      <c r="V5" s="9" t="s">
        <v>75</v>
      </c>
      <c r="W5" s="9" t="s">
        <v>76</v>
      </c>
      <c r="Y5" s="9" t="s">
        <v>78</v>
      </c>
      <c r="Z5" s="9" t="s">
        <v>73</v>
      </c>
      <c r="AA5" s="9" t="s">
        <v>74</v>
      </c>
      <c r="AB5" s="9" t="s">
        <v>40</v>
      </c>
      <c r="AC5" s="9" t="s">
        <v>41</v>
      </c>
    </row>
    <row r="6" spans="2:32" x14ac:dyDescent="0.2">
      <c r="C6" s="9">
        <v>0</v>
      </c>
      <c r="D6" s="9">
        <v>0</v>
      </c>
      <c r="E6" s="9">
        <v>-1000</v>
      </c>
      <c r="F6" s="9">
        <v>-1000</v>
      </c>
      <c r="I6" s="9">
        <v>3700</v>
      </c>
      <c r="J6" s="9">
        <v>4000</v>
      </c>
      <c r="K6" s="9">
        <v>0</v>
      </c>
      <c r="L6" s="9">
        <v>0</v>
      </c>
      <c r="T6" s="9">
        <v>0</v>
      </c>
      <c r="U6" s="9">
        <v>0</v>
      </c>
      <c r="V6" s="9">
        <v>-1000</v>
      </c>
      <c r="W6" s="9">
        <v>-1000</v>
      </c>
      <c r="Z6" s="9">
        <v>3700</v>
      </c>
      <c r="AA6" s="9">
        <v>4000</v>
      </c>
      <c r="AB6" s="9">
        <v>0</v>
      </c>
      <c r="AC6" s="9">
        <v>0</v>
      </c>
    </row>
    <row r="9" spans="2:32" x14ac:dyDescent="0.2">
      <c r="B9" s="9" t="s">
        <v>4</v>
      </c>
      <c r="C9" s="9" t="s">
        <v>73</v>
      </c>
      <c r="D9" s="9" t="s">
        <v>74</v>
      </c>
      <c r="E9" s="9" t="s">
        <v>38</v>
      </c>
      <c r="F9" s="9" t="s">
        <v>39</v>
      </c>
      <c r="G9" s="9" t="s">
        <v>40</v>
      </c>
      <c r="H9" s="9" t="s">
        <v>41</v>
      </c>
      <c r="I9" s="9" t="s">
        <v>75</v>
      </c>
      <c r="J9" s="9" t="s">
        <v>76</v>
      </c>
      <c r="L9" s="9" t="s">
        <v>83</v>
      </c>
      <c r="S9" s="9" t="s">
        <v>4</v>
      </c>
      <c r="T9" s="9" t="s">
        <v>73</v>
      </c>
      <c r="U9" s="9" t="s">
        <v>74</v>
      </c>
      <c r="V9" s="9" t="s">
        <v>38</v>
      </c>
      <c r="W9" s="9" t="s">
        <v>39</v>
      </c>
      <c r="X9" s="9" t="s">
        <v>40</v>
      </c>
      <c r="Y9" s="9" t="s">
        <v>41</v>
      </c>
      <c r="Z9" s="9" t="s">
        <v>75</v>
      </c>
      <c r="AA9" s="9" t="s">
        <v>76</v>
      </c>
      <c r="AC9" s="9" t="s">
        <v>83</v>
      </c>
    </row>
    <row r="10" spans="2:32" x14ac:dyDescent="0.2">
      <c r="C10" s="9" t="s">
        <v>80</v>
      </c>
      <c r="D10" s="9" t="s">
        <v>81</v>
      </c>
      <c r="E10" s="9">
        <v>1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L10" s="9">
        <v>800</v>
      </c>
      <c r="T10" s="9" t="s">
        <v>80</v>
      </c>
      <c r="U10" s="9" t="s">
        <v>81</v>
      </c>
      <c r="V10" s="9">
        <v>1</v>
      </c>
      <c r="W10" s="9">
        <v>0</v>
      </c>
      <c r="X10" s="9">
        <v>0</v>
      </c>
      <c r="Y10" s="9">
        <v>0</v>
      </c>
      <c r="Z10" s="9">
        <v>0</v>
      </c>
      <c r="AA10" s="9">
        <v>0</v>
      </c>
      <c r="AC10" s="9">
        <v>800</v>
      </c>
    </row>
    <row r="11" spans="2:32" x14ac:dyDescent="0.2">
      <c r="C11" s="9">
        <v>1</v>
      </c>
      <c r="D11" s="9">
        <v>1</v>
      </c>
      <c r="E11" s="9">
        <v>0</v>
      </c>
      <c r="F11" s="9">
        <v>1</v>
      </c>
      <c r="G11" s="9">
        <v>0</v>
      </c>
      <c r="H11" s="9">
        <v>0</v>
      </c>
      <c r="I11" s="9">
        <v>0</v>
      </c>
      <c r="J11" s="9">
        <v>0</v>
      </c>
      <c r="L11" s="9">
        <v>300</v>
      </c>
      <c r="T11" s="9">
        <v>1</v>
      </c>
      <c r="U11" s="9">
        <v>1</v>
      </c>
      <c r="V11" s="9">
        <v>0</v>
      </c>
      <c r="W11" s="9">
        <v>1</v>
      </c>
      <c r="X11" s="9">
        <v>0</v>
      </c>
      <c r="Y11" s="9">
        <v>0</v>
      </c>
      <c r="Z11" s="9">
        <v>0</v>
      </c>
      <c r="AA11" s="9">
        <v>0</v>
      </c>
      <c r="AC11" s="9">
        <v>300</v>
      </c>
    </row>
    <row r="12" spans="2:32" x14ac:dyDescent="0.2">
      <c r="C12" s="9">
        <v>1</v>
      </c>
      <c r="D12" s="9">
        <v>0</v>
      </c>
      <c r="E12" s="9">
        <v>0</v>
      </c>
      <c r="F12" s="9">
        <v>0</v>
      </c>
      <c r="G12" s="9">
        <v>-1</v>
      </c>
      <c r="H12" s="9">
        <v>0</v>
      </c>
      <c r="I12" s="9">
        <v>1</v>
      </c>
      <c r="J12" s="9">
        <v>0</v>
      </c>
      <c r="L12" s="9">
        <v>68</v>
      </c>
      <c r="T12" s="9">
        <v>1</v>
      </c>
      <c r="U12" s="9">
        <v>0</v>
      </c>
      <c r="V12" s="9">
        <v>0</v>
      </c>
      <c r="W12" s="9">
        <v>0</v>
      </c>
      <c r="X12" s="9">
        <v>-1</v>
      </c>
      <c r="Y12" s="9">
        <v>0</v>
      </c>
      <c r="Z12" s="9">
        <v>1</v>
      </c>
      <c r="AA12" s="9">
        <v>0</v>
      </c>
      <c r="AC12" s="9">
        <v>68</v>
      </c>
    </row>
    <row r="13" spans="2:32" x14ac:dyDescent="0.2">
      <c r="C13" s="9">
        <v>0</v>
      </c>
      <c r="D13" s="9">
        <v>1</v>
      </c>
      <c r="E13" s="9">
        <v>0</v>
      </c>
      <c r="F13" s="9">
        <v>0</v>
      </c>
      <c r="G13" s="9">
        <v>0</v>
      </c>
      <c r="H13" s="9">
        <v>-1</v>
      </c>
      <c r="I13" s="9">
        <v>0</v>
      </c>
      <c r="J13" s="9">
        <v>1</v>
      </c>
      <c r="L13" s="9">
        <v>80</v>
      </c>
      <c r="T13" s="9">
        <v>0</v>
      </c>
      <c r="U13" s="9">
        <v>1</v>
      </c>
      <c r="V13" s="9">
        <v>0</v>
      </c>
      <c r="W13" s="9">
        <v>0</v>
      </c>
      <c r="X13" s="9">
        <v>0</v>
      </c>
      <c r="Y13" s="9">
        <v>-1</v>
      </c>
      <c r="Z13" s="9">
        <v>0</v>
      </c>
      <c r="AA13" s="9">
        <v>1</v>
      </c>
      <c r="AC13" s="9">
        <v>80</v>
      </c>
    </row>
    <row r="16" spans="2:32" x14ac:dyDescent="0.2">
      <c r="B16" s="9" t="s">
        <v>5</v>
      </c>
      <c r="C16" s="9" t="s">
        <v>38</v>
      </c>
      <c r="D16" s="9" t="s">
        <v>39</v>
      </c>
      <c r="E16" s="9" t="s">
        <v>75</v>
      </c>
      <c r="F16" s="9" t="s">
        <v>76</v>
      </c>
      <c r="H16" s="9" t="s">
        <v>85</v>
      </c>
      <c r="N16" s="9" t="s">
        <v>84</v>
      </c>
      <c r="S16" s="9" t="s">
        <v>5</v>
      </c>
      <c r="T16" s="9" t="s">
        <v>38</v>
      </c>
      <c r="U16" s="9" t="s">
        <v>39</v>
      </c>
      <c r="V16" s="9" t="s">
        <v>75</v>
      </c>
      <c r="W16" s="9" t="s">
        <v>76</v>
      </c>
      <c r="Y16" s="9" t="s">
        <v>85</v>
      </c>
      <c r="AE16" s="9" t="s">
        <v>84</v>
      </c>
    </row>
    <row r="17" spans="2:32" x14ac:dyDescent="0.2">
      <c r="C17" s="9">
        <v>1</v>
      </c>
      <c r="D17" s="9">
        <v>0</v>
      </c>
      <c r="E17" s="9">
        <v>0</v>
      </c>
      <c r="F17" s="9">
        <v>0</v>
      </c>
      <c r="I17" s="9" cm="1">
        <f t="array" ref="I17:L20">MINVERSE(C17:F20)</f>
        <v>1</v>
      </c>
      <c r="J17" s="9">
        <v>0</v>
      </c>
      <c r="K17" s="9">
        <v>0</v>
      </c>
      <c r="L17" s="9">
        <v>0</v>
      </c>
      <c r="O17" s="9" cm="1">
        <f t="array" ref="O17:O20">MMULT(_xlfn.ANCHORARRAY(I17),L10:L13)</f>
        <v>800</v>
      </c>
      <c r="T17" s="9">
        <v>1</v>
      </c>
      <c r="U17" s="9">
        <v>0</v>
      </c>
      <c r="V17" s="9">
        <v>0</v>
      </c>
      <c r="W17" s="9">
        <v>0</v>
      </c>
      <c r="Z17" s="9" cm="1">
        <f t="array" ref="Z17:AC20">MINVERSE(T17:W20)</f>
        <v>1</v>
      </c>
      <c r="AA17" s="9">
        <v>0</v>
      </c>
      <c r="AB17" s="9">
        <v>0</v>
      </c>
      <c r="AC17" s="9">
        <v>0</v>
      </c>
      <c r="AF17" s="9" cm="1">
        <f t="array" ref="AF17:AF20">MMULT(_xlfn.ANCHORARRAY(Z17),AC10:AC13)</f>
        <v>800</v>
      </c>
    </row>
    <row r="18" spans="2:32" x14ac:dyDescent="0.2">
      <c r="C18" s="9">
        <v>0</v>
      </c>
      <c r="D18" s="9">
        <v>1</v>
      </c>
      <c r="E18" s="9">
        <v>0</v>
      </c>
      <c r="F18" s="9">
        <v>0</v>
      </c>
      <c r="I18" s="9">
        <v>0</v>
      </c>
      <c r="J18" s="9">
        <v>1</v>
      </c>
      <c r="K18" s="9">
        <v>0</v>
      </c>
      <c r="L18" s="9">
        <v>0</v>
      </c>
      <c r="O18" s="9">
        <v>300</v>
      </c>
      <c r="T18" s="9">
        <v>0</v>
      </c>
      <c r="U18" s="9">
        <v>1</v>
      </c>
      <c r="V18" s="9">
        <v>0</v>
      </c>
      <c r="W18" s="9">
        <v>0</v>
      </c>
      <c r="Z18" s="9">
        <v>0</v>
      </c>
      <c r="AA18" s="9">
        <v>1</v>
      </c>
      <c r="AB18" s="9">
        <v>0</v>
      </c>
      <c r="AC18" s="9">
        <v>0</v>
      </c>
      <c r="AF18" s="9">
        <v>300</v>
      </c>
    </row>
    <row r="19" spans="2:32" x14ac:dyDescent="0.2">
      <c r="C19" s="9">
        <v>0</v>
      </c>
      <c r="D19" s="9">
        <v>0</v>
      </c>
      <c r="E19" s="9">
        <v>1</v>
      </c>
      <c r="F19" s="9">
        <v>0</v>
      </c>
      <c r="I19" s="9">
        <v>0</v>
      </c>
      <c r="J19" s="9">
        <v>0</v>
      </c>
      <c r="K19" s="9">
        <v>1</v>
      </c>
      <c r="L19" s="9">
        <v>0</v>
      </c>
      <c r="O19" s="9">
        <v>68</v>
      </c>
      <c r="T19" s="9">
        <v>0</v>
      </c>
      <c r="U19" s="9">
        <v>0</v>
      </c>
      <c r="V19" s="9">
        <v>1</v>
      </c>
      <c r="W19" s="9">
        <v>0</v>
      </c>
      <c r="Z19" s="9">
        <v>0</v>
      </c>
      <c r="AA19" s="9">
        <v>0</v>
      </c>
      <c r="AB19" s="9">
        <v>1</v>
      </c>
      <c r="AC19" s="9">
        <v>0</v>
      </c>
      <c r="AF19" s="9">
        <v>68</v>
      </c>
    </row>
    <row r="20" spans="2:32" x14ac:dyDescent="0.2">
      <c r="C20" s="9">
        <v>0</v>
      </c>
      <c r="D20" s="9">
        <v>0</v>
      </c>
      <c r="E20" s="9">
        <v>0</v>
      </c>
      <c r="F20" s="9">
        <v>1</v>
      </c>
      <c r="I20" s="9">
        <v>0</v>
      </c>
      <c r="J20" s="9">
        <v>0</v>
      </c>
      <c r="K20" s="9">
        <v>0</v>
      </c>
      <c r="L20" s="9">
        <v>1</v>
      </c>
      <c r="O20" s="9">
        <v>80</v>
      </c>
      <c r="T20" s="9">
        <v>0</v>
      </c>
      <c r="U20" s="9">
        <v>0</v>
      </c>
      <c r="V20" s="9">
        <v>0</v>
      </c>
      <c r="W20" s="9">
        <v>1</v>
      </c>
      <c r="Z20" s="9">
        <v>0</v>
      </c>
      <c r="AA20" s="9">
        <v>0</v>
      </c>
      <c r="AB20" s="9">
        <v>0</v>
      </c>
      <c r="AC20" s="9">
        <v>1</v>
      </c>
      <c r="AF20" s="9">
        <v>80</v>
      </c>
    </row>
    <row r="22" spans="2:32" x14ac:dyDescent="0.2">
      <c r="B22" s="9" t="s">
        <v>82</v>
      </c>
      <c r="C22" s="9" t="s">
        <v>73</v>
      </c>
      <c r="D22" s="9" t="s">
        <v>74</v>
      </c>
      <c r="E22" s="9" t="s">
        <v>40</v>
      </c>
      <c r="F22" s="9" t="s">
        <v>41</v>
      </c>
      <c r="S22" s="9" t="s">
        <v>82</v>
      </c>
      <c r="T22" s="9" t="s">
        <v>73</v>
      </c>
      <c r="U22" s="9" t="s">
        <v>74</v>
      </c>
      <c r="V22" s="9" t="s">
        <v>40</v>
      </c>
      <c r="W22" s="9" t="s">
        <v>41</v>
      </c>
    </row>
    <row r="23" spans="2:32" x14ac:dyDescent="0.2">
      <c r="C23" s="9">
        <v>1.3</v>
      </c>
      <c r="D23" s="9">
        <v>3.1</v>
      </c>
      <c r="E23" s="9">
        <v>0</v>
      </c>
      <c r="F23" s="9">
        <v>0</v>
      </c>
      <c r="T23" s="9">
        <v>1.3</v>
      </c>
      <c r="U23" s="9">
        <v>3.1</v>
      </c>
      <c r="V23" s="9">
        <v>0</v>
      </c>
      <c r="W23" s="9">
        <v>0</v>
      </c>
    </row>
    <row r="24" spans="2:32" x14ac:dyDescent="0.2">
      <c r="C24" s="9">
        <v>1</v>
      </c>
      <c r="D24" s="9">
        <v>1</v>
      </c>
      <c r="E24" s="9">
        <v>0</v>
      </c>
      <c r="F24" s="9">
        <v>0</v>
      </c>
      <c r="T24" s="9">
        <v>1</v>
      </c>
      <c r="U24" s="9">
        <v>1</v>
      </c>
      <c r="V24" s="9">
        <v>0</v>
      </c>
      <c r="W24" s="9">
        <v>0</v>
      </c>
    </row>
    <row r="25" spans="2:32" x14ac:dyDescent="0.2">
      <c r="C25" s="9">
        <v>1</v>
      </c>
      <c r="D25" s="9">
        <v>0</v>
      </c>
      <c r="E25" s="9">
        <v>-1</v>
      </c>
      <c r="F25" s="9">
        <v>0</v>
      </c>
      <c r="T25" s="9">
        <v>1</v>
      </c>
      <c r="U25" s="9">
        <v>0</v>
      </c>
      <c r="V25" s="9">
        <v>-1</v>
      </c>
      <c r="W25" s="9">
        <v>0</v>
      </c>
    </row>
    <row r="26" spans="2:32" x14ac:dyDescent="0.2">
      <c r="C26" s="9">
        <v>0</v>
      </c>
      <c r="D26" s="9">
        <v>1</v>
      </c>
      <c r="E26" s="9">
        <v>0</v>
      </c>
      <c r="F26" s="9">
        <v>-1</v>
      </c>
      <c r="T26" s="9">
        <v>0</v>
      </c>
      <c r="U26" s="9">
        <v>1</v>
      </c>
      <c r="V26" s="9">
        <v>0</v>
      </c>
      <c r="W26" s="9">
        <v>-1</v>
      </c>
    </row>
    <row r="28" spans="2:32" x14ac:dyDescent="0.2">
      <c r="C28" s="9" t="s">
        <v>73</v>
      </c>
      <c r="D28" s="9" t="s">
        <v>74</v>
      </c>
      <c r="E28" s="9" t="s">
        <v>40</v>
      </c>
      <c r="F28" s="9" t="s">
        <v>41</v>
      </c>
      <c r="T28" s="9" t="s">
        <v>73</v>
      </c>
      <c r="U28" s="9" t="s">
        <v>74</v>
      </c>
      <c r="V28" s="9" t="s">
        <v>40</v>
      </c>
      <c r="W28" s="9" t="s">
        <v>41</v>
      </c>
    </row>
    <row r="29" spans="2:32" x14ac:dyDescent="0.2">
      <c r="B29" s="9" t="s">
        <v>86</v>
      </c>
      <c r="C29" s="9" cm="1">
        <f t="array" ref="C29:F29">MMULT(MMULT(C6:F6,_xlfn.ANCHORARRAY(I17)),C23:F26)-(I6:L6)</f>
        <v>-4700</v>
      </c>
      <c r="D29" s="10">
        <v>-5000</v>
      </c>
      <c r="E29" s="9">
        <v>1000</v>
      </c>
      <c r="F29" s="9">
        <v>1000</v>
      </c>
      <c r="S29" s="9" t="s">
        <v>86</v>
      </c>
      <c r="T29" s="9" cm="1">
        <f t="array" ref="T29:W29">MMULT(MMULT(T6:W6,_xlfn.ANCHORARRAY(Z17)),T23:W26)-(Z6:AC6)</f>
        <v>-4700</v>
      </c>
      <c r="U29" s="10">
        <v>-5000</v>
      </c>
      <c r="V29" s="9">
        <v>1000</v>
      </c>
      <c r="W29" s="9">
        <v>1000</v>
      </c>
    </row>
    <row r="35" spans="2:25" x14ac:dyDescent="0.2">
      <c r="B35" s="9" t="s">
        <v>79</v>
      </c>
      <c r="S35" s="9" t="s">
        <v>79</v>
      </c>
    </row>
    <row r="36" spans="2:25" x14ac:dyDescent="0.2">
      <c r="C36" s="9" cm="1">
        <f t="array" ref="C36:F39">MMULT(_xlfn.ANCHORARRAY(I17),C23:F26)</f>
        <v>1.3</v>
      </c>
      <c r="D36" s="10">
        <v>3.1</v>
      </c>
      <c r="E36" s="9">
        <v>0</v>
      </c>
      <c r="F36" s="9">
        <v>0</v>
      </c>
      <c r="T36" s="9" cm="1">
        <f t="array" ref="T36:W39">MMULT(_xlfn.ANCHORARRAY(Z17),T23:W26)</f>
        <v>1.3</v>
      </c>
      <c r="U36" s="10">
        <v>3.1</v>
      </c>
      <c r="V36" s="9">
        <v>0</v>
      </c>
      <c r="W36" s="9">
        <v>0</v>
      </c>
    </row>
    <row r="37" spans="2:25" x14ac:dyDescent="0.2">
      <c r="C37" s="9">
        <v>1</v>
      </c>
      <c r="D37" s="10">
        <v>1</v>
      </c>
      <c r="E37" s="9">
        <v>0</v>
      </c>
      <c r="F37" s="9">
        <v>0</v>
      </c>
      <c r="T37" s="9">
        <v>1</v>
      </c>
      <c r="U37" s="10">
        <v>1</v>
      </c>
      <c r="V37" s="9">
        <v>0</v>
      </c>
      <c r="W37" s="9">
        <v>0</v>
      </c>
    </row>
    <row r="38" spans="2:25" x14ac:dyDescent="0.2">
      <c r="C38" s="9">
        <v>1</v>
      </c>
      <c r="D38" s="10">
        <v>0</v>
      </c>
      <c r="E38" s="9">
        <v>-1</v>
      </c>
      <c r="F38" s="9">
        <v>0</v>
      </c>
      <c r="T38" s="9">
        <v>1</v>
      </c>
      <c r="U38" s="10">
        <v>0</v>
      </c>
      <c r="V38" s="9">
        <v>-1</v>
      </c>
      <c r="W38" s="9">
        <v>0</v>
      </c>
    </row>
    <row r="39" spans="2:25" x14ac:dyDescent="0.2">
      <c r="C39" s="9">
        <v>0</v>
      </c>
      <c r="D39" s="10">
        <v>1</v>
      </c>
      <c r="E39" s="9">
        <v>0</v>
      </c>
      <c r="F39" s="9">
        <v>-1</v>
      </c>
      <c r="T39" s="9">
        <v>0</v>
      </c>
      <c r="U39" s="10">
        <v>1</v>
      </c>
      <c r="V39" s="9">
        <v>0</v>
      </c>
      <c r="W39" s="9">
        <v>-1</v>
      </c>
    </row>
    <row r="41" spans="2:25" x14ac:dyDescent="0.2">
      <c r="B41" s="9" t="s">
        <v>87</v>
      </c>
      <c r="C41" s="9" t="s">
        <v>38</v>
      </c>
      <c r="D41" s="9">
        <f>O17/D36</f>
        <v>258.06451612903226</v>
      </c>
      <c r="G41" s="9" t="s">
        <v>88</v>
      </c>
      <c r="H41" s="9" cm="1">
        <f t="array" ref="H41">MMULT(C6:F6,_xlfn.ANCHORARRAY(O17))</f>
        <v>-148000</v>
      </c>
      <c r="S41" s="9" t="s">
        <v>87</v>
      </c>
      <c r="T41" s="9" t="s">
        <v>38</v>
      </c>
      <c r="U41" s="9">
        <f>AF17/U36</f>
        <v>258.06451612903226</v>
      </c>
      <c r="X41" s="9" t="s">
        <v>88</v>
      </c>
      <c r="Y41" s="9" cm="1">
        <f t="array" ref="Y41">MMULT(T6:W6,_xlfn.ANCHORARRAY(AF17))</f>
        <v>-148000</v>
      </c>
    </row>
    <row r="42" spans="2:25" x14ac:dyDescent="0.2">
      <c r="C42" s="9" t="s">
        <v>39</v>
      </c>
      <c r="D42" s="9">
        <f t="shared" ref="D42:D44" si="0">O18/D37</f>
        <v>300</v>
      </c>
      <c r="T42" s="9" t="s">
        <v>39</v>
      </c>
      <c r="U42" s="9">
        <f t="shared" ref="U42:U44" si="1">AF18/U37</f>
        <v>300</v>
      </c>
    </row>
    <row r="43" spans="2:25" x14ac:dyDescent="0.2">
      <c r="C43" s="9" t="s">
        <v>75</v>
      </c>
      <c r="D43" s="9" t="e">
        <f t="shared" si="0"/>
        <v>#DIV/0!</v>
      </c>
      <c r="T43" s="9" t="s">
        <v>75</v>
      </c>
      <c r="U43" s="9" t="e">
        <f t="shared" si="1"/>
        <v>#DIV/0!</v>
      </c>
    </row>
    <row r="44" spans="2:25" x14ac:dyDescent="0.2">
      <c r="C44" s="9" t="s">
        <v>76</v>
      </c>
      <c r="D44" s="9">
        <f t="shared" si="0"/>
        <v>80</v>
      </c>
      <c r="T44" s="9" t="s">
        <v>76</v>
      </c>
      <c r="U44" s="9">
        <f t="shared" si="1"/>
        <v>80</v>
      </c>
    </row>
  </sheetData>
  <mergeCells count="2">
    <mergeCell ref="B1:O1"/>
    <mergeCell ref="S1:AF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01B12-32A0-4C48-B541-C18B1CA0833F}">
  <dimension ref="M6:T15"/>
  <sheetViews>
    <sheetView workbookViewId="0">
      <selection activeCell="L23" sqref="L23"/>
    </sheetView>
  </sheetViews>
  <sheetFormatPr baseColWidth="10" defaultRowHeight="16" x14ac:dyDescent="0.2"/>
  <sheetData>
    <row r="6" spans="13:20" x14ac:dyDescent="0.2">
      <c r="N6" t="s">
        <v>22</v>
      </c>
      <c r="O6" t="s">
        <v>29</v>
      </c>
    </row>
    <row r="7" spans="13:20" x14ac:dyDescent="0.2">
      <c r="N7" t="s">
        <v>21</v>
      </c>
      <c r="O7" t="s">
        <v>30</v>
      </c>
    </row>
    <row r="11" spans="13:20" x14ac:dyDescent="0.2">
      <c r="M11" t="s">
        <v>19</v>
      </c>
      <c r="N11" t="s">
        <v>31</v>
      </c>
      <c r="O11" t="s">
        <v>20</v>
      </c>
      <c r="P11" t="s">
        <v>32</v>
      </c>
      <c r="Q11" t="s">
        <v>33</v>
      </c>
      <c r="S11" t="s">
        <v>34</v>
      </c>
      <c r="T11" t="s">
        <v>35</v>
      </c>
    </row>
    <row r="12" spans="13:20" x14ac:dyDescent="0.2">
      <c r="M12">
        <v>35</v>
      </c>
      <c r="N12" t="s">
        <v>21</v>
      </c>
      <c r="O12">
        <v>35</v>
      </c>
      <c r="P12" t="s">
        <v>36</v>
      </c>
      <c r="Q12" t="s">
        <v>44</v>
      </c>
      <c r="R12" t="s">
        <v>38</v>
      </c>
      <c r="S12">
        <v>0</v>
      </c>
      <c r="T12" t="s">
        <v>43</v>
      </c>
    </row>
    <row r="13" spans="13:20" x14ac:dyDescent="0.2">
      <c r="M13">
        <v>15</v>
      </c>
      <c r="N13" t="s">
        <v>21</v>
      </c>
      <c r="O13">
        <v>35</v>
      </c>
      <c r="P13" t="s">
        <v>36</v>
      </c>
      <c r="Q13" t="s">
        <v>44</v>
      </c>
      <c r="R13" t="s">
        <v>39</v>
      </c>
      <c r="S13">
        <v>20</v>
      </c>
      <c r="T13" t="s">
        <v>42</v>
      </c>
    </row>
    <row r="14" spans="13:20" x14ac:dyDescent="0.2">
      <c r="M14">
        <v>40</v>
      </c>
      <c r="N14" t="s">
        <v>22</v>
      </c>
      <c r="O14">
        <v>40</v>
      </c>
      <c r="P14" t="s">
        <v>37</v>
      </c>
      <c r="Q14" t="s">
        <v>45</v>
      </c>
      <c r="R14" t="s">
        <v>40</v>
      </c>
      <c r="S14">
        <v>0</v>
      </c>
      <c r="T14" t="s">
        <v>43</v>
      </c>
    </row>
    <row r="15" spans="13:20" x14ac:dyDescent="0.2">
      <c r="M15">
        <v>48</v>
      </c>
      <c r="N15" t="s">
        <v>22</v>
      </c>
      <c r="O15">
        <v>40</v>
      </c>
      <c r="P15" t="s">
        <v>37</v>
      </c>
      <c r="Q15" t="s">
        <v>45</v>
      </c>
      <c r="R15" t="s">
        <v>41</v>
      </c>
      <c r="S15">
        <v>8</v>
      </c>
      <c r="T15" t="s">
        <v>42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Informe de confidencialidad 1</vt:lpstr>
      <vt:lpstr>Ejercicio2</vt:lpstr>
      <vt:lpstr>Hoja3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Rene Ramirez Castro</dc:creator>
  <cp:lastModifiedBy>Ivan Rene Ramirez Castro</cp:lastModifiedBy>
  <dcterms:created xsi:type="dcterms:W3CDTF">2024-02-02T19:09:57Z</dcterms:created>
  <dcterms:modified xsi:type="dcterms:W3CDTF">2024-02-09T22:20:42Z</dcterms:modified>
</cp:coreProperties>
</file>