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ior\Desktop\Firewall\"/>
    </mc:Choice>
  </mc:AlternateContent>
  <bookViews>
    <workbookView xWindow="0" yWindow="0" windowWidth="15345" windowHeight="4545" tabRatio="613" activeTab="6"/>
  </bookViews>
  <sheets>
    <sheet name="1-Interfaces" sheetId="1" r:id="rId1"/>
    <sheet name="2-Ports" sheetId="2" r:id="rId2"/>
    <sheet name="3-ExtPort" sheetId="3" r:id="rId3"/>
    <sheet name="4-ExtService" sheetId="4" r:id="rId4"/>
    <sheet name="5-PubPort" sheetId="6" r:id="rId5"/>
    <sheet name="6-PubService" sheetId="7" r:id="rId6"/>
    <sheet name="7-Redirec" sheetId="5" r:id="rId7"/>
  </sheets>
  <definedNames>
    <definedName name="_xlnm._FilterDatabase" localSheetId="2" hidden="1">'3-ExtPort'!$A$3:$I$3</definedName>
    <definedName name="_xlnm._FilterDatabase" localSheetId="3" hidden="1">'4-ExtService'!$A$3:$I$3</definedName>
    <definedName name="_xlnm._FilterDatabase" localSheetId="4" hidden="1">'5-PubPort'!$A$3:$I$3</definedName>
    <definedName name="_xlnm._FilterDatabase" localSheetId="5" hidden="1">'6-PubService'!$A$3:$I$3</definedName>
    <definedName name="_xlnm._FilterDatabase" localSheetId="6" hidden="1">'7-Redirec'!$A$3:$L$3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4" i="5"/>
  <c r="G31" i="5" l="1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I5" i="7" l="1"/>
  <c r="I6" i="7"/>
  <c r="I7" i="7"/>
  <c r="I11" i="7"/>
  <c r="I12" i="7"/>
  <c r="I14" i="7"/>
  <c r="I15" i="7"/>
  <c r="I17" i="7"/>
  <c r="I18" i="7"/>
  <c r="I19" i="7"/>
  <c r="I20" i="7"/>
  <c r="I21" i="7"/>
  <c r="I22" i="7"/>
  <c r="I23" i="7"/>
  <c r="I25" i="7"/>
  <c r="B5" i="7"/>
  <c r="B6" i="7"/>
  <c r="B7" i="7"/>
  <c r="B11" i="7"/>
  <c r="B12" i="7"/>
  <c r="B14" i="7"/>
  <c r="B15" i="7"/>
  <c r="B17" i="7"/>
  <c r="B18" i="7"/>
  <c r="B19" i="7"/>
  <c r="B20" i="7"/>
  <c r="B21" i="7"/>
  <c r="B22" i="7"/>
  <c r="B23" i="7"/>
  <c r="B25" i="7"/>
  <c r="I6" i="4"/>
  <c r="I7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6" i="4"/>
  <c r="B7" i="4"/>
  <c r="F31" i="7"/>
  <c r="B31" i="7" s="1"/>
  <c r="E31" i="7"/>
  <c r="F30" i="7"/>
  <c r="B30" i="7" s="1"/>
  <c r="E30" i="7"/>
  <c r="F29" i="7"/>
  <c r="I29" i="7" s="1"/>
  <c r="E29" i="7"/>
  <c r="F28" i="7"/>
  <c r="B28" i="7" s="1"/>
  <c r="E28" i="7"/>
  <c r="F27" i="7"/>
  <c r="B27" i="7" s="1"/>
  <c r="E27" i="7"/>
  <c r="F26" i="7"/>
  <c r="B26" i="7" s="1"/>
  <c r="E26" i="7"/>
  <c r="F25" i="7"/>
  <c r="E25" i="7"/>
  <c r="F24" i="7"/>
  <c r="B24" i="7" s="1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B16" i="7" s="1"/>
  <c r="E16" i="7"/>
  <c r="F15" i="7"/>
  <c r="E15" i="7"/>
  <c r="F14" i="7"/>
  <c r="E14" i="7"/>
  <c r="F13" i="7"/>
  <c r="I13" i="7" s="1"/>
  <c r="E13" i="7"/>
  <c r="F12" i="7"/>
  <c r="E12" i="7"/>
  <c r="F11" i="7"/>
  <c r="E11" i="7"/>
  <c r="F10" i="7"/>
  <c r="B10" i="7" s="1"/>
  <c r="E10" i="7"/>
  <c r="F9" i="7"/>
  <c r="I9" i="7" s="1"/>
  <c r="E9" i="7"/>
  <c r="F8" i="7"/>
  <c r="B8" i="7" s="1"/>
  <c r="E8" i="7"/>
  <c r="F7" i="7"/>
  <c r="E7" i="7"/>
  <c r="F6" i="7"/>
  <c r="E6" i="7"/>
  <c r="F5" i="7"/>
  <c r="E5" i="7"/>
  <c r="F4" i="7"/>
  <c r="I4" i="7" s="1"/>
  <c r="E4" i="7"/>
  <c r="F31" i="6"/>
  <c r="E31" i="6"/>
  <c r="B31" i="6" s="1"/>
  <c r="F30" i="6"/>
  <c r="E30" i="6"/>
  <c r="B30" i="6" s="1"/>
  <c r="F29" i="6"/>
  <c r="E29" i="6"/>
  <c r="B29" i="6" s="1"/>
  <c r="F28" i="6"/>
  <c r="E28" i="6"/>
  <c r="B28" i="6" s="1"/>
  <c r="F27" i="6"/>
  <c r="E27" i="6"/>
  <c r="B27" i="6" s="1"/>
  <c r="F26" i="6"/>
  <c r="E26" i="6"/>
  <c r="B26" i="6" s="1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I27" i="6"/>
  <c r="I29" i="6"/>
  <c r="I31" i="6"/>
  <c r="E5" i="4"/>
  <c r="F5" i="4"/>
  <c r="I5" i="4" s="1"/>
  <c r="E6" i="4"/>
  <c r="F6" i="4"/>
  <c r="E7" i="4"/>
  <c r="F7" i="4"/>
  <c r="E8" i="4"/>
  <c r="F8" i="4"/>
  <c r="B8" i="4" s="1"/>
  <c r="E9" i="4"/>
  <c r="F9" i="4"/>
  <c r="I9" i="4" s="1"/>
  <c r="E10" i="4"/>
  <c r="F10" i="4"/>
  <c r="I10" i="4" s="1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B24" i="4" s="1"/>
  <c r="E25" i="4"/>
  <c r="F25" i="4"/>
  <c r="I25" i="4" s="1"/>
  <c r="E26" i="4"/>
  <c r="F26" i="4"/>
  <c r="I26" i="4" s="1"/>
  <c r="E27" i="4"/>
  <c r="F27" i="4"/>
  <c r="I27" i="4" s="1"/>
  <c r="E28" i="4"/>
  <c r="F28" i="4"/>
  <c r="B28" i="4" s="1"/>
  <c r="E29" i="4"/>
  <c r="F29" i="4"/>
  <c r="I29" i="4" s="1"/>
  <c r="E30" i="4"/>
  <c r="F30" i="4"/>
  <c r="I30" i="4" s="1"/>
  <c r="E31" i="4"/>
  <c r="F31" i="4"/>
  <c r="B31" i="4" s="1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B26" i="3"/>
  <c r="I26" i="3"/>
  <c r="B27" i="3"/>
  <c r="I27" i="3"/>
  <c r="B28" i="3"/>
  <c r="I28" i="3"/>
  <c r="B29" i="3"/>
  <c r="I29" i="3"/>
  <c r="B30" i="3"/>
  <c r="I30" i="3"/>
  <c r="B31" i="3"/>
  <c r="I31" i="3"/>
  <c r="G8" i="1"/>
  <c r="G7" i="1"/>
  <c r="B8" i="1"/>
  <c r="B7" i="1"/>
  <c r="E4" i="4"/>
  <c r="I24" i="4" l="1"/>
  <c r="B4" i="7"/>
  <c r="I8" i="4"/>
  <c r="I28" i="4"/>
  <c r="B27" i="4"/>
  <c r="B30" i="4"/>
  <c r="B26" i="4"/>
  <c r="I31" i="4"/>
  <c r="B10" i="4"/>
  <c r="B29" i="4"/>
  <c r="B25" i="4"/>
  <c r="B9" i="4"/>
  <c r="B5" i="4"/>
  <c r="B29" i="7"/>
  <c r="B13" i="7"/>
  <c r="B9" i="7"/>
  <c r="I28" i="7"/>
  <c r="I24" i="7"/>
  <c r="I16" i="7"/>
  <c r="I8" i="7"/>
  <c r="I31" i="7"/>
  <c r="I27" i="7"/>
  <c r="I30" i="7"/>
  <c r="I26" i="7"/>
  <c r="I10" i="7"/>
  <c r="I30" i="6"/>
  <c r="I28" i="6"/>
  <c r="I26" i="6"/>
  <c r="I25" i="6"/>
  <c r="I25" i="3"/>
  <c r="I24" i="6"/>
  <c r="I23" i="6"/>
  <c r="I22" i="6"/>
  <c r="I21" i="6"/>
  <c r="I20" i="6"/>
  <c r="B20" i="6"/>
  <c r="I19" i="6"/>
  <c r="I18" i="6"/>
  <c r="B18" i="6"/>
  <c r="I17" i="6"/>
  <c r="B17" i="6"/>
  <c r="I16" i="6"/>
  <c r="B16" i="6"/>
  <c r="I15" i="6"/>
  <c r="B15" i="6"/>
  <c r="B14" i="6"/>
  <c r="I13" i="6"/>
  <c r="B13" i="6"/>
  <c r="I12" i="6"/>
  <c r="I11" i="6"/>
  <c r="B11" i="6"/>
  <c r="I10" i="6"/>
  <c r="B10" i="6"/>
  <c r="I9" i="6"/>
  <c r="I8" i="6"/>
  <c r="I7" i="6"/>
  <c r="B7" i="6"/>
  <c r="I6" i="6"/>
  <c r="I5" i="6"/>
  <c r="B5" i="6"/>
  <c r="I4" i="6"/>
  <c r="B4" i="6"/>
  <c r="B23" i="6" l="1"/>
  <c r="B8" i="6"/>
  <c r="B6" i="6"/>
  <c r="B21" i="6"/>
  <c r="B12" i="6"/>
  <c r="B25" i="3"/>
  <c r="B25" i="6"/>
  <c r="B9" i="6"/>
  <c r="B22" i="6"/>
  <c r="I14" i="6"/>
  <c r="B19" i="6"/>
  <c r="B24" i="6"/>
  <c r="F4" i="4"/>
  <c r="B7" i="3"/>
  <c r="I10" i="3"/>
  <c r="B13" i="3"/>
  <c r="B14" i="3"/>
  <c r="I15" i="3"/>
  <c r="B16" i="3"/>
  <c r="I17" i="3"/>
  <c r="B18" i="3"/>
  <c r="B20" i="3"/>
  <c r="I6" i="3"/>
  <c r="E4" i="3"/>
  <c r="B19" i="3"/>
  <c r="I22" i="3"/>
  <c r="B23" i="3"/>
  <c r="B15" i="3"/>
  <c r="B17" i="3"/>
  <c r="F4" i="3"/>
  <c r="I11" i="3"/>
  <c r="B11" i="3"/>
  <c r="I4" i="4" l="1"/>
  <c r="B4" i="4"/>
  <c r="B9" i="3"/>
  <c r="I19" i="3"/>
  <c r="I9" i="3"/>
  <c r="B21" i="3"/>
  <c r="I18" i="3"/>
  <c r="B24" i="3"/>
  <c r="I12" i="3"/>
  <c r="I8" i="3"/>
  <c r="I21" i="3"/>
  <c r="I5" i="3"/>
  <c r="I23" i="3"/>
  <c r="B8" i="3"/>
  <c r="I16" i="3"/>
  <c r="B12" i="3"/>
  <c r="I4" i="3"/>
  <c r="B22" i="3"/>
  <c r="I20" i="3"/>
  <c r="I14" i="3"/>
  <c r="I13" i="3"/>
  <c r="I7" i="3"/>
  <c r="B5" i="3"/>
  <c r="I24" i="3"/>
  <c r="B10" i="3"/>
  <c r="B6" i="3"/>
  <c r="B4" i="3"/>
</calcChain>
</file>

<file path=xl/sharedStrings.xml><?xml version="1.0" encoding="utf-8"?>
<sst xmlns="http://schemas.openxmlformats.org/spreadsheetml/2006/main" count="978" uniqueCount="95">
  <si>
    <t>Internet</t>
  </si>
  <si>
    <t>Lan</t>
  </si>
  <si>
    <t>ens34</t>
  </si>
  <si>
    <t>ens32</t>
  </si>
  <si>
    <t>InterfaceVM</t>
  </si>
  <si>
    <t>Interface R</t>
  </si>
  <si>
    <t>InterfaceD</t>
  </si>
  <si>
    <t>ens33</t>
  </si>
  <si>
    <t>p2p1</t>
  </si>
  <si>
    <t>p4p1</t>
  </si>
  <si>
    <t>public</t>
  </si>
  <si>
    <t>external</t>
  </si>
  <si>
    <t>tipo</t>
  </si>
  <si>
    <t>Tipo</t>
  </si>
  <si>
    <t>Direccionar interfaces</t>
  </si>
  <si>
    <t>Confirmar interfaces</t>
  </si>
  <si>
    <t>Puerto</t>
  </si>
  <si>
    <t>Servicio</t>
  </si>
  <si>
    <t>Establecer puertos a abrir externamente (Permitir acceso a servidor)</t>
  </si>
  <si>
    <t>TCP_IN = "20,21,25,53,80,110,143,443,465,587,993,995,3128,8000,5632:5636,3389,10000,25267"</t>
  </si>
  <si>
    <t># Allow outgoing TCP ports</t>
  </si>
  <si>
    <t>TCP_OUT = "20,21,25,53,80,110,113,443,587,993,995,3128"</t>
  </si>
  <si>
    <t># Allow incoming UDP ports</t>
  </si>
  <si>
    <t>UDP_IN = "20,21,53"</t>
  </si>
  <si>
    <t># Allow outgoing UDP ports</t>
  </si>
  <si>
    <t># To allow outgoing traceroute add 33434:33523 to this list</t>
  </si>
  <si>
    <t>UDP_OUT = "20,21,53,113,123"</t>
  </si>
  <si>
    <t>5632:5636</t>
  </si>
  <si>
    <t>webmin</t>
  </si>
  <si>
    <t>ftp</t>
  </si>
  <si>
    <t>pop3</t>
  </si>
  <si>
    <t>dns</t>
  </si>
  <si>
    <t>http</t>
  </si>
  <si>
    <t>https</t>
  </si>
  <si>
    <t>tcp</t>
  </si>
  <si>
    <t>udp</t>
  </si>
  <si>
    <t>entrada</t>
  </si>
  <si>
    <t>salida</t>
  </si>
  <si>
    <t># Allow incoming TCP ports</t>
  </si>
  <si>
    <t>ntp</t>
  </si>
  <si>
    <t>camaras</t>
  </si>
  <si>
    <t>ipv4/ipv6</t>
  </si>
  <si>
    <t>ssh</t>
  </si>
  <si>
    <t>smtp</t>
  </si>
  <si>
    <t>squid</t>
  </si>
  <si>
    <t>Uso</t>
  </si>
  <si>
    <t>si</t>
  </si>
  <si>
    <t>no</t>
  </si>
  <si>
    <t>imap</t>
  </si>
  <si>
    <t>mysql</t>
  </si>
  <si>
    <t>Ent/Sal</t>
  </si>
  <si>
    <t xml:space="preserve">Ent </t>
  </si>
  <si>
    <t>Zona</t>
  </si>
  <si>
    <t>Estado</t>
  </si>
  <si>
    <t>tcp/udp</t>
  </si>
  <si>
    <t>/tcp</t>
  </si>
  <si>
    <t>--permanent</t>
  </si>
  <si>
    <t>external = Internet</t>
  </si>
  <si>
    <t>public = Lan</t>
  </si>
  <si>
    <t>#Activacion por PUERTOS ( Los que son vistos por ip publica y se desea acceder a ellos)</t>
  </si>
  <si>
    <t>#Activacion por SERVICIOS  ( Los que son vistos por ip publica y se desea acceder a ellos)</t>
  </si>
  <si>
    <t>#comando Agregar</t>
  </si>
  <si>
    <t>#comando Eliminar</t>
  </si>
  <si>
    <t>pop3s</t>
  </si>
  <si>
    <t>imaps</t>
  </si>
  <si>
    <t>smtps</t>
  </si>
  <si>
    <t>#Activacion por PUERTOS ( Los que son vistos por LAN y se desea acceder a ellos)</t>
  </si>
  <si>
    <t>#Activacion por SERVICIOS  ( Los que son vistos por LAN y se desea acceder a ellos)</t>
  </si>
  <si>
    <t>Port.D</t>
  </si>
  <si>
    <t>Movido a</t>
  </si>
  <si>
    <t>firewall-cmd --get-active-zones</t>
  </si>
  <si>
    <t>Agregar</t>
  </si>
  <si>
    <t>Eliminar</t>
  </si>
  <si>
    <t>firewall-cmd --get-services</t>
  </si>
  <si>
    <t>dhcp</t>
  </si>
  <si>
    <t>mssql</t>
  </si>
  <si>
    <t>nfs</t>
  </si>
  <si>
    <t>rsh</t>
  </si>
  <si>
    <t>snmp</t>
  </si>
  <si>
    <t>vnc-server</t>
  </si>
  <si>
    <t>ms-wbt</t>
  </si>
  <si>
    <t>auth</t>
  </si>
  <si>
    <t>submission</t>
  </si>
  <si>
    <t>/udp</t>
  </si>
  <si>
    <t>Sal</t>
  </si>
  <si>
    <t>App-XXX</t>
  </si>
  <si>
    <t>Redireccion</t>
  </si>
  <si>
    <t>5632-5636</t>
  </si>
  <si>
    <t>ipOrigen</t>
  </si>
  <si>
    <t>IpDestino</t>
  </si>
  <si>
    <t>Puerto Des.</t>
  </si>
  <si>
    <t>192.168.55.8</t>
  </si>
  <si>
    <t>10.10.1.100</t>
  </si>
  <si>
    <t>firewall-cmd --zone=public --add-masquerade</t>
  </si>
  <si>
    <t>firewall-cmd --zone=public --remove-masquerade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</si>
</sst>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0" fillId="0" borderId="0" xfId="0" applyBorder="1"/>
    <xf numFmtId="0" fontId="0" fillId="0" borderId="1" xfId="0" quotePrefix="1" applyFill="1" applyBorder="1"/>
    <xf numFmtId="0" fontId="1" fillId="0" borderId="3" xfId="0" applyFont="1" applyBorder="1"/>
    <xf numFmtId="0" fontId="1" fillId="0" borderId="1" xfId="0" applyFont="1" applyFill="1" applyBorder="1"/>
    <xf numFmtId="0" fontId="0" fillId="0" borderId="0" xfId="0" applyBorder="1" applyAlignment="1">
      <alignment horizontal="right"/>
    </xf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0" xfId="0" applyFill="1"/>
    <xf numFmtId="0" fontId="0" fillId="2" borderId="0" xfId="0" applyFill="1"/>
    <xf numFmtId="0" fontId="0" fillId="7" borderId="0" xfId="0" applyFill="1"/>
    <xf numFmtId="0" fontId="1" fillId="5" borderId="1" xfId="0" applyFont="1" applyFill="1" applyBorder="1"/>
    <xf numFmtId="0" fontId="1" fillId="9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8" borderId="0" xfId="0" applyFont="1" applyFill="1" applyAlignment="1">
      <alignment vertical="center"/>
    </xf>
    <xf numFmtId="0" fontId="0" fillId="0" borderId="1" xfId="0" applyFont="1" applyBorder="1"/>
    <xf numFmtId="0" fontId="0" fillId="0" borderId="1" xfId="0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10" borderId="0" xfId="0" applyFill="1"/>
    <xf numFmtId="0" fontId="0" fillId="2" borderId="0" xfId="0" applyFill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5" borderId="1" xfId="0" applyFill="1" applyBorder="1" applyAlignment="1"/>
    <xf numFmtId="0" fontId="0" fillId="0" borderId="1" xfId="0" quotePrefix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"/>
    </sheetView>
  </sheetViews>
  <sheetFormatPr baseColWidth="10" defaultRowHeight="15"/>
  <cols>
    <col min="1" max="1" width="5.5703125" customWidth="1"/>
    <col min="2" max="2" width="9.5703125" customWidth="1"/>
    <col min="3" max="3" width="15.42578125" customWidth="1"/>
  </cols>
  <sheetData>
    <row r="1" spans="1:10">
      <c r="C1" s="2" t="s">
        <v>6</v>
      </c>
      <c r="D1" s="2" t="s">
        <v>4</v>
      </c>
      <c r="E1" s="4" t="s">
        <v>5</v>
      </c>
      <c r="F1" s="4" t="s">
        <v>13</v>
      </c>
    </row>
    <row r="2" spans="1:10">
      <c r="B2" s="3" t="s">
        <v>0</v>
      </c>
      <c r="C2" s="1" t="s">
        <v>2</v>
      </c>
      <c r="D2" s="1" t="s">
        <v>7</v>
      </c>
      <c r="E2" s="18" t="s">
        <v>8</v>
      </c>
      <c r="F2" s="19" t="s">
        <v>11</v>
      </c>
    </row>
    <row r="3" spans="1:10">
      <c r="B3" s="3" t="s">
        <v>1</v>
      </c>
      <c r="C3" s="1" t="s">
        <v>3</v>
      </c>
      <c r="D3" s="1" t="s">
        <v>2</v>
      </c>
      <c r="E3" s="18" t="s">
        <v>9</v>
      </c>
      <c r="F3" s="19" t="s">
        <v>10</v>
      </c>
    </row>
    <row r="5" spans="1:10">
      <c r="A5" s="5">
        <v>1</v>
      </c>
      <c r="B5" s="5" t="s">
        <v>14</v>
      </c>
    </row>
    <row r="6" spans="1:10">
      <c r="A6" s="5"/>
      <c r="B6" s="5" t="s">
        <v>71</v>
      </c>
      <c r="G6" t="s">
        <v>72</v>
      </c>
    </row>
    <row r="7" spans="1:10">
      <c r="B7" s="17" t="str">
        <f>CONCATENATE("firewall-cmd --zone=",$F3," --change-interface=",$E3)</f>
        <v>firewall-cmd --zone=public --change-interface=p4p1</v>
      </c>
      <c r="C7" s="17"/>
      <c r="D7" s="17"/>
      <c r="E7" s="17"/>
      <c r="G7" s="17" t="str">
        <f>CONCATENATE("firewall-cmd --zone=",$F3," --remove-interface=",$E3)</f>
        <v>firewall-cmd --zone=public --remove-interface=p4p1</v>
      </c>
      <c r="J7" s="5"/>
    </row>
    <row r="8" spans="1:10">
      <c r="B8" s="17" t="str">
        <f>CONCATENATE("firewall-cmd --zone=",$F2," --change-interface=",$E2)</f>
        <v>firewall-cmd --zone=external --change-interface=p2p1</v>
      </c>
      <c r="C8" s="17"/>
      <c r="D8" s="17"/>
      <c r="E8" s="17"/>
      <c r="G8" s="17" t="str">
        <f>CONCATENATE("firewall-cmd --zone=",$F2," --remove-interface=",$E2)</f>
        <v>firewall-cmd --zone=external --remove-interface=p2p1</v>
      </c>
    </row>
    <row r="9" spans="1:10">
      <c r="B9" s="5" t="s">
        <v>15</v>
      </c>
      <c r="J9" s="5"/>
    </row>
    <row r="10" spans="1:10">
      <c r="B10" s="17" t="s">
        <v>70</v>
      </c>
      <c r="C10" s="17"/>
      <c r="D10" s="17"/>
      <c r="E10" s="17"/>
    </row>
    <row r="12" spans="1:10">
      <c r="J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workbookViewId="0">
      <selection activeCell="B3" sqref="B3:C31"/>
    </sheetView>
  </sheetViews>
  <sheetFormatPr baseColWidth="10" defaultRowHeight="15"/>
  <cols>
    <col min="1" max="1" width="5.42578125" customWidth="1"/>
    <col min="2" max="2" width="9.7109375" customWidth="1"/>
    <col min="9" max="9" width="9.5703125" customWidth="1"/>
    <col min="10" max="10" width="8.85546875" customWidth="1"/>
  </cols>
  <sheetData>
    <row r="1" spans="1:11">
      <c r="A1">
        <v>2</v>
      </c>
      <c r="B1" s="5" t="s">
        <v>18</v>
      </c>
    </row>
    <row r="2" spans="1:11">
      <c r="B2" s="5" t="s">
        <v>41</v>
      </c>
      <c r="C2" s="5"/>
      <c r="D2" s="22" t="s">
        <v>73</v>
      </c>
      <c r="E2" s="22"/>
      <c r="F2" s="22"/>
      <c r="G2" s="5"/>
      <c r="H2" s="5"/>
      <c r="I2" s="5"/>
      <c r="J2" s="5"/>
      <c r="K2" s="5"/>
    </row>
    <row r="3" spans="1:11">
      <c r="A3" s="3" t="s">
        <v>45</v>
      </c>
      <c r="B3" s="3" t="s">
        <v>16</v>
      </c>
      <c r="C3" s="3" t="s">
        <v>17</v>
      </c>
      <c r="D3" s="3" t="s">
        <v>36</v>
      </c>
      <c r="E3" s="3" t="s">
        <v>37</v>
      </c>
      <c r="F3" s="3" t="s">
        <v>36</v>
      </c>
      <c r="G3" s="3" t="s">
        <v>37</v>
      </c>
      <c r="H3" s="3" t="s">
        <v>86</v>
      </c>
      <c r="I3" s="9" t="s">
        <v>68</v>
      </c>
      <c r="K3" t="s">
        <v>38</v>
      </c>
    </row>
    <row r="4" spans="1:11">
      <c r="A4" s="1" t="s">
        <v>46</v>
      </c>
      <c r="B4" s="12">
        <v>20</v>
      </c>
      <c r="C4" s="13" t="s">
        <v>29</v>
      </c>
      <c r="D4" s="1" t="s">
        <v>34</v>
      </c>
      <c r="E4" s="1" t="s">
        <v>34</v>
      </c>
      <c r="F4" s="1" t="s">
        <v>35</v>
      </c>
      <c r="G4" s="1" t="s">
        <v>35</v>
      </c>
      <c r="H4" s="1" t="s">
        <v>47</v>
      </c>
      <c r="I4" s="1"/>
      <c r="K4" t="s">
        <v>19</v>
      </c>
    </row>
    <row r="5" spans="1:11">
      <c r="A5" s="1" t="s">
        <v>46</v>
      </c>
      <c r="B5" s="12">
        <v>21</v>
      </c>
      <c r="C5" s="13" t="s">
        <v>29</v>
      </c>
      <c r="D5" s="1" t="s">
        <v>34</v>
      </c>
      <c r="E5" s="1" t="s">
        <v>34</v>
      </c>
      <c r="F5" s="1" t="s">
        <v>35</v>
      </c>
      <c r="G5" s="1" t="s">
        <v>35</v>
      </c>
      <c r="H5" s="1" t="s">
        <v>47</v>
      </c>
      <c r="I5" s="1"/>
    </row>
    <row r="6" spans="1:11">
      <c r="A6" s="3" t="s">
        <v>47</v>
      </c>
      <c r="B6" s="20">
        <v>22</v>
      </c>
      <c r="C6" s="18" t="s">
        <v>42</v>
      </c>
      <c r="D6" s="3" t="s">
        <v>69</v>
      </c>
      <c r="E6" s="3">
        <v>25267</v>
      </c>
      <c r="F6" s="1"/>
      <c r="G6" s="1"/>
      <c r="H6" s="1" t="s">
        <v>47</v>
      </c>
      <c r="I6" s="1"/>
    </row>
    <row r="7" spans="1:11">
      <c r="A7" s="1" t="s">
        <v>47</v>
      </c>
      <c r="B7" s="12">
        <v>25</v>
      </c>
      <c r="C7" s="13" t="s">
        <v>43</v>
      </c>
      <c r="D7" s="1" t="s">
        <v>34</v>
      </c>
      <c r="E7" s="1" t="s">
        <v>34</v>
      </c>
      <c r="F7" s="1"/>
      <c r="G7" s="1"/>
      <c r="H7" s="1" t="s">
        <v>47</v>
      </c>
      <c r="I7" s="1"/>
      <c r="K7" t="s">
        <v>20</v>
      </c>
    </row>
    <row r="8" spans="1:11">
      <c r="A8" s="1" t="s">
        <v>46</v>
      </c>
      <c r="B8" s="12">
        <v>53</v>
      </c>
      <c r="C8" s="13" t="s">
        <v>31</v>
      </c>
      <c r="D8" s="1" t="s">
        <v>34</v>
      </c>
      <c r="E8" s="1" t="s">
        <v>34</v>
      </c>
      <c r="F8" s="1" t="s">
        <v>35</v>
      </c>
      <c r="G8" s="1" t="s">
        <v>35</v>
      </c>
      <c r="H8" s="1" t="s">
        <v>47</v>
      </c>
      <c r="I8" s="1"/>
      <c r="K8" t="s">
        <v>21</v>
      </c>
    </row>
    <row r="9" spans="1:11">
      <c r="A9" s="1" t="s">
        <v>47</v>
      </c>
      <c r="B9" s="12">
        <v>67</v>
      </c>
      <c r="C9" s="13" t="s">
        <v>74</v>
      </c>
      <c r="D9" s="1"/>
      <c r="E9" s="1"/>
      <c r="F9" s="1" t="s">
        <v>35</v>
      </c>
      <c r="G9" s="1" t="s">
        <v>35</v>
      </c>
      <c r="H9" s="1" t="s">
        <v>47</v>
      </c>
      <c r="I9" s="1"/>
    </row>
    <row r="10" spans="1:11">
      <c r="A10" s="1" t="s">
        <v>46</v>
      </c>
      <c r="B10" s="12">
        <v>80</v>
      </c>
      <c r="C10" s="13" t="s">
        <v>32</v>
      </c>
      <c r="D10" s="1" t="s">
        <v>34</v>
      </c>
      <c r="E10" s="1" t="s">
        <v>34</v>
      </c>
      <c r="F10" s="1"/>
      <c r="G10" s="1"/>
      <c r="H10" s="1" t="s">
        <v>47</v>
      </c>
      <c r="I10" s="1"/>
    </row>
    <row r="11" spans="1:11">
      <c r="A11" s="1" t="s">
        <v>47</v>
      </c>
      <c r="B11" s="12">
        <v>110</v>
      </c>
      <c r="C11" s="13" t="s">
        <v>30</v>
      </c>
      <c r="D11" s="1" t="s">
        <v>34</v>
      </c>
      <c r="E11" s="1" t="s">
        <v>34</v>
      </c>
      <c r="F11" s="1"/>
      <c r="G11" s="1"/>
      <c r="H11" s="1" t="s">
        <v>47</v>
      </c>
      <c r="I11" s="1"/>
      <c r="K11" t="s">
        <v>22</v>
      </c>
    </row>
    <row r="12" spans="1:11">
      <c r="A12" s="3" t="s">
        <v>47</v>
      </c>
      <c r="B12" s="12">
        <v>113</v>
      </c>
      <c r="C12" s="13" t="s">
        <v>81</v>
      </c>
      <c r="D12" s="1"/>
      <c r="E12" s="1" t="s">
        <v>34</v>
      </c>
      <c r="F12" s="1"/>
      <c r="G12" s="1" t="s">
        <v>35</v>
      </c>
      <c r="H12" s="1" t="s">
        <v>47</v>
      </c>
      <c r="I12" s="1"/>
    </row>
    <row r="13" spans="1:11">
      <c r="A13" s="1" t="s">
        <v>46</v>
      </c>
      <c r="B13" s="12">
        <v>123</v>
      </c>
      <c r="C13" s="13" t="s">
        <v>39</v>
      </c>
      <c r="D13" s="1"/>
      <c r="E13" s="1"/>
      <c r="F13" s="1"/>
      <c r="G13" s="1" t="s">
        <v>35</v>
      </c>
      <c r="H13" s="1" t="s">
        <v>47</v>
      </c>
      <c r="I13" s="1"/>
    </row>
    <row r="14" spans="1:11">
      <c r="A14" s="1" t="s">
        <v>47</v>
      </c>
      <c r="B14" s="12">
        <v>143</v>
      </c>
      <c r="C14" s="13" t="s">
        <v>48</v>
      </c>
      <c r="D14" s="1" t="s">
        <v>34</v>
      </c>
      <c r="E14" s="1"/>
      <c r="F14" s="1"/>
      <c r="G14" s="1"/>
      <c r="H14" s="1" t="s">
        <v>47</v>
      </c>
      <c r="I14" s="1"/>
      <c r="K14" t="s">
        <v>23</v>
      </c>
    </row>
    <row r="15" spans="1:11">
      <c r="A15" s="1" t="s">
        <v>47</v>
      </c>
      <c r="B15" s="12">
        <v>161</v>
      </c>
      <c r="C15" s="13" t="s">
        <v>78</v>
      </c>
      <c r="D15" s="1" t="s">
        <v>34</v>
      </c>
      <c r="E15" s="1" t="s">
        <v>34</v>
      </c>
      <c r="F15" s="1" t="s">
        <v>35</v>
      </c>
      <c r="G15" s="1" t="s">
        <v>35</v>
      </c>
      <c r="H15" s="1" t="s">
        <v>47</v>
      </c>
      <c r="I15" s="1"/>
    </row>
    <row r="16" spans="1:11">
      <c r="A16" s="1" t="s">
        <v>47</v>
      </c>
      <c r="B16" s="12">
        <v>443</v>
      </c>
      <c r="C16" s="13" t="s">
        <v>33</v>
      </c>
      <c r="D16" s="1" t="s">
        <v>34</v>
      </c>
      <c r="E16" s="1" t="s">
        <v>34</v>
      </c>
      <c r="F16" s="1"/>
      <c r="G16" s="1"/>
      <c r="H16" s="1" t="s">
        <v>47</v>
      </c>
      <c r="I16" s="1"/>
    </row>
    <row r="17" spans="1:11">
      <c r="A17" s="3" t="s">
        <v>47</v>
      </c>
      <c r="B17" s="12">
        <v>465</v>
      </c>
      <c r="C17" s="13" t="s">
        <v>65</v>
      </c>
      <c r="D17" s="1" t="s">
        <v>34</v>
      </c>
      <c r="E17" s="1"/>
      <c r="F17" s="1"/>
      <c r="G17" s="1"/>
      <c r="H17" s="1" t="s">
        <v>47</v>
      </c>
      <c r="I17" s="1"/>
      <c r="K17" t="s">
        <v>24</v>
      </c>
    </row>
    <row r="18" spans="1:11">
      <c r="A18" s="3" t="s">
        <v>47</v>
      </c>
      <c r="B18" s="12">
        <v>514</v>
      </c>
      <c r="C18" s="13" t="s">
        <v>77</v>
      </c>
      <c r="D18" s="1" t="s">
        <v>34</v>
      </c>
      <c r="E18" s="1"/>
      <c r="F18" s="1"/>
      <c r="G18" s="1"/>
      <c r="H18" s="1" t="s">
        <v>47</v>
      </c>
      <c r="I18" s="1"/>
    </row>
    <row r="19" spans="1:11">
      <c r="A19" s="3" t="s">
        <v>47</v>
      </c>
      <c r="B19" s="12">
        <v>587</v>
      </c>
      <c r="C19" s="13" t="s">
        <v>82</v>
      </c>
      <c r="D19" s="1" t="s">
        <v>34</v>
      </c>
      <c r="E19" s="1" t="s">
        <v>34</v>
      </c>
      <c r="F19" s="1"/>
      <c r="G19" s="1"/>
      <c r="H19" s="1" t="s">
        <v>47</v>
      </c>
      <c r="I19" s="1"/>
      <c r="K19" t="s">
        <v>25</v>
      </c>
    </row>
    <row r="20" spans="1:11">
      <c r="A20" s="3" t="s">
        <v>47</v>
      </c>
      <c r="B20" s="12">
        <v>993</v>
      </c>
      <c r="C20" s="13" t="s">
        <v>64</v>
      </c>
      <c r="D20" s="1" t="s">
        <v>34</v>
      </c>
      <c r="E20" s="1" t="s">
        <v>34</v>
      </c>
      <c r="F20" s="1"/>
      <c r="G20" s="1"/>
      <c r="H20" s="1" t="s">
        <v>47</v>
      </c>
      <c r="I20" s="1"/>
      <c r="K20" t="s">
        <v>26</v>
      </c>
    </row>
    <row r="21" spans="1:11">
      <c r="A21" s="3" t="s">
        <v>47</v>
      </c>
      <c r="B21" s="12">
        <v>995</v>
      </c>
      <c r="C21" s="13" t="s">
        <v>63</v>
      </c>
      <c r="D21" s="1" t="s">
        <v>34</v>
      </c>
      <c r="E21" s="1" t="s">
        <v>34</v>
      </c>
      <c r="F21" s="1"/>
      <c r="G21" s="1"/>
      <c r="H21" s="1" t="s">
        <v>47</v>
      </c>
      <c r="I21" s="1"/>
    </row>
    <row r="22" spans="1:11">
      <c r="A22" s="3" t="s">
        <v>47</v>
      </c>
      <c r="B22" s="12">
        <v>1413</v>
      </c>
      <c r="C22" s="13" t="s">
        <v>75</v>
      </c>
      <c r="D22" s="1" t="s">
        <v>34</v>
      </c>
      <c r="E22" s="1" t="s">
        <v>34</v>
      </c>
      <c r="F22" s="1" t="s">
        <v>35</v>
      </c>
      <c r="G22" s="1" t="s">
        <v>35</v>
      </c>
      <c r="H22" s="1" t="s">
        <v>47</v>
      </c>
      <c r="I22" s="1"/>
    </row>
    <row r="23" spans="1:11">
      <c r="A23" s="3" t="s">
        <v>47</v>
      </c>
      <c r="B23" s="12">
        <v>2049</v>
      </c>
      <c r="C23" s="13" t="s">
        <v>76</v>
      </c>
      <c r="D23" s="1" t="s">
        <v>34</v>
      </c>
      <c r="E23" s="1" t="s">
        <v>34</v>
      </c>
      <c r="F23" s="1"/>
      <c r="G23" s="1"/>
      <c r="H23" s="1" t="s">
        <v>47</v>
      </c>
      <c r="I23" s="1"/>
    </row>
    <row r="24" spans="1:11">
      <c r="A24" s="1" t="s">
        <v>46</v>
      </c>
      <c r="B24" s="12">
        <v>3128</v>
      </c>
      <c r="C24" s="13" t="s">
        <v>44</v>
      </c>
      <c r="D24" s="1" t="s">
        <v>34</v>
      </c>
      <c r="E24" s="1" t="s">
        <v>34</v>
      </c>
      <c r="F24" s="1"/>
      <c r="G24" s="1"/>
      <c r="H24" s="1" t="s">
        <v>47</v>
      </c>
      <c r="I24" s="1"/>
    </row>
    <row r="25" spans="1:11">
      <c r="A25" s="3" t="s">
        <v>47</v>
      </c>
      <c r="B25" s="12">
        <v>3306</v>
      </c>
      <c r="C25" s="13" t="s">
        <v>49</v>
      </c>
      <c r="D25" s="1" t="s">
        <v>34</v>
      </c>
      <c r="E25" s="1" t="s">
        <v>34</v>
      </c>
      <c r="F25" s="1"/>
      <c r="G25" s="1"/>
      <c r="H25" s="1" t="s">
        <v>47</v>
      </c>
      <c r="I25" s="1"/>
    </row>
    <row r="26" spans="1:11">
      <c r="A26" s="1" t="s">
        <v>46</v>
      </c>
      <c r="B26" s="12">
        <v>3389</v>
      </c>
      <c r="C26" s="13" t="s">
        <v>80</v>
      </c>
      <c r="D26" s="1" t="s">
        <v>34</v>
      </c>
      <c r="E26" s="1" t="s">
        <v>34</v>
      </c>
      <c r="F26" s="1"/>
      <c r="G26" s="1"/>
      <c r="H26" s="1" t="s">
        <v>47</v>
      </c>
      <c r="I26" s="1"/>
    </row>
    <row r="27" spans="1:11">
      <c r="A27" s="1" t="s">
        <v>46</v>
      </c>
      <c r="B27" s="12" t="s">
        <v>87</v>
      </c>
      <c r="C27" s="13" t="s">
        <v>85</v>
      </c>
      <c r="D27" s="1" t="s">
        <v>34</v>
      </c>
      <c r="E27" s="1"/>
      <c r="F27" s="1"/>
      <c r="G27" s="1"/>
      <c r="H27" s="3" t="s">
        <v>46</v>
      </c>
      <c r="I27" s="24" t="s">
        <v>27</v>
      </c>
      <c r="J27" s="21"/>
      <c r="K27">
        <v>5632</v>
      </c>
    </row>
    <row r="28" spans="1:11">
      <c r="A28" s="1" t="s">
        <v>47</v>
      </c>
      <c r="B28" s="12">
        <v>5900</v>
      </c>
      <c r="C28" s="13" t="s">
        <v>79</v>
      </c>
      <c r="D28" s="1" t="s">
        <v>34</v>
      </c>
      <c r="E28" s="1" t="s">
        <v>34</v>
      </c>
      <c r="F28" s="1"/>
      <c r="G28" s="1"/>
      <c r="H28" s="1" t="s">
        <v>47</v>
      </c>
      <c r="I28" s="24"/>
      <c r="J28" s="21"/>
      <c r="K28">
        <v>5633</v>
      </c>
    </row>
    <row r="29" spans="1:11">
      <c r="A29" s="1" t="s">
        <v>46</v>
      </c>
      <c r="B29" s="12">
        <v>8000</v>
      </c>
      <c r="C29" s="13" t="s">
        <v>40</v>
      </c>
      <c r="D29" s="1" t="s">
        <v>34</v>
      </c>
      <c r="E29" s="1"/>
      <c r="F29" s="1"/>
      <c r="G29" s="1"/>
      <c r="H29" s="3" t="s">
        <v>46</v>
      </c>
      <c r="I29" s="1">
        <v>8000</v>
      </c>
      <c r="K29">
        <v>5634</v>
      </c>
    </row>
    <row r="30" spans="1:11">
      <c r="A30" s="1" t="s">
        <v>46</v>
      </c>
      <c r="B30" s="12">
        <v>10000</v>
      </c>
      <c r="C30" s="13" t="s">
        <v>28</v>
      </c>
      <c r="D30" s="1" t="s">
        <v>34</v>
      </c>
      <c r="E30" s="1" t="s">
        <v>34</v>
      </c>
      <c r="F30" s="1"/>
      <c r="G30" s="1"/>
      <c r="H30" s="1" t="s">
        <v>47</v>
      </c>
      <c r="I30" s="1"/>
      <c r="K30">
        <v>5635</v>
      </c>
    </row>
    <row r="31" spans="1:11">
      <c r="A31" s="1" t="s">
        <v>46</v>
      </c>
      <c r="B31" s="12">
        <v>25267</v>
      </c>
      <c r="C31" s="13" t="s">
        <v>42</v>
      </c>
      <c r="D31" s="1" t="s">
        <v>34</v>
      </c>
      <c r="E31" s="1" t="s">
        <v>34</v>
      </c>
      <c r="F31" s="1"/>
      <c r="G31" s="1"/>
      <c r="H31" s="1" t="s">
        <v>47</v>
      </c>
      <c r="I31" s="1"/>
      <c r="K31">
        <v>5636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4" sqref="F4"/>
    </sheetView>
  </sheetViews>
  <sheetFormatPr baseColWidth="10" defaultRowHeight="15"/>
  <cols>
    <col min="1" max="1" width="4.7109375" customWidth="1"/>
    <col min="2" max="2" width="63.5703125" customWidth="1"/>
    <col min="3" max="3" width="7.7109375" customWidth="1"/>
    <col min="4" max="4" width="9.140625" customWidth="1"/>
    <col min="5" max="5" width="9.42578125" customWidth="1"/>
    <col min="6" max="6" width="10.140625" customWidth="1"/>
    <col min="7" max="7" width="8" customWidth="1"/>
    <col min="8" max="8" width="13" customWidth="1"/>
    <col min="9" max="9" width="66.42578125" customWidth="1"/>
  </cols>
  <sheetData>
    <row r="1" spans="1:9">
      <c r="H1" s="5" t="s">
        <v>57</v>
      </c>
    </row>
    <row r="2" spans="1:9">
      <c r="B2" t="s">
        <v>59</v>
      </c>
      <c r="H2" s="5" t="s">
        <v>58</v>
      </c>
    </row>
    <row r="3" spans="1:9">
      <c r="A3" s="1" t="s">
        <v>45</v>
      </c>
      <c r="B3" s="8" t="s">
        <v>61</v>
      </c>
      <c r="C3" s="3" t="s">
        <v>12</v>
      </c>
      <c r="D3" s="3" t="s">
        <v>52</v>
      </c>
      <c r="E3" s="3" t="s">
        <v>16</v>
      </c>
      <c r="F3" s="3" t="s">
        <v>17</v>
      </c>
      <c r="G3" s="3" t="s">
        <v>54</v>
      </c>
      <c r="H3" s="3" t="s">
        <v>53</v>
      </c>
      <c r="I3" s="9" t="s">
        <v>62</v>
      </c>
    </row>
    <row r="4" spans="1:9">
      <c r="A4" s="1" t="s">
        <v>47</v>
      </c>
      <c r="B4" s="16" t="str">
        <f t="shared" ref="B4:B31" si="0">IF(A4="si",CONCATENATE("firewall-cmd --zone=",$D4," --add-port=",$E4,$G4," ",$H4),"")</f>
        <v/>
      </c>
      <c r="C4" s="1" t="s">
        <v>50</v>
      </c>
      <c r="D4" s="11" t="s">
        <v>11</v>
      </c>
      <c r="E4" s="12" t="str">
        <f>CONCATENATE('2-Ports'!B4)</f>
        <v>20</v>
      </c>
      <c r="F4" s="13" t="str">
        <f>CONCATENATE('2-Ports'!C4)</f>
        <v>ftp</v>
      </c>
      <c r="G4" s="14"/>
      <c r="H4" s="7" t="s">
        <v>56</v>
      </c>
      <c r="I4" s="15" t="str">
        <f t="shared" ref="I4:I31" si="1">IF(A4="si",CONCATENATE("firewall-cmd --zone=",$D4," --remove-port=",$E4,$G4," ",$H4),"")</f>
        <v/>
      </c>
    </row>
    <row r="5" spans="1:9">
      <c r="A5" s="1" t="s">
        <v>46</v>
      </c>
      <c r="B5" s="16" t="str">
        <f t="shared" si="0"/>
        <v>firewall-cmd --zone=external --add-port=21 --permanent</v>
      </c>
      <c r="C5" s="1" t="s">
        <v>50</v>
      </c>
      <c r="D5" s="11" t="s">
        <v>11</v>
      </c>
      <c r="E5" s="12" t="str">
        <f>CONCATENATE('2-Ports'!B5)</f>
        <v>21</v>
      </c>
      <c r="F5" s="13" t="str">
        <f>CONCATENATE('2-Ports'!C5)</f>
        <v>ftp</v>
      </c>
      <c r="G5" s="14"/>
      <c r="H5" s="7" t="s">
        <v>56</v>
      </c>
      <c r="I5" s="15" t="str">
        <f t="shared" si="1"/>
        <v>firewall-cmd --zone=external --remove-port=21 --permanent</v>
      </c>
    </row>
    <row r="6" spans="1:9">
      <c r="A6" s="3" t="s">
        <v>47</v>
      </c>
      <c r="B6" s="16" t="str">
        <f t="shared" si="0"/>
        <v/>
      </c>
      <c r="C6" s="1" t="s">
        <v>51</v>
      </c>
      <c r="D6" s="11" t="s">
        <v>11</v>
      </c>
      <c r="E6" s="12" t="str">
        <f>CONCATENATE('2-Ports'!B6)</f>
        <v>22</v>
      </c>
      <c r="F6" s="13" t="str">
        <f>CONCATENATE('2-Ports'!C6)</f>
        <v>ssh</v>
      </c>
      <c r="G6" s="14" t="s">
        <v>55</v>
      </c>
      <c r="H6" s="7" t="s">
        <v>56</v>
      </c>
      <c r="I6" s="15" t="str">
        <f t="shared" si="1"/>
        <v/>
      </c>
    </row>
    <row r="7" spans="1:9">
      <c r="A7" s="1" t="s">
        <v>47</v>
      </c>
      <c r="B7" s="16" t="str">
        <f t="shared" si="0"/>
        <v/>
      </c>
      <c r="C7" s="1" t="s">
        <v>51</v>
      </c>
      <c r="D7" s="11" t="s">
        <v>11</v>
      </c>
      <c r="E7" s="12" t="str">
        <f>CONCATENATE('2-Ports'!B7)</f>
        <v>25</v>
      </c>
      <c r="F7" s="13" t="str">
        <f>CONCATENATE('2-Ports'!C7)</f>
        <v>smtp</v>
      </c>
      <c r="G7" s="14" t="s">
        <v>55</v>
      </c>
      <c r="H7" s="7" t="s">
        <v>56</v>
      </c>
      <c r="I7" s="15" t="str">
        <f t="shared" si="1"/>
        <v/>
      </c>
    </row>
    <row r="8" spans="1:9">
      <c r="A8" s="1" t="s">
        <v>46</v>
      </c>
      <c r="B8" s="16" t="str">
        <f t="shared" si="0"/>
        <v>firewall-cmd --zone=external --add-port=53 --permanent</v>
      </c>
      <c r="C8" s="1" t="s">
        <v>51</v>
      </c>
      <c r="D8" s="11" t="s">
        <v>11</v>
      </c>
      <c r="E8" s="12" t="str">
        <f>CONCATENATE('2-Ports'!B8)</f>
        <v>53</v>
      </c>
      <c r="F8" s="13" t="str">
        <f>CONCATENATE('2-Ports'!C8)</f>
        <v>dns</v>
      </c>
      <c r="G8" s="14"/>
      <c r="H8" s="7" t="s">
        <v>56</v>
      </c>
      <c r="I8" s="15" t="str">
        <f t="shared" si="1"/>
        <v>firewall-cmd --zone=external --remove-port=53 --permanent</v>
      </c>
    </row>
    <row r="9" spans="1:9">
      <c r="A9" s="1" t="s">
        <v>46</v>
      </c>
      <c r="B9" s="16" t="str">
        <f t="shared" si="0"/>
        <v>firewall-cmd --zone=external --add-port=67/udp --permanent</v>
      </c>
      <c r="C9" s="1" t="s">
        <v>84</v>
      </c>
      <c r="D9" s="11" t="s">
        <v>11</v>
      </c>
      <c r="E9" s="12" t="str">
        <f>CONCATENATE('2-Ports'!B9)</f>
        <v>67</v>
      </c>
      <c r="F9" s="13" t="str">
        <f>CONCATENATE('2-Ports'!C9)</f>
        <v>dhcp</v>
      </c>
      <c r="G9" s="14" t="s">
        <v>83</v>
      </c>
      <c r="H9" s="7" t="s">
        <v>56</v>
      </c>
      <c r="I9" s="15" t="str">
        <f t="shared" si="1"/>
        <v>firewall-cmd --zone=external --remove-port=67/udp --permanent</v>
      </c>
    </row>
    <row r="10" spans="1:9">
      <c r="A10" s="1" t="s">
        <v>46</v>
      </c>
      <c r="B10" s="16" t="str">
        <f t="shared" si="0"/>
        <v>firewall-cmd --zone=external --add-port=80/tcp --permanent</v>
      </c>
      <c r="C10" s="1" t="s">
        <v>51</v>
      </c>
      <c r="D10" s="11" t="s">
        <v>11</v>
      </c>
      <c r="E10" s="12" t="str">
        <f>CONCATENATE('2-Ports'!B10)</f>
        <v>80</v>
      </c>
      <c r="F10" s="13" t="str">
        <f>CONCATENATE('2-Ports'!C10)</f>
        <v>http</v>
      </c>
      <c r="G10" s="14" t="s">
        <v>55</v>
      </c>
      <c r="H10" s="7" t="s">
        <v>56</v>
      </c>
      <c r="I10" s="15" t="str">
        <f t="shared" si="1"/>
        <v>firewall-cmd --zone=external --remove-port=80/tcp --permanent</v>
      </c>
    </row>
    <row r="11" spans="1:9">
      <c r="A11" s="23" t="s">
        <v>47</v>
      </c>
      <c r="B11" s="16" t="str">
        <f t="shared" si="0"/>
        <v/>
      </c>
      <c r="C11" s="1" t="s">
        <v>51</v>
      </c>
      <c r="D11" s="11" t="s">
        <v>11</v>
      </c>
      <c r="E11" s="12" t="str">
        <f>CONCATENATE('2-Ports'!B11)</f>
        <v>110</v>
      </c>
      <c r="F11" s="13" t="str">
        <f>CONCATENATE('2-Ports'!C11)</f>
        <v>pop3</v>
      </c>
      <c r="G11" s="14" t="s">
        <v>55</v>
      </c>
      <c r="H11" s="7" t="s">
        <v>56</v>
      </c>
      <c r="I11" s="15" t="str">
        <f t="shared" si="1"/>
        <v/>
      </c>
    </row>
    <row r="12" spans="1:9">
      <c r="A12" s="1" t="s">
        <v>47</v>
      </c>
      <c r="B12" s="16" t="str">
        <f t="shared" si="0"/>
        <v/>
      </c>
      <c r="C12" s="1" t="s">
        <v>51</v>
      </c>
      <c r="D12" s="11" t="s">
        <v>11</v>
      </c>
      <c r="E12" s="12" t="str">
        <f>CONCATENATE('2-Ports'!B12)</f>
        <v>113</v>
      </c>
      <c r="F12" s="13" t="str">
        <f>CONCATENATE('2-Ports'!C12)</f>
        <v>auth</v>
      </c>
      <c r="G12" s="14" t="s">
        <v>55</v>
      </c>
      <c r="H12" s="7" t="s">
        <v>56</v>
      </c>
      <c r="I12" s="15" t="str">
        <f t="shared" si="1"/>
        <v/>
      </c>
    </row>
    <row r="13" spans="1:9">
      <c r="A13" s="1" t="s">
        <v>47</v>
      </c>
      <c r="B13" s="16" t="str">
        <f t="shared" si="0"/>
        <v/>
      </c>
      <c r="C13" s="1" t="s">
        <v>50</v>
      </c>
      <c r="D13" s="11" t="s">
        <v>11</v>
      </c>
      <c r="E13" s="12" t="str">
        <f>CONCATENATE('2-Ports'!B13)</f>
        <v>123</v>
      </c>
      <c r="F13" s="13" t="str">
        <f>CONCATENATE('2-Ports'!C13)</f>
        <v>ntp</v>
      </c>
      <c r="G13" s="14"/>
      <c r="H13" s="7" t="s">
        <v>56</v>
      </c>
      <c r="I13" s="15" t="str">
        <f t="shared" si="1"/>
        <v/>
      </c>
    </row>
    <row r="14" spans="1:9">
      <c r="A14" s="1" t="s">
        <v>47</v>
      </c>
      <c r="B14" s="16" t="str">
        <f t="shared" si="0"/>
        <v/>
      </c>
      <c r="C14" s="1" t="s">
        <v>51</v>
      </c>
      <c r="D14" s="11" t="s">
        <v>11</v>
      </c>
      <c r="E14" s="12" t="str">
        <f>CONCATENATE('2-Ports'!B14)</f>
        <v>143</v>
      </c>
      <c r="F14" s="13" t="str">
        <f>CONCATENATE('2-Ports'!C14)</f>
        <v>imap</v>
      </c>
      <c r="G14" s="14" t="s">
        <v>55</v>
      </c>
      <c r="H14" s="7" t="s">
        <v>56</v>
      </c>
      <c r="I14" s="15" t="str">
        <f t="shared" si="1"/>
        <v/>
      </c>
    </row>
    <row r="15" spans="1:9">
      <c r="A15" s="23" t="s">
        <v>47</v>
      </c>
      <c r="B15" s="16" t="str">
        <f t="shared" si="0"/>
        <v/>
      </c>
      <c r="C15" s="1" t="s">
        <v>50</v>
      </c>
      <c r="D15" s="11" t="s">
        <v>11</v>
      </c>
      <c r="E15" s="12" t="str">
        <f>CONCATENATE('2-Ports'!B15)</f>
        <v>161</v>
      </c>
      <c r="F15" s="13" t="str">
        <f>CONCATENATE('2-Ports'!C15)</f>
        <v>snmp</v>
      </c>
      <c r="G15" s="14"/>
      <c r="H15" s="7" t="s">
        <v>56</v>
      </c>
      <c r="I15" s="15" t="str">
        <f t="shared" si="1"/>
        <v/>
      </c>
    </row>
    <row r="16" spans="1:9">
      <c r="A16" s="23" t="s">
        <v>47</v>
      </c>
      <c r="B16" s="16" t="str">
        <f t="shared" si="0"/>
        <v/>
      </c>
      <c r="C16" s="1" t="s">
        <v>51</v>
      </c>
      <c r="D16" s="11" t="s">
        <v>11</v>
      </c>
      <c r="E16" s="12" t="str">
        <f>CONCATENATE('2-Ports'!B16)</f>
        <v>443</v>
      </c>
      <c r="F16" s="13" t="str">
        <f>CONCATENATE('2-Ports'!C16)</f>
        <v>https</v>
      </c>
      <c r="G16" s="14" t="s">
        <v>55</v>
      </c>
      <c r="H16" s="7" t="s">
        <v>56</v>
      </c>
      <c r="I16" s="15" t="str">
        <f t="shared" si="1"/>
        <v/>
      </c>
    </row>
    <row r="17" spans="1:9">
      <c r="A17" s="23" t="s">
        <v>47</v>
      </c>
      <c r="B17" s="16" t="str">
        <f t="shared" si="0"/>
        <v/>
      </c>
      <c r="C17" s="1" t="s">
        <v>51</v>
      </c>
      <c r="D17" s="11" t="s">
        <v>11</v>
      </c>
      <c r="E17" s="12" t="str">
        <f>CONCATENATE('2-Ports'!B17)</f>
        <v>465</v>
      </c>
      <c r="F17" s="13" t="str">
        <f>CONCATENATE('2-Ports'!C17)</f>
        <v>smtps</v>
      </c>
      <c r="G17" s="14" t="s">
        <v>55</v>
      </c>
      <c r="H17" s="7" t="s">
        <v>56</v>
      </c>
      <c r="I17" s="15" t="str">
        <f t="shared" si="1"/>
        <v/>
      </c>
    </row>
    <row r="18" spans="1:9">
      <c r="A18" s="23" t="s">
        <v>47</v>
      </c>
      <c r="B18" s="16" t="str">
        <f t="shared" si="0"/>
        <v/>
      </c>
      <c r="C18" s="1" t="s">
        <v>51</v>
      </c>
      <c r="D18" s="11" t="s">
        <v>11</v>
      </c>
      <c r="E18" s="12" t="str">
        <f>CONCATENATE('2-Ports'!B18)</f>
        <v>514</v>
      </c>
      <c r="F18" s="13" t="str">
        <f>CONCATENATE('2-Ports'!C18)</f>
        <v>rsh</v>
      </c>
      <c r="G18" s="14" t="s">
        <v>55</v>
      </c>
      <c r="H18" s="7" t="s">
        <v>56</v>
      </c>
      <c r="I18" s="15" t="str">
        <f t="shared" si="1"/>
        <v/>
      </c>
    </row>
    <row r="19" spans="1:9">
      <c r="A19" s="23" t="s">
        <v>47</v>
      </c>
      <c r="B19" s="16" t="str">
        <f t="shared" si="0"/>
        <v/>
      </c>
      <c r="C19" s="1" t="s">
        <v>51</v>
      </c>
      <c r="D19" s="11" t="s">
        <v>11</v>
      </c>
      <c r="E19" s="12" t="str">
        <f>CONCATENATE('2-Ports'!B19)</f>
        <v>587</v>
      </c>
      <c r="F19" s="13" t="str">
        <f>CONCATENATE('2-Ports'!C19)</f>
        <v>submission</v>
      </c>
      <c r="G19" s="14" t="s">
        <v>55</v>
      </c>
      <c r="H19" s="7" t="s">
        <v>56</v>
      </c>
      <c r="I19" s="15" t="str">
        <f t="shared" si="1"/>
        <v/>
      </c>
    </row>
    <row r="20" spans="1:9">
      <c r="A20" s="23" t="s">
        <v>47</v>
      </c>
      <c r="B20" s="16" t="str">
        <f t="shared" si="0"/>
        <v/>
      </c>
      <c r="C20" s="1" t="s">
        <v>51</v>
      </c>
      <c r="D20" s="11" t="s">
        <v>11</v>
      </c>
      <c r="E20" s="12" t="str">
        <f>CONCATENATE('2-Ports'!B20)</f>
        <v>993</v>
      </c>
      <c r="F20" s="13" t="str">
        <f>CONCATENATE('2-Ports'!C20)</f>
        <v>imaps</v>
      </c>
      <c r="G20" s="14" t="s">
        <v>55</v>
      </c>
      <c r="H20" s="7" t="s">
        <v>56</v>
      </c>
      <c r="I20" s="15" t="str">
        <f t="shared" si="1"/>
        <v/>
      </c>
    </row>
    <row r="21" spans="1:9">
      <c r="A21" s="1" t="s">
        <v>47</v>
      </c>
      <c r="B21" s="16" t="str">
        <f t="shared" si="0"/>
        <v/>
      </c>
      <c r="C21" s="1" t="s">
        <v>51</v>
      </c>
      <c r="D21" s="11" t="s">
        <v>11</v>
      </c>
      <c r="E21" s="12" t="str">
        <f>CONCATENATE('2-Ports'!B21)</f>
        <v>995</v>
      </c>
      <c r="F21" s="13" t="str">
        <f>CONCATENATE('2-Ports'!C21)</f>
        <v>pop3s</v>
      </c>
      <c r="G21" s="14" t="s">
        <v>55</v>
      </c>
      <c r="H21" s="7" t="s">
        <v>56</v>
      </c>
      <c r="I21" s="15" t="str">
        <f t="shared" si="1"/>
        <v/>
      </c>
    </row>
    <row r="22" spans="1:9">
      <c r="A22" s="1" t="s">
        <v>47</v>
      </c>
      <c r="B22" s="16" t="str">
        <f t="shared" si="0"/>
        <v/>
      </c>
      <c r="C22" s="1" t="s">
        <v>50</v>
      </c>
      <c r="D22" s="11" t="s">
        <v>11</v>
      </c>
      <c r="E22" s="12" t="str">
        <f>CONCATENATE('2-Ports'!B22)</f>
        <v>1413</v>
      </c>
      <c r="F22" s="13" t="str">
        <f>CONCATENATE('2-Ports'!C22)</f>
        <v>mssql</v>
      </c>
      <c r="G22" s="14"/>
      <c r="H22" s="7" t="s">
        <v>56</v>
      </c>
      <c r="I22" s="15" t="str">
        <f t="shared" si="1"/>
        <v/>
      </c>
    </row>
    <row r="23" spans="1:9">
      <c r="A23" s="1" t="s">
        <v>47</v>
      </c>
      <c r="B23" s="16" t="str">
        <f t="shared" si="0"/>
        <v/>
      </c>
      <c r="C23" s="1" t="s">
        <v>51</v>
      </c>
      <c r="D23" s="11" t="s">
        <v>11</v>
      </c>
      <c r="E23" s="12" t="str">
        <f>CONCATENATE('2-Ports'!B23)</f>
        <v>2049</v>
      </c>
      <c r="F23" s="13" t="str">
        <f>CONCATENATE('2-Ports'!C23)</f>
        <v>nfs</v>
      </c>
      <c r="G23" s="14" t="s">
        <v>55</v>
      </c>
      <c r="H23" s="7" t="s">
        <v>56</v>
      </c>
      <c r="I23" s="15" t="str">
        <f t="shared" si="1"/>
        <v/>
      </c>
    </row>
    <row r="24" spans="1:9">
      <c r="A24" s="1" t="s">
        <v>46</v>
      </c>
      <c r="B24" s="16" t="str">
        <f t="shared" si="0"/>
        <v>firewall-cmd --zone=external --add-port=3128/tcp --permanent</v>
      </c>
      <c r="C24" s="1" t="s">
        <v>51</v>
      </c>
      <c r="D24" s="11" t="s">
        <v>11</v>
      </c>
      <c r="E24" s="12" t="str">
        <f>CONCATENATE('2-Ports'!B24)</f>
        <v>3128</v>
      </c>
      <c r="F24" s="13" t="str">
        <f>CONCATENATE('2-Ports'!C24)</f>
        <v>squid</v>
      </c>
      <c r="G24" s="14" t="s">
        <v>55</v>
      </c>
      <c r="H24" s="7" t="s">
        <v>56</v>
      </c>
      <c r="I24" s="15" t="str">
        <f t="shared" si="1"/>
        <v>firewall-cmd --zone=external --remove-port=3128/tcp --permanent</v>
      </c>
    </row>
    <row r="25" spans="1:9">
      <c r="A25" s="1" t="s">
        <v>46</v>
      </c>
      <c r="B25" s="16" t="str">
        <f t="shared" si="0"/>
        <v>firewall-cmd --zone=external --add-port=3306/tcp --permanent</v>
      </c>
      <c r="C25" s="1" t="s">
        <v>51</v>
      </c>
      <c r="D25" s="11" t="s">
        <v>11</v>
      </c>
      <c r="E25" s="12" t="str">
        <f>CONCATENATE('2-Ports'!B25)</f>
        <v>3306</v>
      </c>
      <c r="F25" s="13" t="str">
        <f>CONCATENATE('2-Ports'!C25)</f>
        <v>mysql</v>
      </c>
      <c r="G25" s="14" t="s">
        <v>55</v>
      </c>
      <c r="H25" s="7" t="s">
        <v>56</v>
      </c>
      <c r="I25" s="15" t="str">
        <f t="shared" si="1"/>
        <v>firewall-cmd --zone=external --remove-port=3306/tcp --permanent</v>
      </c>
    </row>
    <row r="26" spans="1:9">
      <c r="A26" s="1" t="s">
        <v>46</v>
      </c>
      <c r="B26" s="16" t="str">
        <f t="shared" si="0"/>
        <v>firewall-cmd --zone=external --add-port=3389/tcp --permanent</v>
      </c>
      <c r="C26" s="1" t="s">
        <v>51</v>
      </c>
      <c r="D26" s="11" t="s">
        <v>11</v>
      </c>
      <c r="E26" s="12" t="str">
        <f>CONCATENATE('2-Ports'!B26)</f>
        <v>3389</v>
      </c>
      <c r="F26" s="13" t="str">
        <f>CONCATENATE('2-Ports'!C26)</f>
        <v>ms-wbt</v>
      </c>
      <c r="G26" s="14" t="s">
        <v>55</v>
      </c>
      <c r="H26" s="7" t="s">
        <v>56</v>
      </c>
      <c r="I26" s="15" t="str">
        <f t="shared" si="1"/>
        <v>firewall-cmd --zone=external --remove-port=3389/tcp --permanent</v>
      </c>
    </row>
    <row r="27" spans="1:9">
      <c r="A27" s="1" t="s">
        <v>46</v>
      </c>
      <c r="B27" s="16" t="str">
        <f t="shared" si="0"/>
        <v>firewall-cmd --zone=external --add-port=5632-5636/tcp --permanent</v>
      </c>
      <c r="C27" s="1" t="s">
        <v>51</v>
      </c>
      <c r="D27" s="11" t="s">
        <v>11</v>
      </c>
      <c r="E27" s="12" t="str">
        <f>CONCATENATE('2-Ports'!B27)</f>
        <v>5632-5636</v>
      </c>
      <c r="F27" s="13" t="str">
        <f>CONCATENATE('2-Ports'!C27)</f>
        <v>App-XXX</v>
      </c>
      <c r="G27" s="14" t="s">
        <v>55</v>
      </c>
      <c r="H27" s="7" t="s">
        <v>56</v>
      </c>
      <c r="I27" s="15" t="str">
        <f t="shared" si="1"/>
        <v>firewall-cmd --zone=external --remove-port=5632-5636/tcp --permanent</v>
      </c>
    </row>
    <row r="28" spans="1:9">
      <c r="A28" s="1" t="s">
        <v>47</v>
      </c>
      <c r="B28" s="16" t="str">
        <f t="shared" si="0"/>
        <v/>
      </c>
      <c r="C28" s="1" t="s">
        <v>51</v>
      </c>
      <c r="D28" s="11" t="s">
        <v>11</v>
      </c>
      <c r="E28" s="12" t="str">
        <f>CONCATENATE('2-Ports'!B28)</f>
        <v>5900</v>
      </c>
      <c r="F28" s="13" t="str">
        <f>CONCATENATE('2-Ports'!C28)</f>
        <v>vnc-server</v>
      </c>
      <c r="G28" s="14" t="s">
        <v>55</v>
      </c>
      <c r="H28" s="7" t="s">
        <v>56</v>
      </c>
      <c r="I28" s="15" t="str">
        <f t="shared" si="1"/>
        <v/>
      </c>
    </row>
    <row r="29" spans="1:9">
      <c r="A29" s="1" t="s">
        <v>46</v>
      </c>
      <c r="B29" s="16" t="str">
        <f t="shared" si="0"/>
        <v>firewall-cmd --zone=external --add-port=8000/tcp --permanent</v>
      </c>
      <c r="C29" s="1" t="s">
        <v>51</v>
      </c>
      <c r="D29" s="11" t="s">
        <v>11</v>
      </c>
      <c r="E29" s="12" t="str">
        <f>CONCATENATE('2-Ports'!B29)</f>
        <v>8000</v>
      </c>
      <c r="F29" s="13" t="str">
        <f>CONCATENATE('2-Ports'!C29)</f>
        <v>camaras</v>
      </c>
      <c r="G29" s="14" t="s">
        <v>55</v>
      </c>
      <c r="H29" s="7" t="s">
        <v>56</v>
      </c>
      <c r="I29" s="15" t="str">
        <f t="shared" si="1"/>
        <v>firewall-cmd --zone=external --remove-port=8000/tcp --permanent</v>
      </c>
    </row>
    <row r="30" spans="1:9">
      <c r="A30" s="1" t="s">
        <v>46</v>
      </c>
      <c r="B30" s="16" t="str">
        <f t="shared" si="0"/>
        <v>firewall-cmd --zone=external --add-port=10000/tcp --permanent</v>
      </c>
      <c r="C30" s="1" t="s">
        <v>51</v>
      </c>
      <c r="D30" s="11" t="s">
        <v>11</v>
      </c>
      <c r="E30" s="12" t="str">
        <f>CONCATENATE('2-Ports'!B30)</f>
        <v>10000</v>
      </c>
      <c r="F30" s="13" t="str">
        <f>CONCATENATE('2-Ports'!C30)</f>
        <v>webmin</v>
      </c>
      <c r="G30" s="14" t="s">
        <v>55</v>
      </c>
      <c r="H30" s="7" t="s">
        <v>56</v>
      </c>
      <c r="I30" s="15" t="str">
        <f t="shared" si="1"/>
        <v>firewall-cmd --zone=external --remove-port=10000/tcp --permanent</v>
      </c>
    </row>
    <row r="31" spans="1:9">
      <c r="A31" s="1" t="s">
        <v>46</v>
      </c>
      <c r="B31" s="16" t="str">
        <f t="shared" si="0"/>
        <v>firewall-cmd --zone=external --add-port=25267/tcp --permanent</v>
      </c>
      <c r="C31" s="1" t="s">
        <v>51</v>
      </c>
      <c r="D31" s="11" t="s">
        <v>11</v>
      </c>
      <c r="E31" s="12" t="str">
        <f>CONCATENATE('2-Ports'!B31)</f>
        <v>25267</v>
      </c>
      <c r="F31" s="13" t="str">
        <f>CONCATENATE('2-Ports'!C31)</f>
        <v>ssh</v>
      </c>
      <c r="G31" s="14" t="s">
        <v>55</v>
      </c>
      <c r="H31" s="7" t="s">
        <v>56</v>
      </c>
      <c r="I31" s="15" t="str">
        <f t="shared" si="1"/>
        <v>firewall-cmd --zone=external --remove-port=25267/tcp --permanent</v>
      </c>
    </row>
  </sheetData>
  <autoFilter ref="A3:I3"/>
  <dataConsolidate/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3" sqref="A3:I3"/>
    </sheetView>
  </sheetViews>
  <sheetFormatPr baseColWidth="10" defaultRowHeight="15"/>
  <cols>
    <col min="1" max="1" width="4.7109375" customWidth="1"/>
    <col min="2" max="2" width="62.5703125" customWidth="1"/>
    <col min="3" max="3" width="7.5703125" customWidth="1"/>
    <col min="4" max="4" width="9" customWidth="1"/>
    <col min="5" max="5" width="9.28515625" customWidth="1"/>
    <col min="6" max="6" width="10" customWidth="1"/>
    <col min="7" max="7" width="7.85546875" customWidth="1"/>
    <col min="8" max="8" width="12.5703125" customWidth="1"/>
    <col min="9" max="9" width="67.42578125" customWidth="1"/>
  </cols>
  <sheetData>
    <row r="1" spans="1:9">
      <c r="C1" s="6"/>
      <c r="F1" s="6"/>
      <c r="G1" s="10"/>
      <c r="H1" s="5" t="s">
        <v>57</v>
      </c>
      <c r="I1" s="6"/>
    </row>
    <row r="2" spans="1:9">
      <c r="B2" t="s">
        <v>60</v>
      </c>
      <c r="H2" s="5" t="s">
        <v>58</v>
      </c>
    </row>
    <row r="3" spans="1:9">
      <c r="A3" s="1" t="s">
        <v>45</v>
      </c>
      <c r="B3" s="8" t="s">
        <v>61</v>
      </c>
      <c r="C3" s="3" t="s">
        <v>12</v>
      </c>
      <c r="D3" s="3" t="s">
        <v>52</v>
      </c>
      <c r="E3" s="3" t="s">
        <v>16</v>
      </c>
      <c r="F3" s="3" t="s">
        <v>17</v>
      </c>
      <c r="G3" s="3" t="s">
        <v>54</v>
      </c>
      <c r="H3" s="3" t="s">
        <v>53</v>
      </c>
      <c r="I3" s="9" t="s">
        <v>62</v>
      </c>
    </row>
    <row r="4" spans="1:9">
      <c r="A4" s="1" t="s">
        <v>47</v>
      </c>
      <c r="B4" s="16" t="str">
        <f t="shared" ref="B4:B31" si="0">IF(A4="si",CONCATENATE("firewall-cmd --zone=",$D4," --add-service=",$F4," ",$H4),"")</f>
        <v/>
      </c>
      <c r="C4" s="1" t="s">
        <v>50</v>
      </c>
      <c r="D4" s="11" t="s">
        <v>11</v>
      </c>
      <c r="E4" s="12" t="str">
        <f>CONCATENATE('2-Ports'!B4)</f>
        <v>20</v>
      </c>
      <c r="F4" s="13" t="str">
        <f>CONCATENATE('2-Ports'!C4)</f>
        <v>ftp</v>
      </c>
      <c r="G4" s="14"/>
      <c r="H4" s="7" t="s">
        <v>56</v>
      </c>
      <c r="I4" s="15" t="str">
        <f t="shared" ref="I4:I31" si="1">IF(A4="si",CONCATENATE("firewall-cmd --zone=",$D4," --remove-service=",$F4," ",$H4),"")</f>
        <v/>
      </c>
    </row>
    <row r="5" spans="1:9">
      <c r="A5" s="1" t="s">
        <v>46</v>
      </c>
      <c r="B5" s="16" t="str">
        <f t="shared" si="0"/>
        <v>firewall-cmd --zone=external --add-service=ftp --permanent</v>
      </c>
      <c r="C5" s="1" t="s">
        <v>50</v>
      </c>
      <c r="D5" s="11" t="s">
        <v>11</v>
      </c>
      <c r="E5" s="12" t="str">
        <f>CONCATENATE('2-Ports'!B5)</f>
        <v>21</v>
      </c>
      <c r="F5" s="13" t="str">
        <f>CONCATENATE('2-Ports'!C5)</f>
        <v>ftp</v>
      </c>
      <c r="G5" s="14"/>
      <c r="H5" s="7" t="s">
        <v>56</v>
      </c>
      <c r="I5" s="15" t="str">
        <f t="shared" si="1"/>
        <v>firewall-cmd --zone=external --remove-service=ftp --permanent</v>
      </c>
    </row>
    <row r="6" spans="1:9">
      <c r="A6" s="3" t="s">
        <v>47</v>
      </c>
      <c r="B6" s="16" t="str">
        <f t="shared" si="0"/>
        <v/>
      </c>
      <c r="C6" s="1" t="s">
        <v>51</v>
      </c>
      <c r="D6" s="11" t="s">
        <v>11</v>
      </c>
      <c r="E6" s="12" t="str">
        <f>CONCATENATE('2-Ports'!B6)</f>
        <v>22</v>
      </c>
      <c r="F6" s="13" t="str">
        <f>CONCATENATE('2-Ports'!C6)</f>
        <v>ssh</v>
      </c>
      <c r="G6" s="14" t="s">
        <v>55</v>
      </c>
      <c r="H6" s="7" t="s">
        <v>56</v>
      </c>
      <c r="I6" s="15" t="str">
        <f t="shared" si="1"/>
        <v/>
      </c>
    </row>
    <row r="7" spans="1:9">
      <c r="A7" s="1" t="s">
        <v>47</v>
      </c>
      <c r="B7" s="16" t="str">
        <f t="shared" si="0"/>
        <v/>
      </c>
      <c r="C7" s="1" t="s">
        <v>51</v>
      </c>
      <c r="D7" s="11" t="s">
        <v>11</v>
      </c>
      <c r="E7" s="12" t="str">
        <f>CONCATENATE('2-Ports'!B7)</f>
        <v>25</v>
      </c>
      <c r="F7" s="13" t="str">
        <f>CONCATENATE('2-Ports'!C7)</f>
        <v>smtp</v>
      </c>
      <c r="G7" s="14" t="s">
        <v>55</v>
      </c>
      <c r="H7" s="7" t="s">
        <v>56</v>
      </c>
      <c r="I7" s="15" t="str">
        <f t="shared" si="1"/>
        <v/>
      </c>
    </row>
    <row r="8" spans="1:9">
      <c r="A8" s="1" t="s">
        <v>46</v>
      </c>
      <c r="B8" s="16" t="str">
        <f t="shared" si="0"/>
        <v>firewall-cmd --zone=external --add-service=dns --permanent</v>
      </c>
      <c r="C8" s="1" t="s">
        <v>51</v>
      </c>
      <c r="D8" s="11" t="s">
        <v>11</v>
      </c>
      <c r="E8" s="12" t="str">
        <f>CONCATENATE('2-Ports'!B8)</f>
        <v>53</v>
      </c>
      <c r="F8" s="13" t="str">
        <f>CONCATENATE('2-Ports'!C8)</f>
        <v>dns</v>
      </c>
      <c r="G8" s="14"/>
      <c r="H8" s="7" t="s">
        <v>56</v>
      </c>
      <c r="I8" s="15" t="str">
        <f t="shared" si="1"/>
        <v>firewall-cmd --zone=external --remove-service=dns --permanent</v>
      </c>
    </row>
    <row r="9" spans="1:9">
      <c r="A9" s="1" t="s">
        <v>46</v>
      </c>
      <c r="B9" s="16" t="str">
        <f t="shared" si="0"/>
        <v>firewall-cmd --zone=external --add-service=dhcp --permanent</v>
      </c>
      <c r="C9" s="1" t="s">
        <v>84</v>
      </c>
      <c r="D9" s="11" t="s">
        <v>11</v>
      </c>
      <c r="E9" s="12" t="str">
        <f>CONCATENATE('2-Ports'!B9)</f>
        <v>67</v>
      </c>
      <c r="F9" s="13" t="str">
        <f>CONCATENATE('2-Ports'!C9)</f>
        <v>dhcp</v>
      </c>
      <c r="G9" s="14" t="s">
        <v>83</v>
      </c>
      <c r="H9" s="7" t="s">
        <v>56</v>
      </c>
      <c r="I9" s="15" t="str">
        <f t="shared" si="1"/>
        <v>firewall-cmd --zone=external --remove-service=dhcp --permanent</v>
      </c>
    </row>
    <row r="10" spans="1:9">
      <c r="A10" s="1" t="s">
        <v>46</v>
      </c>
      <c r="B10" s="16" t="str">
        <f t="shared" si="0"/>
        <v>firewall-cmd --zone=external --add-service=http --permanent</v>
      </c>
      <c r="C10" s="1" t="s">
        <v>51</v>
      </c>
      <c r="D10" s="11" t="s">
        <v>11</v>
      </c>
      <c r="E10" s="12" t="str">
        <f>CONCATENATE('2-Ports'!B10)</f>
        <v>80</v>
      </c>
      <c r="F10" s="13" t="str">
        <f>CONCATENATE('2-Ports'!C10)</f>
        <v>http</v>
      </c>
      <c r="G10" s="14" t="s">
        <v>55</v>
      </c>
      <c r="H10" s="7" t="s">
        <v>56</v>
      </c>
      <c r="I10" s="15" t="str">
        <f t="shared" si="1"/>
        <v>firewall-cmd --zone=external --remove-service=http --permanent</v>
      </c>
    </row>
    <row r="11" spans="1:9">
      <c r="A11" s="23" t="s">
        <v>47</v>
      </c>
      <c r="B11" s="16" t="str">
        <f t="shared" si="0"/>
        <v/>
      </c>
      <c r="C11" s="1" t="s">
        <v>51</v>
      </c>
      <c r="D11" s="11" t="s">
        <v>11</v>
      </c>
      <c r="E11" s="12" t="str">
        <f>CONCATENATE('2-Ports'!B11)</f>
        <v>110</v>
      </c>
      <c r="F11" s="13" t="str">
        <f>CONCATENATE('2-Ports'!C11)</f>
        <v>pop3</v>
      </c>
      <c r="G11" s="14" t="s">
        <v>55</v>
      </c>
      <c r="H11" s="7" t="s">
        <v>56</v>
      </c>
      <c r="I11" s="15" t="str">
        <f t="shared" si="1"/>
        <v/>
      </c>
    </row>
    <row r="12" spans="1:9">
      <c r="A12" s="1" t="s">
        <v>47</v>
      </c>
      <c r="B12" s="16" t="str">
        <f t="shared" si="0"/>
        <v/>
      </c>
      <c r="C12" s="1" t="s">
        <v>51</v>
      </c>
      <c r="D12" s="11" t="s">
        <v>11</v>
      </c>
      <c r="E12" s="12" t="str">
        <f>CONCATENATE('2-Ports'!B12)</f>
        <v>113</v>
      </c>
      <c r="F12" s="13" t="str">
        <f>CONCATENATE('2-Ports'!C12)</f>
        <v>auth</v>
      </c>
      <c r="G12" s="14" t="s">
        <v>55</v>
      </c>
      <c r="H12" s="7" t="s">
        <v>56</v>
      </c>
      <c r="I12" s="15" t="str">
        <f t="shared" si="1"/>
        <v/>
      </c>
    </row>
    <row r="13" spans="1:9">
      <c r="A13" s="1" t="s">
        <v>47</v>
      </c>
      <c r="B13" s="16" t="str">
        <f t="shared" si="0"/>
        <v/>
      </c>
      <c r="C13" s="1" t="s">
        <v>50</v>
      </c>
      <c r="D13" s="11" t="s">
        <v>11</v>
      </c>
      <c r="E13" s="12" t="str">
        <f>CONCATENATE('2-Ports'!B13)</f>
        <v>123</v>
      </c>
      <c r="F13" s="13" t="str">
        <f>CONCATENATE('2-Ports'!C13)</f>
        <v>ntp</v>
      </c>
      <c r="G13" s="14"/>
      <c r="H13" s="7" t="s">
        <v>56</v>
      </c>
      <c r="I13" s="15" t="str">
        <f t="shared" si="1"/>
        <v/>
      </c>
    </row>
    <row r="14" spans="1:9">
      <c r="A14" s="1" t="s">
        <v>47</v>
      </c>
      <c r="B14" s="16" t="str">
        <f t="shared" si="0"/>
        <v/>
      </c>
      <c r="C14" s="1" t="s">
        <v>51</v>
      </c>
      <c r="D14" s="11" t="s">
        <v>11</v>
      </c>
      <c r="E14" s="12" t="str">
        <f>CONCATENATE('2-Ports'!B14)</f>
        <v>143</v>
      </c>
      <c r="F14" s="13" t="str">
        <f>CONCATENATE('2-Ports'!C14)</f>
        <v>imap</v>
      </c>
      <c r="G14" s="14" t="s">
        <v>55</v>
      </c>
      <c r="H14" s="7" t="s">
        <v>56</v>
      </c>
      <c r="I14" s="15" t="str">
        <f t="shared" si="1"/>
        <v/>
      </c>
    </row>
    <row r="15" spans="1:9">
      <c r="A15" s="23" t="s">
        <v>47</v>
      </c>
      <c r="B15" s="16" t="str">
        <f t="shared" si="0"/>
        <v/>
      </c>
      <c r="C15" s="1" t="s">
        <v>50</v>
      </c>
      <c r="D15" s="11" t="s">
        <v>11</v>
      </c>
      <c r="E15" s="12" t="str">
        <f>CONCATENATE('2-Ports'!B15)</f>
        <v>161</v>
      </c>
      <c r="F15" s="13" t="str">
        <f>CONCATENATE('2-Ports'!C15)</f>
        <v>snmp</v>
      </c>
      <c r="G15" s="14"/>
      <c r="H15" s="7" t="s">
        <v>56</v>
      </c>
      <c r="I15" s="15" t="str">
        <f t="shared" si="1"/>
        <v/>
      </c>
    </row>
    <row r="16" spans="1:9">
      <c r="A16" s="23" t="s">
        <v>47</v>
      </c>
      <c r="B16" s="16" t="str">
        <f t="shared" si="0"/>
        <v/>
      </c>
      <c r="C16" s="1" t="s">
        <v>51</v>
      </c>
      <c r="D16" s="11" t="s">
        <v>11</v>
      </c>
      <c r="E16" s="12" t="str">
        <f>CONCATENATE('2-Ports'!B16)</f>
        <v>443</v>
      </c>
      <c r="F16" s="13" t="str">
        <f>CONCATENATE('2-Ports'!C16)</f>
        <v>https</v>
      </c>
      <c r="G16" s="14" t="s">
        <v>55</v>
      </c>
      <c r="H16" s="7" t="s">
        <v>56</v>
      </c>
      <c r="I16" s="15" t="str">
        <f t="shared" si="1"/>
        <v/>
      </c>
    </row>
    <row r="17" spans="1:9">
      <c r="A17" s="23" t="s">
        <v>47</v>
      </c>
      <c r="B17" s="16" t="str">
        <f t="shared" si="0"/>
        <v/>
      </c>
      <c r="C17" s="1" t="s">
        <v>51</v>
      </c>
      <c r="D17" s="11" t="s">
        <v>11</v>
      </c>
      <c r="E17" s="12" t="str">
        <f>CONCATENATE('2-Ports'!B17)</f>
        <v>465</v>
      </c>
      <c r="F17" s="13" t="str">
        <f>CONCATENATE('2-Ports'!C17)</f>
        <v>smtps</v>
      </c>
      <c r="G17" s="14" t="s">
        <v>55</v>
      </c>
      <c r="H17" s="7" t="s">
        <v>56</v>
      </c>
      <c r="I17" s="15" t="str">
        <f t="shared" si="1"/>
        <v/>
      </c>
    </row>
    <row r="18" spans="1:9">
      <c r="A18" s="23" t="s">
        <v>47</v>
      </c>
      <c r="B18" s="16" t="str">
        <f t="shared" si="0"/>
        <v/>
      </c>
      <c r="C18" s="1" t="s">
        <v>51</v>
      </c>
      <c r="D18" s="11" t="s">
        <v>11</v>
      </c>
      <c r="E18" s="12" t="str">
        <f>CONCATENATE('2-Ports'!B18)</f>
        <v>514</v>
      </c>
      <c r="F18" s="13" t="str">
        <f>CONCATENATE('2-Ports'!C18)</f>
        <v>rsh</v>
      </c>
      <c r="G18" s="14" t="s">
        <v>55</v>
      </c>
      <c r="H18" s="7" t="s">
        <v>56</v>
      </c>
      <c r="I18" s="15" t="str">
        <f t="shared" si="1"/>
        <v/>
      </c>
    </row>
    <row r="19" spans="1:9">
      <c r="A19" s="23" t="s">
        <v>47</v>
      </c>
      <c r="B19" s="16" t="str">
        <f t="shared" si="0"/>
        <v/>
      </c>
      <c r="C19" s="1" t="s">
        <v>51</v>
      </c>
      <c r="D19" s="11" t="s">
        <v>11</v>
      </c>
      <c r="E19" s="12" t="str">
        <f>CONCATENATE('2-Ports'!B19)</f>
        <v>587</v>
      </c>
      <c r="F19" s="13" t="str">
        <f>CONCATENATE('2-Ports'!C19)</f>
        <v>submission</v>
      </c>
      <c r="G19" s="14" t="s">
        <v>55</v>
      </c>
      <c r="H19" s="7" t="s">
        <v>56</v>
      </c>
      <c r="I19" s="15" t="str">
        <f t="shared" si="1"/>
        <v/>
      </c>
    </row>
    <row r="20" spans="1:9">
      <c r="A20" s="23" t="s">
        <v>47</v>
      </c>
      <c r="B20" s="16" t="str">
        <f t="shared" si="0"/>
        <v/>
      </c>
      <c r="C20" s="1" t="s">
        <v>51</v>
      </c>
      <c r="D20" s="11" t="s">
        <v>11</v>
      </c>
      <c r="E20" s="12" t="str">
        <f>CONCATENATE('2-Ports'!B20)</f>
        <v>993</v>
      </c>
      <c r="F20" s="13" t="str">
        <f>CONCATENATE('2-Ports'!C20)</f>
        <v>imaps</v>
      </c>
      <c r="G20" s="14" t="s">
        <v>55</v>
      </c>
      <c r="H20" s="7" t="s">
        <v>56</v>
      </c>
      <c r="I20" s="15" t="str">
        <f t="shared" si="1"/>
        <v/>
      </c>
    </row>
    <row r="21" spans="1:9">
      <c r="A21" s="1" t="s">
        <v>47</v>
      </c>
      <c r="B21" s="16" t="str">
        <f t="shared" si="0"/>
        <v/>
      </c>
      <c r="C21" s="1" t="s">
        <v>51</v>
      </c>
      <c r="D21" s="11" t="s">
        <v>11</v>
      </c>
      <c r="E21" s="12" t="str">
        <f>CONCATENATE('2-Ports'!B21)</f>
        <v>995</v>
      </c>
      <c r="F21" s="13" t="str">
        <f>CONCATENATE('2-Ports'!C21)</f>
        <v>pop3s</v>
      </c>
      <c r="G21" s="14" t="s">
        <v>55</v>
      </c>
      <c r="H21" s="7" t="s">
        <v>56</v>
      </c>
      <c r="I21" s="15" t="str">
        <f t="shared" si="1"/>
        <v/>
      </c>
    </row>
    <row r="22" spans="1:9">
      <c r="A22" s="1" t="s">
        <v>47</v>
      </c>
      <c r="B22" s="16" t="str">
        <f t="shared" si="0"/>
        <v/>
      </c>
      <c r="C22" s="1" t="s">
        <v>50</v>
      </c>
      <c r="D22" s="11" t="s">
        <v>11</v>
      </c>
      <c r="E22" s="12" t="str">
        <f>CONCATENATE('2-Ports'!B22)</f>
        <v>1413</v>
      </c>
      <c r="F22" s="13" t="str">
        <f>CONCATENATE('2-Ports'!C22)</f>
        <v>mssql</v>
      </c>
      <c r="G22" s="14"/>
      <c r="H22" s="7" t="s">
        <v>56</v>
      </c>
      <c r="I22" s="15" t="str">
        <f t="shared" si="1"/>
        <v/>
      </c>
    </row>
    <row r="23" spans="1:9">
      <c r="A23" s="1" t="s">
        <v>47</v>
      </c>
      <c r="B23" s="16" t="str">
        <f t="shared" si="0"/>
        <v/>
      </c>
      <c r="C23" s="1" t="s">
        <v>51</v>
      </c>
      <c r="D23" s="11" t="s">
        <v>11</v>
      </c>
      <c r="E23" s="12" t="str">
        <f>CONCATENATE('2-Ports'!B23)</f>
        <v>2049</v>
      </c>
      <c r="F23" s="13" t="str">
        <f>CONCATENATE('2-Ports'!C23)</f>
        <v>nfs</v>
      </c>
      <c r="G23" s="14" t="s">
        <v>55</v>
      </c>
      <c r="H23" s="7" t="s">
        <v>56</v>
      </c>
      <c r="I23" s="15" t="str">
        <f t="shared" si="1"/>
        <v/>
      </c>
    </row>
    <row r="24" spans="1:9">
      <c r="A24" s="1" t="s">
        <v>46</v>
      </c>
      <c r="B24" s="16" t="str">
        <f t="shared" si="0"/>
        <v>firewall-cmd --zone=external --add-service=squid --permanent</v>
      </c>
      <c r="C24" s="1" t="s">
        <v>51</v>
      </c>
      <c r="D24" s="11" t="s">
        <v>11</v>
      </c>
      <c r="E24" s="12" t="str">
        <f>CONCATENATE('2-Ports'!B24)</f>
        <v>3128</v>
      </c>
      <c r="F24" s="13" t="str">
        <f>CONCATENATE('2-Ports'!C24)</f>
        <v>squid</v>
      </c>
      <c r="G24" s="14" t="s">
        <v>55</v>
      </c>
      <c r="H24" s="7" t="s">
        <v>56</v>
      </c>
      <c r="I24" s="15" t="str">
        <f t="shared" si="1"/>
        <v>firewall-cmd --zone=external --remove-service=squid --permanent</v>
      </c>
    </row>
    <row r="25" spans="1:9">
      <c r="A25" s="1" t="s">
        <v>46</v>
      </c>
      <c r="B25" s="16" t="str">
        <f t="shared" si="0"/>
        <v>firewall-cmd --zone=external --add-service=mysql --permanent</v>
      </c>
      <c r="C25" s="1" t="s">
        <v>51</v>
      </c>
      <c r="D25" s="11" t="s">
        <v>11</v>
      </c>
      <c r="E25" s="12" t="str">
        <f>CONCATENATE('2-Ports'!B25)</f>
        <v>3306</v>
      </c>
      <c r="F25" s="13" t="str">
        <f>CONCATENATE('2-Ports'!C25)</f>
        <v>mysql</v>
      </c>
      <c r="G25" s="14" t="s">
        <v>55</v>
      </c>
      <c r="H25" s="7" t="s">
        <v>56</v>
      </c>
      <c r="I25" s="15" t="str">
        <f t="shared" si="1"/>
        <v>firewall-cmd --zone=external --remove-service=mysql --permanent</v>
      </c>
    </row>
    <row r="26" spans="1:9">
      <c r="A26" s="1" t="s">
        <v>46</v>
      </c>
      <c r="B26" s="16" t="str">
        <f t="shared" si="0"/>
        <v>firewall-cmd --zone=external --add-service=ms-wbt --permanent</v>
      </c>
      <c r="C26" s="1" t="s">
        <v>51</v>
      </c>
      <c r="D26" s="11" t="s">
        <v>11</v>
      </c>
      <c r="E26" s="12" t="str">
        <f>CONCATENATE('2-Ports'!B26)</f>
        <v>3389</v>
      </c>
      <c r="F26" s="13" t="str">
        <f>CONCATENATE('2-Ports'!C26)</f>
        <v>ms-wbt</v>
      </c>
      <c r="G26" s="14" t="s">
        <v>55</v>
      </c>
      <c r="H26" s="7" t="s">
        <v>56</v>
      </c>
      <c r="I26" s="15" t="str">
        <f t="shared" si="1"/>
        <v>firewall-cmd --zone=external --remove-service=ms-wbt --permanent</v>
      </c>
    </row>
    <row r="27" spans="1:9">
      <c r="A27" s="1" t="s">
        <v>47</v>
      </c>
      <c r="B27" s="16" t="str">
        <f t="shared" si="0"/>
        <v/>
      </c>
      <c r="C27" s="1" t="s">
        <v>51</v>
      </c>
      <c r="D27" s="11" t="s">
        <v>11</v>
      </c>
      <c r="E27" s="12" t="str">
        <f>CONCATENATE('2-Ports'!B27)</f>
        <v>5632-5636</v>
      </c>
      <c r="F27" s="13" t="str">
        <f>CONCATENATE('2-Ports'!C27)</f>
        <v>App-XXX</v>
      </c>
      <c r="G27" s="14" t="s">
        <v>55</v>
      </c>
      <c r="H27" s="7" t="s">
        <v>56</v>
      </c>
      <c r="I27" s="15" t="str">
        <f t="shared" si="1"/>
        <v/>
      </c>
    </row>
    <row r="28" spans="1:9">
      <c r="A28" s="1" t="s">
        <v>47</v>
      </c>
      <c r="B28" s="16" t="str">
        <f t="shared" si="0"/>
        <v/>
      </c>
      <c r="C28" s="1" t="s">
        <v>51</v>
      </c>
      <c r="D28" s="11" t="s">
        <v>11</v>
      </c>
      <c r="E28" s="12" t="str">
        <f>CONCATENATE('2-Ports'!B28)</f>
        <v>5900</v>
      </c>
      <c r="F28" s="13" t="str">
        <f>CONCATENATE('2-Ports'!C28)</f>
        <v>vnc-server</v>
      </c>
      <c r="G28" s="14" t="s">
        <v>55</v>
      </c>
      <c r="H28" s="7" t="s">
        <v>56</v>
      </c>
      <c r="I28" s="15" t="str">
        <f t="shared" si="1"/>
        <v/>
      </c>
    </row>
    <row r="29" spans="1:9">
      <c r="A29" s="1" t="s">
        <v>46</v>
      </c>
      <c r="B29" s="16" t="str">
        <f t="shared" si="0"/>
        <v>firewall-cmd --zone=external --add-service=camaras --permanent</v>
      </c>
      <c r="C29" s="1" t="s">
        <v>51</v>
      </c>
      <c r="D29" s="11" t="s">
        <v>11</v>
      </c>
      <c r="E29" s="12" t="str">
        <f>CONCATENATE('2-Ports'!B29)</f>
        <v>8000</v>
      </c>
      <c r="F29" s="13" t="str">
        <f>CONCATENATE('2-Ports'!C29)</f>
        <v>camaras</v>
      </c>
      <c r="G29" s="14" t="s">
        <v>55</v>
      </c>
      <c r="H29" s="7" t="s">
        <v>56</v>
      </c>
      <c r="I29" s="15" t="str">
        <f t="shared" si="1"/>
        <v>firewall-cmd --zone=external --remove-service=camaras --permanent</v>
      </c>
    </row>
    <row r="30" spans="1:9">
      <c r="A30" s="1" t="s">
        <v>46</v>
      </c>
      <c r="B30" s="16" t="str">
        <f t="shared" si="0"/>
        <v>firewall-cmd --zone=external --add-service=webmin --permanent</v>
      </c>
      <c r="C30" s="1" t="s">
        <v>51</v>
      </c>
      <c r="D30" s="11" t="s">
        <v>11</v>
      </c>
      <c r="E30" s="12" t="str">
        <f>CONCATENATE('2-Ports'!B30)</f>
        <v>10000</v>
      </c>
      <c r="F30" s="13" t="str">
        <f>CONCATENATE('2-Ports'!C30)</f>
        <v>webmin</v>
      </c>
      <c r="G30" s="14" t="s">
        <v>55</v>
      </c>
      <c r="H30" s="7" t="s">
        <v>56</v>
      </c>
      <c r="I30" s="15" t="str">
        <f t="shared" si="1"/>
        <v>firewall-cmd --zone=external --remove-service=webmin --permanent</v>
      </c>
    </row>
    <row r="31" spans="1:9">
      <c r="A31" s="1" t="s">
        <v>46</v>
      </c>
      <c r="B31" s="16" t="str">
        <f t="shared" si="0"/>
        <v>firewall-cmd --zone=external --add-service=ssh --permanent</v>
      </c>
      <c r="C31" s="1" t="s">
        <v>51</v>
      </c>
      <c r="D31" s="11" t="s">
        <v>11</v>
      </c>
      <c r="E31" s="12" t="str">
        <f>CONCATENATE('2-Ports'!B31)</f>
        <v>25267</v>
      </c>
      <c r="F31" s="13" t="str">
        <f>CONCATENATE('2-Ports'!C31)</f>
        <v>ssh</v>
      </c>
      <c r="G31" s="14" t="s">
        <v>55</v>
      </c>
      <c r="H31" s="7" t="s">
        <v>56</v>
      </c>
      <c r="I31" s="15" t="str">
        <f t="shared" si="1"/>
        <v>firewall-cmd --zone=external --remove-service=ssh --permanent</v>
      </c>
    </row>
  </sheetData>
  <autoFilter ref="A3:I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31" sqref="A1:I31"/>
    </sheetView>
  </sheetViews>
  <sheetFormatPr baseColWidth="10" defaultRowHeight="15"/>
  <cols>
    <col min="1" max="1" width="4.7109375" customWidth="1"/>
    <col min="2" max="2" width="63.140625" customWidth="1"/>
    <col min="3" max="3" width="7.28515625" customWidth="1"/>
    <col min="4" max="4" width="8.28515625" customWidth="1"/>
    <col min="5" max="5" width="9.5703125" customWidth="1"/>
    <col min="6" max="6" width="10.140625" customWidth="1"/>
    <col min="7" max="7" width="7.85546875" customWidth="1"/>
    <col min="8" max="8" width="12.85546875" customWidth="1"/>
    <col min="9" max="9" width="63" customWidth="1"/>
  </cols>
  <sheetData>
    <row r="1" spans="1:9">
      <c r="H1" s="5" t="s">
        <v>57</v>
      </c>
    </row>
    <row r="2" spans="1:9">
      <c r="B2" t="s">
        <v>66</v>
      </c>
      <c r="H2" s="5" t="s">
        <v>58</v>
      </c>
    </row>
    <row r="3" spans="1:9">
      <c r="A3" s="1" t="s">
        <v>45</v>
      </c>
      <c r="B3" s="8" t="s">
        <v>61</v>
      </c>
      <c r="C3" s="3" t="s">
        <v>12</v>
      </c>
      <c r="D3" s="3" t="s">
        <v>52</v>
      </c>
      <c r="E3" s="3" t="s">
        <v>16</v>
      </c>
      <c r="F3" s="3" t="s">
        <v>17</v>
      </c>
      <c r="G3" s="3" t="s">
        <v>54</v>
      </c>
      <c r="H3" s="3" t="s">
        <v>53</v>
      </c>
      <c r="I3" s="9" t="s">
        <v>62</v>
      </c>
    </row>
    <row r="4" spans="1:9">
      <c r="A4" s="1" t="s">
        <v>47</v>
      </c>
      <c r="B4" s="16" t="str">
        <f t="shared" ref="B4:B31" si="0">IF(A4="si",CONCATENATE("firewall-cmd --zone=",$D4," --add-port=",$E4,$G4," ",$H4),"")</f>
        <v/>
      </c>
      <c r="C4" s="1" t="s">
        <v>50</v>
      </c>
      <c r="D4" s="11" t="s">
        <v>10</v>
      </c>
      <c r="E4" s="12" t="str">
        <f>CONCATENATE('2-Ports'!B4)</f>
        <v>20</v>
      </c>
      <c r="F4" s="13" t="str">
        <f>CONCATENATE('2-Ports'!C4)</f>
        <v>ftp</v>
      </c>
      <c r="G4" s="14"/>
      <c r="H4" s="7" t="s">
        <v>56</v>
      </c>
      <c r="I4" s="15" t="str">
        <f t="shared" ref="I4:I31" si="1">IF(A4="si",CONCATENATE("firewall-cmd --zone=",$D4," --remove-port=",$E4,$G4," ",$H4),"")</f>
        <v/>
      </c>
    </row>
    <row r="5" spans="1:9">
      <c r="A5" s="1" t="s">
        <v>47</v>
      </c>
      <c r="B5" s="16" t="str">
        <f t="shared" si="0"/>
        <v/>
      </c>
      <c r="C5" s="1" t="s">
        <v>50</v>
      </c>
      <c r="D5" s="11" t="s">
        <v>10</v>
      </c>
      <c r="E5" s="12" t="str">
        <f>CONCATENATE('2-Ports'!B5)</f>
        <v>21</v>
      </c>
      <c r="F5" s="13" t="str">
        <f>CONCATENATE('2-Ports'!C5)</f>
        <v>ftp</v>
      </c>
      <c r="G5" s="14"/>
      <c r="H5" s="7" t="s">
        <v>56</v>
      </c>
      <c r="I5" s="15" t="str">
        <f t="shared" si="1"/>
        <v/>
      </c>
    </row>
    <row r="6" spans="1:9">
      <c r="A6" s="3" t="s">
        <v>47</v>
      </c>
      <c r="B6" s="16" t="str">
        <f t="shared" si="0"/>
        <v/>
      </c>
      <c r="C6" s="1" t="s">
        <v>51</v>
      </c>
      <c r="D6" s="11" t="s">
        <v>10</v>
      </c>
      <c r="E6" s="12" t="str">
        <f>CONCATENATE('2-Ports'!B6)</f>
        <v>22</v>
      </c>
      <c r="F6" s="13" t="str">
        <f>CONCATENATE('2-Ports'!C6)</f>
        <v>ssh</v>
      </c>
      <c r="G6" s="14" t="s">
        <v>55</v>
      </c>
      <c r="H6" s="7" t="s">
        <v>56</v>
      </c>
      <c r="I6" s="15" t="str">
        <f t="shared" si="1"/>
        <v/>
      </c>
    </row>
    <row r="7" spans="1:9">
      <c r="A7" s="1" t="s">
        <v>47</v>
      </c>
      <c r="B7" s="16" t="str">
        <f t="shared" si="0"/>
        <v/>
      </c>
      <c r="C7" s="1" t="s">
        <v>51</v>
      </c>
      <c r="D7" s="11" t="s">
        <v>10</v>
      </c>
      <c r="E7" s="12" t="str">
        <f>CONCATENATE('2-Ports'!B7)</f>
        <v>25</v>
      </c>
      <c r="F7" s="13" t="str">
        <f>CONCATENATE('2-Ports'!C7)</f>
        <v>smtp</v>
      </c>
      <c r="G7" s="14" t="s">
        <v>55</v>
      </c>
      <c r="H7" s="7" t="s">
        <v>56</v>
      </c>
      <c r="I7" s="15" t="str">
        <f t="shared" si="1"/>
        <v/>
      </c>
    </row>
    <row r="8" spans="1:9">
      <c r="A8" s="1" t="s">
        <v>46</v>
      </c>
      <c r="B8" s="16" t="str">
        <f t="shared" si="0"/>
        <v>firewall-cmd --zone=public --add-port=53 --permanent</v>
      </c>
      <c r="C8" s="1" t="s">
        <v>51</v>
      </c>
      <c r="D8" s="11" t="s">
        <v>10</v>
      </c>
      <c r="E8" s="12" t="str">
        <f>CONCATENATE('2-Ports'!B8)</f>
        <v>53</v>
      </c>
      <c r="F8" s="13" t="str">
        <f>CONCATENATE('2-Ports'!C8)</f>
        <v>dns</v>
      </c>
      <c r="G8" s="14"/>
      <c r="H8" s="7" t="s">
        <v>56</v>
      </c>
      <c r="I8" s="15" t="str">
        <f t="shared" si="1"/>
        <v>firewall-cmd --zone=public --remove-port=53 --permanent</v>
      </c>
    </row>
    <row r="9" spans="1:9">
      <c r="A9" s="1" t="s">
        <v>46</v>
      </c>
      <c r="B9" s="16" t="str">
        <f t="shared" si="0"/>
        <v>firewall-cmd --zone=public --add-port=67/udp --permanent</v>
      </c>
      <c r="C9" s="1" t="s">
        <v>84</v>
      </c>
      <c r="D9" s="11" t="s">
        <v>10</v>
      </c>
      <c r="E9" s="12" t="str">
        <f>CONCATENATE('2-Ports'!B9)</f>
        <v>67</v>
      </c>
      <c r="F9" s="13" t="str">
        <f>CONCATENATE('2-Ports'!C9)</f>
        <v>dhcp</v>
      </c>
      <c r="G9" s="14" t="s">
        <v>83</v>
      </c>
      <c r="H9" s="7" t="s">
        <v>56</v>
      </c>
      <c r="I9" s="15" t="str">
        <f t="shared" si="1"/>
        <v>firewall-cmd --zone=public --remove-port=67/udp --permanent</v>
      </c>
    </row>
    <row r="10" spans="1:9">
      <c r="A10" s="1" t="s">
        <v>46</v>
      </c>
      <c r="B10" s="16" t="str">
        <f t="shared" si="0"/>
        <v>firewall-cmd --zone=public --add-port=80/tcp --permanent</v>
      </c>
      <c r="C10" s="1" t="s">
        <v>51</v>
      </c>
      <c r="D10" s="11" t="s">
        <v>10</v>
      </c>
      <c r="E10" s="12" t="str">
        <f>CONCATENATE('2-Ports'!B10)</f>
        <v>80</v>
      </c>
      <c r="F10" s="13" t="str">
        <f>CONCATENATE('2-Ports'!C10)</f>
        <v>http</v>
      </c>
      <c r="G10" s="14" t="s">
        <v>55</v>
      </c>
      <c r="H10" s="7" t="s">
        <v>56</v>
      </c>
      <c r="I10" s="15" t="str">
        <f t="shared" si="1"/>
        <v>firewall-cmd --zone=public --remove-port=80/tcp --permanent</v>
      </c>
    </row>
    <row r="11" spans="1:9">
      <c r="A11" s="23" t="s">
        <v>47</v>
      </c>
      <c r="B11" s="16" t="str">
        <f t="shared" si="0"/>
        <v/>
      </c>
      <c r="C11" s="1" t="s">
        <v>51</v>
      </c>
      <c r="D11" s="11" t="s">
        <v>10</v>
      </c>
      <c r="E11" s="12" t="str">
        <f>CONCATENATE('2-Ports'!B11)</f>
        <v>110</v>
      </c>
      <c r="F11" s="13" t="str">
        <f>CONCATENATE('2-Ports'!C11)</f>
        <v>pop3</v>
      </c>
      <c r="G11" s="14" t="s">
        <v>55</v>
      </c>
      <c r="H11" s="7" t="s">
        <v>56</v>
      </c>
      <c r="I11" s="15" t="str">
        <f t="shared" si="1"/>
        <v/>
      </c>
    </row>
    <row r="12" spans="1:9">
      <c r="A12" s="1" t="s">
        <v>47</v>
      </c>
      <c r="B12" s="16" t="str">
        <f t="shared" si="0"/>
        <v/>
      </c>
      <c r="C12" s="1" t="s">
        <v>51</v>
      </c>
      <c r="D12" s="11" t="s">
        <v>10</v>
      </c>
      <c r="E12" s="12" t="str">
        <f>CONCATENATE('2-Ports'!B12)</f>
        <v>113</v>
      </c>
      <c r="F12" s="13" t="str">
        <f>CONCATENATE('2-Ports'!C12)</f>
        <v>auth</v>
      </c>
      <c r="G12" s="14" t="s">
        <v>55</v>
      </c>
      <c r="H12" s="7" t="s">
        <v>56</v>
      </c>
      <c r="I12" s="15" t="str">
        <f t="shared" si="1"/>
        <v/>
      </c>
    </row>
    <row r="13" spans="1:9">
      <c r="A13" s="1" t="s">
        <v>46</v>
      </c>
      <c r="B13" s="16" t="str">
        <f t="shared" si="0"/>
        <v>firewall-cmd --zone=public --add-port=123 --permanent</v>
      </c>
      <c r="C13" s="1" t="s">
        <v>50</v>
      </c>
      <c r="D13" s="11" t="s">
        <v>10</v>
      </c>
      <c r="E13" s="12" t="str">
        <f>CONCATENATE('2-Ports'!B13)</f>
        <v>123</v>
      </c>
      <c r="F13" s="13" t="str">
        <f>CONCATENATE('2-Ports'!C13)</f>
        <v>ntp</v>
      </c>
      <c r="G13" s="14"/>
      <c r="H13" s="7" t="s">
        <v>56</v>
      </c>
      <c r="I13" s="15" t="str">
        <f t="shared" si="1"/>
        <v>firewall-cmd --zone=public --remove-port=123 --permanent</v>
      </c>
    </row>
    <row r="14" spans="1:9">
      <c r="A14" s="1" t="s">
        <v>47</v>
      </c>
      <c r="B14" s="16" t="str">
        <f t="shared" si="0"/>
        <v/>
      </c>
      <c r="C14" s="1" t="s">
        <v>51</v>
      </c>
      <c r="D14" s="11" t="s">
        <v>10</v>
      </c>
      <c r="E14" s="12" t="str">
        <f>CONCATENATE('2-Ports'!B14)</f>
        <v>143</v>
      </c>
      <c r="F14" s="13" t="str">
        <f>CONCATENATE('2-Ports'!C14)</f>
        <v>imap</v>
      </c>
      <c r="G14" s="14" t="s">
        <v>55</v>
      </c>
      <c r="H14" s="7" t="s">
        <v>56</v>
      </c>
      <c r="I14" s="15" t="str">
        <f t="shared" si="1"/>
        <v/>
      </c>
    </row>
    <row r="15" spans="1:9">
      <c r="A15" s="23" t="s">
        <v>47</v>
      </c>
      <c r="B15" s="16" t="str">
        <f t="shared" si="0"/>
        <v/>
      </c>
      <c r="C15" s="1" t="s">
        <v>50</v>
      </c>
      <c r="D15" s="11" t="s">
        <v>10</v>
      </c>
      <c r="E15" s="12" t="str">
        <f>CONCATENATE('2-Ports'!B15)</f>
        <v>161</v>
      </c>
      <c r="F15" s="13" t="str">
        <f>CONCATENATE('2-Ports'!C15)</f>
        <v>snmp</v>
      </c>
      <c r="G15" s="14"/>
      <c r="H15" s="7" t="s">
        <v>56</v>
      </c>
      <c r="I15" s="15" t="str">
        <f t="shared" si="1"/>
        <v/>
      </c>
    </row>
    <row r="16" spans="1:9">
      <c r="A16" s="23" t="s">
        <v>46</v>
      </c>
      <c r="B16" s="16" t="str">
        <f t="shared" si="0"/>
        <v>firewall-cmd --zone=public --add-port=443/tcp --permanent</v>
      </c>
      <c r="C16" s="1" t="s">
        <v>51</v>
      </c>
      <c r="D16" s="11" t="s">
        <v>10</v>
      </c>
      <c r="E16" s="12" t="str">
        <f>CONCATENATE('2-Ports'!B16)</f>
        <v>443</v>
      </c>
      <c r="F16" s="13" t="str">
        <f>CONCATENATE('2-Ports'!C16)</f>
        <v>https</v>
      </c>
      <c r="G16" s="14" t="s">
        <v>55</v>
      </c>
      <c r="H16" s="7" t="s">
        <v>56</v>
      </c>
      <c r="I16" s="15" t="str">
        <f t="shared" si="1"/>
        <v>firewall-cmd --zone=public --remove-port=443/tcp --permanent</v>
      </c>
    </row>
    <row r="17" spans="1:9">
      <c r="A17" s="23" t="s">
        <v>47</v>
      </c>
      <c r="B17" s="16" t="str">
        <f t="shared" si="0"/>
        <v/>
      </c>
      <c r="C17" s="1" t="s">
        <v>51</v>
      </c>
      <c r="D17" s="11" t="s">
        <v>10</v>
      </c>
      <c r="E17" s="12" t="str">
        <f>CONCATENATE('2-Ports'!B17)</f>
        <v>465</v>
      </c>
      <c r="F17" s="13" t="str">
        <f>CONCATENATE('2-Ports'!C17)</f>
        <v>smtps</v>
      </c>
      <c r="G17" s="14" t="s">
        <v>55</v>
      </c>
      <c r="H17" s="7" t="s">
        <v>56</v>
      </c>
      <c r="I17" s="15" t="str">
        <f t="shared" si="1"/>
        <v/>
      </c>
    </row>
    <row r="18" spans="1:9">
      <c r="A18" s="23" t="s">
        <v>47</v>
      </c>
      <c r="B18" s="16" t="str">
        <f t="shared" si="0"/>
        <v/>
      </c>
      <c r="C18" s="1" t="s">
        <v>51</v>
      </c>
      <c r="D18" s="11" t="s">
        <v>10</v>
      </c>
      <c r="E18" s="12" t="str">
        <f>CONCATENATE('2-Ports'!B18)</f>
        <v>514</v>
      </c>
      <c r="F18" s="13" t="str">
        <f>CONCATENATE('2-Ports'!C18)</f>
        <v>rsh</v>
      </c>
      <c r="G18" s="14" t="s">
        <v>55</v>
      </c>
      <c r="H18" s="7" t="s">
        <v>56</v>
      </c>
      <c r="I18" s="15" t="str">
        <f t="shared" si="1"/>
        <v/>
      </c>
    </row>
    <row r="19" spans="1:9">
      <c r="A19" s="23" t="s">
        <v>47</v>
      </c>
      <c r="B19" s="16" t="str">
        <f t="shared" si="0"/>
        <v/>
      </c>
      <c r="C19" s="1" t="s">
        <v>51</v>
      </c>
      <c r="D19" s="11" t="s">
        <v>10</v>
      </c>
      <c r="E19" s="12" t="str">
        <f>CONCATENATE('2-Ports'!B19)</f>
        <v>587</v>
      </c>
      <c r="F19" s="13" t="str">
        <f>CONCATENATE('2-Ports'!C19)</f>
        <v>submission</v>
      </c>
      <c r="G19" s="14" t="s">
        <v>55</v>
      </c>
      <c r="H19" s="7" t="s">
        <v>56</v>
      </c>
      <c r="I19" s="15" t="str">
        <f t="shared" si="1"/>
        <v/>
      </c>
    </row>
    <row r="20" spans="1:9">
      <c r="A20" s="23" t="s">
        <v>47</v>
      </c>
      <c r="B20" s="16" t="str">
        <f t="shared" si="0"/>
        <v/>
      </c>
      <c r="C20" s="1" t="s">
        <v>51</v>
      </c>
      <c r="D20" s="11" t="s">
        <v>10</v>
      </c>
      <c r="E20" s="12" t="str">
        <f>CONCATENATE('2-Ports'!B20)</f>
        <v>993</v>
      </c>
      <c r="F20" s="13" t="str">
        <f>CONCATENATE('2-Ports'!C20)</f>
        <v>imaps</v>
      </c>
      <c r="G20" s="14" t="s">
        <v>55</v>
      </c>
      <c r="H20" s="7" t="s">
        <v>56</v>
      </c>
      <c r="I20" s="15" t="str">
        <f t="shared" si="1"/>
        <v/>
      </c>
    </row>
    <row r="21" spans="1:9">
      <c r="A21" s="1" t="s">
        <v>47</v>
      </c>
      <c r="B21" s="16" t="str">
        <f t="shared" si="0"/>
        <v/>
      </c>
      <c r="C21" s="1" t="s">
        <v>51</v>
      </c>
      <c r="D21" s="11" t="s">
        <v>10</v>
      </c>
      <c r="E21" s="12" t="str">
        <f>CONCATENATE('2-Ports'!B21)</f>
        <v>995</v>
      </c>
      <c r="F21" s="13" t="str">
        <f>CONCATENATE('2-Ports'!C21)</f>
        <v>pop3s</v>
      </c>
      <c r="G21" s="14" t="s">
        <v>55</v>
      </c>
      <c r="H21" s="7" t="s">
        <v>56</v>
      </c>
      <c r="I21" s="15" t="str">
        <f t="shared" si="1"/>
        <v/>
      </c>
    </row>
    <row r="22" spans="1:9">
      <c r="A22" s="1" t="s">
        <v>47</v>
      </c>
      <c r="B22" s="16" t="str">
        <f t="shared" si="0"/>
        <v/>
      </c>
      <c r="C22" s="1" t="s">
        <v>50</v>
      </c>
      <c r="D22" s="11" t="s">
        <v>10</v>
      </c>
      <c r="E22" s="12" t="str">
        <f>CONCATENATE('2-Ports'!B22)</f>
        <v>1413</v>
      </c>
      <c r="F22" s="13" t="str">
        <f>CONCATENATE('2-Ports'!C22)</f>
        <v>mssql</v>
      </c>
      <c r="G22" s="14"/>
      <c r="H22" s="7" t="s">
        <v>56</v>
      </c>
      <c r="I22" s="15" t="str">
        <f t="shared" si="1"/>
        <v/>
      </c>
    </row>
    <row r="23" spans="1:9">
      <c r="A23" s="1" t="s">
        <v>47</v>
      </c>
      <c r="B23" s="16" t="str">
        <f t="shared" si="0"/>
        <v/>
      </c>
      <c r="C23" s="1" t="s">
        <v>51</v>
      </c>
      <c r="D23" s="11" t="s">
        <v>10</v>
      </c>
      <c r="E23" s="12" t="str">
        <f>CONCATENATE('2-Ports'!B23)</f>
        <v>2049</v>
      </c>
      <c r="F23" s="13" t="str">
        <f>CONCATENATE('2-Ports'!C23)</f>
        <v>nfs</v>
      </c>
      <c r="G23" s="14" t="s">
        <v>55</v>
      </c>
      <c r="H23" s="7" t="s">
        <v>56</v>
      </c>
      <c r="I23" s="15" t="str">
        <f t="shared" si="1"/>
        <v/>
      </c>
    </row>
    <row r="24" spans="1:9">
      <c r="A24" s="1" t="s">
        <v>46</v>
      </c>
      <c r="B24" s="16" t="str">
        <f t="shared" si="0"/>
        <v>firewall-cmd --zone=public --add-port=3128/tcp --permanent</v>
      </c>
      <c r="C24" s="1" t="s">
        <v>51</v>
      </c>
      <c r="D24" s="11" t="s">
        <v>10</v>
      </c>
      <c r="E24" s="12" t="str">
        <f>CONCATENATE('2-Ports'!B24)</f>
        <v>3128</v>
      </c>
      <c r="F24" s="13" t="str">
        <f>CONCATENATE('2-Ports'!C24)</f>
        <v>squid</v>
      </c>
      <c r="G24" s="14" t="s">
        <v>55</v>
      </c>
      <c r="H24" s="7" t="s">
        <v>56</v>
      </c>
      <c r="I24" s="15" t="str">
        <f t="shared" si="1"/>
        <v>firewall-cmd --zone=public --remove-port=3128/tcp --permanent</v>
      </c>
    </row>
    <row r="25" spans="1:9">
      <c r="A25" s="1" t="s">
        <v>47</v>
      </c>
      <c r="B25" s="16" t="str">
        <f t="shared" si="0"/>
        <v/>
      </c>
      <c r="C25" s="1" t="s">
        <v>51</v>
      </c>
      <c r="D25" s="11" t="s">
        <v>10</v>
      </c>
      <c r="E25" s="12" t="str">
        <f>CONCATENATE('2-Ports'!B25)</f>
        <v>3306</v>
      </c>
      <c r="F25" s="13" t="str">
        <f>CONCATENATE('2-Ports'!C25)</f>
        <v>mysql</v>
      </c>
      <c r="G25" s="14" t="s">
        <v>55</v>
      </c>
      <c r="H25" s="7" t="s">
        <v>56</v>
      </c>
      <c r="I25" s="15" t="str">
        <f t="shared" si="1"/>
        <v/>
      </c>
    </row>
    <row r="26" spans="1:9">
      <c r="A26" s="1" t="s">
        <v>46</v>
      </c>
      <c r="B26" s="16" t="str">
        <f t="shared" si="0"/>
        <v>firewall-cmd --zone=public --add-port=3389/tcp --permanent</v>
      </c>
      <c r="C26" s="1" t="s">
        <v>51</v>
      </c>
      <c r="D26" s="11" t="s">
        <v>10</v>
      </c>
      <c r="E26" s="12" t="str">
        <f>CONCATENATE('2-Ports'!B26)</f>
        <v>3389</v>
      </c>
      <c r="F26" s="13" t="str">
        <f>CONCATENATE('2-Ports'!C26)</f>
        <v>ms-wbt</v>
      </c>
      <c r="G26" s="14" t="s">
        <v>55</v>
      </c>
      <c r="H26" s="7" t="s">
        <v>56</v>
      </c>
      <c r="I26" s="15" t="str">
        <f t="shared" si="1"/>
        <v>firewall-cmd --zone=public --remove-port=3389/tcp --permanent</v>
      </c>
    </row>
    <row r="27" spans="1:9">
      <c r="A27" s="1" t="s">
        <v>46</v>
      </c>
      <c r="B27" s="16" t="str">
        <f t="shared" si="0"/>
        <v>firewall-cmd --zone=public --add-port=5632-5636/tcp --permanent</v>
      </c>
      <c r="C27" s="1" t="s">
        <v>51</v>
      </c>
      <c r="D27" s="11" t="s">
        <v>10</v>
      </c>
      <c r="E27" s="12" t="str">
        <f>CONCATENATE('2-Ports'!B27)</f>
        <v>5632-5636</v>
      </c>
      <c r="F27" s="13" t="str">
        <f>CONCATENATE('2-Ports'!C27)</f>
        <v>App-XXX</v>
      </c>
      <c r="G27" s="14" t="s">
        <v>55</v>
      </c>
      <c r="H27" s="7" t="s">
        <v>56</v>
      </c>
      <c r="I27" s="15" t="str">
        <f t="shared" si="1"/>
        <v>firewall-cmd --zone=public --remove-port=5632-5636/tcp --permanent</v>
      </c>
    </row>
    <row r="28" spans="1:9">
      <c r="A28" s="1" t="s">
        <v>47</v>
      </c>
      <c r="B28" s="16" t="str">
        <f t="shared" si="0"/>
        <v/>
      </c>
      <c r="C28" s="1" t="s">
        <v>51</v>
      </c>
      <c r="D28" s="11" t="s">
        <v>10</v>
      </c>
      <c r="E28" s="12" t="str">
        <f>CONCATENATE('2-Ports'!B28)</f>
        <v>5900</v>
      </c>
      <c r="F28" s="13" t="str">
        <f>CONCATENATE('2-Ports'!C28)</f>
        <v>vnc-server</v>
      </c>
      <c r="G28" s="14" t="s">
        <v>55</v>
      </c>
      <c r="H28" s="7" t="s">
        <v>56</v>
      </c>
      <c r="I28" s="15" t="str">
        <f t="shared" si="1"/>
        <v/>
      </c>
    </row>
    <row r="29" spans="1:9">
      <c r="A29" s="1" t="s">
        <v>46</v>
      </c>
      <c r="B29" s="16" t="str">
        <f t="shared" si="0"/>
        <v>firewall-cmd --zone=public --add-port=8000/tcp --permanent</v>
      </c>
      <c r="C29" s="1" t="s">
        <v>51</v>
      </c>
      <c r="D29" s="11" t="s">
        <v>10</v>
      </c>
      <c r="E29" s="12" t="str">
        <f>CONCATENATE('2-Ports'!B29)</f>
        <v>8000</v>
      </c>
      <c r="F29" s="13" t="str">
        <f>CONCATENATE('2-Ports'!C29)</f>
        <v>camaras</v>
      </c>
      <c r="G29" s="14" t="s">
        <v>55</v>
      </c>
      <c r="H29" s="7" t="s">
        <v>56</v>
      </c>
      <c r="I29" s="15" t="str">
        <f t="shared" si="1"/>
        <v>firewall-cmd --zone=public --remove-port=8000/tcp --permanent</v>
      </c>
    </row>
    <row r="30" spans="1:9">
      <c r="A30" s="1" t="s">
        <v>46</v>
      </c>
      <c r="B30" s="16" t="str">
        <f t="shared" si="0"/>
        <v>firewall-cmd --zone=public --add-port=10000/tcp --permanent</v>
      </c>
      <c r="C30" s="1" t="s">
        <v>51</v>
      </c>
      <c r="D30" s="11" t="s">
        <v>10</v>
      </c>
      <c r="E30" s="12" t="str">
        <f>CONCATENATE('2-Ports'!B30)</f>
        <v>10000</v>
      </c>
      <c r="F30" s="13" t="str">
        <f>CONCATENATE('2-Ports'!C30)</f>
        <v>webmin</v>
      </c>
      <c r="G30" s="14" t="s">
        <v>55</v>
      </c>
      <c r="H30" s="7" t="s">
        <v>56</v>
      </c>
      <c r="I30" s="15" t="str">
        <f t="shared" si="1"/>
        <v>firewall-cmd --zone=public --remove-port=10000/tcp --permanent</v>
      </c>
    </row>
    <row r="31" spans="1:9">
      <c r="A31" s="1" t="s">
        <v>46</v>
      </c>
      <c r="B31" s="16" t="str">
        <f t="shared" si="0"/>
        <v>firewall-cmd --zone=public --add-port=25267/tcp --permanent</v>
      </c>
      <c r="C31" s="1" t="s">
        <v>51</v>
      </c>
      <c r="D31" s="11" t="s">
        <v>10</v>
      </c>
      <c r="E31" s="12" t="str">
        <f>CONCATENATE('2-Ports'!B31)</f>
        <v>25267</v>
      </c>
      <c r="F31" s="13" t="str">
        <f>CONCATENATE('2-Ports'!C31)</f>
        <v>ssh</v>
      </c>
      <c r="G31" s="14" t="s">
        <v>55</v>
      </c>
      <c r="H31" s="7" t="s">
        <v>56</v>
      </c>
      <c r="I31" s="15" t="str">
        <f t="shared" si="1"/>
        <v>firewall-cmd --zone=public --remove-port=25267/tcp --permanent</v>
      </c>
    </row>
  </sheetData>
  <autoFilter ref="A3:I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4" sqref="B4"/>
    </sheetView>
  </sheetViews>
  <sheetFormatPr baseColWidth="10" defaultRowHeight="15"/>
  <cols>
    <col min="1" max="1" width="4.5703125" customWidth="1"/>
    <col min="2" max="2" width="62.42578125" customWidth="1"/>
    <col min="3" max="3" width="7.28515625" customWidth="1"/>
    <col min="4" max="4" width="7" customWidth="1"/>
    <col min="5" max="5" width="9.42578125" customWidth="1"/>
    <col min="6" max="6" width="10" customWidth="1"/>
    <col min="7" max="7" width="8.28515625" customWidth="1"/>
    <col min="8" max="8" width="12.42578125" customWidth="1"/>
    <col min="9" max="9" width="62.7109375" customWidth="1"/>
  </cols>
  <sheetData>
    <row r="1" spans="1:9">
      <c r="H1" s="5" t="s">
        <v>57</v>
      </c>
    </row>
    <row r="2" spans="1:9">
      <c r="B2" t="s">
        <v>67</v>
      </c>
      <c r="H2" s="5" t="s">
        <v>58</v>
      </c>
    </row>
    <row r="3" spans="1:9">
      <c r="A3" s="1" t="s">
        <v>45</v>
      </c>
      <c r="B3" s="8" t="s">
        <v>61</v>
      </c>
      <c r="C3" s="3" t="s">
        <v>12</v>
      </c>
      <c r="D3" s="3" t="s">
        <v>52</v>
      </c>
      <c r="E3" s="3" t="s">
        <v>16</v>
      </c>
      <c r="F3" s="3" t="s">
        <v>17</v>
      </c>
      <c r="G3" s="3" t="s">
        <v>54</v>
      </c>
      <c r="H3" s="3" t="s">
        <v>53</v>
      </c>
      <c r="I3" s="9" t="s">
        <v>62</v>
      </c>
    </row>
    <row r="4" spans="1:9">
      <c r="A4" s="1" t="s">
        <v>46</v>
      </c>
      <c r="B4" s="16" t="str">
        <f t="shared" ref="B4:B31" si="0">IF(A4="si",CONCATENATE("firewall-cmd --zone=",$D4," --add-service=",$F4," ",$H4),"")</f>
        <v>firewall-cmd --zone=public --add-service=ftp --permanent</v>
      </c>
      <c r="C4" s="1" t="s">
        <v>50</v>
      </c>
      <c r="D4" s="11" t="s">
        <v>10</v>
      </c>
      <c r="E4" s="12" t="str">
        <f>CONCATENATE('2-Ports'!B4)</f>
        <v>20</v>
      </c>
      <c r="F4" s="13" t="str">
        <f>CONCATENATE('2-Ports'!C4)</f>
        <v>ftp</v>
      </c>
      <c r="G4" s="14"/>
      <c r="H4" s="7" t="s">
        <v>56</v>
      </c>
      <c r="I4" s="15" t="str">
        <f t="shared" ref="I4:I31" si="1">IF(A4="si",CONCATENATE("firewall-cmd --zone=",$D4," --remove-service=",$F4," ",$H4),"")</f>
        <v>firewall-cmd --zone=public --remove-service=ftp --permanent</v>
      </c>
    </row>
    <row r="5" spans="1:9">
      <c r="A5" s="1" t="s">
        <v>47</v>
      </c>
      <c r="B5" s="16" t="str">
        <f t="shared" si="0"/>
        <v/>
      </c>
      <c r="C5" s="1" t="s">
        <v>50</v>
      </c>
      <c r="D5" s="11" t="s">
        <v>10</v>
      </c>
      <c r="E5" s="12" t="str">
        <f>CONCATENATE('2-Ports'!B5)</f>
        <v>21</v>
      </c>
      <c r="F5" s="13" t="str">
        <f>CONCATENATE('2-Ports'!C5)</f>
        <v>ftp</v>
      </c>
      <c r="G5" s="14"/>
      <c r="H5" s="7" t="s">
        <v>56</v>
      </c>
      <c r="I5" s="15" t="str">
        <f t="shared" si="1"/>
        <v/>
      </c>
    </row>
    <row r="6" spans="1:9">
      <c r="A6" s="3" t="s">
        <v>47</v>
      </c>
      <c r="B6" s="16" t="str">
        <f t="shared" si="0"/>
        <v/>
      </c>
      <c r="C6" s="1" t="s">
        <v>51</v>
      </c>
      <c r="D6" s="11" t="s">
        <v>10</v>
      </c>
      <c r="E6" s="12" t="str">
        <f>CONCATENATE('2-Ports'!B6)</f>
        <v>22</v>
      </c>
      <c r="F6" s="13" t="str">
        <f>CONCATENATE('2-Ports'!C6)</f>
        <v>ssh</v>
      </c>
      <c r="G6" s="14" t="s">
        <v>55</v>
      </c>
      <c r="H6" s="7" t="s">
        <v>56</v>
      </c>
      <c r="I6" s="15" t="str">
        <f t="shared" si="1"/>
        <v/>
      </c>
    </row>
    <row r="7" spans="1:9">
      <c r="A7" s="1" t="s">
        <v>47</v>
      </c>
      <c r="B7" s="16" t="str">
        <f t="shared" si="0"/>
        <v/>
      </c>
      <c r="C7" s="1" t="s">
        <v>51</v>
      </c>
      <c r="D7" s="11" t="s">
        <v>10</v>
      </c>
      <c r="E7" s="12" t="str">
        <f>CONCATENATE('2-Ports'!B7)</f>
        <v>25</v>
      </c>
      <c r="F7" s="13" t="str">
        <f>CONCATENATE('2-Ports'!C7)</f>
        <v>smtp</v>
      </c>
      <c r="G7" s="14" t="s">
        <v>55</v>
      </c>
      <c r="H7" s="7" t="s">
        <v>56</v>
      </c>
      <c r="I7" s="15" t="str">
        <f t="shared" si="1"/>
        <v/>
      </c>
    </row>
    <row r="8" spans="1:9">
      <c r="A8" s="1" t="s">
        <v>46</v>
      </c>
      <c r="B8" s="16" t="str">
        <f t="shared" si="0"/>
        <v>firewall-cmd --zone=public --add-service=dns --permanent</v>
      </c>
      <c r="C8" s="1" t="s">
        <v>51</v>
      </c>
      <c r="D8" s="11" t="s">
        <v>10</v>
      </c>
      <c r="E8" s="12" t="str">
        <f>CONCATENATE('2-Ports'!B8)</f>
        <v>53</v>
      </c>
      <c r="F8" s="13" t="str">
        <f>CONCATENATE('2-Ports'!C8)</f>
        <v>dns</v>
      </c>
      <c r="G8" s="14"/>
      <c r="H8" s="7" t="s">
        <v>56</v>
      </c>
      <c r="I8" s="15" t="str">
        <f t="shared" si="1"/>
        <v>firewall-cmd --zone=public --remove-service=dns --permanent</v>
      </c>
    </row>
    <row r="9" spans="1:9">
      <c r="A9" s="1" t="s">
        <v>46</v>
      </c>
      <c r="B9" s="16" t="str">
        <f t="shared" si="0"/>
        <v>firewall-cmd --zone=public --add-service=dhcp --permanent</v>
      </c>
      <c r="C9" s="1" t="s">
        <v>84</v>
      </c>
      <c r="D9" s="11" t="s">
        <v>10</v>
      </c>
      <c r="E9" s="12" t="str">
        <f>CONCATENATE('2-Ports'!B9)</f>
        <v>67</v>
      </c>
      <c r="F9" s="13" t="str">
        <f>CONCATENATE('2-Ports'!C9)</f>
        <v>dhcp</v>
      </c>
      <c r="G9" s="14" t="s">
        <v>83</v>
      </c>
      <c r="H9" s="7" t="s">
        <v>56</v>
      </c>
      <c r="I9" s="15" t="str">
        <f t="shared" si="1"/>
        <v>firewall-cmd --zone=public --remove-service=dhcp --permanent</v>
      </c>
    </row>
    <row r="10" spans="1:9">
      <c r="A10" s="1" t="s">
        <v>46</v>
      </c>
      <c r="B10" s="16" t="str">
        <f t="shared" si="0"/>
        <v>firewall-cmd --zone=public --add-service=http --permanent</v>
      </c>
      <c r="C10" s="1" t="s">
        <v>51</v>
      </c>
      <c r="D10" s="11" t="s">
        <v>10</v>
      </c>
      <c r="E10" s="12" t="str">
        <f>CONCATENATE('2-Ports'!B10)</f>
        <v>80</v>
      </c>
      <c r="F10" s="13" t="str">
        <f>CONCATENATE('2-Ports'!C10)</f>
        <v>http</v>
      </c>
      <c r="G10" s="14" t="s">
        <v>55</v>
      </c>
      <c r="H10" s="7" t="s">
        <v>56</v>
      </c>
      <c r="I10" s="15" t="str">
        <f t="shared" si="1"/>
        <v>firewall-cmd --zone=public --remove-service=http --permanent</v>
      </c>
    </row>
    <row r="11" spans="1:9">
      <c r="A11" s="23" t="s">
        <v>47</v>
      </c>
      <c r="B11" s="16" t="str">
        <f t="shared" si="0"/>
        <v/>
      </c>
      <c r="C11" s="1" t="s">
        <v>51</v>
      </c>
      <c r="D11" s="11" t="s">
        <v>10</v>
      </c>
      <c r="E11" s="12" t="str">
        <f>CONCATENATE('2-Ports'!B11)</f>
        <v>110</v>
      </c>
      <c r="F11" s="13" t="str">
        <f>CONCATENATE('2-Ports'!C11)</f>
        <v>pop3</v>
      </c>
      <c r="G11" s="14" t="s">
        <v>55</v>
      </c>
      <c r="H11" s="7" t="s">
        <v>56</v>
      </c>
      <c r="I11" s="15" t="str">
        <f t="shared" si="1"/>
        <v/>
      </c>
    </row>
    <row r="12" spans="1:9">
      <c r="A12" s="1" t="s">
        <v>47</v>
      </c>
      <c r="B12" s="16" t="str">
        <f t="shared" si="0"/>
        <v/>
      </c>
      <c r="C12" s="1" t="s">
        <v>51</v>
      </c>
      <c r="D12" s="11" t="s">
        <v>10</v>
      </c>
      <c r="E12" s="12" t="str">
        <f>CONCATENATE('2-Ports'!B12)</f>
        <v>113</v>
      </c>
      <c r="F12" s="13" t="str">
        <f>CONCATENATE('2-Ports'!C12)</f>
        <v>auth</v>
      </c>
      <c r="G12" s="14" t="s">
        <v>55</v>
      </c>
      <c r="H12" s="7" t="s">
        <v>56</v>
      </c>
      <c r="I12" s="15" t="str">
        <f t="shared" si="1"/>
        <v/>
      </c>
    </row>
    <row r="13" spans="1:9">
      <c r="A13" s="1" t="s">
        <v>46</v>
      </c>
      <c r="B13" s="16" t="str">
        <f t="shared" si="0"/>
        <v>firewall-cmd --zone=public --add-service=ntp --permanent</v>
      </c>
      <c r="C13" s="1" t="s">
        <v>50</v>
      </c>
      <c r="D13" s="11" t="s">
        <v>10</v>
      </c>
      <c r="E13" s="12" t="str">
        <f>CONCATENATE('2-Ports'!B13)</f>
        <v>123</v>
      </c>
      <c r="F13" s="13" t="str">
        <f>CONCATENATE('2-Ports'!C13)</f>
        <v>ntp</v>
      </c>
      <c r="G13" s="14"/>
      <c r="H13" s="7" t="s">
        <v>56</v>
      </c>
      <c r="I13" s="15" t="str">
        <f t="shared" si="1"/>
        <v>firewall-cmd --zone=public --remove-service=ntp --permanent</v>
      </c>
    </row>
    <row r="14" spans="1:9">
      <c r="A14" s="1" t="s">
        <v>47</v>
      </c>
      <c r="B14" s="16" t="str">
        <f t="shared" si="0"/>
        <v/>
      </c>
      <c r="C14" s="1" t="s">
        <v>51</v>
      </c>
      <c r="D14" s="11" t="s">
        <v>10</v>
      </c>
      <c r="E14" s="12" t="str">
        <f>CONCATENATE('2-Ports'!B14)</f>
        <v>143</v>
      </c>
      <c r="F14" s="13" t="str">
        <f>CONCATENATE('2-Ports'!C14)</f>
        <v>imap</v>
      </c>
      <c r="G14" s="14" t="s">
        <v>55</v>
      </c>
      <c r="H14" s="7" t="s">
        <v>56</v>
      </c>
      <c r="I14" s="15" t="str">
        <f t="shared" si="1"/>
        <v/>
      </c>
    </row>
    <row r="15" spans="1:9">
      <c r="A15" s="23" t="s">
        <v>47</v>
      </c>
      <c r="B15" s="16" t="str">
        <f t="shared" si="0"/>
        <v/>
      </c>
      <c r="C15" s="1" t="s">
        <v>50</v>
      </c>
      <c r="D15" s="11" t="s">
        <v>10</v>
      </c>
      <c r="E15" s="12" t="str">
        <f>CONCATENATE('2-Ports'!B15)</f>
        <v>161</v>
      </c>
      <c r="F15" s="13" t="str">
        <f>CONCATENATE('2-Ports'!C15)</f>
        <v>snmp</v>
      </c>
      <c r="G15" s="14"/>
      <c r="H15" s="7" t="s">
        <v>56</v>
      </c>
      <c r="I15" s="15" t="str">
        <f t="shared" si="1"/>
        <v/>
      </c>
    </row>
    <row r="16" spans="1:9">
      <c r="A16" s="23" t="s">
        <v>46</v>
      </c>
      <c r="B16" s="16" t="str">
        <f t="shared" si="0"/>
        <v>firewall-cmd --zone=public --add-service=https --permanent</v>
      </c>
      <c r="C16" s="1" t="s">
        <v>51</v>
      </c>
      <c r="D16" s="11" t="s">
        <v>10</v>
      </c>
      <c r="E16" s="12" t="str">
        <f>CONCATENATE('2-Ports'!B16)</f>
        <v>443</v>
      </c>
      <c r="F16" s="13" t="str">
        <f>CONCATENATE('2-Ports'!C16)</f>
        <v>https</v>
      </c>
      <c r="G16" s="14" t="s">
        <v>55</v>
      </c>
      <c r="H16" s="7" t="s">
        <v>56</v>
      </c>
      <c r="I16" s="15" t="str">
        <f t="shared" si="1"/>
        <v>firewall-cmd --zone=public --remove-service=https --permanent</v>
      </c>
    </row>
    <row r="17" spans="1:9">
      <c r="A17" s="23" t="s">
        <v>47</v>
      </c>
      <c r="B17" s="16" t="str">
        <f t="shared" si="0"/>
        <v/>
      </c>
      <c r="C17" s="1" t="s">
        <v>51</v>
      </c>
      <c r="D17" s="11" t="s">
        <v>10</v>
      </c>
      <c r="E17" s="12" t="str">
        <f>CONCATENATE('2-Ports'!B17)</f>
        <v>465</v>
      </c>
      <c r="F17" s="13" t="str">
        <f>CONCATENATE('2-Ports'!C17)</f>
        <v>smtps</v>
      </c>
      <c r="G17" s="14" t="s">
        <v>55</v>
      </c>
      <c r="H17" s="7" t="s">
        <v>56</v>
      </c>
      <c r="I17" s="15" t="str">
        <f t="shared" si="1"/>
        <v/>
      </c>
    </row>
    <row r="18" spans="1:9">
      <c r="A18" s="23" t="s">
        <v>47</v>
      </c>
      <c r="B18" s="16" t="str">
        <f t="shared" si="0"/>
        <v/>
      </c>
      <c r="C18" s="1" t="s">
        <v>51</v>
      </c>
      <c r="D18" s="11" t="s">
        <v>10</v>
      </c>
      <c r="E18" s="12" t="str">
        <f>CONCATENATE('2-Ports'!B18)</f>
        <v>514</v>
      </c>
      <c r="F18" s="13" t="str">
        <f>CONCATENATE('2-Ports'!C18)</f>
        <v>rsh</v>
      </c>
      <c r="G18" s="14" t="s">
        <v>55</v>
      </c>
      <c r="H18" s="7" t="s">
        <v>56</v>
      </c>
      <c r="I18" s="15" t="str">
        <f t="shared" si="1"/>
        <v/>
      </c>
    </row>
    <row r="19" spans="1:9">
      <c r="A19" s="23" t="s">
        <v>47</v>
      </c>
      <c r="B19" s="16" t="str">
        <f t="shared" si="0"/>
        <v/>
      </c>
      <c r="C19" s="1" t="s">
        <v>51</v>
      </c>
      <c r="D19" s="11" t="s">
        <v>10</v>
      </c>
      <c r="E19" s="12" t="str">
        <f>CONCATENATE('2-Ports'!B19)</f>
        <v>587</v>
      </c>
      <c r="F19" s="13" t="str">
        <f>CONCATENATE('2-Ports'!C19)</f>
        <v>submission</v>
      </c>
      <c r="G19" s="14" t="s">
        <v>55</v>
      </c>
      <c r="H19" s="7" t="s">
        <v>56</v>
      </c>
      <c r="I19" s="15" t="str">
        <f t="shared" si="1"/>
        <v/>
      </c>
    </row>
    <row r="20" spans="1:9">
      <c r="A20" s="23" t="s">
        <v>47</v>
      </c>
      <c r="B20" s="16" t="str">
        <f t="shared" si="0"/>
        <v/>
      </c>
      <c r="C20" s="1" t="s">
        <v>51</v>
      </c>
      <c r="D20" s="11" t="s">
        <v>10</v>
      </c>
      <c r="E20" s="12" t="str">
        <f>CONCATENATE('2-Ports'!B20)</f>
        <v>993</v>
      </c>
      <c r="F20" s="13" t="str">
        <f>CONCATENATE('2-Ports'!C20)</f>
        <v>imaps</v>
      </c>
      <c r="G20" s="14" t="s">
        <v>55</v>
      </c>
      <c r="H20" s="7" t="s">
        <v>56</v>
      </c>
      <c r="I20" s="15" t="str">
        <f t="shared" si="1"/>
        <v/>
      </c>
    </row>
    <row r="21" spans="1:9">
      <c r="A21" s="1" t="s">
        <v>47</v>
      </c>
      <c r="B21" s="16" t="str">
        <f t="shared" si="0"/>
        <v/>
      </c>
      <c r="C21" s="1" t="s">
        <v>51</v>
      </c>
      <c r="D21" s="11" t="s">
        <v>10</v>
      </c>
      <c r="E21" s="12" t="str">
        <f>CONCATENATE('2-Ports'!B21)</f>
        <v>995</v>
      </c>
      <c r="F21" s="13" t="str">
        <f>CONCATENATE('2-Ports'!C21)</f>
        <v>pop3s</v>
      </c>
      <c r="G21" s="14" t="s">
        <v>55</v>
      </c>
      <c r="H21" s="7" t="s">
        <v>56</v>
      </c>
      <c r="I21" s="15" t="str">
        <f t="shared" si="1"/>
        <v/>
      </c>
    </row>
    <row r="22" spans="1:9">
      <c r="A22" s="1" t="s">
        <v>47</v>
      </c>
      <c r="B22" s="16" t="str">
        <f t="shared" si="0"/>
        <v/>
      </c>
      <c r="C22" s="1" t="s">
        <v>50</v>
      </c>
      <c r="D22" s="11" t="s">
        <v>10</v>
      </c>
      <c r="E22" s="12" t="str">
        <f>CONCATENATE('2-Ports'!B22)</f>
        <v>1413</v>
      </c>
      <c r="F22" s="13" t="str">
        <f>CONCATENATE('2-Ports'!C22)</f>
        <v>mssql</v>
      </c>
      <c r="G22" s="14"/>
      <c r="H22" s="7" t="s">
        <v>56</v>
      </c>
      <c r="I22" s="15" t="str">
        <f t="shared" si="1"/>
        <v/>
      </c>
    </row>
    <row r="23" spans="1:9">
      <c r="A23" s="1" t="s">
        <v>47</v>
      </c>
      <c r="B23" s="16" t="str">
        <f t="shared" si="0"/>
        <v/>
      </c>
      <c r="C23" s="1" t="s">
        <v>51</v>
      </c>
      <c r="D23" s="11" t="s">
        <v>10</v>
      </c>
      <c r="E23" s="12" t="str">
        <f>CONCATENATE('2-Ports'!B23)</f>
        <v>2049</v>
      </c>
      <c r="F23" s="13" t="str">
        <f>CONCATENATE('2-Ports'!C23)</f>
        <v>nfs</v>
      </c>
      <c r="G23" s="14" t="s">
        <v>55</v>
      </c>
      <c r="H23" s="7" t="s">
        <v>56</v>
      </c>
      <c r="I23" s="15" t="str">
        <f t="shared" si="1"/>
        <v/>
      </c>
    </row>
    <row r="24" spans="1:9">
      <c r="A24" s="1" t="s">
        <v>46</v>
      </c>
      <c r="B24" s="16" t="str">
        <f t="shared" si="0"/>
        <v>firewall-cmd --zone=public --add-service=squid --permanent</v>
      </c>
      <c r="C24" s="1" t="s">
        <v>51</v>
      </c>
      <c r="D24" s="11" t="s">
        <v>10</v>
      </c>
      <c r="E24" s="12" t="str">
        <f>CONCATENATE('2-Ports'!B24)</f>
        <v>3128</v>
      </c>
      <c r="F24" s="13" t="str">
        <f>CONCATENATE('2-Ports'!C24)</f>
        <v>squid</v>
      </c>
      <c r="G24" s="14" t="s">
        <v>55</v>
      </c>
      <c r="H24" s="7" t="s">
        <v>56</v>
      </c>
      <c r="I24" s="15" t="str">
        <f t="shared" si="1"/>
        <v>firewall-cmd --zone=public --remove-service=squid --permanent</v>
      </c>
    </row>
    <row r="25" spans="1:9">
      <c r="A25" s="1" t="s">
        <v>47</v>
      </c>
      <c r="B25" s="16" t="str">
        <f t="shared" si="0"/>
        <v/>
      </c>
      <c r="C25" s="1" t="s">
        <v>51</v>
      </c>
      <c r="D25" s="11" t="s">
        <v>10</v>
      </c>
      <c r="E25" s="12" t="str">
        <f>CONCATENATE('2-Ports'!B25)</f>
        <v>3306</v>
      </c>
      <c r="F25" s="13" t="str">
        <f>CONCATENATE('2-Ports'!C25)</f>
        <v>mysql</v>
      </c>
      <c r="G25" s="14" t="s">
        <v>55</v>
      </c>
      <c r="H25" s="7" t="s">
        <v>56</v>
      </c>
      <c r="I25" s="15" t="str">
        <f t="shared" si="1"/>
        <v/>
      </c>
    </row>
    <row r="26" spans="1:9">
      <c r="A26" s="1" t="s">
        <v>46</v>
      </c>
      <c r="B26" s="16" t="str">
        <f t="shared" si="0"/>
        <v>firewall-cmd --zone=public --add-service=ms-wbt --permanent</v>
      </c>
      <c r="C26" s="1" t="s">
        <v>51</v>
      </c>
      <c r="D26" s="11" t="s">
        <v>10</v>
      </c>
      <c r="E26" s="12" t="str">
        <f>CONCATENATE('2-Ports'!B26)</f>
        <v>3389</v>
      </c>
      <c r="F26" s="13" t="str">
        <f>CONCATENATE('2-Ports'!C26)</f>
        <v>ms-wbt</v>
      </c>
      <c r="G26" s="14" t="s">
        <v>55</v>
      </c>
      <c r="H26" s="7" t="s">
        <v>56</v>
      </c>
      <c r="I26" s="15" t="str">
        <f t="shared" si="1"/>
        <v>firewall-cmd --zone=public --remove-service=ms-wbt --permanent</v>
      </c>
    </row>
    <row r="27" spans="1:9">
      <c r="A27" s="1" t="s">
        <v>47</v>
      </c>
      <c r="B27" s="16" t="str">
        <f t="shared" si="0"/>
        <v/>
      </c>
      <c r="C27" s="1" t="s">
        <v>51</v>
      </c>
      <c r="D27" s="11" t="s">
        <v>10</v>
      </c>
      <c r="E27" s="12" t="str">
        <f>CONCATENATE('2-Ports'!B27)</f>
        <v>5632-5636</v>
      </c>
      <c r="F27" s="13" t="str">
        <f>CONCATENATE('2-Ports'!C27)</f>
        <v>App-XXX</v>
      </c>
      <c r="G27" s="14" t="s">
        <v>55</v>
      </c>
      <c r="H27" s="7" t="s">
        <v>56</v>
      </c>
      <c r="I27" s="15" t="str">
        <f t="shared" si="1"/>
        <v/>
      </c>
    </row>
    <row r="28" spans="1:9">
      <c r="A28" s="1" t="s">
        <v>47</v>
      </c>
      <c r="B28" s="16" t="str">
        <f t="shared" si="0"/>
        <v/>
      </c>
      <c r="C28" s="1" t="s">
        <v>51</v>
      </c>
      <c r="D28" s="11" t="s">
        <v>10</v>
      </c>
      <c r="E28" s="12" t="str">
        <f>CONCATENATE('2-Ports'!B28)</f>
        <v>5900</v>
      </c>
      <c r="F28" s="13" t="str">
        <f>CONCATENATE('2-Ports'!C28)</f>
        <v>vnc-server</v>
      </c>
      <c r="G28" s="14" t="s">
        <v>55</v>
      </c>
      <c r="H28" s="7" t="s">
        <v>56</v>
      </c>
      <c r="I28" s="15" t="str">
        <f t="shared" si="1"/>
        <v/>
      </c>
    </row>
    <row r="29" spans="1:9">
      <c r="A29" s="1" t="s">
        <v>46</v>
      </c>
      <c r="B29" s="16" t="str">
        <f t="shared" si="0"/>
        <v>firewall-cmd --zone=public --add-service=camaras --permanent</v>
      </c>
      <c r="C29" s="1" t="s">
        <v>51</v>
      </c>
      <c r="D29" s="11" t="s">
        <v>10</v>
      </c>
      <c r="E29" s="12" t="str">
        <f>CONCATENATE('2-Ports'!B29)</f>
        <v>8000</v>
      </c>
      <c r="F29" s="13" t="str">
        <f>CONCATENATE('2-Ports'!C29)</f>
        <v>camaras</v>
      </c>
      <c r="G29" s="14" t="s">
        <v>55</v>
      </c>
      <c r="H29" s="7" t="s">
        <v>56</v>
      </c>
      <c r="I29" s="15" t="str">
        <f t="shared" si="1"/>
        <v>firewall-cmd --zone=public --remove-service=camaras --permanent</v>
      </c>
    </row>
    <row r="30" spans="1:9">
      <c r="A30" s="1" t="s">
        <v>46</v>
      </c>
      <c r="B30" s="16" t="str">
        <f t="shared" si="0"/>
        <v>firewall-cmd --zone=public --add-service=webmin --permanent</v>
      </c>
      <c r="C30" s="1" t="s">
        <v>51</v>
      </c>
      <c r="D30" s="11" t="s">
        <v>10</v>
      </c>
      <c r="E30" s="12" t="str">
        <f>CONCATENATE('2-Ports'!B30)</f>
        <v>10000</v>
      </c>
      <c r="F30" s="13" t="str">
        <f>CONCATENATE('2-Ports'!C30)</f>
        <v>webmin</v>
      </c>
      <c r="G30" s="14" t="s">
        <v>55</v>
      </c>
      <c r="H30" s="7" t="s">
        <v>56</v>
      </c>
      <c r="I30" s="15" t="str">
        <f t="shared" si="1"/>
        <v>firewall-cmd --zone=public --remove-service=webmin --permanent</v>
      </c>
    </row>
    <row r="31" spans="1:9">
      <c r="A31" s="1" t="s">
        <v>46</v>
      </c>
      <c r="B31" s="16" t="str">
        <f t="shared" si="0"/>
        <v>firewall-cmd --zone=public --add-service=ssh --permanent</v>
      </c>
      <c r="C31" s="1" t="s">
        <v>51</v>
      </c>
      <c r="D31" s="11" t="s">
        <v>10</v>
      </c>
      <c r="E31" s="12" t="str">
        <f>CONCATENATE('2-Ports'!B31)</f>
        <v>25267</v>
      </c>
      <c r="F31" s="13" t="str">
        <f>CONCATENATE('2-Ports'!C31)</f>
        <v>ssh</v>
      </c>
      <c r="G31" s="14" t="s">
        <v>55</v>
      </c>
      <c r="H31" s="7" t="s">
        <v>56</v>
      </c>
      <c r="I31" s="15" t="str">
        <f t="shared" si="1"/>
        <v>firewall-cmd --zone=public --remove-service=ssh --permanent</v>
      </c>
    </row>
  </sheetData>
  <autoFilter ref="A3:I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B4" sqref="B4"/>
    </sheetView>
  </sheetViews>
  <sheetFormatPr baseColWidth="10" defaultRowHeight="15"/>
  <cols>
    <col min="1" max="1" width="5.140625" customWidth="1"/>
    <col min="2" max="2" width="85.42578125" customWidth="1"/>
    <col min="3" max="3" width="7.42578125" customWidth="1"/>
    <col min="4" max="4" width="9" customWidth="1"/>
    <col min="5" max="6" width="9.7109375" customWidth="1"/>
    <col min="7" max="7" width="10.42578125" customWidth="1"/>
    <col min="8" max="8" width="7.85546875" customWidth="1"/>
    <col min="9" max="9" width="12.85546875" customWidth="1"/>
    <col min="10" max="10" width="13" customWidth="1"/>
    <col min="11" max="11" width="12.140625" customWidth="1"/>
    <col min="12" max="12" width="90" customWidth="1"/>
  </cols>
  <sheetData>
    <row r="1" spans="1:12">
      <c r="K1" s="5" t="s">
        <v>57</v>
      </c>
    </row>
    <row r="2" spans="1:12">
      <c r="B2" t="s">
        <v>66</v>
      </c>
      <c r="K2" s="5" t="s">
        <v>58</v>
      </c>
    </row>
    <row r="3" spans="1:12">
      <c r="A3" s="1" t="s">
        <v>45</v>
      </c>
      <c r="B3" s="8" t="s">
        <v>61</v>
      </c>
      <c r="C3" s="3" t="s">
        <v>12</v>
      </c>
      <c r="D3" s="3" t="s">
        <v>52</v>
      </c>
      <c r="E3" s="3" t="s">
        <v>16</v>
      </c>
      <c r="F3" s="3" t="s">
        <v>90</v>
      </c>
      <c r="G3" s="3" t="s">
        <v>17</v>
      </c>
      <c r="H3" s="3" t="s">
        <v>54</v>
      </c>
      <c r="I3" s="3" t="s">
        <v>88</v>
      </c>
      <c r="J3" s="3" t="s">
        <v>89</v>
      </c>
      <c r="K3" s="3" t="s">
        <v>53</v>
      </c>
      <c r="L3" s="9" t="s">
        <v>62</v>
      </c>
    </row>
    <row r="4" spans="1:12" s="32" customFormat="1" ht="13.5" customHeight="1">
      <c r="A4" s="28" t="s">
        <v>46</v>
      </c>
      <c r="B4" s="27" t="str">
        <f>IF(A4="si",CONCATENATE("firewall-cmd --zone=",$D4," --add-forward-port=port=",$E4,":proto=tcp:toport=",$F4,":toaddr=",$J4),"")</f>
        <v>firewall-cmd --zone=public --add-forward-port=port=20:proto=tcp:toport=20:toaddr=10.10.1.100</v>
      </c>
      <c r="C4" s="28" t="s">
        <v>50</v>
      </c>
      <c r="D4" s="29" t="s">
        <v>10</v>
      </c>
      <c r="E4" s="12" t="str">
        <f>CONCATENATE('2-Ports'!B4)</f>
        <v>20</v>
      </c>
      <c r="F4" s="12">
        <v>20</v>
      </c>
      <c r="G4" s="30" t="str">
        <f>CONCATENATE('2-Ports'!C4)</f>
        <v>ftp</v>
      </c>
      <c r="H4" s="14" t="s">
        <v>54</v>
      </c>
      <c r="I4" s="25" t="s">
        <v>91</v>
      </c>
      <c r="J4" s="25" t="s">
        <v>92</v>
      </c>
      <c r="K4" s="31" t="s">
        <v>56</v>
      </c>
      <c r="L4" s="27" t="str">
        <f>IF(A4="si",CONCATENATE("firewall-cmd --zone=",$D4," --remove-forward-port=port=",$E4,":proto=tcp:toport=",$F4,":toaddr=",$J4),"")</f>
        <v>firewall-cmd --zone=public --remove-forward-port=port=20:proto=tcp:toport=20:toaddr=10.10.1.100</v>
      </c>
    </row>
    <row r="5" spans="1:12">
      <c r="A5" s="1" t="s">
        <v>47</v>
      </c>
      <c r="B5" s="27" t="str">
        <f t="shared" ref="B5:B31" si="0">IF(A5="si",CONCATENATE("firewall-cmd --zone=",$D5," --add-forward-port=port=",$E5,":proto=tcp:toport=",$F5,":toaddr=",$J5),"")</f>
        <v/>
      </c>
      <c r="C5" s="1" t="s">
        <v>50</v>
      </c>
      <c r="D5" s="11" t="s">
        <v>10</v>
      </c>
      <c r="E5" s="12" t="str">
        <f>CONCATENATE('2-Ports'!B5)</f>
        <v>21</v>
      </c>
      <c r="F5" s="12">
        <v>21</v>
      </c>
      <c r="G5" s="13" t="str">
        <f>CONCATENATE('2-Ports'!C5)</f>
        <v>ftp</v>
      </c>
      <c r="H5" s="14"/>
      <c r="I5" s="25" t="s">
        <v>91</v>
      </c>
      <c r="J5" s="25" t="s">
        <v>92</v>
      </c>
      <c r="K5" s="7" t="s">
        <v>56</v>
      </c>
      <c r="L5" s="27" t="str">
        <f t="shared" ref="L5:L31" si="1">IF(A5="si",CONCATENATE("firewall-cmd --zone=",$D5," --remove-forward-port=port=",$E5,":proto=tcp:toport=",$F5,":toaddr=",$J5),"")</f>
        <v/>
      </c>
    </row>
    <row r="6" spans="1:12">
      <c r="A6" s="3" t="s">
        <v>47</v>
      </c>
      <c r="B6" s="27" t="str">
        <f t="shared" si="0"/>
        <v/>
      </c>
      <c r="C6" s="1" t="s">
        <v>51</v>
      </c>
      <c r="D6" s="11" t="s">
        <v>10</v>
      </c>
      <c r="E6" s="12" t="str">
        <f>CONCATENATE('2-Ports'!B6)</f>
        <v>22</v>
      </c>
      <c r="F6" s="12">
        <v>22</v>
      </c>
      <c r="G6" s="13" t="str">
        <f>CONCATENATE('2-Ports'!C6)</f>
        <v>ssh</v>
      </c>
      <c r="H6" s="14" t="s">
        <v>55</v>
      </c>
      <c r="I6" s="25" t="s">
        <v>91</v>
      </c>
      <c r="J6" s="25" t="s">
        <v>92</v>
      </c>
      <c r="K6" s="7" t="s">
        <v>56</v>
      </c>
      <c r="L6" s="27" t="str">
        <f t="shared" si="1"/>
        <v/>
      </c>
    </row>
    <row r="7" spans="1:12">
      <c r="A7" s="1" t="s">
        <v>47</v>
      </c>
      <c r="B7" s="27" t="str">
        <f t="shared" si="0"/>
        <v/>
      </c>
      <c r="C7" s="1" t="s">
        <v>51</v>
      </c>
      <c r="D7" s="11" t="s">
        <v>10</v>
      </c>
      <c r="E7" s="12" t="str">
        <f>CONCATENATE('2-Ports'!B7)</f>
        <v>25</v>
      </c>
      <c r="F7" s="12">
        <v>25</v>
      </c>
      <c r="G7" s="13" t="str">
        <f>CONCATENATE('2-Ports'!C7)</f>
        <v>smtp</v>
      </c>
      <c r="H7" s="14" t="s">
        <v>55</v>
      </c>
      <c r="I7" s="25" t="s">
        <v>91</v>
      </c>
      <c r="J7" s="25" t="s">
        <v>92</v>
      </c>
      <c r="K7" s="7" t="s">
        <v>56</v>
      </c>
      <c r="L7" s="27" t="str">
        <f t="shared" si="1"/>
        <v/>
      </c>
    </row>
    <row r="8" spans="1:12">
      <c r="A8" s="1" t="s">
        <v>47</v>
      </c>
      <c r="B8" s="27" t="str">
        <f t="shared" si="0"/>
        <v/>
      </c>
      <c r="C8" s="1" t="s">
        <v>51</v>
      </c>
      <c r="D8" s="11" t="s">
        <v>10</v>
      </c>
      <c r="E8" s="12" t="str">
        <f>CONCATENATE('2-Ports'!B8)</f>
        <v>53</v>
      </c>
      <c r="F8" s="12">
        <v>53</v>
      </c>
      <c r="G8" s="13" t="str">
        <f>CONCATENATE('2-Ports'!C8)</f>
        <v>dns</v>
      </c>
      <c r="H8" s="14"/>
      <c r="I8" s="25" t="s">
        <v>91</v>
      </c>
      <c r="J8" s="25" t="s">
        <v>92</v>
      </c>
      <c r="K8" s="7" t="s">
        <v>56</v>
      </c>
      <c r="L8" s="27" t="str">
        <f t="shared" si="1"/>
        <v/>
      </c>
    </row>
    <row r="9" spans="1:12">
      <c r="A9" s="1" t="s">
        <v>47</v>
      </c>
      <c r="B9" s="27" t="str">
        <f t="shared" si="0"/>
        <v/>
      </c>
      <c r="C9" s="1" t="s">
        <v>84</v>
      </c>
      <c r="D9" s="11" t="s">
        <v>10</v>
      </c>
      <c r="E9" s="12" t="str">
        <f>CONCATENATE('2-Ports'!B9)</f>
        <v>67</v>
      </c>
      <c r="F9" s="12">
        <v>67</v>
      </c>
      <c r="G9" s="13" t="str">
        <f>CONCATENATE('2-Ports'!C9)</f>
        <v>dhcp</v>
      </c>
      <c r="H9" s="14" t="s">
        <v>83</v>
      </c>
      <c r="I9" s="25" t="s">
        <v>91</v>
      </c>
      <c r="J9" s="25" t="s">
        <v>92</v>
      </c>
      <c r="K9" s="7" t="s">
        <v>56</v>
      </c>
      <c r="L9" s="27" t="str">
        <f t="shared" si="1"/>
        <v/>
      </c>
    </row>
    <row r="10" spans="1:12">
      <c r="A10" s="1" t="s">
        <v>47</v>
      </c>
      <c r="B10" s="27" t="str">
        <f t="shared" si="0"/>
        <v/>
      </c>
      <c r="C10" s="1" t="s">
        <v>51</v>
      </c>
      <c r="D10" s="11" t="s">
        <v>10</v>
      </c>
      <c r="E10" s="12" t="str">
        <f>CONCATENATE('2-Ports'!B10)</f>
        <v>80</v>
      </c>
      <c r="F10" s="12">
        <v>80</v>
      </c>
      <c r="G10" s="13" t="str">
        <f>CONCATENATE('2-Ports'!C10)</f>
        <v>http</v>
      </c>
      <c r="H10" s="14" t="s">
        <v>55</v>
      </c>
      <c r="I10" s="25" t="s">
        <v>91</v>
      </c>
      <c r="J10" s="25" t="s">
        <v>92</v>
      </c>
      <c r="K10" s="7" t="s">
        <v>56</v>
      </c>
      <c r="L10" s="27" t="str">
        <f t="shared" si="1"/>
        <v/>
      </c>
    </row>
    <row r="11" spans="1:12">
      <c r="A11" s="23" t="s">
        <v>47</v>
      </c>
      <c r="B11" s="27" t="str">
        <f t="shared" si="0"/>
        <v/>
      </c>
      <c r="C11" s="1" t="s">
        <v>51</v>
      </c>
      <c r="D11" s="11" t="s">
        <v>10</v>
      </c>
      <c r="E11" s="12" t="str">
        <f>CONCATENATE('2-Ports'!B11)</f>
        <v>110</v>
      </c>
      <c r="F11" s="12">
        <v>110</v>
      </c>
      <c r="G11" s="13" t="str">
        <f>CONCATENATE('2-Ports'!C11)</f>
        <v>pop3</v>
      </c>
      <c r="H11" s="14" t="s">
        <v>55</v>
      </c>
      <c r="I11" s="25" t="s">
        <v>91</v>
      </c>
      <c r="J11" s="25" t="s">
        <v>92</v>
      </c>
      <c r="K11" s="7" t="s">
        <v>56</v>
      </c>
      <c r="L11" s="27" t="str">
        <f t="shared" si="1"/>
        <v/>
      </c>
    </row>
    <row r="12" spans="1:12">
      <c r="A12" s="1" t="s">
        <v>47</v>
      </c>
      <c r="B12" s="27" t="str">
        <f t="shared" si="0"/>
        <v/>
      </c>
      <c r="C12" s="1" t="s">
        <v>51</v>
      </c>
      <c r="D12" s="11" t="s">
        <v>10</v>
      </c>
      <c r="E12" s="12" t="str">
        <f>CONCATENATE('2-Ports'!B12)</f>
        <v>113</v>
      </c>
      <c r="F12" s="12">
        <v>113</v>
      </c>
      <c r="G12" s="13" t="str">
        <f>CONCATENATE('2-Ports'!C12)</f>
        <v>auth</v>
      </c>
      <c r="H12" s="14" t="s">
        <v>55</v>
      </c>
      <c r="I12" s="25" t="s">
        <v>91</v>
      </c>
      <c r="J12" s="25" t="s">
        <v>92</v>
      </c>
      <c r="K12" s="7" t="s">
        <v>56</v>
      </c>
      <c r="L12" s="27" t="str">
        <f t="shared" si="1"/>
        <v/>
      </c>
    </row>
    <row r="13" spans="1:12">
      <c r="A13" s="1" t="s">
        <v>47</v>
      </c>
      <c r="B13" s="27" t="str">
        <f t="shared" si="0"/>
        <v/>
      </c>
      <c r="C13" s="1" t="s">
        <v>50</v>
      </c>
      <c r="D13" s="11" t="s">
        <v>10</v>
      </c>
      <c r="E13" s="12" t="str">
        <f>CONCATENATE('2-Ports'!B13)</f>
        <v>123</v>
      </c>
      <c r="F13" s="12">
        <v>123</v>
      </c>
      <c r="G13" s="13" t="str">
        <f>CONCATENATE('2-Ports'!C13)</f>
        <v>ntp</v>
      </c>
      <c r="H13" s="14"/>
      <c r="I13" s="25" t="s">
        <v>91</v>
      </c>
      <c r="J13" s="25" t="s">
        <v>92</v>
      </c>
      <c r="K13" s="7" t="s">
        <v>56</v>
      </c>
      <c r="L13" s="27" t="str">
        <f t="shared" si="1"/>
        <v/>
      </c>
    </row>
    <row r="14" spans="1:12">
      <c r="A14" s="1" t="s">
        <v>47</v>
      </c>
      <c r="B14" s="27" t="str">
        <f t="shared" si="0"/>
        <v/>
      </c>
      <c r="C14" s="1" t="s">
        <v>51</v>
      </c>
      <c r="D14" s="11" t="s">
        <v>10</v>
      </c>
      <c r="E14" s="12" t="str">
        <f>CONCATENATE('2-Ports'!B14)</f>
        <v>143</v>
      </c>
      <c r="F14" s="12">
        <v>143</v>
      </c>
      <c r="G14" s="13" t="str">
        <f>CONCATENATE('2-Ports'!C14)</f>
        <v>imap</v>
      </c>
      <c r="H14" s="14" t="s">
        <v>55</v>
      </c>
      <c r="I14" s="25" t="s">
        <v>91</v>
      </c>
      <c r="J14" s="25" t="s">
        <v>92</v>
      </c>
      <c r="K14" s="7" t="s">
        <v>56</v>
      </c>
      <c r="L14" s="27" t="str">
        <f t="shared" si="1"/>
        <v/>
      </c>
    </row>
    <row r="15" spans="1:12">
      <c r="A15" s="23" t="s">
        <v>47</v>
      </c>
      <c r="B15" s="27" t="str">
        <f t="shared" si="0"/>
        <v/>
      </c>
      <c r="C15" s="1" t="s">
        <v>50</v>
      </c>
      <c r="D15" s="11" t="s">
        <v>10</v>
      </c>
      <c r="E15" s="12" t="str">
        <f>CONCATENATE('2-Ports'!B15)</f>
        <v>161</v>
      </c>
      <c r="F15" s="12">
        <v>161</v>
      </c>
      <c r="G15" s="13" t="str">
        <f>CONCATENATE('2-Ports'!C15)</f>
        <v>snmp</v>
      </c>
      <c r="H15" s="14"/>
      <c r="I15" s="25" t="s">
        <v>91</v>
      </c>
      <c r="J15" s="25" t="s">
        <v>92</v>
      </c>
      <c r="K15" s="7" t="s">
        <v>56</v>
      </c>
      <c r="L15" s="27" t="str">
        <f t="shared" si="1"/>
        <v/>
      </c>
    </row>
    <row r="16" spans="1:12">
      <c r="A16" s="23" t="s">
        <v>47</v>
      </c>
      <c r="B16" s="27" t="str">
        <f t="shared" si="0"/>
        <v/>
      </c>
      <c r="C16" s="1" t="s">
        <v>51</v>
      </c>
      <c r="D16" s="11" t="s">
        <v>10</v>
      </c>
      <c r="E16" s="12" t="str">
        <f>CONCATENATE('2-Ports'!B16)</f>
        <v>443</v>
      </c>
      <c r="F16" s="12">
        <v>443</v>
      </c>
      <c r="G16" s="13" t="str">
        <f>CONCATENATE('2-Ports'!C16)</f>
        <v>https</v>
      </c>
      <c r="H16" s="14" t="s">
        <v>55</v>
      </c>
      <c r="I16" s="25" t="s">
        <v>91</v>
      </c>
      <c r="J16" s="25" t="s">
        <v>92</v>
      </c>
      <c r="K16" s="7" t="s">
        <v>56</v>
      </c>
      <c r="L16" s="27" t="str">
        <f t="shared" si="1"/>
        <v/>
      </c>
    </row>
    <row r="17" spans="1:12">
      <c r="A17" s="23" t="s">
        <v>47</v>
      </c>
      <c r="B17" s="27" t="str">
        <f t="shared" si="0"/>
        <v/>
      </c>
      <c r="C17" s="1" t="s">
        <v>51</v>
      </c>
      <c r="D17" s="11" t="s">
        <v>10</v>
      </c>
      <c r="E17" s="12" t="str">
        <f>CONCATENATE('2-Ports'!B17)</f>
        <v>465</v>
      </c>
      <c r="F17" s="12">
        <v>465</v>
      </c>
      <c r="G17" s="13" t="str">
        <f>CONCATENATE('2-Ports'!C17)</f>
        <v>smtps</v>
      </c>
      <c r="H17" s="14" t="s">
        <v>55</v>
      </c>
      <c r="I17" s="25" t="s">
        <v>91</v>
      </c>
      <c r="J17" s="25" t="s">
        <v>92</v>
      </c>
      <c r="K17" s="7" t="s">
        <v>56</v>
      </c>
      <c r="L17" s="27" t="str">
        <f t="shared" si="1"/>
        <v/>
      </c>
    </row>
    <row r="18" spans="1:12">
      <c r="A18" s="23" t="s">
        <v>47</v>
      </c>
      <c r="B18" s="27" t="str">
        <f t="shared" si="0"/>
        <v/>
      </c>
      <c r="C18" s="1" t="s">
        <v>51</v>
      </c>
      <c r="D18" s="11" t="s">
        <v>10</v>
      </c>
      <c r="E18" s="12" t="str">
        <f>CONCATENATE('2-Ports'!B18)</f>
        <v>514</v>
      </c>
      <c r="F18" s="12">
        <v>514</v>
      </c>
      <c r="G18" s="13" t="str">
        <f>CONCATENATE('2-Ports'!C18)</f>
        <v>rsh</v>
      </c>
      <c r="H18" s="14" t="s">
        <v>55</v>
      </c>
      <c r="I18" s="25" t="s">
        <v>91</v>
      </c>
      <c r="J18" s="25" t="s">
        <v>92</v>
      </c>
      <c r="K18" s="7" t="s">
        <v>56</v>
      </c>
      <c r="L18" s="27" t="str">
        <f t="shared" si="1"/>
        <v/>
      </c>
    </row>
    <row r="19" spans="1:12">
      <c r="A19" s="23" t="s">
        <v>47</v>
      </c>
      <c r="B19" s="27" t="str">
        <f t="shared" si="0"/>
        <v/>
      </c>
      <c r="C19" s="1" t="s">
        <v>51</v>
      </c>
      <c r="D19" s="11" t="s">
        <v>10</v>
      </c>
      <c r="E19" s="12" t="str">
        <f>CONCATENATE('2-Ports'!B19)</f>
        <v>587</v>
      </c>
      <c r="F19" s="12">
        <v>587</v>
      </c>
      <c r="G19" s="13" t="str">
        <f>CONCATENATE('2-Ports'!C19)</f>
        <v>submission</v>
      </c>
      <c r="H19" s="14" t="s">
        <v>55</v>
      </c>
      <c r="I19" s="25" t="s">
        <v>91</v>
      </c>
      <c r="J19" s="25" t="s">
        <v>92</v>
      </c>
      <c r="K19" s="7" t="s">
        <v>56</v>
      </c>
      <c r="L19" s="27" t="str">
        <f t="shared" si="1"/>
        <v/>
      </c>
    </row>
    <row r="20" spans="1:12">
      <c r="A20" s="23" t="s">
        <v>47</v>
      </c>
      <c r="B20" s="27" t="str">
        <f t="shared" si="0"/>
        <v/>
      </c>
      <c r="C20" s="1" t="s">
        <v>51</v>
      </c>
      <c r="D20" s="11" t="s">
        <v>10</v>
      </c>
      <c r="E20" s="12" t="str">
        <f>CONCATENATE('2-Ports'!B20)</f>
        <v>993</v>
      </c>
      <c r="F20" s="12">
        <v>993</v>
      </c>
      <c r="G20" s="13" t="str">
        <f>CONCATENATE('2-Ports'!C20)</f>
        <v>imaps</v>
      </c>
      <c r="H20" s="14" t="s">
        <v>55</v>
      </c>
      <c r="I20" s="25" t="s">
        <v>91</v>
      </c>
      <c r="J20" s="25" t="s">
        <v>92</v>
      </c>
      <c r="K20" s="7" t="s">
        <v>56</v>
      </c>
      <c r="L20" s="27" t="str">
        <f t="shared" si="1"/>
        <v/>
      </c>
    </row>
    <row r="21" spans="1:12">
      <c r="A21" s="1" t="s">
        <v>47</v>
      </c>
      <c r="B21" s="27" t="str">
        <f t="shared" si="0"/>
        <v/>
      </c>
      <c r="C21" s="1" t="s">
        <v>51</v>
      </c>
      <c r="D21" s="11" t="s">
        <v>10</v>
      </c>
      <c r="E21" s="12" t="str">
        <f>CONCATENATE('2-Ports'!B21)</f>
        <v>995</v>
      </c>
      <c r="F21" s="12">
        <v>995</v>
      </c>
      <c r="G21" s="13" t="str">
        <f>CONCATENATE('2-Ports'!C21)</f>
        <v>pop3s</v>
      </c>
      <c r="H21" s="14" t="s">
        <v>55</v>
      </c>
      <c r="I21" s="25" t="s">
        <v>91</v>
      </c>
      <c r="J21" s="25" t="s">
        <v>92</v>
      </c>
      <c r="K21" s="7" t="s">
        <v>56</v>
      </c>
      <c r="L21" s="27" t="str">
        <f t="shared" si="1"/>
        <v/>
      </c>
    </row>
    <row r="22" spans="1:12">
      <c r="A22" s="1" t="s">
        <v>47</v>
      </c>
      <c r="B22" s="27" t="str">
        <f t="shared" si="0"/>
        <v/>
      </c>
      <c r="C22" s="1" t="s">
        <v>50</v>
      </c>
      <c r="D22" s="11" t="s">
        <v>10</v>
      </c>
      <c r="E22" s="12" t="str">
        <f>CONCATENATE('2-Ports'!B22)</f>
        <v>1413</v>
      </c>
      <c r="F22" s="12">
        <v>1413</v>
      </c>
      <c r="G22" s="13" t="str">
        <f>CONCATENATE('2-Ports'!C22)</f>
        <v>mssql</v>
      </c>
      <c r="H22" s="14"/>
      <c r="I22" s="25" t="s">
        <v>91</v>
      </c>
      <c r="J22" s="25" t="s">
        <v>92</v>
      </c>
      <c r="K22" s="7" t="s">
        <v>56</v>
      </c>
      <c r="L22" s="27" t="str">
        <f t="shared" si="1"/>
        <v/>
      </c>
    </row>
    <row r="23" spans="1:12">
      <c r="A23" s="1" t="s">
        <v>47</v>
      </c>
      <c r="B23" s="27" t="str">
        <f t="shared" si="0"/>
        <v/>
      </c>
      <c r="C23" s="1" t="s">
        <v>51</v>
      </c>
      <c r="D23" s="11" t="s">
        <v>10</v>
      </c>
      <c r="E23" s="12" t="str">
        <f>CONCATENATE('2-Ports'!B23)</f>
        <v>2049</v>
      </c>
      <c r="F23" s="12">
        <v>2049</v>
      </c>
      <c r="G23" s="13" t="str">
        <f>CONCATENATE('2-Ports'!C23)</f>
        <v>nfs</v>
      </c>
      <c r="H23" s="14" t="s">
        <v>55</v>
      </c>
      <c r="I23" s="25" t="s">
        <v>91</v>
      </c>
      <c r="J23" s="25" t="s">
        <v>92</v>
      </c>
      <c r="K23" s="7" t="s">
        <v>56</v>
      </c>
      <c r="L23" s="27" t="str">
        <f t="shared" si="1"/>
        <v/>
      </c>
    </row>
    <row r="24" spans="1:12">
      <c r="A24" s="1" t="s">
        <v>47</v>
      </c>
      <c r="B24" s="27" t="str">
        <f t="shared" si="0"/>
        <v/>
      </c>
      <c r="C24" s="1" t="s">
        <v>51</v>
      </c>
      <c r="D24" s="11" t="s">
        <v>10</v>
      </c>
      <c r="E24" s="12" t="str">
        <f>CONCATENATE('2-Ports'!B24)</f>
        <v>3128</v>
      </c>
      <c r="F24" s="12">
        <v>3128</v>
      </c>
      <c r="G24" s="13" t="str">
        <f>CONCATENATE('2-Ports'!C24)</f>
        <v>squid</v>
      </c>
      <c r="H24" s="14" t="s">
        <v>55</v>
      </c>
      <c r="I24" s="25" t="s">
        <v>91</v>
      </c>
      <c r="J24" s="25" t="s">
        <v>92</v>
      </c>
      <c r="K24" s="7" t="s">
        <v>56</v>
      </c>
      <c r="L24" s="27" t="str">
        <f t="shared" si="1"/>
        <v/>
      </c>
    </row>
    <row r="25" spans="1:12">
      <c r="A25" s="1" t="s">
        <v>47</v>
      </c>
      <c r="B25" s="27" t="str">
        <f t="shared" si="0"/>
        <v/>
      </c>
      <c r="C25" s="1" t="s">
        <v>51</v>
      </c>
      <c r="D25" s="11" t="s">
        <v>10</v>
      </c>
      <c r="E25" s="12" t="str">
        <f>CONCATENATE('2-Ports'!B25)</f>
        <v>3306</v>
      </c>
      <c r="F25" s="12">
        <v>3306</v>
      </c>
      <c r="G25" s="13" t="str">
        <f>CONCATENATE('2-Ports'!C25)</f>
        <v>mysql</v>
      </c>
      <c r="H25" s="14" t="s">
        <v>55</v>
      </c>
      <c r="I25" s="25" t="s">
        <v>91</v>
      </c>
      <c r="J25" s="25" t="s">
        <v>92</v>
      </c>
      <c r="K25" s="7" t="s">
        <v>56</v>
      </c>
      <c r="L25" s="27" t="str">
        <f t="shared" si="1"/>
        <v/>
      </c>
    </row>
    <row r="26" spans="1:12">
      <c r="A26" s="1" t="s">
        <v>46</v>
      </c>
      <c r="B26" s="27" t="str">
        <f t="shared" si="0"/>
        <v>firewall-cmd --zone=public --add-forward-port=port=3389:proto=tcp:toport=3389:toaddr=10.10.1.100</v>
      </c>
      <c r="C26" s="1" t="s">
        <v>51</v>
      </c>
      <c r="D26" s="11" t="s">
        <v>10</v>
      </c>
      <c r="E26" s="12" t="str">
        <f>CONCATENATE('2-Ports'!B26)</f>
        <v>3389</v>
      </c>
      <c r="F26" s="12">
        <v>3389</v>
      </c>
      <c r="G26" s="13" t="str">
        <f>CONCATENATE('2-Ports'!C26)</f>
        <v>ms-wbt</v>
      </c>
      <c r="H26" s="14" t="s">
        <v>55</v>
      </c>
      <c r="I26" s="25" t="s">
        <v>91</v>
      </c>
      <c r="J26" s="25" t="s">
        <v>92</v>
      </c>
      <c r="K26" s="7" t="s">
        <v>56</v>
      </c>
      <c r="L26" s="27" t="str">
        <f t="shared" si="1"/>
        <v>firewall-cmd --zone=public --remove-forward-port=port=3389:proto=tcp:toport=3389:toaddr=10.10.1.100</v>
      </c>
    </row>
    <row r="27" spans="1:12">
      <c r="A27" s="1" t="s">
        <v>46</v>
      </c>
      <c r="B27" s="27" t="str">
        <f t="shared" si="0"/>
        <v>firewall-cmd --zone=public --add-forward-port=port=5632-5636:proto=tcp:toport=5632-5636:toaddr=10.10.1.100</v>
      </c>
      <c r="C27" s="1" t="s">
        <v>51</v>
      </c>
      <c r="D27" s="11" t="s">
        <v>10</v>
      </c>
      <c r="E27" s="12" t="str">
        <f>CONCATENATE('2-Ports'!B27)</f>
        <v>5632-5636</v>
      </c>
      <c r="F27" s="12" t="s">
        <v>87</v>
      </c>
      <c r="G27" s="13" t="str">
        <f>CONCATENATE('2-Ports'!C27)</f>
        <v>App-XXX</v>
      </c>
      <c r="H27" s="14" t="s">
        <v>55</v>
      </c>
      <c r="I27" s="25" t="s">
        <v>91</v>
      </c>
      <c r="J27" s="25" t="s">
        <v>92</v>
      </c>
      <c r="K27" s="7" t="s">
        <v>56</v>
      </c>
      <c r="L27" s="27" t="str">
        <f t="shared" si="1"/>
        <v>firewall-cmd --zone=public --remove-forward-port=port=5632-5636:proto=tcp:toport=5632-5636:toaddr=10.10.1.100</v>
      </c>
    </row>
    <row r="28" spans="1:12">
      <c r="A28" s="1" t="s">
        <v>47</v>
      </c>
      <c r="B28" s="27" t="str">
        <f t="shared" si="0"/>
        <v/>
      </c>
      <c r="C28" s="1" t="s">
        <v>51</v>
      </c>
      <c r="D28" s="11" t="s">
        <v>10</v>
      </c>
      <c r="E28" s="12" t="str">
        <f>CONCATENATE('2-Ports'!B28)</f>
        <v>5900</v>
      </c>
      <c r="F28" s="12">
        <v>5900</v>
      </c>
      <c r="G28" s="13" t="str">
        <f>CONCATENATE('2-Ports'!C28)</f>
        <v>vnc-server</v>
      </c>
      <c r="H28" s="14" t="s">
        <v>55</v>
      </c>
      <c r="I28" s="25" t="s">
        <v>91</v>
      </c>
      <c r="J28" s="25" t="s">
        <v>92</v>
      </c>
      <c r="K28" s="7" t="s">
        <v>56</v>
      </c>
      <c r="L28" s="27" t="str">
        <f t="shared" si="1"/>
        <v/>
      </c>
    </row>
    <row r="29" spans="1:12">
      <c r="A29" s="1" t="s">
        <v>46</v>
      </c>
      <c r="B29" s="27" t="str">
        <f t="shared" si="0"/>
        <v>firewall-cmd --zone=public --add-forward-port=port=8000:proto=tcp:toport=8000:toaddr=10.10.1.100</v>
      </c>
      <c r="C29" s="1" t="s">
        <v>51</v>
      </c>
      <c r="D29" s="11" t="s">
        <v>10</v>
      </c>
      <c r="E29" s="12" t="str">
        <f>CONCATENATE('2-Ports'!B29)</f>
        <v>8000</v>
      </c>
      <c r="F29" s="12">
        <v>8000</v>
      </c>
      <c r="G29" s="13" t="str">
        <f>CONCATENATE('2-Ports'!C29)</f>
        <v>camaras</v>
      </c>
      <c r="H29" s="14" t="s">
        <v>55</v>
      </c>
      <c r="I29" s="25" t="s">
        <v>91</v>
      </c>
      <c r="J29" s="25" t="s">
        <v>92</v>
      </c>
      <c r="K29" s="7" t="s">
        <v>56</v>
      </c>
      <c r="L29" s="27" t="str">
        <f t="shared" si="1"/>
        <v>firewall-cmd --zone=public --remove-forward-port=port=8000:proto=tcp:toport=8000:toaddr=10.10.1.100</v>
      </c>
    </row>
    <row r="30" spans="1:12">
      <c r="A30" s="1" t="s">
        <v>47</v>
      </c>
      <c r="B30" s="27" t="str">
        <f t="shared" si="0"/>
        <v/>
      </c>
      <c r="C30" s="1" t="s">
        <v>51</v>
      </c>
      <c r="D30" s="11" t="s">
        <v>10</v>
      </c>
      <c r="E30" s="12" t="str">
        <f>CONCATENATE('2-Ports'!B30)</f>
        <v>10000</v>
      </c>
      <c r="F30" s="12">
        <v>10000</v>
      </c>
      <c r="G30" s="13" t="str">
        <f>CONCATENATE('2-Ports'!C30)</f>
        <v>webmin</v>
      </c>
      <c r="H30" s="14" t="s">
        <v>55</v>
      </c>
      <c r="I30" s="25" t="s">
        <v>91</v>
      </c>
      <c r="J30" s="25" t="s">
        <v>92</v>
      </c>
      <c r="K30" s="7" t="s">
        <v>56</v>
      </c>
      <c r="L30" s="27" t="str">
        <f t="shared" si="1"/>
        <v/>
      </c>
    </row>
    <row r="31" spans="1:12">
      <c r="A31" s="1" t="s">
        <v>47</v>
      </c>
      <c r="B31" s="27" t="str">
        <f t="shared" si="0"/>
        <v/>
      </c>
      <c r="C31" s="1" t="s">
        <v>51</v>
      </c>
      <c r="D31" s="11" t="s">
        <v>10</v>
      </c>
      <c r="E31" s="12" t="str">
        <f>CONCATENATE('2-Ports'!B31)</f>
        <v>25267</v>
      </c>
      <c r="F31" s="12">
        <v>25267</v>
      </c>
      <c r="G31" s="13" t="str">
        <f>CONCATENATE('2-Ports'!C31)</f>
        <v>ssh</v>
      </c>
      <c r="H31" s="14" t="s">
        <v>55</v>
      </c>
      <c r="I31" s="25" t="s">
        <v>91</v>
      </c>
      <c r="J31" s="25" t="s">
        <v>92</v>
      </c>
      <c r="K31" s="7" t="s">
        <v>56</v>
      </c>
      <c r="L31" s="27" t="str">
        <f t="shared" si="1"/>
        <v/>
      </c>
    </row>
    <row r="32" spans="1:12">
      <c r="B32" s="26" t="s">
        <v>93</v>
      </c>
      <c r="L32" s="26" t="s">
        <v>94</v>
      </c>
    </row>
  </sheetData>
  <autoFilter ref="A3:L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1-Interfaces</vt:lpstr>
      <vt:lpstr>2-Ports</vt:lpstr>
      <vt:lpstr>3-ExtPort</vt:lpstr>
      <vt:lpstr>4-ExtService</vt:lpstr>
      <vt:lpstr>5-PubPort</vt:lpstr>
      <vt:lpstr>6-PubService</vt:lpstr>
      <vt:lpstr>7-Redirec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</dc:creator>
  <cp:lastModifiedBy>Senior</cp:lastModifiedBy>
  <dcterms:created xsi:type="dcterms:W3CDTF">2018-02-21T13:29:05Z</dcterms:created>
  <dcterms:modified xsi:type="dcterms:W3CDTF">2018-02-22T20:55:19Z</dcterms:modified>
</cp:coreProperties>
</file>