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vancho/Library/Mobile Documents/com~apple~CloudDocs/SamyVerce/"/>
    </mc:Choice>
  </mc:AlternateContent>
  <xr:revisionPtr revIDLastSave="0" documentId="13_ncr:1_{BE3A653C-FAF6-0C47-AD01-901E404B90FB}" xr6:coauthVersionLast="47" xr6:coauthVersionMax="47" xr10:uidLastSave="{00000000-0000-0000-0000-000000000000}"/>
  <bookViews>
    <workbookView xWindow="0" yWindow="660" windowWidth="30240" windowHeight="18980" activeTab="5" xr2:uid="{BC6B1F70-5830-3D4B-BE78-E2724F24A5A1}"/>
  </bookViews>
  <sheets>
    <sheet name="Inicio" sheetId="8" r:id="rId1"/>
    <sheet name="Gastos" sheetId="1" r:id="rId2"/>
    <sheet name="INSUMOS" sheetId="11" r:id="rId3"/>
    <sheet name="PEDIDOS" sheetId="12" r:id="rId4"/>
    <sheet name="Tareas" sheetId="13" r:id="rId5"/>
    <sheet name="Impresoras" sheetId="7" r:id="rId6"/>
    <sheet name="STL Manager" sheetId="14" r:id="rId7"/>
    <sheet name="Ventas" sheetId="5" r:id="rId8"/>
    <sheet name="Clientes" sheetId="9" r:id="rId9"/>
    <sheet name="Energia" sheetId="2" r:id="rId10"/>
    <sheet name="Variables Fijas" sheetId="3" r:id="rId11"/>
    <sheet name="Cotizador" sheetId="4" r:id="rId12"/>
    <sheet name="Inventario" sheetId="6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2" l="1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K340" i="12"/>
  <c r="L340" i="12" s="1"/>
  <c r="I340" i="12"/>
  <c r="J340" i="12" s="1"/>
  <c r="K339" i="12"/>
  <c r="L339" i="12" s="1"/>
  <c r="I339" i="12"/>
  <c r="J339" i="12" s="1"/>
  <c r="K338" i="12"/>
  <c r="L338" i="12" s="1"/>
  <c r="I338" i="12"/>
  <c r="J338" i="12" s="1"/>
  <c r="K337" i="12"/>
  <c r="L337" i="12" s="1"/>
  <c r="I337" i="12"/>
  <c r="J337" i="12" s="1"/>
  <c r="K336" i="12"/>
  <c r="L336" i="12" s="1"/>
  <c r="I336" i="12"/>
  <c r="J336" i="12" s="1"/>
  <c r="K335" i="12"/>
  <c r="L335" i="12" s="1"/>
  <c r="I335" i="12"/>
  <c r="J335" i="12" s="1"/>
  <c r="K334" i="12"/>
  <c r="L334" i="12" s="1"/>
  <c r="I334" i="12"/>
  <c r="J334" i="12" s="1"/>
  <c r="K333" i="12"/>
  <c r="L333" i="12" s="1"/>
  <c r="I333" i="12"/>
  <c r="J333" i="12" s="1"/>
  <c r="K332" i="12"/>
  <c r="L332" i="12" s="1"/>
  <c r="I332" i="12"/>
  <c r="J332" i="12" s="1"/>
  <c r="K331" i="12"/>
  <c r="L331" i="12" s="1"/>
  <c r="I331" i="12"/>
  <c r="J331" i="12" s="1"/>
  <c r="K330" i="12"/>
  <c r="L330" i="12" s="1"/>
  <c r="I330" i="12"/>
  <c r="J330" i="12" s="1"/>
  <c r="K329" i="12"/>
  <c r="L329" i="12" s="1"/>
  <c r="I329" i="12"/>
  <c r="J329" i="12" s="1"/>
  <c r="K328" i="12"/>
  <c r="L328" i="12" s="1"/>
  <c r="I328" i="12"/>
  <c r="J328" i="12" s="1"/>
  <c r="K327" i="12"/>
  <c r="L327" i="12" s="1"/>
  <c r="I327" i="12"/>
  <c r="J327" i="12" s="1"/>
  <c r="K326" i="12"/>
  <c r="L326" i="12" s="1"/>
  <c r="I326" i="12"/>
  <c r="J326" i="12" s="1"/>
  <c r="K325" i="12"/>
  <c r="L325" i="12" s="1"/>
  <c r="I325" i="12"/>
  <c r="J325" i="12" s="1"/>
  <c r="K324" i="12"/>
  <c r="L324" i="12" s="1"/>
  <c r="I324" i="12"/>
  <c r="J324" i="12" s="1"/>
  <c r="K323" i="12"/>
  <c r="L323" i="12" s="1"/>
  <c r="I323" i="12"/>
  <c r="J323" i="12" s="1"/>
  <c r="K322" i="12"/>
  <c r="L322" i="12" s="1"/>
  <c r="I322" i="12"/>
  <c r="J322" i="12" s="1"/>
  <c r="K321" i="12"/>
  <c r="L321" i="12" s="1"/>
  <c r="I321" i="12"/>
  <c r="J321" i="12" s="1"/>
  <c r="K320" i="12"/>
  <c r="L320" i="12" s="1"/>
  <c r="I320" i="12"/>
  <c r="J320" i="12" s="1"/>
  <c r="K319" i="12"/>
  <c r="L319" i="12" s="1"/>
  <c r="I319" i="12"/>
  <c r="J319" i="12" s="1"/>
  <c r="K318" i="12"/>
  <c r="L318" i="12" s="1"/>
  <c r="I318" i="12"/>
  <c r="J318" i="12" s="1"/>
  <c r="K317" i="12"/>
  <c r="L317" i="12" s="1"/>
  <c r="I317" i="12"/>
  <c r="J317" i="12" s="1"/>
  <c r="K316" i="12"/>
  <c r="L316" i="12" s="1"/>
  <c r="I316" i="12"/>
  <c r="J316" i="12" s="1"/>
  <c r="K315" i="12"/>
  <c r="L315" i="12" s="1"/>
  <c r="I315" i="12"/>
  <c r="J315" i="12" s="1"/>
  <c r="K314" i="12"/>
  <c r="L314" i="12" s="1"/>
  <c r="I314" i="12"/>
  <c r="J314" i="12" s="1"/>
  <c r="K313" i="12"/>
  <c r="L313" i="12" s="1"/>
  <c r="I313" i="12"/>
  <c r="J313" i="12" s="1"/>
  <c r="K312" i="12"/>
  <c r="L312" i="12" s="1"/>
  <c r="I312" i="12"/>
  <c r="J312" i="12" s="1"/>
  <c r="L311" i="12"/>
  <c r="K311" i="12"/>
  <c r="I311" i="12"/>
  <c r="J311" i="12" s="1"/>
  <c r="K310" i="12"/>
  <c r="L310" i="12" s="1"/>
  <c r="I310" i="12"/>
  <c r="J310" i="12" s="1"/>
  <c r="K309" i="12"/>
  <c r="L309" i="12" s="1"/>
  <c r="I309" i="12"/>
  <c r="J309" i="12" s="1"/>
  <c r="K308" i="12"/>
  <c r="L308" i="12" s="1"/>
  <c r="I308" i="12"/>
  <c r="J308" i="12" s="1"/>
  <c r="K307" i="12"/>
  <c r="L307" i="12" s="1"/>
  <c r="I307" i="12"/>
  <c r="J307" i="12" s="1"/>
  <c r="K306" i="12"/>
  <c r="L306" i="12" s="1"/>
  <c r="I306" i="12"/>
  <c r="J306" i="12" s="1"/>
  <c r="K305" i="12"/>
  <c r="L305" i="12" s="1"/>
  <c r="I305" i="12"/>
  <c r="J305" i="12" s="1"/>
  <c r="K304" i="12"/>
  <c r="L304" i="12" s="1"/>
  <c r="I304" i="12"/>
  <c r="J304" i="12" s="1"/>
  <c r="L303" i="12"/>
  <c r="K303" i="12"/>
  <c r="I303" i="12"/>
  <c r="J303" i="12" s="1"/>
  <c r="K302" i="12"/>
  <c r="L302" i="12" s="1"/>
  <c r="I302" i="12"/>
  <c r="J302" i="12" s="1"/>
  <c r="K301" i="12"/>
  <c r="L301" i="12" s="1"/>
  <c r="I301" i="12"/>
  <c r="J301" i="12" s="1"/>
  <c r="K300" i="12"/>
  <c r="L300" i="12" s="1"/>
  <c r="I300" i="12"/>
  <c r="J300" i="12" s="1"/>
  <c r="L299" i="12"/>
  <c r="K299" i="12"/>
  <c r="I299" i="12"/>
  <c r="J299" i="12" s="1"/>
  <c r="K298" i="12"/>
  <c r="L298" i="12" s="1"/>
  <c r="I298" i="12"/>
  <c r="J298" i="12" s="1"/>
  <c r="K297" i="12"/>
  <c r="L297" i="12" s="1"/>
  <c r="I297" i="12"/>
  <c r="J297" i="12" s="1"/>
  <c r="K296" i="12"/>
  <c r="L296" i="12" s="1"/>
  <c r="I296" i="12"/>
  <c r="J296" i="12" s="1"/>
  <c r="K295" i="12"/>
  <c r="L295" i="12" s="1"/>
  <c r="I295" i="12"/>
  <c r="J295" i="12" s="1"/>
  <c r="K294" i="12"/>
  <c r="L294" i="12" s="1"/>
  <c r="I294" i="12"/>
  <c r="J294" i="12" s="1"/>
  <c r="K293" i="12"/>
  <c r="L293" i="12" s="1"/>
  <c r="I293" i="12"/>
  <c r="J293" i="12" s="1"/>
  <c r="K292" i="12"/>
  <c r="L292" i="12" s="1"/>
  <c r="I292" i="12"/>
  <c r="J292" i="12" s="1"/>
  <c r="K291" i="12"/>
  <c r="L291" i="12" s="1"/>
  <c r="I291" i="12"/>
  <c r="J291" i="12" s="1"/>
  <c r="K290" i="12"/>
  <c r="L290" i="12" s="1"/>
  <c r="I290" i="12"/>
  <c r="J290" i="12" s="1"/>
  <c r="K289" i="12"/>
  <c r="L289" i="12" s="1"/>
  <c r="I289" i="12"/>
  <c r="J289" i="12" s="1"/>
  <c r="K288" i="12"/>
  <c r="L288" i="12" s="1"/>
  <c r="I288" i="12"/>
  <c r="J288" i="12" s="1"/>
  <c r="K287" i="12"/>
  <c r="L287" i="12" s="1"/>
  <c r="I287" i="12"/>
  <c r="J287" i="12" s="1"/>
  <c r="K286" i="12"/>
  <c r="L286" i="12" s="1"/>
  <c r="I286" i="12"/>
  <c r="J286" i="12" s="1"/>
  <c r="K285" i="12"/>
  <c r="L285" i="12" s="1"/>
  <c r="I285" i="12"/>
  <c r="J285" i="12" s="1"/>
  <c r="K284" i="12"/>
  <c r="L284" i="12" s="1"/>
  <c r="I284" i="12"/>
  <c r="J284" i="12" s="1"/>
  <c r="K283" i="12"/>
  <c r="L283" i="12" s="1"/>
  <c r="I283" i="12"/>
  <c r="J283" i="12" s="1"/>
  <c r="K282" i="12"/>
  <c r="L282" i="12" s="1"/>
  <c r="I282" i="12"/>
  <c r="J282" i="12" s="1"/>
  <c r="K281" i="12"/>
  <c r="L281" i="12" s="1"/>
  <c r="I281" i="12"/>
  <c r="J281" i="12" s="1"/>
  <c r="K280" i="12"/>
  <c r="L280" i="12" s="1"/>
  <c r="I280" i="12"/>
  <c r="J280" i="12" s="1"/>
  <c r="K279" i="12"/>
  <c r="L279" i="12" s="1"/>
  <c r="I279" i="12"/>
  <c r="J279" i="12" s="1"/>
  <c r="K278" i="12"/>
  <c r="L278" i="12" s="1"/>
  <c r="I278" i="12"/>
  <c r="J278" i="12" s="1"/>
  <c r="K277" i="12"/>
  <c r="L277" i="12" s="1"/>
  <c r="I277" i="12"/>
  <c r="J277" i="12" s="1"/>
  <c r="K276" i="12"/>
  <c r="L276" i="12" s="1"/>
  <c r="I276" i="12"/>
  <c r="J276" i="12" s="1"/>
  <c r="K275" i="12"/>
  <c r="L275" i="12" s="1"/>
  <c r="J275" i="12"/>
  <c r="I275" i="12"/>
  <c r="K274" i="12"/>
  <c r="L274" i="12" s="1"/>
  <c r="I274" i="12"/>
  <c r="J274" i="12" s="1"/>
  <c r="K273" i="12"/>
  <c r="L273" i="12" s="1"/>
  <c r="I273" i="12"/>
  <c r="J273" i="12" s="1"/>
  <c r="K272" i="12"/>
  <c r="L272" i="12" s="1"/>
  <c r="I272" i="12"/>
  <c r="J272" i="12" s="1"/>
  <c r="K271" i="12"/>
  <c r="L271" i="12" s="1"/>
  <c r="I271" i="12"/>
  <c r="J271" i="12" s="1"/>
  <c r="K270" i="12"/>
  <c r="L270" i="12" s="1"/>
  <c r="I270" i="12"/>
  <c r="J270" i="12" s="1"/>
  <c r="K269" i="12"/>
  <c r="L269" i="12" s="1"/>
  <c r="I269" i="12"/>
  <c r="J269" i="12" s="1"/>
  <c r="K268" i="12"/>
  <c r="L268" i="12" s="1"/>
  <c r="I268" i="12"/>
  <c r="J268" i="12" s="1"/>
  <c r="K267" i="12"/>
  <c r="L267" i="12" s="1"/>
  <c r="I267" i="12"/>
  <c r="J267" i="12" s="1"/>
  <c r="K266" i="12"/>
  <c r="L266" i="12" s="1"/>
  <c r="I266" i="12"/>
  <c r="J266" i="12" s="1"/>
  <c r="K265" i="12"/>
  <c r="L265" i="12" s="1"/>
  <c r="I265" i="12"/>
  <c r="J265" i="12" s="1"/>
  <c r="K264" i="12"/>
  <c r="L264" i="12" s="1"/>
  <c r="I264" i="12"/>
  <c r="J264" i="12" s="1"/>
  <c r="K263" i="12"/>
  <c r="L263" i="12" s="1"/>
  <c r="I263" i="12"/>
  <c r="J263" i="12" s="1"/>
  <c r="K262" i="12"/>
  <c r="L262" i="12" s="1"/>
  <c r="I262" i="12"/>
  <c r="J262" i="12" s="1"/>
  <c r="K261" i="12"/>
  <c r="L261" i="12" s="1"/>
  <c r="I261" i="12"/>
  <c r="J261" i="12" s="1"/>
  <c r="K260" i="12"/>
  <c r="L260" i="12" s="1"/>
  <c r="I260" i="12"/>
  <c r="J260" i="12" s="1"/>
  <c r="K259" i="12"/>
  <c r="L259" i="12" s="1"/>
  <c r="I259" i="12"/>
  <c r="J259" i="12" s="1"/>
  <c r="K258" i="12"/>
  <c r="L258" i="12" s="1"/>
  <c r="I258" i="12"/>
  <c r="J258" i="12" s="1"/>
  <c r="K257" i="12"/>
  <c r="L257" i="12" s="1"/>
  <c r="I257" i="12"/>
  <c r="J257" i="12" s="1"/>
  <c r="K256" i="12"/>
  <c r="L256" i="12" s="1"/>
  <c r="I256" i="12"/>
  <c r="J256" i="12" s="1"/>
  <c r="K255" i="12"/>
  <c r="L255" i="12" s="1"/>
  <c r="I255" i="12"/>
  <c r="J255" i="12" s="1"/>
  <c r="K254" i="12"/>
  <c r="L254" i="12" s="1"/>
  <c r="I254" i="12"/>
  <c r="J254" i="12" s="1"/>
  <c r="K253" i="12"/>
  <c r="L253" i="12" s="1"/>
  <c r="I253" i="12"/>
  <c r="J253" i="12" s="1"/>
  <c r="K252" i="12"/>
  <c r="L252" i="12" s="1"/>
  <c r="I252" i="12"/>
  <c r="J252" i="12" s="1"/>
  <c r="K251" i="12"/>
  <c r="L251" i="12" s="1"/>
  <c r="I251" i="12"/>
  <c r="J251" i="12" s="1"/>
  <c r="K250" i="12"/>
  <c r="L250" i="12" s="1"/>
  <c r="I250" i="12"/>
  <c r="J250" i="12" s="1"/>
  <c r="K249" i="12"/>
  <c r="L249" i="12" s="1"/>
  <c r="I249" i="12"/>
  <c r="J249" i="12" s="1"/>
  <c r="K248" i="12"/>
  <c r="L248" i="12" s="1"/>
  <c r="I248" i="12"/>
  <c r="J248" i="12" s="1"/>
  <c r="K247" i="12"/>
  <c r="L247" i="12" s="1"/>
  <c r="I247" i="12"/>
  <c r="J247" i="12" s="1"/>
  <c r="K246" i="12"/>
  <c r="L246" i="12" s="1"/>
  <c r="I246" i="12"/>
  <c r="J246" i="12" s="1"/>
  <c r="K245" i="12"/>
  <c r="L245" i="12" s="1"/>
  <c r="I245" i="12"/>
  <c r="J245" i="12" s="1"/>
  <c r="K244" i="12"/>
  <c r="L244" i="12" s="1"/>
  <c r="I244" i="12"/>
  <c r="J244" i="12" s="1"/>
  <c r="K243" i="12"/>
  <c r="L243" i="12" s="1"/>
  <c r="I243" i="12"/>
  <c r="J243" i="12" s="1"/>
  <c r="K242" i="12"/>
  <c r="L242" i="12" s="1"/>
  <c r="I242" i="12"/>
  <c r="J242" i="12" s="1"/>
  <c r="K241" i="12"/>
  <c r="L241" i="12" s="1"/>
  <c r="I241" i="12"/>
  <c r="J241" i="12" s="1"/>
  <c r="K240" i="12"/>
  <c r="L240" i="12" s="1"/>
  <c r="I240" i="12"/>
  <c r="J240" i="12" s="1"/>
  <c r="K239" i="12"/>
  <c r="L239" i="12" s="1"/>
  <c r="I239" i="12"/>
  <c r="J239" i="12" s="1"/>
  <c r="K238" i="12"/>
  <c r="L238" i="12" s="1"/>
  <c r="I238" i="12"/>
  <c r="J238" i="12" s="1"/>
  <c r="K237" i="12"/>
  <c r="L237" i="12" s="1"/>
  <c r="I237" i="12"/>
  <c r="J237" i="12" s="1"/>
  <c r="K236" i="12"/>
  <c r="L236" i="12" s="1"/>
  <c r="I236" i="12"/>
  <c r="J236" i="12" s="1"/>
  <c r="K235" i="12"/>
  <c r="L235" i="12" s="1"/>
  <c r="I235" i="12"/>
  <c r="J235" i="12" s="1"/>
  <c r="K234" i="12"/>
  <c r="L234" i="12" s="1"/>
  <c r="I234" i="12"/>
  <c r="J234" i="12" s="1"/>
  <c r="K233" i="12"/>
  <c r="L233" i="12" s="1"/>
  <c r="I233" i="12"/>
  <c r="J233" i="12" s="1"/>
  <c r="K232" i="12"/>
  <c r="L232" i="12" s="1"/>
  <c r="I232" i="12"/>
  <c r="J232" i="12" s="1"/>
  <c r="K231" i="12"/>
  <c r="L231" i="12" s="1"/>
  <c r="I231" i="12"/>
  <c r="J231" i="12" s="1"/>
  <c r="K230" i="12"/>
  <c r="L230" i="12" s="1"/>
  <c r="I230" i="12"/>
  <c r="J230" i="12" s="1"/>
  <c r="K229" i="12"/>
  <c r="L229" i="12" s="1"/>
  <c r="I229" i="12"/>
  <c r="J229" i="12" s="1"/>
  <c r="K228" i="12"/>
  <c r="L228" i="12" s="1"/>
  <c r="I228" i="12"/>
  <c r="J228" i="12" s="1"/>
  <c r="K227" i="12"/>
  <c r="L227" i="12" s="1"/>
  <c r="I227" i="12"/>
  <c r="J227" i="12" s="1"/>
  <c r="L226" i="12"/>
  <c r="K226" i="12"/>
  <c r="I226" i="12"/>
  <c r="J226" i="12" s="1"/>
  <c r="K225" i="12"/>
  <c r="L225" i="12" s="1"/>
  <c r="I225" i="12"/>
  <c r="J225" i="12" s="1"/>
  <c r="K224" i="12"/>
  <c r="L224" i="12" s="1"/>
  <c r="I224" i="12"/>
  <c r="J224" i="12" s="1"/>
  <c r="K223" i="12"/>
  <c r="L223" i="12" s="1"/>
  <c r="I223" i="12"/>
  <c r="J223" i="12" s="1"/>
  <c r="K222" i="12"/>
  <c r="L222" i="12" s="1"/>
  <c r="I222" i="12"/>
  <c r="J222" i="12" s="1"/>
  <c r="K221" i="12"/>
  <c r="L221" i="12" s="1"/>
  <c r="I221" i="12"/>
  <c r="J221" i="12" s="1"/>
  <c r="K220" i="12"/>
  <c r="L220" i="12" s="1"/>
  <c r="I220" i="12"/>
  <c r="J220" i="12" s="1"/>
  <c r="K219" i="12"/>
  <c r="L219" i="12" s="1"/>
  <c r="I219" i="12"/>
  <c r="J219" i="12" s="1"/>
  <c r="K218" i="12"/>
  <c r="L218" i="12" s="1"/>
  <c r="I218" i="12"/>
  <c r="J218" i="12" s="1"/>
  <c r="K217" i="12"/>
  <c r="L217" i="12" s="1"/>
  <c r="I217" i="12"/>
  <c r="J217" i="12" s="1"/>
  <c r="K216" i="12"/>
  <c r="L216" i="12" s="1"/>
  <c r="I216" i="12"/>
  <c r="J216" i="12" s="1"/>
  <c r="K215" i="12"/>
  <c r="L215" i="12" s="1"/>
  <c r="I215" i="12"/>
  <c r="J215" i="12" s="1"/>
  <c r="K214" i="12"/>
  <c r="L214" i="12" s="1"/>
  <c r="I214" i="12"/>
  <c r="J214" i="12" s="1"/>
  <c r="K213" i="12"/>
  <c r="L213" i="12" s="1"/>
  <c r="I213" i="12"/>
  <c r="J213" i="12" s="1"/>
  <c r="K212" i="12"/>
  <c r="L212" i="12" s="1"/>
  <c r="I212" i="12"/>
  <c r="J212" i="12" s="1"/>
  <c r="K211" i="12"/>
  <c r="L211" i="12" s="1"/>
  <c r="I211" i="12"/>
  <c r="J211" i="12" s="1"/>
  <c r="K210" i="12"/>
  <c r="L210" i="12" s="1"/>
  <c r="J210" i="12"/>
  <c r="I210" i="12"/>
  <c r="K209" i="12"/>
  <c r="L209" i="12" s="1"/>
  <c r="I209" i="12"/>
  <c r="J209" i="12" s="1"/>
  <c r="K208" i="12"/>
  <c r="L208" i="12" s="1"/>
  <c r="I208" i="12"/>
  <c r="J208" i="12" s="1"/>
  <c r="K207" i="12"/>
  <c r="L207" i="12" s="1"/>
  <c r="I207" i="12"/>
  <c r="J207" i="12" s="1"/>
  <c r="K206" i="12"/>
  <c r="L206" i="12" s="1"/>
  <c r="I206" i="12"/>
  <c r="J206" i="12" s="1"/>
  <c r="K205" i="12"/>
  <c r="L205" i="12" s="1"/>
  <c r="I205" i="12"/>
  <c r="J205" i="12" s="1"/>
  <c r="K204" i="12"/>
  <c r="L204" i="12" s="1"/>
  <c r="I204" i="12"/>
  <c r="J204" i="12" s="1"/>
  <c r="K203" i="12"/>
  <c r="L203" i="12" s="1"/>
  <c r="I203" i="12"/>
  <c r="J203" i="12" s="1"/>
  <c r="K202" i="12"/>
  <c r="L202" i="12" s="1"/>
  <c r="I202" i="12"/>
  <c r="J202" i="12" s="1"/>
  <c r="K201" i="12"/>
  <c r="L201" i="12" s="1"/>
  <c r="I201" i="12"/>
  <c r="J201" i="12" s="1"/>
  <c r="K200" i="12"/>
  <c r="L200" i="12" s="1"/>
  <c r="I200" i="12"/>
  <c r="J200" i="12" s="1"/>
  <c r="K199" i="12"/>
  <c r="L199" i="12" s="1"/>
  <c r="I199" i="12"/>
  <c r="J199" i="12" s="1"/>
  <c r="K198" i="12"/>
  <c r="L198" i="12" s="1"/>
  <c r="I198" i="12"/>
  <c r="J198" i="12" s="1"/>
  <c r="K197" i="12"/>
  <c r="L197" i="12" s="1"/>
  <c r="I197" i="12"/>
  <c r="J197" i="12" s="1"/>
  <c r="K196" i="12"/>
  <c r="L196" i="12" s="1"/>
  <c r="I196" i="12"/>
  <c r="J196" i="12" s="1"/>
  <c r="K195" i="12"/>
  <c r="L195" i="12" s="1"/>
  <c r="I195" i="12"/>
  <c r="J195" i="12" s="1"/>
  <c r="K194" i="12"/>
  <c r="L194" i="12" s="1"/>
  <c r="I194" i="12"/>
  <c r="J194" i="12" s="1"/>
  <c r="K193" i="12"/>
  <c r="L193" i="12" s="1"/>
  <c r="I193" i="12"/>
  <c r="J193" i="12" s="1"/>
  <c r="K192" i="12"/>
  <c r="L192" i="12" s="1"/>
  <c r="I192" i="12"/>
  <c r="J192" i="12" s="1"/>
  <c r="K191" i="12"/>
  <c r="L191" i="12" s="1"/>
  <c r="I191" i="12"/>
  <c r="J191" i="12" s="1"/>
  <c r="K190" i="12"/>
  <c r="L190" i="12" s="1"/>
  <c r="I190" i="12"/>
  <c r="J190" i="12" s="1"/>
  <c r="K189" i="12"/>
  <c r="L189" i="12" s="1"/>
  <c r="I189" i="12"/>
  <c r="J189" i="12" s="1"/>
  <c r="K188" i="12"/>
  <c r="L188" i="12" s="1"/>
  <c r="I188" i="12"/>
  <c r="J188" i="12" s="1"/>
  <c r="K187" i="12"/>
  <c r="L187" i="12" s="1"/>
  <c r="I187" i="12"/>
  <c r="J187" i="12" s="1"/>
  <c r="K186" i="12"/>
  <c r="L186" i="12" s="1"/>
  <c r="I186" i="12"/>
  <c r="J186" i="12" s="1"/>
  <c r="K185" i="12"/>
  <c r="L185" i="12" s="1"/>
  <c r="I185" i="12"/>
  <c r="J185" i="12" s="1"/>
  <c r="K184" i="12"/>
  <c r="L184" i="12" s="1"/>
  <c r="I184" i="12"/>
  <c r="J184" i="12" s="1"/>
  <c r="K183" i="12"/>
  <c r="L183" i="12" s="1"/>
  <c r="I183" i="12"/>
  <c r="J183" i="12" s="1"/>
  <c r="K182" i="12"/>
  <c r="L182" i="12" s="1"/>
  <c r="I182" i="12"/>
  <c r="J182" i="12" s="1"/>
  <c r="K181" i="12"/>
  <c r="L181" i="12" s="1"/>
  <c r="I181" i="12"/>
  <c r="J181" i="12" s="1"/>
  <c r="K180" i="12"/>
  <c r="L180" i="12" s="1"/>
  <c r="I180" i="12"/>
  <c r="J180" i="12" s="1"/>
  <c r="K179" i="12"/>
  <c r="L179" i="12" s="1"/>
  <c r="I179" i="12"/>
  <c r="J179" i="12" s="1"/>
  <c r="K178" i="12"/>
  <c r="L178" i="12" s="1"/>
  <c r="I178" i="12"/>
  <c r="J178" i="12" s="1"/>
  <c r="K177" i="12"/>
  <c r="L177" i="12" s="1"/>
  <c r="I177" i="12"/>
  <c r="J177" i="12" s="1"/>
  <c r="K176" i="12"/>
  <c r="L176" i="12" s="1"/>
  <c r="I176" i="12"/>
  <c r="J176" i="12" s="1"/>
  <c r="K175" i="12"/>
  <c r="L175" i="12" s="1"/>
  <c r="I175" i="12"/>
  <c r="J175" i="12" s="1"/>
  <c r="K174" i="12"/>
  <c r="L174" i="12" s="1"/>
  <c r="I174" i="12"/>
  <c r="J174" i="12" s="1"/>
  <c r="L173" i="12"/>
  <c r="K173" i="12"/>
  <c r="I173" i="12"/>
  <c r="J173" i="12" s="1"/>
  <c r="K172" i="12"/>
  <c r="L172" i="12" s="1"/>
  <c r="I172" i="12"/>
  <c r="J172" i="12" s="1"/>
  <c r="K171" i="12"/>
  <c r="L171" i="12" s="1"/>
  <c r="I171" i="12"/>
  <c r="J171" i="12" s="1"/>
  <c r="L170" i="12"/>
  <c r="K170" i="12"/>
  <c r="I170" i="12"/>
  <c r="J170" i="12" s="1"/>
  <c r="K169" i="12"/>
  <c r="L169" i="12" s="1"/>
  <c r="I169" i="12"/>
  <c r="J169" i="12" s="1"/>
  <c r="K168" i="12"/>
  <c r="L168" i="12" s="1"/>
  <c r="J168" i="12"/>
  <c r="I168" i="12"/>
  <c r="K167" i="12"/>
  <c r="L167" i="12" s="1"/>
  <c r="I167" i="12"/>
  <c r="J167" i="12" s="1"/>
  <c r="K166" i="12"/>
  <c r="L166" i="12" s="1"/>
  <c r="I166" i="12"/>
  <c r="J166" i="12" s="1"/>
  <c r="K165" i="12"/>
  <c r="L165" i="12" s="1"/>
  <c r="I165" i="12"/>
  <c r="J165" i="12" s="1"/>
  <c r="K164" i="12"/>
  <c r="L164" i="12" s="1"/>
  <c r="I164" i="12"/>
  <c r="J164" i="12" s="1"/>
  <c r="K163" i="12"/>
  <c r="L163" i="12" s="1"/>
  <c r="I163" i="12"/>
  <c r="J163" i="12" s="1"/>
  <c r="K162" i="12"/>
  <c r="L162" i="12" s="1"/>
  <c r="I162" i="12"/>
  <c r="J162" i="12" s="1"/>
  <c r="K161" i="12"/>
  <c r="L161" i="12" s="1"/>
  <c r="I161" i="12"/>
  <c r="J161" i="12" s="1"/>
  <c r="K160" i="12"/>
  <c r="L160" i="12" s="1"/>
  <c r="I160" i="12"/>
  <c r="J160" i="12" s="1"/>
  <c r="K159" i="12"/>
  <c r="L159" i="12" s="1"/>
  <c r="I159" i="12"/>
  <c r="J159" i="12" s="1"/>
  <c r="K158" i="12"/>
  <c r="L158" i="12" s="1"/>
  <c r="I158" i="12"/>
  <c r="J158" i="12" s="1"/>
  <c r="K157" i="12"/>
  <c r="L157" i="12" s="1"/>
  <c r="I157" i="12"/>
  <c r="J157" i="12" s="1"/>
  <c r="K156" i="12"/>
  <c r="L156" i="12" s="1"/>
  <c r="I156" i="12"/>
  <c r="J156" i="12" s="1"/>
  <c r="K155" i="12"/>
  <c r="L155" i="12" s="1"/>
  <c r="I155" i="12"/>
  <c r="J155" i="12" s="1"/>
  <c r="K154" i="12"/>
  <c r="L154" i="12" s="1"/>
  <c r="I154" i="12"/>
  <c r="J154" i="12" s="1"/>
  <c r="K153" i="12"/>
  <c r="L153" i="12" s="1"/>
  <c r="J153" i="12"/>
  <c r="I153" i="12"/>
  <c r="K152" i="12"/>
  <c r="L152" i="12" s="1"/>
  <c r="I152" i="12"/>
  <c r="J152" i="12" s="1"/>
  <c r="K151" i="12"/>
  <c r="L151" i="12" s="1"/>
  <c r="I151" i="12"/>
  <c r="J151" i="12" s="1"/>
  <c r="K150" i="12"/>
  <c r="L150" i="12" s="1"/>
  <c r="I150" i="12"/>
  <c r="J150" i="12" s="1"/>
  <c r="K149" i="12"/>
  <c r="L149" i="12" s="1"/>
  <c r="I149" i="12"/>
  <c r="J149" i="12" s="1"/>
  <c r="K148" i="12"/>
  <c r="L148" i="12" s="1"/>
  <c r="I148" i="12"/>
  <c r="J148" i="12" s="1"/>
  <c r="K147" i="12"/>
  <c r="L147" i="12" s="1"/>
  <c r="J147" i="12"/>
  <c r="I147" i="12"/>
  <c r="K146" i="12"/>
  <c r="L146" i="12" s="1"/>
  <c r="I146" i="12"/>
  <c r="J146" i="12" s="1"/>
  <c r="K145" i="12"/>
  <c r="L145" i="12" s="1"/>
  <c r="I145" i="12"/>
  <c r="J145" i="12" s="1"/>
  <c r="K144" i="12"/>
  <c r="L144" i="12" s="1"/>
  <c r="I144" i="12"/>
  <c r="J144" i="12" s="1"/>
  <c r="K143" i="12"/>
  <c r="L143" i="12" s="1"/>
  <c r="I143" i="12"/>
  <c r="J143" i="12" s="1"/>
  <c r="K142" i="12"/>
  <c r="L142" i="12" s="1"/>
  <c r="I142" i="12"/>
  <c r="J142" i="12" s="1"/>
  <c r="K141" i="12"/>
  <c r="L141" i="12" s="1"/>
  <c r="I141" i="12"/>
  <c r="J141" i="12" s="1"/>
  <c r="K140" i="12"/>
  <c r="L140" i="12" s="1"/>
  <c r="I140" i="12"/>
  <c r="J140" i="12" s="1"/>
  <c r="K139" i="12"/>
  <c r="L139" i="12" s="1"/>
  <c r="I139" i="12"/>
  <c r="J139" i="12" s="1"/>
  <c r="K138" i="12"/>
  <c r="L138" i="12" s="1"/>
  <c r="I138" i="12"/>
  <c r="J138" i="12" s="1"/>
  <c r="K137" i="12"/>
  <c r="L137" i="12" s="1"/>
  <c r="I137" i="12"/>
  <c r="J137" i="12" s="1"/>
  <c r="K136" i="12"/>
  <c r="L136" i="12" s="1"/>
  <c r="I136" i="12"/>
  <c r="J136" i="12" s="1"/>
  <c r="K135" i="12"/>
  <c r="L135" i="12" s="1"/>
  <c r="I135" i="12"/>
  <c r="J135" i="12" s="1"/>
  <c r="K134" i="12"/>
  <c r="L134" i="12" s="1"/>
  <c r="I134" i="12"/>
  <c r="J134" i="12" s="1"/>
  <c r="K133" i="12"/>
  <c r="L133" i="12" s="1"/>
  <c r="I133" i="12"/>
  <c r="J133" i="12" s="1"/>
  <c r="K132" i="12"/>
  <c r="L132" i="12" s="1"/>
  <c r="I132" i="12"/>
  <c r="J132" i="12" s="1"/>
  <c r="K131" i="12"/>
  <c r="L131" i="12" s="1"/>
  <c r="I131" i="12"/>
  <c r="J131" i="12" s="1"/>
  <c r="K130" i="12"/>
  <c r="L130" i="12" s="1"/>
  <c r="I130" i="12"/>
  <c r="J130" i="12" s="1"/>
  <c r="K129" i="12"/>
  <c r="L129" i="12" s="1"/>
  <c r="I129" i="12"/>
  <c r="J129" i="12" s="1"/>
  <c r="K128" i="12"/>
  <c r="L128" i="12" s="1"/>
  <c r="I128" i="12"/>
  <c r="J128" i="12" s="1"/>
  <c r="K127" i="12"/>
  <c r="L127" i="12" s="1"/>
  <c r="I127" i="12"/>
  <c r="J127" i="12" s="1"/>
  <c r="K126" i="12"/>
  <c r="L126" i="12" s="1"/>
  <c r="I126" i="12"/>
  <c r="J126" i="12" s="1"/>
  <c r="K125" i="12"/>
  <c r="L125" i="12" s="1"/>
  <c r="I125" i="12"/>
  <c r="J125" i="12" s="1"/>
  <c r="K124" i="12"/>
  <c r="L124" i="12" s="1"/>
  <c r="J124" i="12"/>
  <c r="I124" i="12"/>
  <c r="K123" i="12"/>
  <c r="L123" i="12" s="1"/>
  <c r="I123" i="12"/>
  <c r="J123" i="12" s="1"/>
  <c r="K122" i="12"/>
  <c r="L122" i="12" s="1"/>
  <c r="I122" i="12"/>
  <c r="J122" i="12" s="1"/>
  <c r="K121" i="12"/>
  <c r="L121" i="12" s="1"/>
  <c r="I121" i="12"/>
  <c r="J121" i="12" s="1"/>
  <c r="K120" i="12"/>
  <c r="L120" i="12" s="1"/>
  <c r="I120" i="12"/>
  <c r="J120" i="12" s="1"/>
  <c r="K119" i="12"/>
  <c r="L119" i="12" s="1"/>
  <c r="I119" i="12"/>
  <c r="J119" i="12" s="1"/>
  <c r="K118" i="12"/>
  <c r="L118" i="12" s="1"/>
  <c r="I118" i="12"/>
  <c r="J118" i="12" s="1"/>
  <c r="K117" i="12"/>
  <c r="L117" i="12" s="1"/>
  <c r="I117" i="12"/>
  <c r="J117" i="12" s="1"/>
  <c r="K116" i="12"/>
  <c r="L116" i="12" s="1"/>
  <c r="I116" i="12"/>
  <c r="J116" i="12" s="1"/>
  <c r="K115" i="12"/>
  <c r="L115" i="12" s="1"/>
  <c r="I115" i="12"/>
  <c r="J115" i="12" s="1"/>
  <c r="K114" i="12"/>
  <c r="L114" i="12" s="1"/>
  <c r="I114" i="12"/>
  <c r="J114" i="12" s="1"/>
  <c r="K113" i="12"/>
  <c r="L113" i="12" s="1"/>
  <c r="I113" i="12"/>
  <c r="J113" i="12" s="1"/>
  <c r="L112" i="12"/>
  <c r="K112" i="12"/>
  <c r="I112" i="12"/>
  <c r="J112" i="12" s="1"/>
  <c r="K111" i="12"/>
  <c r="L111" i="12" s="1"/>
  <c r="I111" i="12"/>
  <c r="J111" i="12" s="1"/>
  <c r="K110" i="12"/>
  <c r="L110" i="12" s="1"/>
  <c r="I110" i="12"/>
  <c r="J110" i="12" s="1"/>
  <c r="K109" i="12"/>
  <c r="L109" i="12" s="1"/>
  <c r="I109" i="12"/>
  <c r="J109" i="12" s="1"/>
  <c r="K108" i="12"/>
  <c r="L108" i="12" s="1"/>
  <c r="I108" i="12"/>
  <c r="J108" i="12" s="1"/>
  <c r="K107" i="12"/>
  <c r="L107" i="12" s="1"/>
  <c r="I107" i="12"/>
  <c r="J107" i="12" s="1"/>
  <c r="K106" i="12"/>
  <c r="L106" i="12" s="1"/>
  <c r="I106" i="12"/>
  <c r="J106" i="12" s="1"/>
  <c r="K105" i="12"/>
  <c r="L105" i="12" s="1"/>
  <c r="I105" i="12"/>
  <c r="J105" i="12" s="1"/>
  <c r="K104" i="12"/>
  <c r="L104" i="12" s="1"/>
  <c r="J104" i="12"/>
  <c r="I104" i="12"/>
  <c r="K103" i="12"/>
  <c r="L103" i="12" s="1"/>
  <c r="I103" i="12"/>
  <c r="J103" i="12" s="1"/>
  <c r="K102" i="12"/>
  <c r="L102" i="12" s="1"/>
  <c r="I102" i="12"/>
  <c r="J102" i="12" s="1"/>
  <c r="K101" i="12"/>
  <c r="L101" i="12" s="1"/>
  <c r="I101" i="12"/>
  <c r="J101" i="12" s="1"/>
  <c r="K100" i="12"/>
  <c r="L100" i="12" s="1"/>
  <c r="I100" i="12"/>
  <c r="J100" i="12" s="1"/>
  <c r="K99" i="12"/>
  <c r="L99" i="12" s="1"/>
  <c r="I99" i="12"/>
  <c r="J99" i="12" s="1"/>
  <c r="K98" i="12"/>
  <c r="L98" i="12" s="1"/>
  <c r="I98" i="12"/>
  <c r="J98" i="12" s="1"/>
  <c r="K97" i="12"/>
  <c r="L97" i="12" s="1"/>
  <c r="I97" i="12"/>
  <c r="J97" i="12" s="1"/>
  <c r="K96" i="12"/>
  <c r="L96" i="12" s="1"/>
  <c r="I96" i="12"/>
  <c r="J96" i="12" s="1"/>
  <c r="K95" i="12"/>
  <c r="L95" i="12" s="1"/>
  <c r="I95" i="12"/>
  <c r="J95" i="12" s="1"/>
  <c r="K94" i="12"/>
  <c r="L94" i="12" s="1"/>
  <c r="I94" i="12"/>
  <c r="J94" i="12" s="1"/>
  <c r="K93" i="12"/>
  <c r="L93" i="12" s="1"/>
  <c r="I93" i="12"/>
  <c r="J93" i="12" s="1"/>
  <c r="K92" i="12"/>
  <c r="L92" i="12" s="1"/>
  <c r="I92" i="12"/>
  <c r="J92" i="12" s="1"/>
  <c r="K91" i="12"/>
  <c r="L91" i="12" s="1"/>
  <c r="I91" i="12"/>
  <c r="J91" i="12" s="1"/>
  <c r="K90" i="12"/>
  <c r="L90" i="12" s="1"/>
  <c r="I90" i="12"/>
  <c r="J90" i="12" s="1"/>
  <c r="K89" i="12"/>
  <c r="L89" i="12" s="1"/>
  <c r="J89" i="12"/>
  <c r="I89" i="12"/>
  <c r="K88" i="12"/>
  <c r="L88" i="12" s="1"/>
  <c r="I88" i="12"/>
  <c r="J88" i="12" s="1"/>
  <c r="K87" i="12"/>
  <c r="L87" i="12" s="1"/>
  <c r="I87" i="12"/>
  <c r="J87" i="12" s="1"/>
  <c r="L86" i="12"/>
  <c r="K86" i="12"/>
  <c r="I86" i="12"/>
  <c r="J86" i="12" s="1"/>
  <c r="K85" i="12"/>
  <c r="L85" i="12" s="1"/>
  <c r="I85" i="12"/>
  <c r="J85" i="12" s="1"/>
  <c r="K84" i="12"/>
  <c r="L84" i="12" s="1"/>
  <c r="I84" i="12"/>
  <c r="J84" i="12" s="1"/>
  <c r="K83" i="12"/>
  <c r="L83" i="12" s="1"/>
  <c r="J83" i="12"/>
  <c r="I83" i="12"/>
  <c r="K82" i="12"/>
  <c r="L82" i="12" s="1"/>
  <c r="I82" i="12"/>
  <c r="J82" i="12" s="1"/>
  <c r="K81" i="12"/>
  <c r="L81" i="12" s="1"/>
  <c r="I81" i="12"/>
  <c r="J81" i="12" s="1"/>
  <c r="K80" i="12"/>
  <c r="L80" i="12" s="1"/>
  <c r="I80" i="12"/>
  <c r="J80" i="12" s="1"/>
  <c r="K79" i="12"/>
  <c r="L79" i="12" s="1"/>
  <c r="I79" i="12"/>
  <c r="J79" i="12" s="1"/>
  <c r="K78" i="12"/>
  <c r="L78" i="12" s="1"/>
  <c r="I78" i="12"/>
  <c r="J78" i="12" s="1"/>
  <c r="L77" i="12"/>
  <c r="K77" i="12"/>
  <c r="I77" i="12"/>
  <c r="J77" i="12" s="1"/>
  <c r="K76" i="12"/>
  <c r="L76" i="12" s="1"/>
  <c r="I76" i="12"/>
  <c r="J76" i="12" s="1"/>
  <c r="K75" i="12"/>
  <c r="L75" i="12" s="1"/>
  <c r="I75" i="12"/>
  <c r="J75" i="12" s="1"/>
  <c r="K74" i="12"/>
  <c r="L74" i="12" s="1"/>
  <c r="I74" i="12"/>
  <c r="J74" i="12" s="1"/>
  <c r="K73" i="12"/>
  <c r="L73" i="12" s="1"/>
  <c r="I73" i="12"/>
  <c r="J73" i="12" s="1"/>
  <c r="K72" i="12"/>
  <c r="L72" i="12" s="1"/>
  <c r="I72" i="12"/>
  <c r="J72" i="12" s="1"/>
  <c r="K71" i="12"/>
  <c r="L71" i="12" s="1"/>
  <c r="I71" i="12"/>
  <c r="J71" i="12" s="1"/>
  <c r="K70" i="12"/>
  <c r="L70" i="12" s="1"/>
  <c r="I70" i="12"/>
  <c r="J70" i="12" s="1"/>
  <c r="K69" i="12"/>
  <c r="L69" i="12" s="1"/>
  <c r="I69" i="12"/>
  <c r="J69" i="12" s="1"/>
  <c r="K68" i="12"/>
  <c r="L68" i="12" s="1"/>
  <c r="I68" i="12"/>
  <c r="J68" i="12" s="1"/>
  <c r="K67" i="12"/>
  <c r="L67" i="12" s="1"/>
  <c r="I67" i="12"/>
  <c r="J67" i="12" s="1"/>
  <c r="K66" i="12"/>
  <c r="L66" i="12" s="1"/>
  <c r="I66" i="12"/>
  <c r="J66" i="12" s="1"/>
  <c r="K65" i="12"/>
  <c r="L65" i="12" s="1"/>
  <c r="I65" i="12"/>
  <c r="J65" i="12" s="1"/>
  <c r="K64" i="12"/>
  <c r="L64" i="12" s="1"/>
  <c r="I64" i="12"/>
  <c r="J64" i="12" s="1"/>
  <c r="K63" i="12"/>
  <c r="L63" i="12" s="1"/>
  <c r="I63" i="12"/>
  <c r="J63" i="12" s="1"/>
  <c r="K62" i="12"/>
  <c r="L62" i="12" s="1"/>
  <c r="I62" i="12"/>
  <c r="J62" i="12" s="1"/>
  <c r="K61" i="12"/>
  <c r="L61" i="12" s="1"/>
  <c r="I61" i="12"/>
  <c r="J61" i="12" s="1"/>
  <c r="K60" i="12"/>
  <c r="L60" i="12" s="1"/>
  <c r="I60" i="12"/>
  <c r="J60" i="12" s="1"/>
  <c r="K59" i="12"/>
  <c r="L59" i="12" s="1"/>
  <c r="I59" i="12"/>
  <c r="J59" i="12" s="1"/>
  <c r="K58" i="12"/>
  <c r="L58" i="12" s="1"/>
  <c r="I58" i="12"/>
  <c r="J58" i="12" s="1"/>
  <c r="K57" i="12"/>
  <c r="L57" i="12" s="1"/>
  <c r="I57" i="12"/>
  <c r="J57" i="12" s="1"/>
  <c r="L56" i="12"/>
  <c r="K56" i="12"/>
  <c r="I56" i="12"/>
  <c r="J56" i="12" s="1"/>
  <c r="K55" i="12"/>
  <c r="L55" i="12" s="1"/>
  <c r="I55" i="12"/>
  <c r="J55" i="12" s="1"/>
  <c r="K54" i="12"/>
  <c r="L54" i="12" s="1"/>
  <c r="J54" i="12"/>
  <c r="I54" i="12"/>
  <c r="K53" i="12"/>
  <c r="L53" i="12" s="1"/>
  <c r="I53" i="12"/>
  <c r="J53" i="12" s="1"/>
  <c r="K52" i="12"/>
  <c r="L52" i="12" s="1"/>
  <c r="I52" i="12"/>
  <c r="J52" i="12" s="1"/>
  <c r="K51" i="12"/>
  <c r="L51" i="12" s="1"/>
  <c r="I51" i="12"/>
  <c r="J51" i="12" s="1"/>
  <c r="K50" i="12"/>
  <c r="L50" i="12" s="1"/>
  <c r="I50" i="12"/>
  <c r="J50" i="12" s="1"/>
  <c r="K49" i="12"/>
  <c r="L49" i="12" s="1"/>
  <c r="I49" i="12"/>
  <c r="J49" i="12" s="1"/>
  <c r="K48" i="12"/>
  <c r="L48" i="12" s="1"/>
  <c r="I48" i="12"/>
  <c r="J48" i="12" s="1"/>
  <c r="K47" i="12"/>
  <c r="L47" i="12" s="1"/>
  <c r="I47" i="12"/>
  <c r="J47" i="12" s="1"/>
  <c r="K46" i="12"/>
  <c r="L46" i="12" s="1"/>
  <c r="I46" i="12"/>
  <c r="J46" i="12" s="1"/>
  <c r="K45" i="12"/>
  <c r="L45" i="12" s="1"/>
  <c r="I45" i="12"/>
  <c r="J45" i="12" s="1"/>
  <c r="K44" i="12"/>
  <c r="L44" i="12" s="1"/>
  <c r="I44" i="12"/>
  <c r="J44" i="12" s="1"/>
  <c r="K43" i="12"/>
  <c r="L43" i="12" s="1"/>
  <c r="I43" i="12"/>
  <c r="J43" i="12" s="1"/>
  <c r="L42" i="12"/>
  <c r="K42" i="12"/>
  <c r="I42" i="12"/>
  <c r="J42" i="12" s="1"/>
  <c r="K41" i="12"/>
  <c r="L41" i="12" s="1"/>
  <c r="I41" i="12"/>
  <c r="J41" i="12" s="1"/>
  <c r="K40" i="12"/>
  <c r="L40" i="12" s="1"/>
  <c r="I40" i="12"/>
  <c r="J40" i="12" s="1"/>
  <c r="K39" i="12"/>
  <c r="L39" i="12" s="1"/>
  <c r="I39" i="12"/>
  <c r="J39" i="12" s="1"/>
  <c r="K38" i="12"/>
  <c r="L38" i="12" s="1"/>
  <c r="I38" i="12"/>
  <c r="J38" i="12" s="1"/>
  <c r="K37" i="12"/>
  <c r="L37" i="12" s="1"/>
  <c r="I37" i="12"/>
  <c r="J37" i="12" s="1"/>
  <c r="K36" i="12"/>
  <c r="L36" i="12" s="1"/>
  <c r="I36" i="12"/>
  <c r="J36" i="12" s="1"/>
  <c r="K35" i="12"/>
  <c r="L35" i="12" s="1"/>
  <c r="I35" i="12"/>
  <c r="J35" i="12" s="1"/>
  <c r="K34" i="12"/>
  <c r="L34" i="12" s="1"/>
  <c r="I34" i="12"/>
  <c r="J34" i="12" s="1"/>
  <c r="K33" i="12"/>
  <c r="L33" i="12" s="1"/>
  <c r="I33" i="12"/>
  <c r="J33" i="12" s="1"/>
  <c r="K32" i="12"/>
  <c r="L32" i="12" s="1"/>
  <c r="I32" i="12"/>
  <c r="J32" i="12" s="1"/>
  <c r="K31" i="12"/>
  <c r="L31" i="12" s="1"/>
  <c r="I31" i="12"/>
  <c r="J31" i="12" s="1"/>
  <c r="K30" i="12"/>
  <c r="L30" i="12" s="1"/>
  <c r="I30" i="12"/>
  <c r="J30" i="12" s="1"/>
  <c r="K29" i="12"/>
  <c r="L29" i="12" s="1"/>
  <c r="I29" i="12"/>
  <c r="J29" i="12" s="1"/>
  <c r="K28" i="12"/>
  <c r="L28" i="12" s="1"/>
  <c r="I28" i="12"/>
  <c r="J28" i="12" s="1"/>
  <c r="K27" i="12"/>
  <c r="L27" i="12" s="1"/>
  <c r="I27" i="12"/>
  <c r="J27" i="12" s="1"/>
  <c r="K26" i="12"/>
  <c r="L26" i="12" s="1"/>
  <c r="I26" i="12"/>
  <c r="J26" i="12" s="1"/>
  <c r="K25" i="12"/>
  <c r="L25" i="12" s="1"/>
  <c r="I25" i="12"/>
  <c r="J25" i="12" s="1"/>
  <c r="K24" i="12"/>
  <c r="L24" i="12" s="1"/>
  <c r="I24" i="12"/>
  <c r="J24" i="12" s="1"/>
  <c r="K23" i="12"/>
  <c r="L23" i="12" s="1"/>
  <c r="I23" i="12"/>
  <c r="J23" i="12" s="1"/>
  <c r="K22" i="12"/>
  <c r="L22" i="12" s="1"/>
  <c r="I22" i="12"/>
  <c r="J22" i="12" s="1"/>
  <c r="K21" i="12"/>
  <c r="L21" i="12" s="1"/>
  <c r="I21" i="12"/>
  <c r="J21" i="12" s="1"/>
  <c r="K20" i="12"/>
  <c r="L20" i="12" s="1"/>
  <c r="I20" i="12"/>
  <c r="J20" i="12" s="1"/>
  <c r="K19" i="12"/>
  <c r="L19" i="12" s="1"/>
  <c r="I19" i="12"/>
  <c r="J19" i="12" s="1"/>
  <c r="K18" i="12"/>
  <c r="L18" i="12" s="1"/>
  <c r="I18" i="12"/>
  <c r="J18" i="12" s="1"/>
  <c r="K17" i="12"/>
  <c r="L17" i="12" s="1"/>
  <c r="I17" i="12"/>
  <c r="J17" i="12" s="1"/>
  <c r="K16" i="12"/>
  <c r="L16" i="12" s="1"/>
  <c r="I16" i="12"/>
  <c r="J16" i="12" s="1"/>
  <c r="K15" i="12"/>
  <c r="L15" i="12" s="1"/>
  <c r="I15" i="12"/>
  <c r="J15" i="12" s="1"/>
  <c r="K14" i="12"/>
  <c r="L14" i="12" s="1"/>
  <c r="I14" i="12"/>
  <c r="J14" i="12" s="1"/>
  <c r="K13" i="12"/>
  <c r="L13" i="12" s="1"/>
  <c r="I13" i="12"/>
  <c r="J13" i="12" s="1"/>
  <c r="K12" i="12"/>
  <c r="L12" i="12" s="1"/>
  <c r="I12" i="12"/>
  <c r="J12" i="12" s="1"/>
  <c r="K11" i="12"/>
  <c r="L11" i="12" s="1"/>
  <c r="I11" i="12"/>
  <c r="J11" i="12" s="1"/>
  <c r="K10" i="12"/>
  <c r="L10" i="12" s="1"/>
  <c r="I10" i="12"/>
  <c r="J10" i="12" s="1"/>
  <c r="K9" i="12"/>
  <c r="L9" i="12" s="1"/>
  <c r="I9" i="12"/>
  <c r="J9" i="12" s="1"/>
  <c r="K8" i="12"/>
  <c r="L8" i="12" s="1"/>
  <c r="I8" i="12"/>
  <c r="J8" i="12" s="1"/>
  <c r="K7" i="12"/>
  <c r="L7" i="12" s="1"/>
  <c r="I7" i="12"/>
  <c r="J7" i="12" s="1"/>
  <c r="K6" i="12"/>
  <c r="L6" i="12" s="1"/>
  <c r="I6" i="12"/>
  <c r="J6" i="12" s="1"/>
  <c r="K5" i="12"/>
  <c r="L5" i="12" s="1"/>
  <c r="I5" i="12"/>
  <c r="J5" i="12" s="1"/>
  <c r="K4" i="12"/>
  <c r="L4" i="12" s="1"/>
  <c r="I4" i="12"/>
  <c r="J4" i="12" s="1"/>
  <c r="K3" i="12"/>
  <c r="L3" i="12" s="1"/>
  <c r="I3" i="12"/>
  <c r="J3" i="12" s="1"/>
  <c r="C2" i="11"/>
  <c r="E2" i="11" s="1"/>
  <c r="C10" i="11"/>
  <c r="E10" i="11" s="1"/>
  <c r="C17" i="11"/>
  <c r="E17" i="11" s="1"/>
  <c r="C24" i="11"/>
  <c r="I2" i="12"/>
  <c r="J2" i="12" s="1"/>
  <c r="K2" i="12"/>
  <c r="L2" i="12" s="1"/>
  <c r="B3" i="11"/>
  <c r="C3" i="11" s="1"/>
  <c r="B4" i="11"/>
  <c r="C4" i="11" s="1"/>
  <c r="E4" i="11" s="1"/>
  <c r="B5" i="11"/>
  <c r="B6" i="11"/>
  <c r="C6" i="11" s="1"/>
  <c r="E6" i="11" s="1"/>
  <c r="B7" i="11"/>
  <c r="C7" i="11" s="1"/>
  <c r="B8" i="11"/>
  <c r="C8" i="11" s="1"/>
  <c r="B9" i="11"/>
  <c r="C9" i="11" s="1"/>
  <c r="B10" i="11"/>
  <c r="B11" i="11"/>
  <c r="C11" i="11" s="1"/>
  <c r="E11" i="11" s="1"/>
  <c r="B12" i="11"/>
  <c r="C12" i="11" s="1"/>
  <c r="B13" i="11"/>
  <c r="C13" i="11" s="1"/>
  <c r="B14" i="11"/>
  <c r="C14" i="11" s="1"/>
  <c r="B15" i="11"/>
  <c r="C15" i="11" s="1"/>
  <c r="E15" i="11" s="1"/>
  <c r="B16" i="11"/>
  <c r="C16" i="11" s="1"/>
  <c r="E16" i="11" s="1"/>
  <c r="B17" i="11"/>
  <c r="B18" i="11"/>
  <c r="C18" i="11" s="1"/>
  <c r="E18" i="11" s="1"/>
  <c r="B19" i="11"/>
  <c r="C19" i="11" s="1"/>
  <c r="E19" i="11" s="1"/>
  <c r="B20" i="11"/>
  <c r="C20" i="11" s="1"/>
  <c r="E20" i="11" s="1"/>
  <c r="B21" i="11"/>
  <c r="C21" i="11" s="1"/>
  <c r="B22" i="11"/>
  <c r="C22" i="11" s="1"/>
  <c r="E22" i="11" s="1"/>
  <c r="B23" i="11"/>
  <c r="C23" i="11" s="1"/>
  <c r="B24" i="11"/>
  <c r="B25" i="11"/>
  <c r="C25" i="11" s="1"/>
  <c r="E25" i="11" s="1"/>
  <c r="B26" i="11"/>
  <c r="C26" i="11" s="1"/>
  <c r="B27" i="11"/>
  <c r="C27" i="11" s="1"/>
  <c r="E27" i="11" s="1"/>
  <c r="B28" i="11"/>
  <c r="C28" i="11" s="1"/>
  <c r="B2" i="11"/>
  <c r="B15" i="4"/>
  <c r="B14" i="4"/>
  <c r="B11" i="4"/>
  <c r="B10" i="4"/>
  <c r="B9" i="4"/>
  <c r="B12" i="4" s="1"/>
  <c r="B13" i="4" s="1"/>
  <c r="H2" i="12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" i="11"/>
  <c r="Q3" i="6"/>
  <c r="E2" i="5"/>
  <c r="Q2" i="6"/>
  <c r="D12" i="1"/>
  <c r="D11" i="1"/>
  <c r="D10" i="1"/>
  <c r="D9" i="1"/>
  <c r="D8" i="1"/>
  <c r="D7" i="1"/>
  <c r="D6" i="1"/>
  <c r="C5" i="11" l="1"/>
  <c r="E5" i="11" s="1"/>
  <c r="E7" i="11"/>
  <c r="E24" i="11"/>
  <c r="E23" i="11"/>
  <c r="E14" i="11"/>
  <c r="E12" i="11"/>
  <c r="E21" i="11"/>
  <c r="E13" i="11"/>
  <c r="E3" i="11"/>
  <c r="E9" i="11"/>
  <c r="E28" i="11"/>
  <c r="E26" i="11"/>
  <c r="E8" i="11"/>
  <c r="D3" i="1" l="1"/>
  <c r="D4" i="1"/>
  <c r="D5" i="1"/>
  <c r="D2" i="1"/>
  <c r="B16" i="4" l="1"/>
  <c r="B1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ivancho</author>
  </authors>
  <commentList>
    <comment ref="B5" authorId="0" shapeId="0" xr:uid="{5C38E97C-71EC-CF42-A783-17821A3408CA}">
      <text>
        <r>
          <rPr>
            <b/>
            <sz val="10"/>
            <color rgb="FF000000"/>
            <rFont val="Tahoma"/>
            <family val="2"/>
          </rPr>
          <t>ivancho: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Equivale a una impresora promedio de 150W consumiendo continuamente.</t>
        </r>
      </text>
    </comment>
  </commentList>
</comments>
</file>

<file path=xl/sharedStrings.xml><?xml version="1.0" encoding="utf-8"?>
<sst xmlns="http://schemas.openxmlformats.org/spreadsheetml/2006/main" count="150" uniqueCount="99">
  <si>
    <t>Precio del rollo de filamento (COP)</t>
  </si>
  <si>
    <t>Peso del rollo (gramos)</t>
  </si>
  <si>
    <t>Costo de electricidad (COP/kWh)</t>
  </si>
  <si>
    <t>Consumo de la impresora (kW)*</t>
  </si>
  <si>
    <t>Valor de tu hora de trabajo (COP/h)</t>
  </si>
  <si>
    <t>Margen de ganancia (%)</t>
  </si>
  <si>
    <t>Margen para fallos/impresiones fallidas (%)</t>
  </si>
  <si>
    <t>Nombre de la pieza</t>
  </si>
  <si>
    <t>Peso estimado de la pieza (gramos)</t>
  </si>
  <si>
    <t>Tiempo de impresión (horas)</t>
  </si>
  <si>
    <t>Tiempo de post-procesado y empaque (horas)</t>
  </si>
  <si>
    <t>Costo del Material</t>
  </si>
  <si>
    <t>Costo de Energía</t>
  </si>
  <si>
    <t>Costo de tu Tiempo</t>
  </si>
  <si>
    <t>Subtotal Costo de Producción</t>
  </si>
  <si>
    <t>Amortización de Fallos</t>
  </si>
  <si>
    <t>COSTO TOTAL REAL</t>
  </si>
  <si>
    <t>PRECIO DE VENTA SUGERIDO</t>
  </si>
  <si>
    <t>Filamento amarrillo</t>
  </si>
  <si>
    <t xml:space="preserve">filamento Azul </t>
  </si>
  <si>
    <t>Filamento Rojo</t>
  </si>
  <si>
    <t>Filamento Gris</t>
  </si>
  <si>
    <t xml:space="preserve">Articulo </t>
  </si>
  <si>
    <t>Fecha</t>
  </si>
  <si>
    <t xml:space="preserve">Costo </t>
  </si>
  <si>
    <t>Costo de la Impresora (COP)</t>
  </si>
  <si>
    <t>Vida útil estimada (Horas)</t>
  </si>
  <si>
    <t>Costo de Mantenimiento Anual (COP</t>
  </si>
  <si>
    <t>CUUI</t>
  </si>
  <si>
    <t>Filamento Negro</t>
  </si>
  <si>
    <t>Filamento Blanco</t>
  </si>
  <si>
    <t>Columna1</t>
  </si>
  <si>
    <t>Peso</t>
  </si>
  <si>
    <t>Depreciación por pieza</t>
  </si>
  <si>
    <t>Mantenimiento preventivo</t>
  </si>
  <si>
    <t>horas totales del año (8.760)</t>
  </si>
  <si>
    <t>Costo de Empaque (Caja, stickers, burbuja, etc.)</t>
  </si>
  <si>
    <t xml:space="preserve">Costo de empaque </t>
  </si>
  <si>
    <t>Nombre</t>
  </si>
  <si>
    <t>BambuaLab X1C</t>
  </si>
  <si>
    <t xml:space="preserve">tipo </t>
  </si>
  <si>
    <t xml:space="preserve">Filamento </t>
  </si>
  <si>
    <t>bambu Lab A1</t>
  </si>
  <si>
    <t>Costo</t>
  </si>
  <si>
    <t>id</t>
  </si>
  <si>
    <t>Anycubic Photo</t>
  </si>
  <si>
    <t>Acmer 6W</t>
  </si>
  <si>
    <t>Resina</t>
  </si>
  <si>
    <t>Lacer</t>
  </si>
  <si>
    <t>ID</t>
  </si>
  <si>
    <t xml:space="preserve">Redondeo </t>
  </si>
  <si>
    <t xml:space="preserve">Conversos de Nitendo64 Multiregion </t>
  </si>
  <si>
    <t>Conversos de SuperNES Multiregion</t>
  </si>
  <si>
    <t>Articulo</t>
  </si>
  <si>
    <t>Cantidad</t>
  </si>
  <si>
    <t>id_back</t>
  </si>
  <si>
    <t>Id</t>
  </si>
  <si>
    <t>Email</t>
  </si>
  <si>
    <t>Telefono</t>
  </si>
  <si>
    <t xml:space="preserve">Dirrecion </t>
  </si>
  <si>
    <t>Notas</t>
  </si>
  <si>
    <t xml:space="preserve">PRODUCTO </t>
  </si>
  <si>
    <t>CANTIDAD INICIAL</t>
  </si>
  <si>
    <t xml:space="preserve">CANTIFAF FINAL </t>
  </si>
  <si>
    <t>DIFERENCIA</t>
  </si>
  <si>
    <t>PRIORIDAD</t>
  </si>
  <si>
    <t>CLIENTE</t>
  </si>
  <si>
    <t>PRODUCTO</t>
  </si>
  <si>
    <t>CANTIDAD</t>
  </si>
  <si>
    <t>REALIZADOS</t>
  </si>
  <si>
    <t>RESTANTES</t>
  </si>
  <si>
    <t>PRECIO TOTAL</t>
  </si>
  <si>
    <t>FECHA ENTREGA</t>
  </si>
  <si>
    <t>MAQUINA</t>
  </si>
  <si>
    <t>ESTADO</t>
  </si>
  <si>
    <t>DESCRIPCION</t>
  </si>
  <si>
    <t>ESTADOS</t>
  </si>
  <si>
    <t>Pendiente</t>
  </si>
  <si>
    <t>En cola</t>
  </si>
  <si>
    <t xml:space="preserve">Imprimiendo </t>
  </si>
  <si>
    <t>Post- prosesado</t>
  </si>
  <si>
    <t xml:space="preserve">Listo </t>
  </si>
  <si>
    <t xml:space="preserve">Entregado </t>
  </si>
  <si>
    <t xml:space="preserve">Candelado </t>
  </si>
  <si>
    <t>Prioridad</t>
  </si>
  <si>
    <t xml:space="preserve">Alto </t>
  </si>
  <si>
    <t xml:space="preserve">Medio </t>
  </si>
  <si>
    <t>Bajo</t>
  </si>
  <si>
    <t>N/A</t>
  </si>
  <si>
    <t>Documento</t>
  </si>
  <si>
    <t>Tipo Documento</t>
  </si>
  <si>
    <t>PPT</t>
  </si>
  <si>
    <t>Fusion retro game - Gibson Fuenmayor</t>
  </si>
  <si>
    <t>Diagonal 42 A sur #81G-32 piso #2 Bogotá</t>
  </si>
  <si>
    <t>Precio Unidad</t>
  </si>
  <si>
    <t>Material</t>
  </si>
  <si>
    <t>4-Filamento Gris</t>
  </si>
  <si>
    <t>gr piezas</t>
  </si>
  <si>
    <t>Peso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</si>
</sst>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\ #,##0;[Red]\-&quot;$&quot;\ #,##0"/>
    <numFmt numFmtId="7" formatCode="&quot;$&quot;\ #,##0.00;\-&quot;$&quot;\ #,##0.00"/>
    <numFmt numFmtId="42" formatCode="_-&quot;$&quot;\ * #,##0_-;\-&quot;$&quot;\ * #,##0_-;_-&quot;$&quot;\ * &quot;-&quot;_-;_-@_-"/>
  </numFmts>
  <fonts count="12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rgb="FF000000"/>
      <name val="-webkit-standard"/>
    </font>
    <font>
      <sz val="12"/>
      <color rgb="FF000000"/>
      <name val="Aptos Narrow"/>
      <family val="2"/>
      <scheme val="minor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Google Sans Text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7D61A6"/>
      <name val="Aptos"/>
    </font>
    <font>
      <b/>
      <sz val="11"/>
      <color rgb="FF29134B"/>
      <name val="Aptos"/>
    </font>
    <font>
      <sz val="12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9" fontId="2" fillId="0" borderId="0" xfId="0" applyNumberFormat="1" applyFont="1"/>
    <xf numFmtId="0" fontId="5" fillId="0" borderId="0" xfId="0" applyFont="1"/>
    <xf numFmtId="0" fontId="4" fillId="0" borderId="0" xfId="0" applyFont="1"/>
    <xf numFmtId="0" fontId="6" fillId="0" borderId="0" xfId="0" applyFont="1"/>
    <xf numFmtId="42" fontId="2" fillId="0" borderId="0" xfId="1" applyFont="1"/>
    <xf numFmtId="42" fontId="0" fillId="0" borderId="0" xfId="1" applyFont="1"/>
    <xf numFmtId="14" fontId="0" fillId="0" borderId="0" xfId="0" applyNumberFormat="1"/>
    <xf numFmtId="3" fontId="2" fillId="0" borderId="0" xfId="0" applyNumberFormat="1" applyFont="1"/>
    <xf numFmtId="42" fontId="0" fillId="0" borderId="0" xfId="0" applyNumberFormat="1"/>
    <xf numFmtId="6" fontId="2" fillId="0" borderId="0" xfId="0" applyNumberFormat="1" applyFont="1"/>
    <xf numFmtId="0" fontId="2" fillId="0" borderId="0" xfId="0" applyFont="1" applyAlignment="1">
      <alignment wrapText="1"/>
    </xf>
    <xf numFmtId="3" fontId="2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7" fontId="0" fillId="0" borderId="0" xfId="0" applyNumberFormat="1" applyAlignment="1">
      <alignment wrapText="1"/>
    </xf>
    <xf numFmtId="7" fontId="0" fillId="0" borderId="0" xfId="0" applyNumberFormat="1"/>
    <xf numFmtId="1" fontId="0" fillId="0" borderId="0" xfId="0" applyNumberFormat="1"/>
    <xf numFmtId="0" fontId="9" fillId="0" borderId="0" xfId="0" applyFont="1"/>
    <xf numFmtId="0" fontId="10" fillId="0" borderId="0" xfId="0" applyFont="1"/>
    <xf numFmtId="42" fontId="6" fillId="0" borderId="0" xfId="1" applyFont="1"/>
  </cellXfs>
  <cellStyles count="2">
    <cellStyle name="Moneda [0]" xfId="1" builtinId="7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7D61A6"/>
        <name val="Aptos"/>
        <scheme val="none"/>
      </font>
    </dxf>
    <dxf>
      <numFmt numFmtId="1" formatCode="0"/>
    </dxf>
    <dxf>
      <numFmt numFmtId="11" formatCode="&quot;$&quot;\ #,##0.00;\-&quot;$&quot;\ #,##0.00"/>
    </dxf>
    <dxf>
      <numFmt numFmtId="11" formatCode="&quot;$&quot;\ #,##0.00;\-&quot;$&quot;\ #,##0.00"/>
    </dxf>
    <dxf>
      <numFmt numFmtId="11" formatCode="&quot;$&quot;\ #,##0.00;\-&quot;$&quot;\ #,##0.0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\ #,##0.00;\-&quot;$&quot;\ #,##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152399</xdr:colOff>
      <xdr:row>3</xdr:row>
      <xdr:rowOff>63500</xdr:rowOff>
    </xdr:from>
    <xdr:to>
      <xdr:col>38</xdr:col>
      <xdr:colOff>38002</xdr:colOff>
      <xdr:row>50</xdr:row>
      <xdr:rowOff>50800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A46772E-01D5-C566-0A0E-C4C16DF0D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85899" y="673100"/>
          <a:ext cx="17221103" cy="9537700"/>
        </a:xfrm>
        <a:prstGeom prst="rect">
          <a:avLst/>
        </a:prstGeom>
      </xdr:spPr>
    </xdr:pic>
    <xdr:clientData/>
  </xdr:twoCellAnchor>
  <xdr:twoCellAnchor editAs="oneCell">
    <xdr:from>
      <xdr:col>17</xdr:col>
      <xdr:colOff>114299</xdr:colOff>
      <xdr:row>57</xdr:row>
      <xdr:rowOff>127000</xdr:rowOff>
    </xdr:from>
    <xdr:to>
      <xdr:col>41</xdr:col>
      <xdr:colOff>87456</xdr:colOff>
      <xdr:row>93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77B70CD-A59C-7022-43B7-8D85FE136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47799" y="11709400"/>
          <a:ext cx="19785157" cy="737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721081</xdr:colOff>
      <xdr:row>5</xdr:row>
      <xdr:rowOff>76200</xdr:rowOff>
    </xdr:from>
    <xdr:to>
      <xdr:col>37</xdr:col>
      <xdr:colOff>81190</xdr:colOff>
      <xdr:row>63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4BC1FC7-12D5-5D1B-2C23-BFF9A73E6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2681" y="1092200"/>
          <a:ext cx="20823109" cy="11747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2997200</xdr:colOff>
          <xdr:row>20</xdr:row>
          <xdr:rowOff>0</xdr:rowOff>
        </xdr:from>
        <xdr:to>
          <xdr:col>2</xdr:col>
          <xdr:colOff>152400</xdr:colOff>
          <xdr:row>21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277159</xdr:colOff>
      <xdr:row>3</xdr:row>
      <xdr:rowOff>63500</xdr:rowOff>
    </xdr:from>
    <xdr:to>
      <xdr:col>26</xdr:col>
      <xdr:colOff>342900</xdr:colOff>
      <xdr:row>36</xdr:row>
      <xdr:rowOff>41870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31790FB-969C-EB52-1482-6F6EE976C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96559" y="673100"/>
          <a:ext cx="11622741" cy="678557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E87EDF-3BEC-D846-B058-FA41F86169BE}" name="Tabla1" displayName="Tabla1" ref="A1:E67" totalsRowShown="0">
  <autoFilter ref="A1:E67" xr:uid="{25E87EDF-3BEC-D846-B058-FA41F86169BE}"/>
  <tableColumns count="5">
    <tableColumn id="1" xr3:uid="{8116BD9D-3A0A-C040-BF4C-582DC739EB49}" name="CUUI"/>
    <tableColumn id="2" xr3:uid="{AD328450-0C09-B546-8019-6528D3A81B82}" name="Articulo "/>
    <tableColumn id="5" xr3:uid="{894C543D-C1C5-3F49-83D4-7818922A3D4C}" name="Peso"/>
    <tableColumn id="3" xr3:uid="{843784FE-F023-8C42-89B1-7FB7CCA1BA08}" name="Costo " dataCellStyle="Moneda [0]"/>
    <tableColumn id="4" xr3:uid="{F07D4E7E-235D-A54C-A3E3-ABE9242447E0}" name="Fech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3A5DE0-440B-A64C-8012-6537B2283B22}" name="Tabla4" displayName="Tabla4" ref="A1:E28" totalsRowShown="0">
  <autoFilter ref="A1:E28" xr:uid="{A33A5DE0-440B-A64C-8012-6537B2283B22}"/>
  <tableColumns count="5">
    <tableColumn id="1" xr3:uid="{C465F494-6218-A44F-9C57-B0873E24F8C7}" name="ID"/>
    <tableColumn id="2" xr3:uid="{6EBD41BC-3277-E448-8B79-C85234F12B51}" name="PRODUCTO ">
      <calculatedColumnFormula>_xlfn.CONCAT(A2,"-",VLOOKUP(A2,Tabla1[],2,FALSE))</calculatedColumnFormula>
    </tableColumn>
    <tableColumn id="3" xr3:uid="{8449FB32-D24B-2649-912E-A4ECD884D8E0}" name="CANTIDAD INICIAL" dataDxfId="20">
      <calculatedColumnFormula>SUMIF(Tabla5[Material],Tabla4[[#This Row],[PRODUCTO ]],Tabla5[Peso total])</calculatedColumnFormula>
    </tableColumn>
    <tableColumn id="4" xr3:uid="{C0C4F9C0-1EFA-5D47-AA41-F29670E9A54E}" name="CANTIFAF FINAL ">
      <calculatedColumnFormula>VLOOKUP(A2,Tabla1[],3,FALSE)</calculatedColumnFormula>
    </tableColumn>
    <tableColumn id="5" xr3:uid="{974F8AEA-2DAA-C249-B478-C704EC5E3F2A}" name="DIFERENCIA">
      <calculatedColumnFormula>D2-C2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E9EBC3-9552-584D-8E53-20AE6BC8CAAF}" name="Tabla5" displayName="Tabla5" ref="A1:P340" totalsRowShown="0">
  <autoFilter ref="A1:P340" xr:uid="{E0E9EBC3-9552-584D-8E53-20AE6BC8CAAF}"/>
  <tableColumns count="16">
    <tableColumn id="1" xr3:uid="{EA89EBEC-A5AC-BA4F-A245-AB1D5B3A215E}" name="ID"/>
    <tableColumn id="2" xr3:uid="{B9AF6649-C1DE-FD4F-9AD0-723EBF17FCCD}" name="PRIORIDAD"/>
    <tableColumn id="3" xr3:uid="{96BDAF29-56B9-514D-9D24-91EA6038CAE6}" name="CLIENTE"/>
    <tableColumn id="4" xr3:uid="{7BBC0ED6-3FD1-E045-B670-0293E783327B}" name="PRODUCTO"/>
    <tableColumn id="5" xr3:uid="{AEB89D15-996D-5045-B14C-2773238DFE3F}" name="Material"/>
    <tableColumn id="6" xr3:uid="{D27C5120-370A-E84E-8B15-38C44F627A4A}" name="CANTIDAD"/>
    <tableColumn id="7" xr3:uid="{535537A3-4583-7147-B332-566662C1EA3B}" name="REALIZADOS"/>
    <tableColumn id="8" xr3:uid="{96B4AB22-AC72-0741-88DD-DAA84CEED6F8}" name="RESTANTES">
      <calculatedColumnFormula>F2-G2</calculatedColumnFormula>
    </tableColumn>
    <tableColumn id="9" xr3:uid="{C262CFA6-80E5-934F-8804-A70B0EC98DB2}" name="gr piezas">
      <calculatedColumnFormula>VLOOKUP(D2,Tabla3[[Nombre de la pieza]:[id_back]],2,FALSE)</calculatedColumnFormula>
    </tableColumn>
    <tableColumn id="10" xr3:uid="{7A7A867C-ACAB-6B46-AACB-BDD16BE433B7}" name="Peso total">
      <calculatedColumnFormula>G2*I2</calculatedColumnFormula>
    </tableColumn>
    <tableColumn id="11" xr3:uid="{08EF92AD-2B0E-C04C-BD65-3951E101DACF}" name="Precio Unidad">
      <calculatedColumnFormula>VLOOKUP(D2,Tabla3[[Nombre de la pieza]:[id_back]],15,FALSE)</calculatedColumnFormula>
    </tableColumn>
    <tableColumn id="12" xr3:uid="{B0930AAD-CF39-EC4C-93CB-E7BDF6AD5C8E}" name="PRECIO TOTAL">
      <calculatedColumnFormula>F2*K2</calculatedColumnFormula>
    </tableColumn>
    <tableColumn id="13" xr3:uid="{ED8746AA-BE25-1D4D-A75D-8E0100B39A59}" name="FECHA ENTREGA"/>
    <tableColumn id="14" xr3:uid="{CF2F6CFA-B65B-EB42-BBBE-CF3FAA8AE1A7}" name="MAQUINA"/>
    <tableColumn id="15" xr3:uid="{C1E369F8-8DA4-1049-AF5B-AA4E15D787E4}" name="ESTADO"/>
    <tableColumn id="16" xr3:uid="{CDF5B4D2-519B-1A46-A12A-118C03DE1B9F}" name="DESCRIPC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115AA3-6EFA-0C40-A24F-CC8218B97C60}" name="Tabla7" displayName="Tabla7" ref="A1:K5" totalsRowShown="0" headerRowDxfId="0">
  <autoFilter ref="A1:K5" xr:uid="{EB115AA3-6EFA-0C40-A24F-CC8218B97C60}"/>
  <tableColumns count="11">
    <tableColumn id="1" xr3:uid="{601CB06E-38EC-A541-A9A9-850BC4694729}" name="PRIORIDAD"/>
    <tableColumn id="2" xr3:uid="{CDA28D3B-6E0F-1540-B85A-5D05FA88B395}" name="CLIENTE"/>
    <tableColumn id="3" xr3:uid="{D70B83C9-F554-C743-A4BE-022AE7699010}" name="PRODUCTO"/>
    <tableColumn id="4" xr3:uid="{B7695820-7E4B-2240-90EE-75DFC3032F43}" name="CANTIDAD"/>
    <tableColumn id="5" xr3:uid="{9551A6A4-ACD8-514C-B1C9-CBA4F64E3BD5}" name="REALIZADOS"/>
    <tableColumn id="6" xr3:uid="{6A5C63BD-E940-A745-853E-B7142D2B9FDB}" name="RESTANTES"/>
    <tableColumn id="7" xr3:uid="{C333526F-8ECE-F94F-B64F-39ED11DC1CAE}" name="PRECIO TOTAL"/>
    <tableColumn id="8" xr3:uid="{8E1D356D-5933-8645-BA92-45B716FF63C2}" name="FECHA ENTREGA"/>
    <tableColumn id="9" xr3:uid="{9FB031B2-E1BE-C24D-8DA9-2A862EE49B7A}" name="MAQUINA"/>
    <tableColumn id="10" xr3:uid="{E8FADC05-041B-BB47-8E07-0A73AB13C505}" name="ESTADO"/>
    <tableColumn id="11" xr3:uid="{909D64A2-65E5-A84F-A252-11649148B4E1}" name="DESCRIPC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5ACE12-95C6-A04A-9D21-3D89590CAA4F}" name="Tabla2" displayName="Tabla2" ref="A1:F30" totalsRowShown="0">
  <autoFilter ref="A1:F30" xr:uid="{065ACE12-95C6-A04A-9D21-3D89590CAA4F}"/>
  <tableColumns count="6">
    <tableColumn id="1" xr3:uid="{32F54D12-98DF-BD47-8FB0-4E8E134B2520}" name="id"/>
    <tableColumn id="2" xr3:uid="{C4939A6E-1B15-F149-916F-56FAF925B37A}" name="Nombre"/>
    <tableColumn id="3" xr3:uid="{9372D0C7-0972-6E43-89B6-6C4584AE2F0F}" name="tipo "/>
    <tableColumn id="4" xr3:uid="{629063F3-BDEF-7C47-9A98-06B3341EDA7C}" name="Costo" dataDxfId="19" dataCellStyle="Moneda [0]"/>
    <tableColumn id="5" xr3:uid="{93244BC6-5F18-4444-BEB4-C6863411B258}" name="Vida útil estimada (Horas)" dataDxfId="18"/>
    <tableColumn id="6" xr3:uid="{2CE2671C-D339-4244-8D44-63008B3E734B}" name="Costo de Mantenimiento Anual (COP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BBA606-C982-9842-8056-84E509DAD0F2}" name="Tabla6" displayName="Tabla6" ref="A1:H43" totalsRowShown="0">
  <autoFilter ref="A1:H43" xr:uid="{74BBA606-C982-9842-8056-84E509DAD0F2}"/>
  <tableColumns count="8">
    <tableColumn id="1" xr3:uid="{C39232AC-CF73-5749-B76C-CCEB6BB1A9CD}" name="Id"/>
    <tableColumn id="2" xr3:uid="{36C64B00-A57A-8945-89F9-D727ED9DE3A3}" name="Nombre"/>
    <tableColumn id="3" xr3:uid="{3CF85C5A-09D7-5C4E-A22D-9A225806C8F1}" name="Tipo Documento"/>
    <tableColumn id="4" xr3:uid="{93BE43EE-CB4A-9A4D-AEC1-CE09DC0773E8}" name="Documento"/>
    <tableColumn id="5" xr3:uid="{AE69436A-E8DA-5A44-BC55-1E1FE1FD4B7B}" name="Email"/>
    <tableColumn id="6" xr3:uid="{17C8904B-BC6E-C949-8E57-4FDEC690A890}" name="Telefono"/>
    <tableColumn id="7" xr3:uid="{6D27D0D6-9C8F-E641-AB64-C1E75EFE7108}" name="Dirrecion "/>
    <tableColumn id="8" xr3:uid="{17B25D09-C729-0B4A-B85D-9EA7CF142A76}" name="Not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02503A-37B0-3F48-824F-94429D326E84}" name="Tabla3" displayName="Tabla3" ref="A1:Q3" totalsRowShown="0">
  <autoFilter ref="A1:Q3" xr:uid="{1202503A-37B0-3F48-824F-94429D326E84}"/>
  <tableColumns count="17">
    <tableColumn id="1" xr3:uid="{F4AE9925-0921-7847-BB69-46AF8E58B3C8}" name="ID" dataDxfId="17"/>
    <tableColumn id="2" xr3:uid="{777F41F3-473A-0249-B126-6BC0DB3897C5}" name="Nombre de la pieza" dataDxfId="16"/>
    <tableColumn id="3" xr3:uid="{29BE81A7-4CD4-B347-B238-332E56B2BCC3}" name="Peso estimado de la pieza (gramos)" dataDxfId="15"/>
    <tableColumn id="4" xr3:uid="{06D4FF67-6BE7-6543-AA89-0760D4B907A9}" name="Tiempo de impresión (horas)" dataDxfId="14"/>
    <tableColumn id="5" xr3:uid="{69463838-5CA5-1345-92BF-74660A58C58D}" name="Tiempo de post-procesado y empaque (horas)" dataDxfId="13"/>
    <tableColumn id="6" xr3:uid="{C8C9BB16-A6CC-944D-B5AF-58E74AA6B9EB}" name="Costo de empaque " dataDxfId="12"/>
    <tableColumn id="7" xr3:uid="{9CDFDA95-1B79-CE4B-A372-D9C8D1F8EEA0}" name="Columna1" dataDxfId="11"/>
    <tableColumn id="8" xr3:uid="{D1C26F21-9BBA-C146-A89C-0828C3ABC6CE}" name="Costo del Material" dataDxfId="10"/>
    <tableColumn id="9" xr3:uid="{09D3D7BE-D44E-C14F-AA9D-C9CEDF34438F}" name="Costo de Energía" dataDxfId="9"/>
    <tableColumn id="10" xr3:uid="{E75AD679-9820-404A-A2A3-575D395E431F}" name="Costo de tu Tiempo" dataDxfId="8"/>
    <tableColumn id="11" xr3:uid="{142A00D9-DFD8-404B-909A-358D954D9EEE}" name="Subtotal Costo de Producción" dataDxfId="7"/>
    <tableColumn id="12" xr3:uid="{F879276D-9309-184F-8B8A-8CABB9FF58F5}" name="Amortización de Fallos" dataDxfId="6"/>
    <tableColumn id="13" xr3:uid="{09D53413-D87A-B842-96D9-7285F61C7D76}" name="Depreciación por pieza" dataDxfId="5"/>
    <tableColumn id="14" xr3:uid="{42CAB6D4-7D0C-9A43-AC9F-0AC3AA1155CF}" name="Mantenimiento preventivo" dataDxfId="4"/>
    <tableColumn id="15" xr3:uid="{24E5A7AA-B589-0744-8FDD-52C9387896B0}" name="COSTO TOTAL REAL" dataDxfId="3"/>
    <tableColumn id="16" xr3:uid="{E694A0F1-4831-0D49-9818-76A9483E07FE}" name="PRECIO DE VENTA SUGERIDO" dataDxfId="2"/>
    <tableColumn id="17" xr3:uid="{7D74D796-1A10-6246-8572-78A99A2F017F}" name="id_back" dataDxfId="1">
      <calculatedColumnFormula>Tabla3[[#This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8E1B-C5AF-494B-AEDA-34B75DFEDB49}">
  <sheetPr codeName="Hoja8"/>
  <dimension ref="A1"/>
  <sheetViews>
    <sheetView workbookViewId="0">
      <selection activeCell="L3" sqref="L3"/>
    </sheetView>
  </sheetViews>
  <sheetFormatPr baseColWidth="10" defaultRowHeight="16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DC1BC-77B3-A844-8727-546317ECCCA9}">
  <sheetPr codeName="Hoja1"/>
  <dimension ref="A1:E67"/>
  <sheetViews>
    <sheetView workbookViewId="0">
      <selection activeCell="D2" sqref="D2:D12"/>
    </sheetView>
  </sheetViews>
  <sheetFormatPr baseColWidth="10" defaultRowHeight="16"/>
  <cols>
    <col min="2" max="2" width="17.1640625" bestFit="1" customWidth="1"/>
    <col min="3" max="3" width="7.83203125" bestFit="1" customWidth="1"/>
    <col min="4" max="4" width="10.83203125" style="8"/>
  </cols>
  <sheetData>
    <row r="1" spans="1:5">
      <c r="A1" t="s">
        <v>28</v>
      </c>
      <c r="B1" t="s">
        <v>22</v>
      </c>
      <c r="C1" t="s">
        <v>32</v>
      </c>
      <c r="D1" s="8" t="s">
        <v>24</v>
      </c>
      <c r="E1" t="s">
        <v>23</v>
      </c>
    </row>
    <row r="2" spans="1:5">
      <c r="A2">
        <v>1</v>
      </c>
      <c r="B2" t="s">
        <v>18</v>
      </c>
      <c r="C2">
        <v>1000</v>
      </c>
      <c r="D2" s="8">
        <f>260000/4</f>
        <v>65000</v>
      </c>
      <c r="E2" s="9">
        <v>46127</v>
      </c>
    </row>
    <row r="3" spans="1:5">
      <c r="A3">
        <v>2</v>
      </c>
      <c r="B3" t="s">
        <v>19</v>
      </c>
      <c r="C3">
        <v>1000</v>
      </c>
      <c r="D3" s="8">
        <f t="shared" ref="D3:D5" si="0">260000/4</f>
        <v>65000</v>
      </c>
      <c r="E3" s="9">
        <v>46127</v>
      </c>
    </row>
    <row r="4" spans="1:5">
      <c r="A4">
        <v>3</v>
      </c>
      <c r="B4" t="s">
        <v>20</v>
      </c>
      <c r="C4">
        <v>1000</v>
      </c>
      <c r="D4" s="8">
        <f t="shared" si="0"/>
        <v>65000</v>
      </c>
      <c r="E4" s="9">
        <v>46127</v>
      </c>
    </row>
    <row r="5" spans="1:5">
      <c r="A5">
        <v>4</v>
      </c>
      <c r="B5" t="s">
        <v>21</v>
      </c>
      <c r="C5">
        <v>1000</v>
      </c>
      <c r="D5" s="8">
        <f t="shared" si="0"/>
        <v>65000</v>
      </c>
      <c r="E5" s="9">
        <v>46127</v>
      </c>
    </row>
    <row r="6" spans="1:5">
      <c r="A6">
        <v>5</v>
      </c>
      <c r="B6" t="s">
        <v>21</v>
      </c>
      <c r="C6">
        <v>1000</v>
      </c>
      <c r="D6" s="8">
        <f>70000+8810</f>
        <v>78810</v>
      </c>
      <c r="E6" s="9">
        <v>46127</v>
      </c>
    </row>
    <row r="7" spans="1:5">
      <c r="A7">
        <v>6</v>
      </c>
      <c r="B7" t="s">
        <v>21</v>
      </c>
      <c r="C7">
        <v>1000</v>
      </c>
      <c r="D7" s="8">
        <f>70000+8810</f>
        <v>78810</v>
      </c>
      <c r="E7" s="9">
        <v>46127</v>
      </c>
    </row>
    <row r="8" spans="1:5">
      <c r="A8">
        <v>7</v>
      </c>
      <c r="B8" t="s">
        <v>29</v>
      </c>
      <c r="C8">
        <v>1000</v>
      </c>
      <c r="D8" s="8">
        <f>70000+8810</f>
        <v>78810</v>
      </c>
      <c r="E8" s="9">
        <v>46127</v>
      </c>
    </row>
    <row r="9" spans="1:5">
      <c r="A9">
        <v>8</v>
      </c>
      <c r="B9" t="s">
        <v>29</v>
      </c>
      <c r="C9">
        <v>1000</v>
      </c>
      <c r="D9" s="8">
        <f>70000+8810</f>
        <v>78810</v>
      </c>
      <c r="E9" s="9">
        <v>46127</v>
      </c>
    </row>
    <row r="10" spans="1:5">
      <c r="A10">
        <v>9</v>
      </c>
      <c r="B10" t="s">
        <v>29</v>
      </c>
      <c r="C10">
        <v>1000</v>
      </c>
      <c r="D10" s="8">
        <f>70000+8810</f>
        <v>78810</v>
      </c>
      <c r="E10" s="9">
        <v>46127</v>
      </c>
    </row>
    <row r="11" spans="1:5">
      <c r="A11">
        <v>10</v>
      </c>
      <c r="B11" t="s">
        <v>30</v>
      </c>
      <c r="C11">
        <v>1000</v>
      </c>
      <c r="D11" s="8">
        <f>65000+8810</f>
        <v>73810</v>
      </c>
      <c r="E11" s="9">
        <v>46127</v>
      </c>
    </row>
    <row r="12" spans="1:5">
      <c r="A12">
        <v>11</v>
      </c>
      <c r="B12" t="s">
        <v>30</v>
      </c>
      <c r="C12">
        <v>1000</v>
      </c>
      <c r="D12" s="8">
        <f>65000+8810</f>
        <v>73810</v>
      </c>
      <c r="E12" s="9">
        <v>46127</v>
      </c>
    </row>
    <row r="13" spans="1:5">
      <c r="A13">
        <v>12</v>
      </c>
    </row>
    <row r="14" spans="1:5">
      <c r="A14">
        <v>13</v>
      </c>
    </row>
    <row r="15" spans="1:5">
      <c r="A15">
        <v>14</v>
      </c>
    </row>
    <row r="16" spans="1:5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8B7E-83EE-2242-98FB-9951CD043931}">
  <sheetPr codeName="Hoja11"/>
  <dimension ref="A1:E28"/>
  <sheetViews>
    <sheetView workbookViewId="0">
      <selection activeCell="B13" sqref="B13"/>
    </sheetView>
  </sheetViews>
  <sheetFormatPr baseColWidth="10" defaultRowHeight="16"/>
  <cols>
    <col min="2" max="2" width="17.1640625" bestFit="1" customWidth="1"/>
    <col min="3" max="3" width="19.1640625" customWidth="1"/>
    <col min="4" max="4" width="17.5" customWidth="1"/>
    <col min="5" max="5" width="13.83203125" customWidth="1"/>
  </cols>
  <sheetData>
    <row r="1" spans="1:5">
      <c r="A1" t="s">
        <v>49</v>
      </c>
      <c r="B1" t="s">
        <v>61</v>
      </c>
      <c r="C1" t="s">
        <v>62</v>
      </c>
      <c r="D1" t="s">
        <v>63</v>
      </c>
      <c r="E1" t="s">
        <v>64</v>
      </c>
    </row>
    <row r="2" spans="1:5">
      <c r="A2">
        <v>1</v>
      </c>
      <c r="B2" t="str">
        <f>_xlfn.CONCAT(A2,"-",VLOOKUP(A2,Tabla1[],2,FALSE))</f>
        <v>1-Filamento amarrillo</v>
      </c>
      <c r="C2">
        <f>SUMIF(Tabla5[Material],Tabla4[[#This Row],[PRODUCTO ]],Tabla5[Peso total])</f>
        <v>0</v>
      </c>
      <c r="D2">
        <f>VLOOKUP(A2,Tabla1[],3,FALSE)</f>
        <v>1000</v>
      </c>
      <c r="E2">
        <f>D2-C2</f>
        <v>1000</v>
      </c>
    </row>
    <row r="3" spans="1:5">
      <c r="A3">
        <v>2</v>
      </c>
      <c r="B3" t="str">
        <f>_xlfn.CONCAT(A3,"-",VLOOKUP(A3,Tabla1[],2,FALSE))</f>
        <v xml:space="preserve">2-filamento Azul </v>
      </c>
      <c r="C3">
        <f>SUMIF(Tabla5[Material],Tabla4[[#This Row],[PRODUCTO ]],Tabla5[Peso total])</f>
        <v>0</v>
      </c>
      <c r="D3">
        <f>VLOOKUP(A3,Tabla1[],3,FALSE)</f>
        <v>1000</v>
      </c>
      <c r="E3">
        <f t="shared" ref="E3:E28" si="0">D3-C3</f>
        <v>1000</v>
      </c>
    </row>
    <row r="4" spans="1:5">
      <c r="A4">
        <v>3</v>
      </c>
      <c r="B4" t="str">
        <f>_xlfn.CONCAT(A4,"-",VLOOKUP(A4,Tabla1[],2,FALSE))</f>
        <v>3-Filamento Rojo</v>
      </c>
      <c r="C4">
        <f>SUMIF(Tabla5[Material],Tabla4[[#This Row],[PRODUCTO ]],Tabla5[Peso total])</f>
        <v>0</v>
      </c>
      <c r="D4">
        <f>VLOOKUP(A4,Tabla1[],3,FALSE)</f>
        <v>1000</v>
      </c>
      <c r="E4">
        <f t="shared" si="0"/>
        <v>1000</v>
      </c>
    </row>
    <row r="5" spans="1:5">
      <c r="A5">
        <v>4</v>
      </c>
      <c r="B5" t="str">
        <f>_xlfn.CONCAT(A5,"-",VLOOKUP(A5,Tabla1[],2,FALSE))</f>
        <v>4-Filamento Gris</v>
      </c>
      <c r="C5">
        <f>SUMIF(Tabla5[Material],Tabla4[[#This Row],[PRODUCTO ]],Tabla5[Peso total])</f>
        <v>1080</v>
      </c>
      <c r="D5">
        <f>VLOOKUP(A5,Tabla1[],3,FALSE)</f>
        <v>1000</v>
      </c>
      <c r="E5">
        <f t="shared" si="0"/>
        <v>-80</v>
      </c>
    </row>
    <row r="6" spans="1:5">
      <c r="A6">
        <v>5</v>
      </c>
      <c r="B6" t="str">
        <f>_xlfn.CONCAT(A6,"-",VLOOKUP(A6,Tabla1[],2,FALSE))</f>
        <v>5-Filamento Gris</v>
      </c>
      <c r="C6">
        <f>SUMIF(Tabla5[Material],Tabla4[[#This Row],[PRODUCTO ]],Tabla5[Peso total])</f>
        <v>0</v>
      </c>
      <c r="D6">
        <f>VLOOKUP(A6,Tabla1[],3,FALSE)</f>
        <v>1000</v>
      </c>
      <c r="E6">
        <f t="shared" si="0"/>
        <v>1000</v>
      </c>
    </row>
    <row r="7" spans="1:5">
      <c r="A7">
        <v>6</v>
      </c>
      <c r="B7" t="str">
        <f>_xlfn.CONCAT(A7,"-",VLOOKUP(A7,Tabla1[],2,FALSE))</f>
        <v>6-Filamento Gris</v>
      </c>
      <c r="C7">
        <f>SUMIF(Tabla5[Material],Tabla4[[#This Row],[PRODUCTO ]],Tabla5[Peso total])</f>
        <v>0</v>
      </c>
      <c r="D7">
        <f>VLOOKUP(A7,Tabla1[],3,FALSE)</f>
        <v>1000</v>
      </c>
      <c r="E7">
        <f t="shared" si="0"/>
        <v>1000</v>
      </c>
    </row>
    <row r="8" spans="1:5">
      <c r="A8">
        <v>7</v>
      </c>
      <c r="B8" t="str">
        <f>_xlfn.CONCAT(A8,"-",VLOOKUP(A8,Tabla1[],2,FALSE))</f>
        <v>7-Filamento Negro</v>
      </c>
      <c r="C8">
        <f>SUMIF(Tabla5[Material],Tabla4[[#This Row],[PRODUCTO ]],Tabla5[Peso total])</f>
        <v>0</v>
      </c>
      <c r="D8">
        <f>VLOOKUP(A8,Tabla1[],3,FALSE)</f>
        <v>1000</v>
      </c>
      <c r="E8">
        <f t="shared" si="0"/>
        <v>1000</v>
      </c>
    </row>
    <row r="9" spans="1:5">
      <c r="A9">
        <v>8</v>
      </c>
      <c r="B9" t="str">
        <f>_xlfn.CONCAT(A9,"-",VLOOKUP(A9,Tabla1[],2,FALSE))</f>
        <v>8-Filamento Negro</v>
      </c>
      <c r="C9">
        <f>SUMIF(Tabla5[Material],Tabla4[[#This Row],[PRODUCTO ]],Tabla5[Peso total])</f>
        <v>0</v>
      </c>
      <c r="D9">
        <f>VLOOKUP(A9,Tabla1[],3,FALSE)</f>
        <v>1000</v>
      </c>
      <c r="E9">
        <f t="shared" si="0"/>
        <v>1000</v>
      </c>
    </row>
    <row r="10" spans="1:5">
      <c r="A10">
        <v>9</v>
      </c>
      <c r="B10" t="str">
        <f>_xlfn.CONCAT(A10,"-",VLOOKUP(A10,Tabla1[],2,FALSE))</f>
        <v>9-Filamento Negro</v>
      </c>
      <c r="C10">
        <f>SUMIF(Tabla5[Material],Tabla4[[#This Row],[PRODUCTO ]],Tabla5[Peso total])</f>
        <v>0</v>
      </c>
      <c r="D10">
        <f>VLOOKUP(A10,Tabla1[],3,FALSE)</f>
        <v>1000</v>
      </c>
      <c r="E10">
        <f t="shared" si="0"/>
        <v>1000</v>
      </c>
    </row>
    <row r="11" spans="1:5">
      <c r="A11">
        <v>10</v>
      </c>
      <c r="B11" t="str">
        <f>_xlfn.CONCAT(A11,"-",VLOOKUP(A11,Tabla1[],2,FALSE))</f>
        <v>10-Filamento Blanco</v>
      </c>
      <c r="C11">
        <f>SUMIF(Tabla5[Material],Tabla4[[#This Row],[PRODUCTO ]],Tabla5[Peso total])</f>
        <v>0</v>
      </c>
      <c r="D11">
        <f>VLOOKUP(A11,Tabla1[],3,FALSE)</f>
        <v>1000</v>
      </c>
      <c r="E11">
        <f t="shared" si="0"/>
        <v>1000</v>
      </c>
    </row>
    <row r="12" spans="1:5">
      <c r="A12">
        <v>11</v>
      </c>
      <c r="B12" t="str">
        <f>_xlfn.CONCAT(A12,"-",VLOOKUP(A12,Tabla1[],2,FALSE))</f>
        <v>11-Filamento Blanco</v>
      </c>
      <c r="C12">
        <f>SUMIF(Tabla5[Material],Tabla4[[#This Row],[PRODUCTO ]],Tabla5[Peso total])</f>
        <v>0</v>
      </c>
      <c r="D12">
        <f>VLOOKUP(A12,Tabla1[],3,FALSE)</f>
        <v>1000</v>
      </c>
      <c r="E12">
        <f t="shared" si="0"/>
        <v>1000</v>
      </c>
    </row>
    <row r="13" spans="1:5">
      <c r="A13">
        <v>12</v>
      </c>
      <c r="B13" t="str">
        <f>_xlfn.CONCAT(A13,"-",VLOOKUP(A13,Tabla1[],2,FALSE))</f>
        <v>12-</v>
      </c>
      <c r="C13">
        <f>SUMIF(Tabla5[Material],Tabla4[[#This Row],[PRODUCTO ]],Tabla5[Peso total])</f>
        <v>0</v>
      </c>
      <c r="D13">
        <f>VLOOKUP(A13,Tabla1[],3,FALSE)</f>
        <v>0</v>
      </c>
      <c r="E13">
        <f t="shared" si="0"/>
        <v>0</v>
      </c>
    </row>
    <row r="14" spans="1:5">
      <c r="A14">
        <v>13</v>
      </c>
      <c r="B14" t="str">
        <f>_xlfn.CONCAT(A14,"-",VLOOKUP(A14,Tabla1[],2,FALSE))</f>
        <v>13-</v>
      </c>
      <c r="C14">
        <f>SUMIF(Tabla5[Material],Tabla4[[#This Row],[PRODUCTO ]],Tabla5[Peso total])</f>
        <v>0</v>
      </c>
      <c r="D14">
        <f>VLOOKUP(A14,Tabla1[],3,FALSE)</f>
        <v>0</v>
      </c>
      <c r="E14">
        <f t="shared" si="0"/>
        <v>0</v>
      </c>
    </row>
    <row r="15" spans="1:5">
      <c r="A15">
        <v>14</v>
      </c>
      <c r="B15" t="str">
        <f>_xlfn.CONCAT(A15,"-",VLOOKUP(A15,Tabla1[],2,FALSE))</f>
        <v>14-</v>
      </c>
      <c r="C15">
        <f>SUMIF(Tabla5[Material],Tabla4[[#This Row],[PRODUCTO ]],Tabla5[Peso total])</f>
        <v>0</v>
      </c>
      <c r="D15">
        <f>VLOOKUP(A15,Tabla1[],3,FALSE)</f>
        <v>0</v>
      </c>
      <c r="E15">
        <f t="shared" si="0"/>
        <v>0</v>
      </c>
    </row>
    <row r="16" spans="1:5">
      <c r="A16">
        <v>15</v>
      </c>
      <c r="B16" t="str">
        <f>_xlfn.CONCAT(A16,"-",VLOOKUP(A16,Tabla1[],2,FALSE))</f>
        <v>15-</v>
      </c>
      <c r="C16">
        <f>SUMIF(Tabla5[Material],Tabla4[[#This Row],[PRODUCTO ]],Tabla5[Peso total])</f>
        <v>0</v>
      </c>
      <c r="D16">
        <f>VLOOKUP(A16,Tabla1[],3,FALSE)</f>
        <v>0</v>
      </c>
      <c r="E16">
        <f t="shared" si="0"/>
        <v>0</v>
      </c>
    </row>
    <row r="17" spans="1:5">
      <c r="A17">
        <v>16</v>
      </c>
      <c r="B17" t="str">
        <f>_xlfn.CONCAT(A17,"-",VLOOKUP(A17,Tabla1[],2,FALSE))</f>
        <v>16-</v>
      </c>
      <c r="C17">
        <f>SUMIF(Tabla5[Material],Tabla4[[#This Row],[PRODUCTO ]],Tabla5[Peso total])</f>
        <v>0</v>
      </c>
      <c r="D17">
        <f>VLOOKUP(A17,Tabla1[],3,FALSE)</f>
        <v>0</v>
      </c>
      <c r="E17">
        <f t="shared" si="0"/>
        <v>0</v>
      </c>
    </row>
    <row r="18" spans="1:5">
      <c r="A18">
        <v>17</v>
      </c>
      <c r="B18" t="str">
        <f>_xlfn.CONCAT(A18,"-",VLOOKUP(A18,Tabla1[],2,FALSE))</f>
        <v>17-</v>
      </c>
      <c r="C18">
        <f>SUMIF(Tabla5[Material],Tabla4[[#This Row],[PRODUCTO ]],Tabla5[Peso total])</f>
        <v>0</v>
      </c>
      <c r="D18">
        <f>VLOOKUP(A18,Tabla1[],3,FALSE)</f>
        <v>0</v>
      </c>
      <c r="E18">
        <f t="shared" si="0"/>
        <v>0</v>
      </c>
    </row>
    <row r="19" spans="1:5">
      <c r="A19">
        <v>18</v>
      </c>
      <c r="B19" t="str">
        <f>_xlfn.CONCAT(A19,"-",VLOOKUP(A19,Tabla1[],2,FALSE))</f>
        <v>18-</v>
      </c>
      <c r="C19">
        <f>SUMIF(Tabla5[Material],Tabla4[[#This Row],[PRODUCTO ]],Tabla5[Peso total])</f>
        <v>0</v>
      </c>
      <c r="D19">
        <f>VLOOKUP(A19,Tabla1[],3,FALSE)</f>
        <v>0</v>
      </c>
      <c r="E19">
        <f t="shared" si="0"/>
        <v>0</v>
      </c>
    </row>
    <row r="20" spans="1:5">
      <c r="A20">
        <v>19</v>
      </c>
      <c r="B20" t="str">
        <f>_xlfn.CONCAT(A20,"-",VLOOKUP(A20,Tabla1[],2,FALSE))</f>
        <v>19-</v>
      </c>
      <c r="C20">
        <f>SUMIF(Tabla5[Material],Tabla4[[#This Row],[PRODUCTO ]],Tabla5[Peso total])</f>
        <v>0</v>
      </c>
      <c r="D20">
        <f>VLOOKUP(A20,Tabla1[],3,FALSE)</f>
        <v>0</v>
      </c>
      <c r="E20">
        <f t="shared" si="0"/>
        <v>0</v>
      </c>
    </row>
    <row r="21" spans="1:5">
      <c r="A21">
        <v>20</v>
      </c>
      <c r="B21" t="str">
        <f>_xlfn.CONCAT(A21,"-",VLOOKUP(A21,Tabla1[],2,FALSE))</f>
        <v>20-</v>
      </c>
      <c r="C21">
        <f>SUMIF(Tabla5[Material],Tabla4[[#This Row],[PRODUCTO ]],Tabla5[Peso total])</f>
        <v>0</v>
      </c>
      <c r="D21">
        <f>VLOOKUP(A21,Tabla1[],3,FALSE)</f>
        <v>0</v>
      </c>
      <c r="E21">
        <f t="shared" si="0"/>
        <v>0</v>
      </c>
    </row>
    <row r="22" spans="1:5">
      <c r="A22">
        <v>21</v>
      </c>
      <c r="B22" t="str">
        <f>_xlfn.CONCAT(A22,"-",VLOOKUP(A22,Tabla1[],2,FALSE))</f>
        <v>21-</v>
      </c>
      <c r="C22">
        <f>SUMIF(Tabla5[Material],Tabla4[[#This Row],[PRODUCTO ]],Tabla5[Peso total])</f>
        <v>0</v>
      </c>
      <c r="D22">
        <f>VLOOKUP(A22,Tabla1[],3,FALSE)</f>
        <v>0</v>
      </c>
      <c r="E22">
        <f t="shared" si="0"/>
        <v>0</v>
      </c>
    </row>
    <row r="23" spans="1:5">
      <c r="A23">
        <v>22</v>
      </c>
      <c r="B23" t="str">
        <f>_xlfn.CONCAT(A23,"-",VLOOKUP(A23,Tabla1[],2,FALSE))</f>
        <v>22-</v>
      </c>
      <c r="C23">
        <f>SUMIF(Tabla5[Material],Tabla4[[#This Row],[PRODUCTO ]],Tabla5[Peso total])</f>
        <v>0</v>
      </c>
      <c r="D23">
        <f>VLOOKUP(A23,Tabla1[],3,FALSE)</f>
        <v>0</v>
      </c>
      <c r="E23">
        <f t="shared" si="0"/>
        <v>0</v>
      </c>
    </row>
    <row r="24" spans="1:5">
      <c r="A24">
        <v>23</v>
      </c>
      <c r="B24" t="str">
        <f>_xlfn.CONCAT(A24,"-",VLOOKUP(A24,Tabla1[],2,FALSE))</f>
        <v>23-</v>
      </c>
      <c r="C24">
        <f>SUMIF(Tabla5[Material],Tabla4[[#This Row],[PRODUCTO ]],Tabla5[Peso total])</f>
        <v>0</v>
      </c>
      <c r="D24">
        <f>VLOOKUP(A24,Tabla1[],3,FALSE)</f>
        <v>0</v>
      </c>
      <c r="E24">
        <f t="shared" si="0"/>
        <v>0</v>
      </c>
    </row>
    <row r="25" spans="1:5">
      <c r="A25">
        <v>24</v>
      </c>
      <c r="B25" t="str">
        <f>_xlfn.CONCAT(A25,"-",VLOOKUP(A25,Tabla1[],2,FALSE))</f>
        <v>24-</v>
      </c>
      <c r="C25">
        <f>SUMIF(Tabla5[Material],Tabla4[[#This Row],[PRODUCTO ]],Tabla5[Peso total])</f>
        <v>0</v>
      </c>
      <c r="D25">
        <f>VLOOKUP(A25,Tabla1[],3,FALSE)</f>
        <v>0</v>
      </c>
      <c r="E25">
        <f t="shared" si="0"/>
        <v>0</v>
      </c>
    </row>
    <row r="26" spans="1:5">
      <c r="A26">
        <v>25</v>
      </c>
      <c r="B26" t="str">
        <f>_xlfn.CONCAT(A26,"-",VLOOKUP(A26,Tabla1[],2,FALSE))</f>
        <v>25-</v>
      </c>
      <c r="C26">
        <f>SUMIF(Tabla5[Material],Tabla4[[#This Row],[PRODUCTO ]],Tabla5[Peso total])</f>
        <v>0</v>
      </c>
      <c r="D26">
        <f>VLOOKUP(A26,Tabla1[],3,FALSE)</f>
        <v>0</v>
      </c>
      <c r="E26">
        <f t="shared" si="0"/>
        <v>0</v>
      </c>
    </row>
    <row r="27" spans="1:5">
      <c r="A27">
        <v>26</v>
      </c>
      <c r="B27" t="str">
        <f>_xlfn.CONCAT(A27,"-",VLOOKUP(A27,Tabla1[],2,FALSE))</f>
        <v>26-</v>
      </c>
      <c r="C27">
        <f>SUMIF(Tabla5[Material],Tabla4[[#This Row],[PRODUCTO ]],Tabla5[Peso total])</f>
        <v>0</v>
      </c>
      <c r="D27">
        <f>VLOOKUP(A27,Tabla1[],3,FALSE)</f>
        <v>0</v>
      </c>
      <c r="E27">
        <f t="shared" si="0"/>
        <v>0</v>
      </c>
    </row>
    <row r="28" spans="1:5">
      <c r="A28">
        <v>27</v>
      </c>
      <c r="B28" t="str">
        <f>_xlfn.CONCAT(A28,"-",VLOOKUP(A28,Tabla1[],2,FALSE))</f>
        <v>27-</v>
      </c>
      <c r="C28">
        <f>SUMIF(Tabla5[Material],Tabla4[[#This Row],[PRODUCTO ]],Tabla5[Peso total])</f>
        <v>0</v>
      </c>
      <c r="D28">
        <f>VLOOKUP(A28,Tabla1[],3,FALSE)</f>
        <v>0</v>
      </c>
      <c r="E28">
        <f t="shared" si="0"/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D71FF-829B-134E-9CDB-07D63C94700C}">
  <sheetPr codeName="Hoja12"/>
  <dimension ref="A1:P340"/>
  <sheetViews>
    <sheetView workbookViewId="0">
      <selection activeCell="D3" sqref="D3"/>
    </sheetView>
  </sheetViews>
  <sheetFormatPr baseColWidth="10" defaultRowHeight="16"/>
  <cols>
    <col min="2" max="2" width="13.1640625" customWidth="1"/>
    <col min="3" max="3" width="32.5" bestFit="1" customWidth="1"/>
    <col min="4" max="4" width="31.1640625" bestFit="1" customWidth="1"/>
    <col min="5" max="5" width="30.33203125" customWidth="1"/>
    <col min="6" max="6" width="12.5" customWidth="1"/>
    <col min="7" max="7" width="14.1640625" customWidth="1"/>
    <col min="8" max="8" width="12.83203125" customWidth="1"/>
    <col min="10" max="10" width="11.83203125" customWidth="1"/>
    <col min="11" max="11" width="14.83203125" customWidth="1"/>
    <col min="12" max="12" width="15.5" customWidth="1"/>
    <col min="13" max="13" width="17.5" customWidth="1"/>
    <col min="14" max="14" width="14.33203125" bestFit="1" customWidth="1"/>
    <col min="16" max="16" width="15.5" customWidth="1"/>
  </cols>
  <sheetData>
    <row r="1" spans="1:16">
      <c r="A1" t="s">
        <v>49</v>
      </c>
      <c r="B1" t="s">
        <v>65</v>
      </c>
      <c r="C1" t="s">
        <v>66</v>
      </c>
      <c r="D1" t="s">
        <v>67</v>
      </c>
      <c r="E1" t="s">
        <v>95</v>
      </c>
      <c r="F1" t="s">
        <v>68</v>
      </c>
      <c r="G1" t="s">
        <v>69</v>
      </c>
      <c r="H1" t="s">
        <v>70</v>
      </c>
      <c r="I1" t="s">
        <v>97</v>
      </c>
      <c r="J1" t="s">
        <v>98</v>
      </c>
      <c r="K1" t="s">
        <v>94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</row>
    <row r="2" spans="1:16">
      <c r="A2">
        <v>1</v>
      </c>
      <c r="B2" t="s">
        <v>85</v>
      </c>
      <c r="C2" t="s">
        <v>92</v>
      </c>
      <c r="D2" t="s">
        <v>51</v>
      </c>
      <c r="E2" t="s">
        <v>96</v>
      </c>
      <c r="F2">
        <v>15</v>
      </c>
      <c r="G2">
        <v>15</v>
      </c>
      <c r="H2">
        <f>F2-G2</f>
        <v>0</v>
      </c>
      <c r="I2">
        <f>VLOOKUP(D2,Tabla3[[Nombre de la pieza]:[id_back]],2,FALSE)</f>
        <v>24</v>
      </c>
      <c r="J2">
        <f>G2*I2</f>
        <v>360</v>
      </c>
      <c r="K2" s="21">
        <f>VLOOKUP(D2,Tabla3[[Nombre de la pieza]:[id_back]],15,FALSE)</f>
        <v>5000</v>
      </c>
      <c r="L2" s="21">
        <f>F2*K2</f>
        <v>75000</v>
      </c>
      <c r="M2" s="9">
        <v>46132</v>
      </c>
      <c r="N2" t="s">
        <v>39</v>
      </c>
      <c r="O2" t="s">
        <v>82</v>
      </c>
    </row>
    <row r="3" spans="1:16">
      <c r="A3">
        <v>2</v>
      </c>
      <c r="B3" t="s">
        <v>85</v>
      </c>
      <c r="C3" t="s">
        <v>92</v>
      </c>
      <c r="D3" t="s">
        <v>52</v>
      </c>
      <c r="E3" t="s">
        <v>96</v>
      </c>
      <c r="F3">
        <v>6</v>
      </c>
      <c r="G3">
        <v>6</v>
      </c>
      <c r="H3">
        <f t="shared" ref="H3:H66" si="0">F3-G3</f>
        <v>0</v>
      </c>
      <c r="I3">
        <f>VLOOKUP(D3,Tabla3[[Nombre de la pieza]:[id_back]],2,FALSE)</f>
        <v>120</v>
      </c>
      <c r="J3">
        <f t="shared" ref="J3" si="1">G3*I3</f>
        <v>720</v>
      </c>
      <c r="K3" s="21">
        <f>VLOOKUP(D3,Tabla3[[Nombre de la pieza]:[id_back]],15,FALSE)</f>
        <v>25000</v>
      </c>
      <c r="L3" s="21">
        <f t="shared" ref="L3" si="2">F3*K3</f>
        <v>150000</v>
      </c>
      <c r="M3" s="9">
        <v>46132</v>
      </c>
      <c r="N3" t="s">
        <v>39</v>
      </c>
      <c r="O3" t="s">
        <v>82</v>
      </c>
    </row>
    <row r="4" spans="1:16">
      <c r="A4">
        <v>3</v>
      </c>
      <c r="H4">
        <f t="shared" si="0"/>
        <v>0</v>
      </c>
      <c r="I4" t="e">
        <f>VLOOKUP(D4,Tabla3[[Nombre de la pieza]:[id_back]],2,FALSE)</f>
        <v>#N/A</v>
      </c>
      <c r="J4" t="e">
        <f t="shared" ref="J4:J67" si="3">G4*I4</f>
        <v>#N/A</v>
      </c>
      <c r="K4" s="21" t="e">
        <f>VLOOKUP(D4,Tabla3[[Nombre de la pieza]:[id_back]],15,FALSE)</f>
        <v>#N/A</v>
      </c>
      <c r="L4" s="21" t="e">
        <f t="shared" ref="L4:L67" si="4">F4*K4</f>
        <v>#N/A</v>
      </c>
      <c r="M4" s="9"/>
    </row>
    <row r="5" spans="1:16">
      <c r="A5">
        <v>4</v>
      </c>
      <c r="H5">
        <f t="shared" si="0"/>
        <v>0</v>
      </c>
      <c r="I5" t="e">
        <f>VLOOKUP(D5,Tabla3[[Nombre de la pieza]:[id_back]],2,FALSE)</f>
        <v>#N/A</v>
      </c>
      <c r="J5" t="e">
        <f t="shared" si="3"/>
        <v>#N/A</v>
      </c>
      <c r="K5" s="21" t="e">
        <f>VLOOKUP(D5,Tabla3[[Nombre de la pieza]:[id_back]],15,FALSE)</f>
        <v>#N/A</v>
      </c>
      <c r="L5" s="21" t="e">
        <f t="shared" si="4"/>
        <v>#N/A</v>
      </c>
      <c r="M5" s="9"/>
    </row>
    <row r="6" spans="1:16">
      <c r="A6">
        <v>5</v>
      </c>
      <c r="H6">
        <f t="shared" si="0"/>
        <v>0</v>
      </c>
      <c r="I6" t="e">
        <f>VLOOKUP(D6,Tabla3[[Nombre de la pieza]:[id_back]],2,FALSE)</f>
        <v>#N/A</v>
      </c>
      <c r="J6" t="e">
        <f t="shared" si="3"/>
        <v>#N/A</v>
      </c>
      <c r="K6" s="21" t="e">
        <f>VLOOKUP(D6,Tabla3[[Nombre de la pieza]:[id_back]],15,FALSE)</f>
        <v>#N/A</v>
      </c>
      <c r="L6" s="21" t="e">
        <f t="shared" si="4"/>
        <v>#N/A</v>
      </c>
      <c r="M6" s="9"/>
    </row>
    <row r="7" spans="1:16">
      <c r="A7">
        <v>6</v>
      </c>
      <c r="H7">
        <f t="shared" si="0"/>
        <v>0</v>
      </c>
      <c r="I7" t="e">
        <f>VLOOKUP(D7,Tabla3[[Nombre de la pieza]:[id_back]],2,FALSE)</f>
        <v>#N/A</v>
      </c>
      <c r="J7" t="e">
        <f t="shared" si="3"/>
        <v>#N/A</v>
      </c>
      <c r="K7" s="21" t="e">
        <f>VLOOKUP(D7,Tabla3[[Nombre de la pieza]:[id_back]],15,FALSE)</f>
        <v>#N/A</v>
      </c>
      <c r="L7" s="21" t="e">
        <f t="shared" si="4"/>
        <v>#N/A</v>
      </c>
      <c r="M7" s="9"/>
    </row>
    <row r="8" spans="1:16">
      <c r="A8">
        <v>7</v>
      </c>
      <c r="H8">
        <f t="shared" si="0"/>
        <v>0</v>
      </c>
      <c r="I8" t="e">
        <f>VLOOKUP(D8,Tabla3[[Nombre de la pieza]:[id_back]],2,FALSE)</f>
        <v>#N/A</v>
      </c>
      <c r="J8" t="e">
        <f t="shared" si="3"/>
        <v>#N/A</v>
      </c>
      <c r="K8" s="21" t="e">
        <f>VLOOKUP(D8,Tabla3[[Nombre de la pieza]:[id_back]],15,FALSE)</f>
        <v>#N/A</v>
      </c>
      <c r="L8" s="21" t="e">
        <f t="shared" si="4"/>
        <v>#N/A</v>
      </c>
      <c r="M8" s="9"/>
    </row>
    <row r="9" spans="1:16">
      <c r="A9">
        <v>8</v>
      </c>
      <c r="H9">
        <f t="shared" si="0"/>
        <v>0</v>
      </c>
      <c r="I9" t="e">
        <f>VLOOKUP(D9,Tabla3[[Nombre de la pieza]:[id_back]],2,FALSE)</f>
        <v>#N/A</v>
      </c>
      <c r="J9" t="e">
        <f t="shared" si="3"/>
        <v>#N/A</v>
      </c>
      <c r="K9" s="21" t="e">
        <f>VLOOKUP(D9,Tabla3[[Nombre de la pieza]:[id_back]],15,FALSE)</f>
        <v>#N/A</v>
      </c>
      <c r="L9" s="21" t="e">
        <f t="shared" si="4"/>
        <v>#N/A</v>
      </c>
      <c r="M9" s="9"/>
    </row>
    <row r="10" spans="1:16">
      <c r="A10">
        <v>9</v>
      </c>
      <c r="H10">
        <f t="shared" si="0"/>
        <v>0</v>
      </c>
      <c r="I10" t="e">
        <f>VLOOKUP(D10,Tabla3[[Nombre de la pieza]:[id_back]],2,FALSE)</f>
        <v>#N/A</v>
      </c>
      <c r="J10" t="e">
        <f t="shared" si="3"/>
        <v>#N/A</v>
      </c>
      <c r="K10" s="21" t="e">
        <f>VLOOKUP(D10,Tabla3[[Nombre de la pieza]:[id_back]],15,FALSE)</f>
        <v>#N/A</v>
      </c>
      <c r="L10" s="21" t="e">
        <f t="shared" si="4"/>
        <v>#N/A</v>
      </c>
      <c r="M10" s="9"/>
    </row>
    <row r="11" spans="1:16">
      <c r="A11">
        <v>10</v>
      </c>
      <c r="H11">
        <f t="shared" si="0"/>
        <v>0</v>
      </c>
      <c r="I11" t="e">
        <f>VLOOKUP(D11,Tabla3[[Nombre de la pieza]:[id_back]],2,FALSE)</f>
        <v>#N/A</v>
      </c>
      <c r="J11" t="e">
        <f t="shared" si="3"/>
        <v>#N/A</v>
      </c>
      <c r="K11" s="21" t="e">
        <f>VLOOKUP(D11,Tabla3[[Nombre de la pieza]:[id_back]],15,FALSE)</f>
        <v>#N/A</v>
      </c>
      <c r="L11" s="21" t="e">
        <f t="shared" si="4"/>
        <v>#N/A</v>
      </c>
      <c r="M11" s="9"/>
    </row>
    <row r="12" spans="1:16">
      <c r="A12">
        <v>11</v>
      </c>
      <c r="H12">
        <f t="shared" si="0"/>
        <v>0</v>
      </c>
      <c r="I12" t="e">
        <f>VLOOKUP(D12,Tabla3[[Nombre de la pieza]:[id_back]],2,FALSE)</f>
        <v>#N/A</v>
      </c>
      <c r="J12" t="e">
        <f t="shared" si="3"/>
        <v>#N/A</v>
      </c>
      <c r="K12" s="21" t="e">
        <f>VLOOKUP(D12,Tabla3[[Nombre de la pieza]:[id_back]],15,FALSE)</f>
        <v>#N/A</v>
      </c>
      <c r="L12" s="21" t="e">
        <f t="shared" si="4"/>
        <v>#N/A</v>
      </c>
      <c r="M12" s="9"/>
    </row>
    <row r="13" spans="1:16">
      <c r="A13">
        <v>12</v>
      </c>
      <c r="H13">
        <f t="shared" si="0"/>
        <v>0</v>
      </c>
      <c r="I13" t="e">
        <f>VLOOKUP(D13,Tabla3[[Nombre de la pieza]:[id_back]],2,FALSE)</f>
        <v>#N/A</v>
      </c>
      <c r="J13" t="e">
        <f t="shared" si="3"/>
        <v>#N/A</v>
      </c>
      <c r="K13" s="21" t="e">
        <f>VLOOKUP(D13,Tabla3[[Nombre de la pieza]:[id_back]],15,FALSE)</f>
        <v>#N/A</v>
      </c>
      <c r="L13" s="21" t="e">
        <f t="shared" si="4"/>
        <v>#N/A</v>
      </c>
      <c r="M13" s="9"/>
    </row>
    <row r="14" spans="1:16">
      <c r="A14">
        <v>13</v>
      </c>
      <c r="H14">
        <f t="shared" si="0"/>
        <v>0</v>
      </c>
      <c r="I14" t="e">
        <f>VLOOKUP(D14,Tabla3[[Nombre de la pieza]:[id_back]],2,FALSE)</f>
        <v>#N/A</v>
      </c>
      <c r="J14" t="e">
        <f t="shared" si="3"/>
        <v>#N/A</v>
      </c>
      <c r="K14" s="21" t="e">
        <f>VLOOKUP(D14,Tabla3[[Nombre de la pieza]:[id_back]],15,FALSE)</f>
        <v>#N/A</v>
      </c>
      <c r="L14" s="21" t="e">
        <f t="shared" si="4"/>
        <v>#N/A</v>
      </c>
      <c r="M14" s="9"/>
    </row>
    <row r="15" spans="1:16">
      <c r="A15">
        <v>14</v>
      </c>
      <c r="H15">
        <f t="shared" si="0"/>
        <v>0</v>
      </c>
      <c r="I15" t="e">
        <f>VLOOKUP(D15,Tabla3[[Nombre de la pieza]:[id_back]],2,FALSE)</f>
        <v>#N/A</v>
      </c>
      <c r="J15" t="e">
        <f t="shared" si="3"/>
        <v>#N/A</v>
      </c>
      <c r="K15" s="21" t="e">
        <f>VLOOKUP(D15,Tabla3[[Nombre de la pieza]:[id_back]],15,FALSE)</f>
        <v>#N/A</v>
      </c>
      <c r="L15" s="21" t="e">
        <f t="shared" si="4"/>
        <v>#N/A</v>
      </c>
      <c r="M15" s="9"/>
    </row>
    <row r="16" spans="1:16">
      <c r="A16">
        <v>15</v>
      </c>
      <c r="H16">
        <f t="shared" si="0"/>
        <v>0</v>
      </c>
      <c r="I16" t="e">
        <f>VLOOKUP(D16,Tabla3[[Nombre de la pieza]:[id_back]],2,FALSE)</f>
        <v>#N/A</v>
      </c>
      <c r="J16" t="e">
        <f t="shared" si="3"/>
        <v>#N/A</v>
      </c>
      <c r="K16" s="21" t="e">
        <f>VLOOKUP(D16,Tabla3[[Nombre de la pieza]:[id_back]],15,FALSE)</f>
        <v>#N/A</v>
      </c>
      <c r="L16" s="21" t="e">
        <f t="shared" si="4"/>
        <v>#N/A</v>
      </c>
      <c r="M16" s="9"/>
    </row>
    <row r="17" spans="1:13">
      <c r="A17">
        <v>16</v>
      </c>
      <c r="H17">
        <f t="shared" si="0"/>
        <v>0</v>
      </c>
      <c r="I17" t="e">
        <f>VLOOKUP(D17,Tabla3[[Nombre de la pieza]:[id_back]],2,FALSE)</f>
        <v>#N/A</v>
      </c>
      <c r="J17" t="e">
        <f t="shared" si="3"/>
        <v>#N/A</v>
      </c>
      <c r="K17" s="21" t="e">
        <f>VLOOKUP(D17,Tabla3[[Nombre de la pieza]:[id_back]],15,FALSE)</f>
        <v>#N/A</v>
      </c>
      <c r="L17" s="21" t="e">
        <f t="shared" si="4"/>
        <v>#N/A</v>
      </c>
      <c r="M17" s="9"/>
    </row>
    <row r="18" spans="1:13">
      <c r="A18">
        <v>17</v>
      </c>
      <c r="H18">
        <f t="shared" si="0"/>
        <v>0</v>
      </c>
      <c r="I18" t="e">
        <f>VLOOKUP(D18,Tabla3[[Nombre de la pieza]:[id_back]],2,FALSE)</f>
        <v>#N/A</v>
      </c>
      <c r="J18" t="e">
        <f t="shared" si="3"/>
        <v>#N/A</v>
      </c>
      <c r="K18" s="21" t="e">
        <f>VLOOKUP(D18,Tabla3[[Nombre de la pieza]:[id_back]],15,FALSE)</f>
        <v>#N/A</v>
      </c>
      <c r="L18" s="21" t="e">
        <f t="shared" si="4"/>
        <v>#N/A</v>
      </c>
      <c r="M18" s="9"/>
    </row>
    <row r="19" spans="1:13">
      <c r="A19">
        <v>18</v>
      </c>
      <c r="H19">
        <f t="shared" si="0"/>
        <v>0</v>
      </c>
      <c r="I19" t="e">
        <f>VLOOKUP(D19,Tabla3[[Nombre de la pieza]:[id_back]],2,FALSE)</f>
        <v>#N/A</v>
      </c>
      <c r="J19" t="e">
        <f t="shared" si="3"/>
        <v>#N/A</v>
      </c>
      <c r="K19" s="21" t="e">
        <f>VLOOKUP(D19,Tabla3[[Nombre de la pieza]:[id_back]],15,FALSE)</f>
        <v>#N/A</v>
      </c>
      <c r="L19" s="21" t="e">
        <f t="shared" si="4"/>
        <v>#N/A</v>
      </c>
      <c r="M19" s="9"/>
    </row>
    <row r="20" spans="1:13">
      <c r="A20">
        <v>19</v>
      </c>
      <c r="H20">
        <f t="shared" si="0"/>
        <v>0</v>
      </c>
      <c r="I20" t="e">
        <f>VLOOKUP(D20,Tabla3[[Nombre de la pieza]:[id_back]],2,FALSE)</f>
        <v>#N/A</v>
      </c>
      <c r="J20" t="e">
        <f t="shared" si="3"/>
        <v>#N/A</v>
      </c>
      <c r="K20" s="21" t="e">
        <f>VLOOKUP(D20,Tabla3[[Nombre de la pieza]:[id_back]],15,FALSE)</f>
        <v>#N/A</v>
      </c>
      <c r="L20" s="21" t="e">
        <f t="shared" si="4"/>
        <v>#N/A</v>
      </c>
      <c r="M20" s="9"/>
    </row>
    <row r="21" spans="1:13">
      <c r="A21">
        <v>20</v>
      </c>
      <c r="H21">
        <f t="shared" si="0"/>
        <v>0</v>
      </c>
      <c r="I21" t="e">
        <f>VLOOKUP(D21,Tabla3[[Nombre de la pieza]:[id_back]],2,FALSE)</f>
        <v>#N/A</v>
      </c>
      <c r="J21" t="e">
        <f t="shared" si="3"/>
        <v>#N/A</v>
      </c>
      <c r="K21" s="21" t="e">
        <f>VLOOKUP(D21,Tabla3[[Nombre de la pieza]:[id_back]],15,FALSE)</f>
        <v>#N/A</v>
      </c>
      <c r="L21" s="21" t="e">
        <f t="shared" si="4"/>
        <v>#N/A</v>
      </c>
      <c r="M21" s="9"/>
    </row>
    <row r="22" spans="1:13">
      <c r="A22">
        <v>21</v>
      </c>
      <c r="H22">
        <f t="shared" si="0"/>
        <v>0</v>
      </c>
      <c r="I22" t="e">
        <f>VLOOKUP(D22,Tabla3[[Nombre de la pieza]:[id_back]],2,FALSE)</f>
        <v>#N/A</v>
      </c>
      <c r="J22" t="e">
        <f t="shared" si="3"/>
        <v>#N/A</v>
      </c>
      <c r="K22" s="21" t="e">
        <f>VLOOKUP(D22,Tabla3[[Nombre de la pieza]:[id_back]],15,FALSE)</f>
        <v>#N/A</v>
      </c>
      <c r="L22" s="21" t="e">
        <f t="shared" si="4"/>
        <v>#N/A</v>
      </c>
      <c r="M22" s="9"/>
    </row>
    <row r="23" spans="1:13">
      <c r="A23">
        <v>22</v>
      </c>
      <c r="H23">
        <f t="shared" si="0"/>
        <v>0</v>
      </c>
      <c r="I23" t="e">
        <f>VLOOKUP(D23,Tabla3[[Nombre de la pieza]:[id_back]],2,FALSE)</f>
        <v>#N/A</v>
      </c>
      <c r="J23" t="e">
        <f t="shared" si="3"/>
        <v>#N/A</v>
      </c>
      <c r="K23" s="21" t="e">
        <f>VLOOKUP(D23,Tabla3[[Nombre de la pieza]:[id_back]],15,FALSE)</f>
        <v>#N/A</v>
      </c>
      <c r="L23" s="21" t="e">
        <f t="shared" si="4"/>
        <v>#N/A</v>
      </c>
      <c r="M23" s="9"/>
    </row>
    <row r="24" spans="1:13">
      <c r="A24">
        <v>23</v>
      </c>
      <c r="H24">
        <f t="shared" si="0"/>
        <v>0</v>
      </c>
      <c r="I24" t="e">
        <f>VLOOKUP(D24,Tabla3[[Nombre de la pieza]:[id_back]],2,FALSE)</f>
        <v>#N/A</v>
      </c>
      <c r="J24" t="e">
        <f t="shared" si="3"/>
        <v>#N/A</v>
      </c>
      <c r="K24" s="21" t="e">
        <f>VLOOKUP(D24,Tabla3[[Nombre de la pieza]:[id_back]],15,FALSE)</f>
        <v>#N/A</v>
      </c>
      <c r="L24" s="21" t="e">
        <f t="shared" si="4"/>
        <v>#N/A</v>
      </c>
      <c r="M24" s="9"/>
    </row>
    <row r="25" spans="1:13">
      <c r="A25">
        <v>24</v>
      </c>
      <c r="H25">
        <f t="shared" si="0"/>
        <v>0</v>
      </c>
      <c r="I25" t="e">
        <f>VLOOKUP(D25,Tabla3[[Nombre de la pieza]:[id_back]],2,FALSE)</f>
        <v>#N/A</v>
      </c>
      <c r="J25" t="e">
        <f t="shared" si="3"/>
        <v>#N/A</v>
      </c>
      <c r="K25" s="21" t="e">
        <f>VLOOKUP(D25,Tabla3[[Nombre de la pieza]:[id_back]],15,FALSE)</f>
        <v>#N/A</v>
      </c>
      <c r="L25" s="21" t="e">
        <f t="shared" si="4"/>
        <v>#N/A</v>
      </c>
      <c r="M25" s="9"/>
    </row>
    <row r="26" spans="1:13">
      <c r="A26">
        <v>25</v>
      </c>
      <c r="H26">
        <f t="shared" si="0"/>
        <v>0</v>
      </c>
      <c r="I26" t="e">
        <f>VLOOKUP(D26,Tabla3[[Nombre de la pieza]:[id_back]],2,FALSE)</f>
        <v>#N/A</v>
      </c>
      <c r="J26" t="e">
        <f t="shared" si="3"/>
        <v>#N/A</v>
      </c>
      <c r="K26" s="21" t="e">
        <f>VLOOKUP(D26,Tabla3[[Nombre de la pieza]:[id_back]],15,FALSE)</f>
        <v>#N/A</v>
      </c>
      <c r="L26" s="21" t="e">
        <f t="shared" si="4"/>
        <v>#N/A</v>
      </c>
      <c r="M26" s="9"/>
    </row>
    <row r="27" spans="1:13">
      <c r="A27">
        <v>26</v>
      </c>
      <c r="H27">
        <f t="shared" si="0"/>
        <v>0</v>
      </c>
      <c r="I27" t="e">
        <f>VLOOKUP(D27,Tabla3[[Nombre de la pieza]:[id_back]],2,FALSE)</f>
        <v>#N/A</v>
      </c>
      <c r="J27" t="e">
        <f t="shared" si="3"/>
        <v>#N/A</v>
      </c>
      <c r="K27" s="21" t="e">
        <f>VLOOKUP(D27,Tabla3[[Nombre de la pieza]:[id_back]],15,FALSE)</f>
        <v>#N/A</v>
      </c>
      <c r="L27" s="21" t="e">
        <f t="shared" si="4"/>
        <v>#N/A</v>
      </c>
      <c r="M27" s="9"/>
    </row>
    <row r="28" spans="1:13">
      <c r="A28">
        <v>27</v>
      </c>
      <c r="H28">
        <f t="shared" si="0"/>
        <v>0</v>
      </c>
      <c r="I28" t="e">
        <f>VLOOKUP(D28,Tabla3[[Nombre de la pieza]:[id_back]],2,FALSE)</f>
        <v>#N/A</v>
      </c>
      <c r="J28" t="e">
        <f t="shared" si="3"/>
        <v>#N/A</v>
      </c>
      <c r="K28" s="21" t="e">
        <f>VLOOKUP(D28,Tabla3[[Nombre de la pieza]:[id_back]],15,FALSE)</f>
        <v>#N/A</v>
      </c>
      <c r="L28" s="21" t="e">
        <f t="shared" si="4"/>
        <v>#N/A</v>
      </c>
      <c r="M28" s="9"/>
    </row>
    <row r="29" spans="1:13">
      <c r="A29">
        <v>28</v>
      </c>
      <c r="H29">
        <f t="shared" si="0"/>
        <v>0</v>
      </c>
      <c r="I29" t="e">
        <f>VLOOKUP(D29,Tabla3[[Nombre de la pieza]:[id_back]],2,FALSE)</f>
        <v>#N/A</v>
      </c>
      <c r="J29" t="e">
        <f t="shared" si="3"/>
        <v>#N/A</v>
      </c>
      <c r="K29" s="21" t="e">
        <f>VLOOKUP(D29,Tabla3[[Nombre de la pieza]:[id_back]],15,FALSE)</f>
        <v>#N/A</v>
      </c>
      <c r="L29" s="21" t="e">
        <f t="shared" si="4"/>
        <v>#N/A</v>
      </c>
      <c r="M29" s="9"/>
    </row>
    <row r="30" spans="1:13">
      <c r="A30">
        <v>29</v>
      </c>
      <c r="H30">
        <f t="shared" si="0"/>
        <v>0</v>
      </c>
      <c r="I30" t="e">
        <f>VLOOKUP(D30,Tabla3[[Nombre de la pieza]:[id_back]],2,FALSE)</f>
        <v>#N/A</v>
      </c>
      <c r="J30" t="e">
        <f t="shared" si="3"/>
        <v>#N/A</v>
      </c>
      <c r="K30" s="21" t="e">
        <f>VLOOKUP(D30,Tabla3[[Nombre de la pieza]:[id_back]],15,FALSE)</f>
        <v>#N/A</v>
      </c>
      <c r="L30" s="21" t="e">
        <f t="shared" si="4"/>
        <v>#N/A</v>
      </c>
      <c r="M30" s="9"/>
    </row>
    <row r="31" spans="1:13">
      <c r="A31">
        <v>30</v>
      </c>
      <c r="H31">
        <f t="shared" si="0"/>
        <v>0</v>
      </c>
      <c r="I31" t="e">
        <f>VLOOKUP(D31,Tabla3[[Nombre de la pieza]:[id_back]],2,FALSE)</f>
        <v>#N/A</v>
      </c>
      <c r="J31" t="e">
        <f t="shared" si="3"/>
        <v>#N/A</v>
      </c>
      <c r="K31" s="21" t="e">
        <f>VLOOKUP(D31,Tabla3[[Nombre de la pieza]:[id_back]],15,FALSE)</f>
        <v>#N/A</v>
      </c>
      <c r="L31" s="21" t="e">
        <f t="shared" si="4"/>
        <v>#N/A</v>
      </c>
      <c r="M31" s="9"/>
    </row>
    <row r="32" spans="1:13">
      <c r="A32">
        <v>31</v>
      </c>
      <c r="H32">
        <f t="shared" si="0"/>
        <v>0</v>
      </c>
      <c r="I32" t="e">
        <f>VLOOKUP(D32,Tabla3[[Nombre de la pieza]:[id_back]],2,FALSE)</f>
        <v>#N/A</v>
      </c>
      <c r="J32" t="e">
        <f t="shared" si="3"/>
        <v>#N/A</v>
      </c>
      <c r="K32" s="21" t="e">
        <f>VLOOKUP(D32,Tabla3[[Nombre de la pieza]:[id_back]],15,FALSE)</f>
        <v>#N/A</v>
      </c>
      <c r="L32" s="21" t="e">
        <f t="shared" si="4"/>
        <v>#N/A</v>
      </c>
      <c r="M32" s="9"/>
    </row>
    <row r="33" spans="1:13">
      <c r="A33">
        <v>32</v>
      </c>
      <c r="H33">
        <f t="shared" si="0"/>
        <v>0</v>
      </c>
      <c r="I33" t="e">
        <f>VLOOKUP(D33,Tabla3[[Nombre de la pieza]:[id_back]],2,FALSE)</f>
        <v>#N/A</v>
      </c>
      <c r="J33" t="e">
        <f t="shared" si="3"/>
        <v>#N/A</v>
      </c>
      <c r="K33" s="21" t="e">
        <f>VLOOKUP(D33,Tabla3[[Nombre de la pieza]:[id_back]],15,FALSE)</f>
        <v>#N/A</v>
      </c>
      <c r="L33" s="21" t="e">
        <f t="shared" si="4"/>
        <v>#N/A</v>
      </c>
      <c r="M33" s="9"/>
    </row>
    <row r="34" spans="1:13">
      <c r="A34">
        <v>33</v>
      </c>
      <c r="H34">
        <f t="shared" si="0"/>
        <v>0</v>
      </c>
      <c r="I34" t="e">
        <f>VLOOKUP(D34,Tabla3[[Nombre de la pieza]:[id_back]],2,FALSE)</f>
        <v>#N/A</v>
      </c>
      <c r="J34" t="e">
        <f t="shared" si="3"/>
        <v>#N/A</v>
      </c>
      <c r="K34" s="21" t="e">
        <f>VLOOKUP(D34,Tabla3[[Nombre de la pieza]:[id_back]],15,FALSE)</f>
        <v>#N/A</v>
      </c>
      <c r="L34" s="21" t="e">
        <f t="shared" si="4"/>
        <v>#N/A</v>
      </c>
      <c r="M34" s="9"/>
    </row>
    <row r="35" spans="1:13">
      <c r="A35">
        <v>34</v>
      </c>
      <c r="H35">
        <f t="shared" si="0"/>
        <v>0</v>
      </c>
      <c r="I35" t="e">
        <f>VLOOKUP(D35,Tabla3[[Nombre de la pieza]:[id_back]],2,FALSE)</f>
        <v>#N/A</v>
      </c>
      <c r="J35" t="e">
        <f t="shared" si="3"/>
        <v>#N/A</v>
      </c>
      <c r="K35" s="21" t="e">
        <f>VLOOKUP(D35,Tabla3[[Nombre de la pieza]:[id_back]],15,FALSE)</f>
        <v>#N/A</v>
      </c>
      <c r="L35" s="21" t="e">
        <f t="shared" si="4"/>
        <v>#N/A</v>
      </c>
      <c r="M35" s="9"/>
    </row>
    <row r="36" spans="1:13">
      <c r="A36">
        <v>35</v>
      </c>
      <c r="H36">
        <f t="shared" si="0"/>
        <v>0</v>
      </c>
      <c r="I36" t="e">
        <f>VLOOKUP(D36,Tabla3[[Nombre de la pieza]:[id_back]],2,FALSE)</f>
        <v>#N/A</v>
      </c>
      <c r="J36" t="e">
        <f t="shared" si="3"/>
        <v>#N/A</v>
      </c>
      <c r="K36" s="21" t="e">
        <f>VLOOKUP(D36,Tabla3[[Nombre de la pieza]:[id_back]],15,FALSE)</f>
        <v>#N/A</v>
      </c>
      <c r="L36" s="21" t="e">
        <f t="shared" si="4"/>
        <v>#N/A</v>
      </c>
      <c r="M36" s="9"/>
    </row>
    <row r="37" spans="1:13">
      <c r="A37">
        <v>36</v>
      </c>
      <c r="H37">
        <f t="shared" si="0"/>
        <v>0</v>
      </c>
      <c r="I37" t="e">
        <f>VLOOKUP(D37,Tabla3[[Nombre de la pieza]:[id_back]],2,FALSE)</f>
        <v>#N/A</v>
      </c>
      <c r="J37" t="e">
        <f t="shared" si="3"/>
        <v>#N/A</v>
      </c>
      <c r="K37" s="21" t="e">
        <f>VLOOKUP(D37,Tabla3[[Nombre de la pieza]:[id_back]],15,FALSE)</f>
        <v>#N/A</v>
      </c>
      <c r="L37" s="21" t="e">
        <f t="shared" si="4"/>
        <v>#N/A</v>
      </c>
      <c r="M37" s="9"/>
    </row>
    <row r="38" spans="1:13">
      <c r="A38">
        <v>37</v>
      </c>
      <c r="H38">
        <f t="shared" si="0"/>
        <v>0</v>
      </c>
      <c r="I38" t="e">
        <f>VLOOKUP(D38,Tabla3[[Nombre de la pieza]:[id_back]],2,FALSE)</f>
        <v>#N/A</v>
      </c>
      <c r="J38" t="e">
        <f t="shared" si="3"/>
        <v>#N/A</v>
      </c>
      <c r="K38" s="21" t="e">
        <f>VLOOKUP(D38,Tabla3[[Nombre de la pieza]:[id_back]],15,FALSE)</f>
        <v>#N/A</v>
      </c>
      <c r="L38" s="21" t="e">
        <f t="shared" si="4"/>
        <v>#N/A</v>
      </c>
      <c r="M38" s="9"/>
    </row>
    <row r="39" spans="1:13">
      <c r="A39">
        <v>38</v>
      </c>
      <c r="H39">
        <f t="shared" si="0"/>
        <v>0</v>
      </c>
      <c r="I39" t="e">
        <f>VLOOKUP(D39,Tabla3[[Nombre de la pieza]:[id_back]],2,FALSE)</f>
        <v>#N/A</v>
      </c>
      <c r="J39" t="e">
        <f t="shared" si="3"/>
        <v>#N/A</v>
      </c>
      <c r="K39" s="21" t="e">
        <f>VLOOKUP(D39,Tabla3[[Nombre de la pieza]:[id_back]],15,FALSE)</f>
        <v>#N/A</v>
      </c>
      <c r="L39" s="21" t="e">
        <f t="shared" si="4"/>
        <v>#N/A</v>
      </c>
      <c r="M39" s="9"/>
    </row>
    <row r="40" spans="1:13">
      <c r="A40">
        <v>39</v>
      </c>
      <c r="H40">
        <f t="shared" si="0"/>
        <v>0</v>
      </c>
      <c r="I40" t="e">
        <f>VLOOKUP(D40,Tabla3[[Nombre de la pieza]:[id_back]],2,FALSE)</f>
        <v>#N/A</v>
      </c>
      <c r="J40" t="e">
        <f t="shared" si="3"/>
        <v>#N/A</v>
      </c>
      <c r="K40" s="21" t="e">
        <f>VLOOKUP(D40,Tabla3[[Nombre de la pieza]:[id_back]],15,FALSE)</f>
        <v>#N/A</v>
      </c>
      <c r="L40" s="21" t="e">
        <f t="shared" si="4"/>
        <v>#N/A</v>
      </c>
      <c r="M40" s="9"/>
    </row>
    <row r="41" spans="1:13">
      <c r="A41">
        <v>40</v>
      </c>
      <c r="H41">
        <f t="shared" si="0"/>
        <v>0</v>
      </c>
      <c r="I41" t="e">
        <f>VLOOKUP(D41,Tabla3[[Nombre de la pieza]:[id_back]],2,FALSE)</f>
        <v>#N/A</v>
      </c>
      <c r="J41" t="e">
        <f t="shared" si="3"/>
        <v>#N/A</v>
      </c>
      <c r="K41" s="21" t="e">
        <f>VLOOKUP(D41,Tabla3[[Nombre de la pieza]:[id_back]],15,FALSE)</f>
        <v>#N/A</v>
      </c>
      <c r="L41" s="21" t="e">
        <f t="shared" si="4"/>
        <v>#N/A</v>
      </c>
      <c r="M41" s="9"/>
    </row>
    <row r="42" spans="1:13">
      <c r="A42">
        <v>41</v>
      </c>
      <c r="H42">
        <f t="shared" si="0"/>
        <v>0</v>
      </c>
      <c r="I42" t="e">
        <f>VLOOKUP(D42,Tabla3[[Nombre de la pieza]:[id_back]],2,FALSE)</f>
        <v>#N/A</v>
      </c>
      <c r="J42" t="e">
        <f t="shared" si="3"/>
        <v>#N/A</v>
      </c>
      <c r="K42" s="21" t="e">
        <f>VLOOKUP(D42,Tabla3[[Nombre de la pieza]:[id_back]],15,FALSE)</f>
        <v>#N/A</v>
      </c>
      <c r="L42" s="21" t="e">
        <f t="shared" si="4"/>
        <v>#N/A</v>
      </c>
      <c r="M42" s="9"/>
    </row>
    <row r="43" spans="1:13">
      <c r="A43">
        <v>42</v>
      </c>
      <c r="H43">
        <f t="shared" si="0"/>
        <v>0</v>
      </c>
      <c r="I43" t="e">
        <f>VLOOKUP(D43,Tabla3[[Nombre de la pieza]:[id_back]],2,FALSE)</f>
        <v>#N/A</v>
      </c>
      <c r="J43" t="e">
        <f t="shared" si="3"/>
        <v>#N/A</v>
      </c>
      <c r="K43" s="21" t="e">
        <f>VLOOKUP(D43,Tabla3[[Nombre de la pieza]:[id_back]],15,FALSE)</f>
        <v>#N/A</v>
      </c>
      <c r="L43" s="21" t="e">
        <f t="shared" si="4"/>
        <v>#N/A</v>
      </c>
      <c r="M43" s="9"/>
    </row>
    <row r="44" spans="1:13">
      <c r="A44">
        <v>43</v>
      </c>
      <c r="H44">
        <f t="shared" si="0"/>
        <v>0</v>
      </c>
      <c r="I44" t="e">
        <f>VLOOKUP(D44,Tabla3[[Nombre de la pieza]:[id_back]],2,FALSE)</f>
        <v>#N/A</v>
      </c>
      <c r="J44" t="e">
        <f t="shared" si="3"/>
        <v>#N/A</v>
      </c>
      <c r="K44" s="21" t="e">
        <f>VLOOKUP(D44,Tabla3[[Nombre de la pieza]:[id_back]],15,FALSE)</f>
        <v>#N/A</v>
      </c>
      <c r="L44" s="21" t="e">
        <f t="shared" si="4"/>
        <v>#N/A</v>
      </c>
      <c r="M44" s="9"/>
    </row>
    <row r="45" spans="1:13">
      <c r="A45">
        <v>44</v>
      </c>
      <c r="H45">
        <f t="shared" si="0"/>
        <v>0</v>
      </c>
      <c r="I45" t="e">
        <f>VLOOKUP(D45,Tabla3[[Nombre de la pieza]:[id_back]],2,FALSE)</f>
        <v>#N/A</v>
      </c>
      <c r="J45" t="e">
        <f t="shared" si="3"/>
        <v>#N/A</v>
      </c>
      <c r="K45" s="21" t="e">
        <f>VLOOKUP(D45,Tabla3[[Nombre de la pieza]:[id_back]],15,FALSE)</f>
        <v>#N/A</v>
      </c>
      <c r="L45" s="21" t="e">
        <f t="shared" si="4"/>
        <v>#N/A</v>
      </c>
      <c r="M45" s="9"/>
    </row>
    <row r="46" spans="1:13">
      <c r="A46">
        <v>45</v>
      </c>
      <c r="H46">
        <f t="shared" si="0"/>
        <v>0</v>
      </c>
      <c r="I46" t="e">
        <f>VLOOKUP(D46,Tabla3[[Nombre de la pieza]:[id_back]],2,FALSE)</f>
        <v>#N/A</v>
      </c>
      <c r="J46" t="e">
        <f t="shared" si="3"/>
        <v>#N/A</v>
      </c>
      <c r="K46" s="21" t="e">
        <f>VLOOKUP(D46,Tabla3[[Nombre de la pieza]:[id_back]],15,FALSE)</f>
        <v>#N/A</v>
      </c>
      <c r="L46" s="21" t="e">
        <f t="shared" si="4"/>
        <v>#N/A</v>
      </c>
      <c r="M46" s="9"/>
    </row>
    <row r="47" spans="1:13">
      <c r="A47">
        <v>46</v>
      </c>
      <c r="H47">
        <f t="shared" si="0"/>
        <v>0</v>
      </c>
      <c r="I47" t="e">
        <f>VLOOKUP(D47,Tabla3[[Nombre de la pieza]:[id_back]],2,FALSE)</f>
        <v>#N/A</v>
      </c>
      <c r="J47" t="e">
        <f t="shared" si="3"/>
        <v>#N/A</v>
      </c>
      <c r="K47" s="21" t="e">
        <f>VLOOKUP(D47,Tabla3[[Nombre de la pieza]:[id_back]],15,FALSE)</f>
        <v>#N/A</v>
      </c>
      <c r="L47" s="21" t="e">
        <f t="shared" si="4"/>
        <v>#N/A</v>
      </c>
      <c r="M47" s="9"/>
    </row>
    <row r="48" spans="1:13">
      <c r="A48">
        <v>47</v>
      </c>
      <c r="H48">
        <f t="shared" si="0"/>
        <v>0</v>
      </c>
      <c r="I48" t="e">
        <f>VLOOKUP(D48,Tabla3[[Nombre de la pieza]:[id_back]],2,FALSE)</f>
        <v>#N/A</v>
      </c>
      <c r="J48" t="e">
        <f t="shared" si="3"/>
        <v>#N/A</v>
      </c>
      <c r="K48" s="21" t="e">
        <f>VLOOKUP(D48,Tabla3[[Nombre de la pieza]:[id_back]],15,FALSE)</f>
        <v>#N/A</v>
      </c>
      <c r="L48" s="21" t="e">
        <f t="shared" si="4"/>
        <v>#N/A</v>
      </c>
      <c r="M48" s="9"/>
    </row>
    <row r="49" spans="1:13">
      <c r="A49">
        <v>48</v>
      </c>
      <c r="H49">
        <f t="shared" si="0"/>
        <v>0</v>
      </c>
      <c r="I49" t="e">
        <f>VLOOKUP(D49,Tabla3[[Nombre de la pieza]:[id_back]],2,FALSE)</f>
        <v>#N/A</v>
      </c>
      <c r="J49" t="e">
        <f t="shared" si="3"/>
        <v>#N/A</v>
      </c>
      <c r="K49" s="21" t="e">
        <f>VLOOKUP(D49,Tabla3[[Nombre de la pieza]:[id_back]],15,FALSE)</f>
        <v>#N/A</v>
      </c>
      <c r="L49" s="21" t="e">
        <f t="shared" si="4"/>
        <v>#N/A</v>
      </c>
      <c r="M49" s="9"/>
    </row>
    <row r="50" spans="1:13">
      <c r="A50">
        <v>49</v>
      </c>
      <c r="H50">
        <f t="shared" si="0"/>
        <v>0</v>
      </c>
      <c r="I50" t="e">
        <f>VLOOKUP(D50,Tabla3[[Nombre de la pieza]:[id_back]],2,FALSE)</f>
        <v>#N/A</v>
      </c>
      <c r="J50" t="e">
        <f t="shared" si="3"/>
        <v>#N/A</v>
      </c>
      <c r="K50" s="21" t="e">
        <f>VLOOKUP(D50,Tabla3[[Nombre de la pieza]:[id_back]],15,FALSE)</f>
        <v>#N/A</v>
      </c>
      <c r="L50" s="21" t="e">
        <f t="shared" si="4"/>
        <v>#N/A</v>
      </c>
      <c r="M50" s="9"/>
    </row>
    <row r="51" spans="1:13">
      <c r="A51">
        <v>50</v>
      </c>
      <c r="H51">
        <f t="shared" si="0"/>
        <v>0</v>
      </c>
      <c r="I51" t="e">
        <f>VLOOKUP(D51,Tabla3[[Nombre de la pieza]:[id_back]],2,FALSE)</f>
        <v>#N/A</v>
      </c>
      <c r="J51" t="e">
        <f t="shared" si="3"/>
        <v>#N/A</v>
      </c>
      <c r="K51" s="21" t="e">
        <f>VLOOKUP(D51,Tabla3[[Nombre de la pieza]:[id_back]],15,FALSE)</f>
        <v>#N/A</v>
      </c>
      <c r="L51" s="21" t="e">
        <f t="shared" si="4"/>
        <v>#N/A</v>
      </c>
      <c r="M51" s="9"/>
    </row>
    <row r="52" spans="1:13">
      <c r="A52">
        <v>51</v>
      </c>
      <c r="H52">
        <f t="shared" si="0"/>
        <v>0</v>
      </c>
      <c r="I52" t="e">
        <f>VLOOKUP(D52,Tabla3[[Nombre de la pieza]:[id_back]],2,FALSE)</f>
        <v>#N/A</v>
      </c>
      <c r="J52" t="e">
        <f t="shared" si="3"/>
        <v>#N/A</v>
      </c>
      <c r="K52" s="21" t="e">
        <f>VLOOKUP(D52,Tabla3[[Nombre de la pieza]:[id_back]],15,FALSE)</f>
        <v>#N/A</v>
      </c>
      <c r="L52" s="21" t="e">
        <f t="shared" si="4"/>
        <v>#N/A</v>
      </c>
      <c r="M52" s="9"/>
    </row>
    <row r="53" spans="1:13">
      <c r="A53">
        <v>52</v>
      </c>
      <c r="H53">
        <f t="shared" si="0"/>
        <v>0</v>
      </c>
      <c r="I53" t="e">
        <f>VLOOKUP(D53,Tabla3[[Nombre de la pieza]:[id_back]],2,FALSE)</f>
        <v>#N/A</v>
      </c>
      <c r="J53" t="e">
        <f t="shared" si="3"/>
        <v>#N/A</v>
      </c>
      <c r="K53" s="21" t="e">
        <f>VLOOKUP(D53,Tabla3[[Nombre de la pieza]:[id_back]],15,FALSE)</f>
        <v>#N/A</v>
      </c>
      <c r="L53" s="21" t="e">
        <f t="shared" si="4"/>
        <v>#N/A</v>
      </c>
      <c r="M53" s="9"/>
    </row>
    <row r="54" spans="1:13">
      <c r="A54">
        <v>53</v>
      </c>
      <c r="H54">
        <f t="shared" si="0"/>
        <v>0</v>
      </c>
      <c r="I54" t="e">
        <f>VLOOKUP(D54,Tabla3[[Nombre de la pieza]:[id_back]],2,FALSE)</f>
        <v>#N/A</v>
      </c>
      <c r="J54" t="e">
        <f t="shared" si="3"/>
        <v>#N/A</v>
      </c>
      <c r="K54" s="21" t="e">
        <f>VLOOKUP(D54,Tabla3[[Nombre de la pieza]:[id_back]],15,FALSE)</f>
        <v>#N/A</v>
      </c>
      <c r="L54" s="21" t="e">
        <f t="shared" si="4"/>
        <v>#N/A</v>
      </c>
      <c r="M54" s="9"/>
    </row>
    <row r="55" spans="1:13">
      <c r="A55">
        <v>54</v>
      </c>
      <c r="H55">
        <f t="shared" si="0"/>
        <v>0</v>
      </c>
      <c r="I55" t="e">
        <f>VLOOKUP(D55,Tabla3[[Nombre de la pieza]:[id_back]],2,FALSE)</f>
        <v>#N/A</v>
      </c>
      <c r="J55" t="e">
        <f t="shared" si="3"/>
        <v>#N/A</v>
      </c>
      <c r="K55" s="21" t="e">
        <f>VLOOKUP(D55,Tabla3[[Nombre de la pieza]:[id_back]],15,FALSE)</f>
        <v>#N/A</v>
      </c>
      <c r="L55" s="21" t="e">
        <f t="shared" si="4"/>
        <v>#N/A</v>
      </c>
      <c r="M55" s="9"/>
    </row>
    <row r="56" spans="1:13">
      <c r="A56">
        <v>55</v>
      </c>
      <c r="H56">
        <f t="shared" si="0"/>
        <v>0</v>
      </c>
      <c r="I56" t="e">
        <f>VLOOKUP(D56,Tabla3[[Nombre de la pieza]:[id_back]],2,FALSE)</f>
        <v>#N/A</v>
      </c>
      <c r="J56" t="e">
        <f t="shared" si="3"/>
        <v>#N/A</v>
      </c>
      <c r="K56" s="21" t="e">
        <f>VLOOKUP(D56,Tabla3[[Nombre de la pieza]:[id_back]],15,FALSE)</f>
        <v>#N/A</v>
      </c>
      <c r="L56" s="21" t="e">
        <f t="shared" si="4"/>
        <v>#N/A</v>
      </c>
      <c r="M56" s="9"/>
    </row>
    <row r="57" spans="1:13">
      <c r="A57">
        <v>56</v>
      </c>
      <c r="H57">
        <f t="shared" si="0"/>
        <v>0</v>
      </c>
      <c r="I57" t="e">
        <f>VLOOKUP(D57,Tabla3[[Nombre de la pieza]:[id_back]],2,FALSE)</f>
        <v>#N/A</v>
      </c>
      <c r="J57" t="e">
        <f t="shared" si="3"/>
        <v>#N/A</v>
      </c>
      <c r="K57" s="21" t="e">
        <f>VLOOKUP(D57,Tabla3[[Nombre de la pieza]:[id_back]],15,FALSE)</f>
        <v>#N/A</v>
      </c>
      <c r="L57" s="21" t="e">
        <f t="shared" si="4"/>
        <v>#N/A</v>
      </c>
      <c r="M57" s="9"/>
    </row>
    <row r="58" spans="1:13">
      <c r="A58">
        <v>57</v>
      </c>
      <c r="H58">
        <f t="shared" si="0"/>
        <v>0</v>
      </c>
      <c r="I58" t="e">
        <f>VLOOKUP(D58,Tabla3[[Nombre de la pieza]:[id_back]],2,FALSE)</f>
        <v>#N/A</v>
      </c>
      <c r="J58" t="e">
        <f t="shared" si="3"/>
        <v>#N/A</v>
      </c>
      <c r="K58" s="21" t="e">
        <f>VLOOKUP(D58,Tabla3[[Nombre de la pieza]:[id_back]],15,FALSE)</f>
        <v>#N/A</v>
      </c>
      <c r="L58" s="21" t="e">
        <f t="shared" si="4"/>
        <v>#N/A</v>
      </c>
      <c r="M58" s="9"/>
    </row>
    <row r="59" spans="1:13">
      <c r="A59">
        <v>58</v>
      </c>
      <c r="H59">
        <f t="shared" si="0"/>
        <v>0</v>
      </c>
      <c r="I59" t="e">
        <f>VLOOKUP(D59,Tabla3[[Nombre de la pieza]:[id_back]],2,FALSE)</f>
        <v>#N/A</v>
      </c>
      <c r="J59" t="e">
        <f t="shared" si="3"/>
        <v>#N/A</v>
      </c>
      <c r="K59" s="21" t="e">
        <f>VLOOKUP(D59,Tabla3[[Nombre de la pieza]:[id_back]],15,FALSE)</f>
        <v>#N/A</v>
      </c>
      <c r="L59" s="21" t="e">
        <f t="shared" si="4"/>
        <v>#N/A</v>
      </c>
      <c r="M59" s="9"/>
    </row>
    <row r="60" spans="1:13">
      <c r="A60">
        <v>59</v>
      </c>
      <c r="H60">
        <f t="shared" si="0"/>
        <v>0</v>
      </c>
      <c r="I60" t="e">
        <f>VLOOKUP(D60,Tabla3[[Nombre de la pieza]:[id_back]],2,FALSE)</f>
        <v>#N/A</v>
      </c>
      <c r="J60" t="e">
        <f t="shared" si="3"/>
        <v>#N/A</v>
      </c>
      <c r="K60" s="21" t="e">
        <f>VLOOKUP(D60,Tabla3[[Nombre de la pieza]:[id_back]],15,FALSE)</f>
        <v>#N/A</v>
      </c>
      <c r="L60" s="21" t="e">
        <f t="shared" si="4"/>
        <v>#N/A</v>
      </c>
      <c r="M60" s="9"/>
    </row>
    <row r="61" spans="1:13">
      <c r="A61">
        <v>60</v>
      </c>
      <c r="H61">
        <f t="shared" si="0"/>
        <v>0</v>
      </c>
      <c r="I61" t="e">
        <f>VLOOKUP(D61,Tabla3[[Nombre de la pieza]:[id_back]],2,FALSE)</f>
        <v>#N/A</v>
      </c>
      <c r="J61" t="e">
        <f t="shared" si="3"/>
        <v>#N/A</v>
      </c>
      <c r="K61" s="21" t="e">
        <f>VLOOKUP(D61,Tabla3[[Nombre de la pieza]:[id_back]],15,FALSE)</f>
        <v>#N/A</v>
      </c>
      <c r="L61" s="21" t="e">
        <f t="shared" si="4"/>
        <v>#N/A</v>
      </c>
      <c r="M61" s="9"/>
    </row>
    <row r="62" spans="1:13">
      <c r="A62">
        <v>61</v>
      </c>
      <c r="H62">
        <f t="shared" si="0"/>
        <v>0</v>
      </c>
      <c r="I62" t="e">
        <f>VLOOKUP(D62,Tabla3[[Nombre de la pieza]:[id_back]],2,FALSE)</f>
        <v>#N/A</v>
      </c>
      <c r="J62" t="e">
        <f t="shared" si="3"/>
        <v>#N/A</v>
      </c>
      <c r="K62" s="21" t="e">
        <f>VLOOKUP(D62,Tabla3[[Nombre de la pieza]:[id_back]],15,FALSE)</f>
        <v>#N/A</v>
      </c>
      <c r="L62" s="21" t="e">
        <f t="shared" si="4"/>
        <v>#N/A</v>
      </c>
      <c r="M62" s="9"/>
    </row>
    <row r="63" spans="1:13">
      <c r="A63">
        <v>62</v>
      </c>
      <c r="H63">
        <f t="shared" si="0"/>
        <v>0</v>
      </c>
      <c r="I63" t="e">
        <f>VLOOKUP(D63,Tabla3[[Nombre de la pieza]:[id_back]],2,FALSE)</f>
        <v>#N/A</v>
      </c>
      <c r="J63" t="e">
        <f t="shared" si="3"/>
        <v>#N/A</v>
      </c>
      <c r="K63" s="21" t="e">
        <f>VLOOKUP(D63,Tabla3[[Nombre de la pieza]:[id_back]],15,FALSE)</f>
        <v>#N/A</v>
      </c>
      <c r="L63" s="21" t="e">
        <f t="shared" si="4"/>
        <v>#N/A</v>
      </c>
      <c r="M63" s="9"/>
    </row>
    <row r="64" spans="1:13">
      <c r="A64">
        <v>63</v>
      </c>
      <c r="H64">
        <f t="shared" si="0"/>
        <v>0</v>
      </c>
      <c r="I64" t="e">
        <f>VLOOKUP(D64,Tabla3[[Nombre de la pieza]:[id_back]],2,FALSE)</f>
        <v>#N/A</v>
      </c>
      <c r="J64" t="e">
        <f t="shared" si="3"/>
        <v>#N/A</v>
      </c>
      <c r="K64" s="21" t="e">
        <f>VLOOKUP(D64,Tabla3[[Nombre de la pieza]:[id_back]],15,FALSE)</f>
        <v>#N/A</v>
      </c>
      <c r="L64" s="21" t="e">
        <f t="shared" si="4"/>
        <v>#N/A</v>
      </c>
      <c r="M64" s="9"/>
    </row>
    <row r="65" spans="1:13">
      <c r="A65">
        <v>64</v>
      </c>
      <c r="H65">
        <f t="shared" si="0"/>
        <v>0</v>
      </c>
      <c r="I65" t="e">
        <f>VLOOKUP(D65,Tabla3[[Nombre de la pieza]:[id_back]],2,FALSE)</f>
        <v>#N/A</v>
      </c>
      <c r="J65" t="e">
        <f t="shared" si="3"/>
        <v>#N/A</v>
      </c>
      <c r="K65" s="21" t="e">
        <f>VLOOKUP(D65,Tabla3[[Nombre de la pieza]:[id_back]],15,FALSE)</f>
        <v>#N/A</v>
      </c>
      <c r="L65" s="21" t="e">
        <f t="shared" si="4"/>
        <v>#N/A</v>
      </c>
      <c r="M65" s="9"/>
    </row>
    <row r="66" spans="1:13">
      <c r="A66">
        <v>65</v>
      </c>
      <c r="H66">
        <f t="shared" si="0"/>
        <v>0</v>
      </c>
      <c r="I66" t="e">
        <f>VLOOKUP(D66,Tabla3[[Nombre de la pieza]:[id_back]],2,FALSE)</f>
        <v>#N/A</v>
      </c>
      <c r="J66" t="e">
        <f t="shared" si="3"/>
        <v>#N/A</v>
      </c>
      <c r="K66" s="21" t="e">
        <f>VLOOKUP(D66,Tabla3[[Nombre de la pieza]:[id_back]],15,FALSE)</f>
        <v>#N/A</v>
      </c>
      <c r="L66" s="21" t="e">
        <f t="shared" si="4"/>
        <v>#N/A</v>
      </c>
      <c r="M66" s="9"/>
    </row>
    <row r="67" spans="1:13">
      <c r="A67">
        <v>66</v>
      </c>
      <c r="H67">
        <f t="shared" ref="H67:H130" si="5">F67-G67</f>
        <v>0</v>
      </c>
      <c r="I67" t="e">
        <f>VLOOKUP(D67,Tabla3[[Nombre de la pieza]:[id_back]],2,FALSE)</f>
        <v>#N/A</v>
      </c>
      <c r="J67" t="e">
        <f t="shared" si="3"/>
        <v>#N/A</v>
      </c>
      <c r="K67" s="21" t="e">
        <f>VLOOKUP(D67,Tabla3[[Nombre de la pieza]:[id_back]],15,FALSE)</f>
        <v>#N/A</v>
      </c>
      <c r="L67" s="21" t="e">
        <f t="shared" si="4"/>
        <v>#N/A</v>
      </c>
      <c r="M67" s="9"/>
    </row>
    <row r="68" spans="1:13">
      <c r="A68">
        <v>67</v>
      </c>
      <c r="H68">
        <f t="shared" si="5"/>
        <v>0</v>
      </c>
      <c r="I68" t="e">
        <f>VLOOKUP(D68,Tabla3[[Nombre de la pieza]:[id_back]],2,FALSE)</f>
        <v>#N/A</v>
      </c>
      <c r="J68" t="e">
        <f t="shared" ref="J68:J131" si="6">G68*I68</f>
        <v>#N/A</v>
      </c>
      <c r="K68" s="21" t="e">
        <f>VLOOKUP(D68,Tabla3[[Nombre de la pieza]:[id_back]],15,FALSE)</f>
        <v>#N/A</v>
      </c>
      <c r="L68" s="21" t="e">
        <f t="shared" ref="L68:L131" si="7">F68*K68</f>
        <v>#N/A</v>
      </c>
      <c r="M68" s="9"/>
    </row>
    <row r="69" spans="1:13">
      <c r="A69">
        <v>68</v>
      </c>
      <c r="H69">
        <f t="shared" si="5"/>
        <v>0</v>
      </c>
      <c r="I69" t="e">
        <f>VLOOKUP(D69,Tabla3[[Nombre de la pieza]:[id_back]],2,FALSE)</f>
        <v>#N/A</v>
      </c>
      <c r="J69" t="e">
        <f t="shared" si="6"/>
        <v>#N/A</v>
      </c>
      <c r="K69" s="21" t="e">
        <f>VLOOKUP(D69,Tabla3[[Nombre de la pieza]:[id_back]],15,FALSE)</f>
        <v>#N/A</v>
      </c>
      <c r="L69" s="21" t="e">
        <f t="shared" si="7"/>
        <v>#N/A</v>
      </c>
      <c r="M69" s="9"/>
    </row>
    <row r="70" spans="1:13">
      <c r="A70">
        <v>69</v>
      </c>
      <c r="H70">
        <f t="shared" si="5"/>
        <v>0</v>
      </c>
      <c r="I70" t="e">
        <f>VLOOKUP(D70,Tabla3[[Nombre de la pieza]:[id_back]],2,FALSE)</f>
        <v>#N/A</v>
      </c>
      <c r="J70" t="e">
        <f t="shared" si="6"/>
        <v>#N/A</v>
      </c>
      <c r="K70" s="21" t="e">
        <f>VLOOKUP(D70,Tabla3[[Nombre de la pieza]:[id_back]],15,FALSE)</f>
        <v>#N/A</v>
      </c>
      <c r="L70" s="21" t="e">
        <f t="shared" si="7"/>
        <v>#N/A</v>
      </c>
      <c r="M70" s="9"/>
    </row>
    <row r="71" spans="1:13">
      <c r="A71">
        <v>70</v>
      </c>
      <c r="H71">
        <f t="shared" si="5"/>
        <v>0</v>
      </c>
      <c r="I71" t="e">
        <f>VLOOKUP(D71,Tabla3[[Nombre de la pieza]:[id_back]],2,FALSE)</f>
        <v>#N/A</v>
      </c>
      <c r="J71" t="e">
        <f t="shared" si="6"/>
        <v>#N/A</v>
      </c>
      <c r="K71" s="21" t="e">
        <f>VLOOKUP(D71,Tabla3[[Nombre de la pieza]:[id_back]],15,FALSE)</f>
        <v>#N/A</v>
      </c>
      <c r="L71" s="21" t="e">
        <f t="shared" si="7"/>
        <v>#N/A</v>
      </c>
      <c r="M71" s="9"/>
    </row>
    <row r="72" spans="1:13">
      <c r="A72">
        <v>71</v>
      </c>
      <c r="H72">
        <f t="shared" si="5"/>
        <v>0</v>
      </c>
      <c r="I72" t="e">
        <f>VLOOKUP(D72,Tabla3[[Nombre de la pieza]:[id_back]],2,FALSE)</f>
        <v>#N/A</v>
      </c>
      <c r="J72" t="e">
        <f t="shared" si="6"/>
        <v>#N/A</v>
      </c>
      <c r="K72" s="21" t="e">
        <f>VLOOKUP(D72,Tabla3[[Nombre de la pieza]:[id_back]],15,FALSE)</f>
        <v>#N/A</v>
      </c>
      <c r="L72" s="21" t="e">
        <f t="shared" si="7"/>
        <v>#N/A</v>
      </c>
      <c r="M72" s="9"/>
    </row>
    <row r="73" spans="1:13">
      <c r="A73">
        <v>72</v>
      </c>
      <c r="H73">
        <f t="shared" si="5"/>
        <v>0</v>
      </c>
      <c r="I73" t="e">
        <f>VLOOKUP(D73,Tabla3[[Nombre de la pieza]:[id_back]],2,FALSE)</f>
        <v>#N/A</v>
      </c>
      <c r="J73" t="e">
        <f t="shared" si="6"/>
        <v>#N/A</v>
      </c>
      <c r="K73" s="21" t="e">
        <f>VLOOKUP(D73,Tabla3[[Nombre de la pieza]:[id_back]],15,FALSE)</f>
        <v>#N/A</v>
      </c>
      <c r="L73" s="21" t="e">
        <f t="shared" si="7"/>
        <v>#N/A</v>
      </c>
      <c r="M73" s="9"/>
    </row>
    <row r="74" spans="1:13">
      <c r="A74">
        <v>73</v>
      </c>
      <c r="H74">
        <f t="shared" si="5"/>
        <v>0</v>
      </c>
      <c r="I74" t="e">
        <f>VLOOKUP(D74,Tabla3[[Nombre de la pieza]:[id_back]],2,FALSE)</f>
        <v>#N/A</v>
      </c>
      <c r="J74" t="e">
        <f t="shared" si="6"/>
        <v>#N/A</v>
      </c>
      <c r="K74" s="21" t="e">
        <f>VLOOKUP(D74,Tabla3[[Nombre de la pieza]:[id_back]],15,FALSE)</f>
        <v>#N/A</v>
      </c>
      <c r="L74" s="21" t="e">
        <f t="shared" si="7"/>
        <v>#N/A</v>
      </c>
      <c r="M74" s="9"/>
    </row>
    <row r="75" spans="1:13">
      <c r="A75">
        <v>74</v>
      </c>
      <c r="H75">
        <f t="shared" si="5"/>
        <v>0</v>
      </c>
      <c r="I75" t="e">
        <f>VLOOKUP(D75,Tabla3[[Nombre de la pieza]:[id_back]],2,FALSE)</f>
        <v>#N/A</v>
      </c>
      <c r="J75" t="e">
        <f t="shared" si="6"/>
        <v>#N/A</v>
      </c>
      <c r="K75" s="21" t="e">
        <f>VLOOKUP(D75,Tabla3[[Nombre de la pieza]:[id_back]],15,FALSE)</f>
        <v>#N/A</v>
      </c>
      <c r="L75" s="21" t="e">
        <f t="shared" si="7"/>
        <v>#N/A</v>
      </c>
      <c r="M75" s="9"/>
    </row>
    <row r="76" spans="1:13">
      <c r="A76">
        <v>75</v>
      </c>
      <c r="H76">
        <f t="shared" si="5"/>
        <v>0</v>
      </c>
      <c r="I76" t="e">
        <f>VLOOKUP(D76,Tabla3[[Nombre de la pieza]:[id_back]],2,FALSE)</f>
        <v>#N/A</v>
      </c>
      <c r="J76" t="e">
        <f t="shared" si="6"/>
        <v>#N/A</v>
      </c>
      <c r="K76" s="21" t="e">
        <f>VLOOKUP(D76,Tabla3[[Nombre de la pieza]:[id_back]],15,FALSE)</f>
        <v>#N/A</v>
      </c>
      <c r="L76" s="21" t="e">
        <f t="shared" si="7"/>
        <v>#N/A</v>
      </c>
      <c r="M76" s="9"/>
    </row>
    <row r="77" spans="1:13">
      <c r="A77">
        <v>76</v>
      </c>
      <c r="H77">
        <f t="shared" si="5"/>
        <v>0</v>
      </c>
      <c r="I77" t="e">
        <f>VLOOKUP(D77,Tabla3[[Nombre de la pieza]:[id_back]],2,FALSE)</f>
        <v>#N/A</v>
      </c>
      <c r="J77" t="e">
        <f t="shared" si="6"/>
        <v>#N/A</v>
      </c>
      <c r="K77" s="21" t="e">
        <f>VLOOKUP(D77,Tabla3[[Nombre de la pieza]:[id_back]],15,FALSE)</f>
        <v>#N/A</v>
      </c>
      <c r="L77" s="21" t="e">
        <f t="shared" si="7"/>
        <v>#N/A</v>
      </c>
      <c r="M77" s="9"/>
    </row>
    <row r="78" spans="1:13">
      <c r="A78">
        <v>77</v>
      </c>
      <c r="H78">
        <f t="shared" si="5"/>
        <v>0</v>
      </c>
      <c r="I78" t="e">
        <f>VLOOKUP(D78,Tabla3[[Nombre de la pieza]:[id_back]],2,FALSE)</f>
        <v>#N/A</v>
      </c>
      <c r="J78" t="e">
        <f t="shared" si="6"/>
        <v>#N/A</v>
      </c>
      <c r="K78" s="21" t="e">
        <f>VLOOKUP(D78,Tabla3[[Nombre de la pieza]:[id_back]],15,FALSE)</f>
        <v>#N/A</v>
      </c>
      <c r="L78" s="21" t="e">
        <f t="shared" si="7"/>
        <v>#N/A</v>
      </c>
      <c r="M78" s="9"/>
    </row>
    <row r="79" spans="1:13">
      <c r="A79">
        <v>78</v>
      </c>
      <c r="H79">
        <f t="shared" si="5"/>
        <v>0</v>
      </c>
      <c r="I79" t="e">
        <f>VLOOKUP(D79,Tabla3[[Nombre de la pieza]:[id_back]],2,FALSE)</f>
        <v>#N/A</v>
      </c>
      <c r="J79" t="e">
        <f t="shared" si="6"/>
        <v>#N/A</v>
      </c>
      <c r="K79" s="21" t="e">
        <f>VLOOKUP(D79,Tabla3[[Nombre de la pieza]:[id_back]],15,FALSE)</f>
        <v>#N/A</v>
      </c>
      <c r="L79" s="21" t="e">
        <f t="shared" si="7"/>
        <v>#N/A</v>
      </c>
      <c r="M79" s="9"/>
    </row>
    <row r="80" spans="1:13">
      <c r="A80">
        <v>79</v>
      </c>
      <c r="H80">
        <f t="shared" si="5"/>
        <v>0</v>
      </c>
      <c r="I80" t="e">
        <f>VLOOKUP(D80,Tabla3[[Nombre de la pieza]:[id_back]],2,FALSE)</f>
        <v>#N/A</v>
      </c>
      <c r="J80" t="e">
        <f t="shared" si="6"/>
        <v>#N/A</v>
      </c>
      <c r="K80" s="21" t="e">
        <f>VLOOKUP(D80,Tabla3[[Nombre de la pieza]:[id_back]],15,FALSE)</f>
        <v>#N/A</v>
      </c>
      <c r="L80" s="21" t="e">
        <f t="shared" si="7"/>
        <v>#N/A</v>
      </c>
      <c r="M80" s="9"/>
    </row>
    <row r="81" spans="1:13">
      <c r="A81">
        <v>80</v>
      </c>
      <c r="H81">
        <f t="shared" si="5"/>
        <v>0</v>
      </c>
      <c r="I81" t="e">
        <f>VLOOKUP(D81,Tabla3[[Nombre de la pieza]:[id_back]],2,FALSE)</f>
        <v>#N/A</v>
      </c>
      <c r="J81" t="e">
        <f t="shared" si="6"/>
        <v>#N/A</v>
      </c>
      <c r="K81" s="21" t="e">
        <f>VLOOKUP(D81,Tabla3[[Nombre de la pieza]:[id_back]],15,FALSE)</f>
        <v>#N/A</v>
      </c>
      <c r="L81" s="21" t="e">
        <f t="shared" si="7"/>
        <v>#N/A</v>
      </c>
      <c r="M81" s="9"/>
    </row>
    <row r="82" spans="1:13">
      <c r="A82">
        <v>81</v>
      </c>
      <c r="H82">
        <f t="shared" si="5"/>
        <v>0</v>
      </c>
      <c r="I82" t="e">
        <f>VLOOKUP(D82,Tabla3[[Nombre de la pieza]:[id_back]],2,FALSE)</f>
        <v>#N/A</v>
      </c>
      <c r="J82" t="e">
        <f t="shared" si="6"/>
        <v>#N/A</v>
      </c>
      <c r="K82" s="21" t="e">
        <f>VLOOKUP(D82,Tabla3[[Nombre de la pieza]:[id_back]],15,FALSE)</f>
        <v>#N/A</v>
      </c>
      <c r="L82" s="21" t="e">
        <f t="shared" si="7"/>
        <v>#N/A</v>
      </c>
      <c r="M82" s="9"/>
    </row>
    <row r="83" spans="1:13">
      <c r="A83">
        <v>82</v>
      </c>
      <c r="H83">
        <f t="shared" si="5"/>
        <v>0</v>
      </c>
      <c r="I83" t="e">
        <f>VLOOKUP(D83,Tabla3[[Nombre de la pieza]:[id_back]],2,FALSE)</f>
        <v>#N/A</v>
      </c>
      <c r="J83" t="e">
        <f t="shared" si="6"/>
        <v>#N/A</v>
      </c>
      <c r="K83" s="21" t="e">
        <f>VLOOKUP(D83,Tabla3[[Nombre de la pieza]:[id_back]],15,FALSE)</f>
        <v>#N/A</v>
      </c>
      <c r="L83" s="21" t="e">
        <f t="shared" si="7"/>
        <v>#N/A</v>
      </c>
      <c r="M83" s="9"/>
    </row>
    <row r="84" spans="1:13">
      <c r="A84">
        <v>83</v>
      </c>
      <c r="H84">
        <f t="shared" si="5"/>
        <v>0</v>
      </c>
      <c r="I84" t="e">
        <f>VLOOKUP(D84,Tabla3[[Nombre de la pieza]:[id_back]],2,FALSE)</f>
        <v>#N/A</v>
      </c>
      <c r="J84" t="e">
        <f t="shared" si="6"/>
        <v>#N/A</v>
      </c>
      <c r="K84" s="21" t="e">
        <f>VLOOKUP(D84,Tabla3[[Nombre de la pieza]:[id_back]],15,FALSE)</f>
        <v>#N/A</v>
      </c>
      <c r="L84" s="21" t="e">
        <f t="shared" si="7"/>
        <v>#N/A</v>
      </c>
      <c r="M84" s="9"/>
    </row>
    <row r="85" spans="1:13">
      <c r="A85">
        <v>84</v>
      </c>
      <c r="H85">
        <f t="shared" si="5"/>
        <v>0</v>
      </c>
      <c r="I85" t="e">
        <f>VLOOKUP(D85,Tabla3[[Nombre de la pieza]:[id_back]],2,FALSE)</f>
        <v>#N/A</v>
      </c>
      <c r="J85" t="e">
        <f t="shared" si="6"/>
        <v>#N/A</v>
      </c>
      <c r="K85" s="21" t="e">
        <f>VLOOKUP(D85,Tabla3[[Nombre de la pieza]:[id_back]],15,FALSE)</f>
        <v>#N/A</v>
      </c>
      <c r="L85" s="21" t="e">
        <f t="shared" si="7"/>
        <v>#N/A</v>
      </c>
      <c r="M85" s="9"/>
    </row>
    <row r="86" spans="1:13">
      <c r="A86">
        <v>85</v>
      </c>
      <c r="H86">
        <f t="shared" si="5"/>
        <v>0</v>
      </c>
      <c r="I86" t="e">
        <f>VLOOKUP(D86,Tabla3[[Nombre de la pieza]:[id_back]],2,FALSE)</f>
        <v>#N/A</v>
      </c>
      <c r="J86" t="e">
        <f t="shared" si="6"/>
        <v>#N/A</v>
      </c>
      <c r="K86" s="21" t="e">
        <f>VLOOKUP(D86,Tabla3[[Nombre de la pieza]:[id_back]],15,FALSE)</f>
        <v>#N/A</v>
      </c>
      <c r="L86" s="21" t="e">
        <f t="shared" si="7"/>
        <v>#N/A</v>
      </c>
      <c r="M86" s="9"/>
    </row>
    <row r="87" spans="1:13">
      <c r="A87">
        <v>86</v>
      </c>
      <c r="H87">
        <f t="shared" si="5"/>
        <v>0</v>
      </c>
      <c r="I87" t="e">
        <f>VLOOKUP(D87,Tabla3[[Nombre de la pieza]:[id_back]],2,FALSE)</f>
        <v>#N/A</v>
      </c>
      <c r="J87" t="e">
        <f t="shared" si="6"/>
        <v>#N/A</v>
      </c>
      <c r="K87" s="21" t="e">
        <f>VLOOKUP(D87,Tabla3[[Nombre de la pieza]:[id_back]],15,FALSE)</f>
        <v>#N/A</v>
      </c>
      <c r="L87" s="21" t="e">
        <f t="shared" si="7"/>
        <v>#N/A</v>
      </c>
      <c r="M87" s="9"/>
    </row>
    <row r="88" spans="1:13">
      <c r="A88">
        <v>87</v>
      </c>
      <c r="H88">
        <f t="shared" si="5"/>
        <v>0</v>
      </c>
      <c r="I88" t="e">
        <f>VLOOKUP(D88,Tabla3[[Nombre de la pieza]:[id_back]],2,FALSE)</f>
        <v>#N/A</v>
      </c>
      <c r="J88" t="e">
        <f t="shared" si="6"/>
        <v>#N/A</v>
      </c>
      <c r="K88" s="21" t="e">
        <f>VLOOKUP(D88,Tabla3[[Nombre de la pieza]:[id_back]],15,FALSE)</f>
        <v>#N/A</v>
      </c>
      <c r="L88" s="21" t="e">
        <f t="shared" si="7"/>
        <v>#N/A</v>
      </c>
      <c r="M88" s="9"/>
    </row>
    <row r="89" spans="1:13">
      <c r="A89">
        <v>88</v>
      </c>
      <c r="H89">
        <f t="shared" si="5"/>
        <v>0</v>
      </c>
      <c r="I89" t="e">
        <f>VLOOKUP(D89,Tabla3[[Nombre de la pieza]:[id_back]],2,FALSE)</f>
        <v>#N/A</v>
      </c>
      <c r="J89" t="e">
        <f t="shared" si="6"/>
        <v>#N/A</v>
      </c>
      <c r="K89" s="21" t="e">
        <f>VLOOKUP(D89,Tabla3[[Nombre de la pieza]:[id_back]],15,FALSE)</f>
        <v>#N/A</v>
      </c>
      <c r="L89" s="21" t="e">
        <f t="shared" si="7"/>
        <v>#N/A</v>
      </c>
      <c r="M89" s="9"/>
    </row>
    <row r="90" spans="1:13">
      <c r="A90">
        <v>89</v>
      </c>
      <c r="H90">
        <f t="shared" si="5"/>
        <v>0</v>
      </c>
      <c r="I90" t="e">
        <f>VLOOKUP(D90,Tabla3[[Nombre de la pieza]:[id_back]],2,FALSE)</f>
        <v>#N/A</v>
      </c>
      <c r="J90" t="e">
        <f t="shared" si="6"/>
        <v>#N/A</v>
      </c>
      <c r="K90" s="21" t="e">
        <f>VLOOKUP(D90,Tabla3[[Nombre de la pieza]:[id_back]],15,FALSE)</f>
        <v>#N/A</v>
      </c>
      <c r="L90" s="21" t="e">
        <f t="shared" si="7"/>
        <v>#N/A</v>
      </c>
      <c r="M90" s="9"/>
    </row>
    <row r="91" spans="1:13">
      <c r="A91">
        <v>90</v>
      </c>
      <c r="H91">
        <f t="shared" si="5"/>
        <v>0</v>
      </c>
      <c r="I91" t="e">
        <f>VLOOKUP(D91,Tabla3[[Nombre de la pieza]:[id_back]],2,FALSE)</f>
        <v>#N/A</v>
      </c>
      <c r="J91" t="e">
        <f t="shared" si="6"/>
        <v>#N/A</v>
      </c>
      <c r="K91" s="21" t="e">
        <f>VLOOKUP(D91,Tabla3[[Nombre de la pieza]:[id_back]],15,FALSE)</f>
        <v>#N/A</v>
      </c>
      <c r="L91" s="21" t="e">
        <f t="shared" si="7"/>
        <v>#N/A</v>
      </c>
      <c r="M91" s="9"/>
    </row>
    <row r="92" spans="1:13">
      <c r="A92">
        <v>91</v>
      </c>
      <c r="H92">
        <f t="shared" si="5"/>
        <v>0</v>
      </c>
      <c r="I92" t="e">
        <f>VLOOKUP(D92,Tabla3[[Nombre de la pieza]:[id_back]],2,FALSE)</f>
        <v>#N/A</v>
      </c>
      <c r="J92" t="e">
        <f t="shared" si="6"/>
        <v>#N/A</v>
      </c>
      <c r="K92" s="21" t="e">
        <f>VLOOKUP(D92,Tabla3[[Nombre de la pieza]:[id_back]],15,FALSE)</f>
        <v>#N/A</v>
      </c>
      <c r="L92" s="21" t="e">
        <f t="shared" si="7"/>
        <v>#N/A</v>
      </c>
      <c r="M92" s="9"/>
    </row>
    <row r="93" spans="1:13">
      <c r="A93">
        <v>92</v>
      </c>
      <c r="H93">
        <f t="shared" si="5"/>
        <v>0</v>
      </c>
      <c r="I93" t="e">
        <f>VLOOKUP(D93,Tabla3[[Nombre de la pieza]:[id_back]],2,FALSE)</f>
        <v>#N/A</v>
      </c>
      <c r="J93" t="e">
        <f t="shared" si="6"/>
        <v>#N/A</v>
      </c>
      <c r="K93" s="21" t="e">
        <f>VLOOKUP(D93,Tabla3[[Nombre de la pieza]:[id_back]],15,FALSE)</f>
        <v>#N/A</v>
      </c>
      <c r="L93" s="21" t="e">
        <f t="shared" si="7"/>
        <v>#N/A</v>
      </c>
      <c r="M93" s="9"/>
    </row>
    <row r="94" spans="1:13">
      <c r="A94">
        <v>93</v>
      </c>
      <c r="H94">
        <f t="shared" si="5"/>
        <v>0</v>
      </c>
      <c r="I94" t="e">
        <f>VLOOKUP(D94,Tabla3[[Nombre de la pieza]:[id_back]],2,FALSE)</f>
        <v>#N/A</v>
      </c>
      <c r="J94" t="e">
        <f t="shared" si="6"/>
        <v>#N/A</v>
      </c>
      <c r="K94" s="21" t="e">
        <f>VLOOKUP(D94,Tabla3[[Nombre de la pieza]:[id_back]],15,FALSE)</f>
        <v>#N/A</v>
      </c>
      <c r="L94" s="21" t="e">
        <f t="shared" si="7"/>
        <v>#N/A</v>
      </c>
      <c r="M94" s="9"/>
    </row>
    <row r="95" spans="1:13">
      <c r="A95">
        <v>94</v>
      </c>
      <c r="H95">
        <f t="shared" si="5"/>
        <v>0</v>
      </c>
      <c r="I95" t="e">
        <f>VLOOKUP(D95,Tabla3[[Nombre de la pieza]:[id_back]],2,FALSE)</f>
        <v>#N/A</v>
      </c>
      <c r="J95" t="e">
        <f t="shared" si="6"/>
        <v>#N/A</v>
      </c>
      <c r="K95" s="21" t="e">
        <f>VLOOKUP(D95,Tabla3[[Nombre de la pieza]:[id_back]],15,FALSE)</f>
        <v>#N/A</v>
      </c>
      <c r="L95" s="21" t="e">
        <f t="shared" si="7"/>
        <v>#N/A</v>
      </c>
      <c r="M95" s="9"/>
    </row>
    <row r="96" spans="1:13">
      <c r="A96">
        <v>95</v>
      </c>
      <c r="H96">
        <f t="shared" si="5"/>
        <v>0</v>
      </c>
      <c r="I96" t="e">
        <f>VLOOKUP(D96,Tabla3[[Nombre de la pieza]:[id_back]],2,FALSE)</f>
        <v>#N/A</v>
      </c>
      <c r="J96" t="e">
        <f t="shared" si="6"/>
        <v>#N/A</v>
      </c>
      <c r="K96" s="21" t="e">
        <f>VLOOKUP(D96,Tabla3[[Nombre de la pieza]:[id_back]],15,FALSE)</f>
        <v>#N/A</v>
      </c>
      <c r="L96" s="21" t="e">
        <f t="shared" si="7"/>
        <v>#N/A</v>
      </c>
      <c r="M96" s="9"/>
    </row>
    <row r="97" spans="1:13">
      <c r="A97">
        <v>96</v>
      </c>
      <c r="H97">
        <f t="shared" si="5"/>
        <v>0</v>
      </c>
      <c r="I97" t="e">
        <f>VLOOKUP(D97,Tabla3[[Nombre de la pieza]:[id_back]],2,FALSE)</f>
        <v>#N/A</v>
      </c>
      <c r="J97" t="e">
        <f t="shared" si="6"/>
        <v>#N/A</v>
      </c>
      <c r="K97" s="21" t="e">
        <f>VLOOKUP(D97,Tabla3[[Nombre de la pieza]:[id_back]],15,FALSE)</f>
        <v>#N/A</v>
      </c>
      <c r="L97" s="21" t="e">
        <f t="shared" si="7"/>
        <v>#N/A</v>
      </c>
      <c r="M97" s="9"/>
    </row>
    <row r="98" spans="1:13">
      <c r="A98">
        <v>97</v>
      </c>
      <c r="H98">
        <f t="shared" si="5"/>
        <v>0</v>
      </c>
      <c r="I98" t="e">
        <f>VLOOKUP(D98,Tabla3[[Nombre de la pieza]:[id_back]],2,FALSE)</f>
        <v>#N/A</v>
      </c>
      <c r="J98" t="e">
        <f t="shared" si="6"/>
        <v>#N/A</v>
      </c>
      <c r="K98" s="21" t="e">
        <f>VLOOKUP(D98,Tabla3[[Nombre de la pieza]:[id_back]],15,FALSE)</f>
        <v>#N/A</v>
      </c>
      <c r="L98" s="21" t="e">
        <f t="shared" si="7"/>
        <v>#N/A</v>
      </c>
      <c r="M98" s="9"/>
    </row>
    <row r="99" spans="1:13">
      <c r="A99">
        <v>98</v>
      </c>
      <c r="H99">
        <f t="shared" si="5"/>
        <v>0</v>
      </c>
      <c r="I99" t="e">
        <f>VLOOKUP(D99,Tabla3[[Nombre de la pieza]:[id_back]],2,FALSE)</f>
        <v>#N/A</v>
      </c>
      <c r="J99" t="e">
        <f t="shared" si="6"/>
        <v>#N/A</v>
      </c>
      <c r="K99" s="21" t="e">
        <f>VLOOKUP(D99,Tabla3[[Nombre de la pieza]:[id_back]],15,FALSE)</f>
        <v>#N/A</v>
      </c>
      <c r="L99" s="21" t="e">
        <f t="shared" si="7"/>
        <v>#N/A</v>
      </c>
      <c r="M99" s="9"/>
    </row>
    <row r="100" spans="1:13">
      <c r="A100">
        <v>99</v>
      </c>
      <c r="H100">
        <f t="shared" si="5"/>
        <v>0</v>
      </c>
      <c r="I100" t="e">
        <f>VLOOKUP(D100,Tabla3[[Nombre de la pieza]:[id_back]],2,FALSE)</f>
        <v>#N/A</v>
      </c>
      <c r="J100" t="e">
        <f t="shared" si="6"/>
        <v>#N/A</v>
      </c>
      <c r="K100" s="21" t="e">
        <f>VLOOKUP(D100,Tabla3[[Nombre de la pieza]:[id_back]],15,FALSE)</f>
        <v>#N/A</v>
      </c>
      <c r="L100" s="21" t="e">
        <f t="shared" si="7"/>
        <v>#N/A</v>
      </c>
      <c r="M100" s="9"/>
    </row>
    <row r="101" spans="1:13">
      <c r="A101">
        <v>100</v>
      </c>
      <c r="H101">
        <f t="shared" si="5"/>
        <v>0</v>
      </c>
      <c r="I101" t="e">
        <f>VLOOKUP(D101,Tabla3[[Nombre de la pieza]:[id_back]],2,FALSE)</f>
        <v>#N/A</v>
      </c>
      <c r="J101" t="e">
        <f t="shared" si="6"/>
        <v>#N/A</v>
      </c>
      <c r="K101" s="21" t="e">
        <f>VLOOKUP(D101,Tabla3[[Nombre de la pieza]:[id_back]],15,FALSE)</f>
        <v>#N/A</v>
      </c>
      <c r="L101" s="21" t="e">
        <f t="shared" si="7"/>
        <v>#N/A</v>
      </c>
      <c r="M101" s="9"/>
    </row>
    <row r="102" spans="1:13">
      <c r="A102">
        <v>101</v>
      </c>
      <c r="H102">
        <f t="shared" si="5"/>
        <v>0</v>
      </c>
      <c r="I102" t="e">
        <f>VLOOKUP(D102,Tabla3[[Nombre de la pieza]:[id_back]],2,FALSE)</f>
        <v>#N/A</v>
      </c>
      <c r="J102" t="e">
        <f t="shared" si="6"/>
        <v>#N/A</v>
      </c>
      <c r="K102" s="21" t="e">
        <f>VLOOKUP(D102,Tabla3[[Nombre de la pieza]:[id_back]],15,FALSE)</f>
        <v>#N/A</v>
      </c>
      <c r="L102" s="21" t="e">
        <f t="shared" si="7"/>
        <v>#N/A</v>
      </c>
      <c r="M102" s="9"/>
    </row>
    <row r="103" spans="1:13">
      <c r="A103">
        <v>102</v>
      </c>
      <c r="H103">
        <f t="shared" si="5"/>
        <v>0</v>
      </c>
      <c r="I103" t="e">
        <f>VLOOKUP(D103,Tabla3[[Nombre de la pieza]:[id_back]],2,FALSE)</f>
        <v>#N/A</v>
      </c>
      <c r="J103" t="e">
        <f t="shared" si="6"/>
        <v>#N/A</v>
      </c>
      <c r="K103" s="21" t="e">
        <f>VLOOKUP(D103,Tabla3[[Nombre de la pieza]:[id_back]],15,FALSE)</f>
        <v>#N/A</v>
      </c>
      <c r="L103" s="21" t="e">
        <f t="shared" si="7"/>
        <v>#N/A</v>
      </c>
      <c r="M103" s="9"/>
    </row>
    <row r="104" spans="1:13">
      <c r="A104">
        <v>103</v>
      </c>
      <c r="H104">
        <f t="shared" si="5"/>
        <v>0</v>
      </c>
      <c r="I104" t="e">
        <f>VLOOKUP(D104,Tabla3[[Nombre de la pieza]:[id_back]],2,FALSE)</f>
        <v>#N/A</v>
      </c>
      <c r="J104" t="e">
        <f t="shared" si="6"/>
        <v>#N/A</v>
      </c>
      <c r="K104" s="21" t="e">
        <f>VLOOKUP(D104,Tabla3[[Nombre de la pieza]:[id_back]],15,FALSE)</f>
        <v>#N/A</v>
      </c>
      <c r="L104" s="21" t="e">
        <f t="shared" si="7"/>
        <v>#N/A</v>
      </c>
      <c r="M104" s="9"/>
    </row>
    <row r="105" spans="1:13">
      <c r="A105">
        <v>104</v>
      </c>
      <c r="H105">
        <f t="shared" si="5"/>
        <v>0</v>
      </c>
      <c r="I105" t="e">
        <f>VLOOKUP(D105,Tabla3[[Nombre de la pieza]:[id_back]],2,FALSE)</f>
        <v>#N/A</v>
      </c>
      <c r="J105" t="e">
        <f t="shared" si="6"/>
        <v>#N/A</v>
      </c>
      <c r="K105" s="21" t="e">
        <f>VLOOKUP(D105,Tabla3[[Nombre de la pieza]:[id_back]],15,FALSE)</f>
        <v>#N/A</v>
      </c>
      <c r="L105" s="21" t="e">
        <f t="shared" si="7"/>
        <v>#N/A</v>
      </c>
      <c r="M105" s="9"/>
    </row>
    <row r="106" spans="1:13">
      <c r="A106">
        <v>105</v>
      </c>
      <c r="H106">
        <f t="shared" si="5"/>
        <v>0</v>
      </c>
      <c r="I106" t="e">
        <f>VLOOKUP(D106,Tabla3[[Nombre de la pieza]:[id_back]],2,FALSE)</f>
        <v>#N/A</v>
      </c>
      <c r="J106" t="e">
        <f t="shared" si="6"/>
        <v>#N/A</v>
      </c>
      <c r="K106" s="21" t="e">
        <f>VLOOKUP(D106,Tabla3[[Nombre de la pieza]:[id_back]],15,FALSE)</f>
        <v>#N/A</v>
      </c>
      <c r="L106" s="21" t="e">
        <f t="shared" si="7"/>
        <v>#N/A</v>
      </c>
      <c r="M106" s="9"/>
    </row>
    <row r="107" spans="1:13">
      <c r="A107">
        <v>106</v>
      </c>
      <c r="H107">
        <f t="shared" si="5"/>
        <v>0</v>
      </c>
      <c r="I107" t="e">
        <f>VLOOKUP(D107,Tabla3[[Nombre de la pieza]:[id_back]],2,FALSE)</f>
        <v>#N/A</v>
      </c>
      <c r="J107" t="e">
        <f t="shared" si="6"/>
        <v>#N/A</v>
      </c>
      <c r="K107" s="21" t="e">
        <f>VLOOKUP(D107,Tabla3[[Nombre de la pieza]:[id_back]],15,FALSE)</f>
        <v>#N/A</v>
      </c>
      <c r="L107" s="21" t="e">
        <f t="shared" si="7"/>
        <v>#N/A</v>
      </c>
      <c r="M107" s="9"/>
    </row>
    <row r="108" spans="1:13">
      <c r="A108">
        <v>107</v>
      </c>
      <c r="H108">
        <f t="shared" si="5"/>
        <v>0</v>
      </c>
      <c r="I108" t="e">
        <f>VLOOKUP(D108,Tabla3[[Nombre de la pieza]:[id_back]],2,FALSE)</f>
        <v>#N/A</v>
      </c>
      <c r="J108" t="e">
        <f t="shared" si="6"/>
        <v>#N/A</v>
      </c>
      <c r="K108" s="21" t="e">
        <f>VLOOKUP(D108,Tabla3[[Nombre de la pieza]:[id_back]],15,FALSE)</f>
        <v>#N/A</v>
      </c>
      <c r="L108" s="21" t="e">
        <f t="shared" si="7"/>
        <v>#N/A</v>
      </c>
      <c r="M108" s="9"/>
    </row>
    <row r="109" spans="1:13">
      <c r="A109">
        <v>108</v>
      </c>
      <c r="H109">
        <f t="shared" si="5"/>
        <v>0</v>
      </c>
      <c r="I109" t="e">
        <f>VLOOKUP(D109,Tabla3[[Nombre de la pieza]:[id_back]],2,FALSE)</f>
        <v>#N/A</v>
      </c>
      <c r="J109" t="e">
        <f t="shared" si="6"/>
        <v>#N/A</v>
      </c>
      <c r="K109" s="21" t="e">
        <f>VLOOKUP(D109,Tabla3[[Nombre de la pieza]:[id_back]],15,FALSE)</f>
        <v>#N/A</v>
      </c>
      <c r="L109" s="21" t="e">
        <f t="shared" si="7"/>
        <v>#N/A</v>
      </c>
      <c r="M109" s="9"/>
    </row>
    <row r="110" spans="1:13">
      <c r="A110">
        <v>109</v>
      </c>
      <c r="H110">
        <f t="shared" si="5"/>
        <v>0</v>
      </c>
      <c r="I110" t="e">
        <f>VLOOKUP(D110,Tabla3[[Nombre de la pieza]:[id_back]],2,FALSE)</f>
        <v>#N/A</v>
      </c>
      <c r="J110" t="e">
        <f t="shared" si="6"/>
        <v>#N/A</v>
      </c>
      <c r="K110" s="21" t="e">
        <f>VLOOKUP(D110,Tabla3[[Nombre de la pieza]:[id_back]],15,FALSE)</f>
        <v>#N/A</v>
      </c>
      <c r="L110" s="21" t="e">
        <f t="shared" si="7"/>
        <v>#N/A</v>
      </c>
      <c r="M110" s="9"/>
    </row>
    <row r="111" spans="1:13">
      <c r="A111">
        <v>110</v>
      </c>
      <c r="H111">
        <f t="shared" si="5"/>
        <v>0</v>
      </c>
      <c r="I111" t="e">
        <f>VLOOKUP(D111,Tabla3[[Nombre de la pieza]:[id_back]],2,FALSE)</f>
        <v>#N/A</v>
      </c>
      <c r="J111" t="e">
        <f t="shared" si="6"/>
        <v>#N/A</v>
      </c>
      <c r="K111" s="21" t="e">
        <f>VLOOKUP(D111,Tabla3[[Nombre de la pieza]:[id_back]],15,FALSE)</f>
        <v>#N/A</v>
      </c>
      <c r="L111" s="21" t="e">
        <f t="shared" si="7"/>
        <v>#N/A</v>
      </c>
      <c r="M111" s="9"/>
    </row>
    <row r="112" spans="1:13">
      <c r="A112">
        <v>111</v>
      </c>
      <c r="H112">
        <f t="shared" si="5"/>
        <v>0</v>
      </c>
      <c r="I112" t="e">
        <f>VLOOKUP(D112,Tabla3[[Nombre de la pieza]:[id_back]],2,FALSE)</f>
        <v>#N/A</v>
      </c>
      <c r="J112" t="e">
        <f t="shared" si="6"/>
        <v>#N/A</v>
      </c>
      <c r="K112" s="21" t="e">
        <f>VLOOKUP(D112,Tabla3[[Nombre de la pieza]:[id_back]],15,FALSE)</f>
        <v>#N/A</v>
      </c>
      <c r="L112" s="21" t="e">
        <f t="shared" si="7"/>
        <v>#N/A</v>
      </c>
      <c r="M112" s="9"/>
    </row>
    <row r="113" spans="1:13">
      <c r="A113">
        <v>112</v>
      </c>
      <c r="H113">
        <f t="shared" si="5"/>
        <v>0</v>
      </c>
      <c r="I113" t="e">
        <f>VLOOKUP(D113,Tabla3[[Nombre de la pieza]:[id_back]],2,FALSE)</f>
        <v>#N/A</v>
      </c>
      <c r="J113" t="e">
        <f t="shared" si="6"/>
        <v>#N/A</v>
      </c>
      <c r="K113" s="21" t="e">
        <f>VLOOKUP(D113,Tabla3[[Nombre de la pieza]:[id_back]],15,FALSE)</f>
        <v>#N/A</v>
      </c>
      <c r="L113" s="21" t="e">
        <f t="shared" si="7"/>
        <v>#N/A</v>
      </c>
      <c r="M113" s="9"/>
    </row>
    <row r="114" spans="1:13">
      <c r="A114">
        <v>113</v>
      </c>
      <c r="H114">
        <f t="shared" si="5"/>
        <v>0</v>
      </c>
      <c r="I114" t="e">
        <f>VLOOKUP(D114,Tabla3[[Nombre de la pieza]:[id_back]],2,FALSE)</f>
        <v>#N/A</v>
      </c>
      <c r="J114" t="e">
        <f t="shared" si="6"/>
        <v>#N/A</v>
      </c>
      <c r="K114" s="21" t="e">
        <f>VLOOKUP(D114,Tabla3[[Nombre de la pieza]:[id_back]],15,FALSE)</f>
        <v>#N/A</v>
      </c>
      <c r="L114" s="21" t="e">
        <f t="shared" si="7"/>
        <v>#N/A</v>
      </c>
      <c r="M114" s="9"/>
    </row>
    <row r="115" spans="1:13">
      <c r="A115">
        <v>114</v>
      </c>
      <c r="H115">
        <f t="shared" si="5"/>
        <v>0</v>
      </c>
      <c r="I115" t="e">
        <f>VLOOKUP(D115,Tabla3[[Nombre de la pieza]:[id_back]],2,FALSE)</f>
        <v>#N/A</v>
      </c>
      <c r="J115" t="e">
        <f t="shared" si="6"/>
        <v>#N/A</v>
      </c>
      <c r="K115" s="21" t="e">
        <f>VLOOKUP(D115,Tabla3[[Nombre de la pieza]:[id_back]],15,FALSE)</f>
        <v>#N/A</v>
      </c>
      <c r="L115" s="21" t="e">
        <f t="shared" si="7"/>
        <v>#N/A</v>
      </c>
      <c r="M115" s="9"/>
    </row>
    <row r="116" spans="1:13">
      <c r="A116">
        <v>115</v>
      </c>
      <c r="H116">
        <f t="shared" si="5"/>
        <v>0</v>
      </c>
      <c r="I116" t="e">
        <f>VLOOKUP(D116,Tabla3[[Nombre de la pieza]:[id_back]],2,FALSE)</f>
        <v>#N/A</v>
      </c>
      <c r="J116" t="e">
        <f t="shared" si="6"/>
        <v>#N/A</v>
      </c>
      <c r="K116" s="21" t="e">
        <f>VLOOKUP(D116,Tabla3[[Nombre de la pieza]:[id_back]],15,FALSE)</f>
        <v>#N/A</v>
      </c>
      <c r="L116" s="21" t="e">
        <f t="shared" si="7"/>
        <v>#N/A</v>
      </c>
      <c r="M116" s="9"/>
    </row>
    <row r="117" spans="1:13">
      <c r="A117">
        <v>116</v>
      </c>
      <c r="H117">
        <f t="shared" si="5"/>
        <v>0</v>
      </c>
      <c r="I117" t="e">
        <f>VLOOKUP(D117,Tabla3[[Nombre de la pieza]:[id_back]],2,FALSE)</f>
        <v>#N/A</v>
      </c>
      <c r="J117" t="e">
        <f t="shared" si="6"/>
        <v>#N/A</v>
      </c>
      <c r="K117" s="21" t="e">
        <f>VLOOKUP(D117,Tabla3[[Nombre de la pieza]:[id_back]],15,FALSE)</f>
        <v>#N/A</v>
      </c>
      <c r="L117" s="21" t="e">
        <f t="shared" si="7"/>
        <v>#N/A</v>
      </c>
      <c r="M117" s="9"/>
    </row>
    <row r="118" spans="1:13">
      <c r="A118">
        <v>117</v>
      </c>
      <c r="H118">
        <f t="shared" si="5"/>
        <v>0</v>
      </c>
      <c r="I118" t="e">
        <f>VLOOKUP(D118,Tabla3[[Nombre de la pieza]:[id_back]],2,FALSE)</f>
        <v>#N/A</v>
      </c>
      <c r="J118" t="e">
        <f t="shared" si="6"/>
        <v>#N/A</v>
      </c>
      <c r="K118" s="21" t="e">
        <f>VLOOKUP(D118,Tabla3[[Nombre de la pieza]:[id_back]],15,FALSE)</f>
        <v>#N/A</v>
      </c>
      <c r="L118" s="21" t="e">
        <f t="shared" si="7"/>
        <v>#N/A</v>
      </c>
      <c r="M118" s="9"/>
    </row>
    <row r="119" spans="1:13">
      <c r="A119">
        <v>118</v>
      </c>
      <c r="H119">
        <f t="shared" si="5"/>
        <v>0</v>
      </c>
      <c r="I119" t="e">
        <f>VLOOKUP(D119,Tabla3[[Nombre de la pieza]:[id_back]],2,FALSE)</f>
        <v>#N/A</v>
      </c>
      <c r="J119" t="e">
        <f t="shared" si="6"/>
        <v>#N/A</v>
      </c>
      <c r="K119" s="21" t="e">
        <f>VLOOKUP(D119,Tabla3[[Nombre de la pieza]:[id_back]],15,FALSE)</f>
        <v>#N/A</v>
      </c>
      <c r="L119" s="21" t="e">
        <f t="shared" si="7"/>
        <v>#N/A</v>
      </c>
      <c r="M119" s="9"/>
    </row>
    <row r="120" spans="1:13">
      <c r="A120">
        <v>119</v>
      </c>
      <c r="H120">
        <f t="shared" si="5"/>
        <v>0</v>
      </c>
      <c r="I120" t="e">
        <f>VLOOKUP(D120,Tabla3[[Nombre de la pieza]:[id_back]],2,FALSE)</f>
        <v>#N/A</v>
      </c>
      <c r="J120" t="e">
        <f t="shared" si="6"/>
        <v>#N/A</v>
      </c>
      <c r="K120" s="21" t="e">
        <f>VLOOKUP(D120,Tabla3[[Nombre de la pieza]:[id_back]],15,FALSE)</f>
        <v>#N/A</v>
      </c>
      <c r="L120" s="21" t="e">
        <f t="shared" si="7"/>
        <v>#N/A</v>
      </c>
      <c r="M120" s="9"/>
    </row>
    <row r="121" spans="1:13">
      <c r="A121">
        <v>120</v>
      </c>
      <c r="H121">
        <f t="shared" si="5"/>
        <v>0</v>
      </c>
      <c r="I121" t="e">
        <f>VLOOKUP(D121,Tabla3[[Nombre de la pieza]:[id_back]],2,FALSE)</f>
        <v>#N/A</v>
      </c>
      <c r="J121" t="e">
        <f t="shared" si="6"/>
        <v>#N/A</v>
      </c>
      <c r="K121" s="21" t="e">
        <f>VLOOKUP(D121,Tabla3[[Nombre de la pieza]:[id_back]],15,FALSE)</f>
        <v>#N/A</v>
      </c>
      <c r="L121" s="21" t="e">
        <f t="shared" si="7"/>
        <v>#N/A</v>
      </c>
      <c r="M121" s="9"/>
    </row>
    <row r="122" spans="1:13">
      <c r="A122">
        <v>121</v>
      </c>
      <c r="H122">
        <f t="shared" si="5"/>
        <v>0</v>
      </c>
      <c r="I122" t="e">
        <f>VLOOKUP(D122,Tabla3[[Nombre de la pieza]:[id_back]],2,FALSE)</f>
        <v>#N/A</v>
      </c>
      <c r="J122" t="e">
        <f t="shared" si="6"/>
        <v>#N/A</v>
      </c>
      <c r="K122" s="21" t="e">
        <f>VLOOKUP(D122,Tabla3[[Nombre de la pieza]:[id_back]],15,FALSE)</f>
        <v>#N/A</v>
      </c>
      <c r="L122" s="21" t="e">
        <f t="shared" si="7"/>
        <v>#N/A</v>
      </c>
      <c r="M122" s="9"/>
    </row>
    <row r="123" spans="1:13">
      <c r="A123">
        <v>122</v>
      </c>
      <c r="H123">
        <f t="shared" si="5"/>
        <v>0</v>
      </c>
      <c r="I123" t="e">
        <f>VLOOKUP(D123,Tabla3[[Nombre de la pieza]:[id_back]],2,FALSE)</f>
        <v>#N/A</v>
      </c>
      <c r="J123" t="e">
        <f t="shared" si="6"/>
        <v>#N/A</v>
      </c>
      <c r="K123" s="21" t="e">
        <f>VLOOKUP(D123,Tabla3[[Nombre de la pieza]:[id_back]],15,FALSE)</f>
        <v>#N/A</v>
      </c>
      <c r="L123" s="21" t="e">
        <f t="shared" si="7"/>
        <v>#N/A</v>
      </c>
      <c r="M123" s="9"/>
    </row>
    <row r="124" spans="1:13">
      <c r="A124">
        <v>123</v>
      </c>
      <c r="H124">
        <f t="shared" si="5"/>
        <v>0</v>
      </c>
      <c r="I124" t="e">
        <f>VLOOKUP(D124,Tabla3[[Nombre de la pieza]:[id_back]],2,FALSE)</f>
        <v>#N/A</v>
      </c>
      <c r="J124" t="e">
        <f t="shared" si="6"/>
        <v>#N/A</v>
      </c>
      <c r="K124" s="21" t="e">
        <f>VLOOKUP(D124,Tabla3[[Nombre de la pieza]:[id_back]],15,FALSE)</f>
        <v>#N/A</v>
      </c>
      <c r="L124" s="21" t="e">
        <f t="shared" si="7"/>
        <v>#N/A</v>
      </c>
      <c r="M124" s="9"/>
    </row>
    <row r="125" spans="1:13">
      <c r="A125">
        <v>124</v>
      </c>
      <c r="H125">
        <f t="shared" si="5"/>
        <v>0</v>
      </c>
      <c r="I125" t="e">
        <f>VLOOKUP(D125,Tabla3[[Nombre de la pieza]:[id_back]],2,FALSE)</f>
        <v>#N/A</v>
      </c>
      <c r="J125" t="e">
        <f t="shared" si="6"/>
        <v>#N/A</v>
      </c>
      <c r="K125" s="21" t="e">
        <f>VLOOKUP(D125,Tabla3[[Nombre de la pieza]:[id_back]],15,FALSE)</f>
        <v>#N/A</v>
      </c>
      <c r="L125" s="21" t="e">
        <f t="shared" si="7"/>
        <v>#N/A</v>
      </c>
      <c r="M125" s="9"/>
    </row>
    <row r="126" spans="1:13">
      <c r="A126">
        <v>125</v>
      </c>
      <c r="H126">
        <f t="shared" si="5"/>
        <v>0</v>
      </c>
      <c r="I126" t="e">
        <f>VLOOKUP(D126,Tabla3[[Nombre de la pieza]:[id_back]],2,FALSE)</f>
        <v>#N/A</v>
      </c>
      <c r="J126" t="e">
        <f t="shared" si="6"/>
        <v>#N/A</v>
      </c>
      <c r="K126" s="21" t="e">
        <f>VLOOKUP(D126,Tabla3[[Nombre de la pieza]:[id_back]],15,FALSE)</f>
        <v>#N/A</v>
      </c>
      <c r="L126" s="21" t="e">
        <f t="shared" si="7"/>
        <v>#N/A</v>
      </c>
      <c r="M126" s="9"/>
    </row>
    <row r="127" spans="1:13">
      <c r="A127">
        <v>126</v>
      </c>
      <c r="H127">
        <f t="shared" si="5"/>
        <v>0</v>
      </c>
      <c r="I127" t="e">
        <f>VLOOKUP(D127,Tabla3[[Nombre de la pieza]:[id_back]],2,FALSE)</f>
        <v>#N/A</v>
      </c>
      <c r="J127" t="e">
        <f t="shared" si="6"/>
        <v>#N/A</v>
      </c>
      <c r="K127" s="21" t="e">
        <f>VLOOKUP(D127,Tabla3[[Nombre de la pieza]:[id_back]],15,FALSE)</f>
        <v>#N/A</v>
      </c>
      <c r="L127" s="21" t="e">
        <f t="shared" si="7"/>
        <v>#N/A</v>
      </c>
      <c r="M127" s="9"/>
    </row>
    <row r="128" spans="1:13">
      <c r="A128">
        <v>127</v>
      </c>
      <c r="H128">
        <f t="shared" si="5"/>
        <v>0</v>
      </c>
      <c r="I128" t="e">
        <f>VLOOKUP(D128,Tabla3[[Nombre de la pieza]:[id_back]],2,FALSE)</f>
        <v>#N/A</v>
      </c>
      <c r="J128" t="e">
        <f t="shared" si="6"/>
        <v>#N/A</v>
      </c>
      <c r="K128" s="21" t="e">
        <f>VLOOKUP(D128,Tabla3[[Nombre de la pieza]:[id_back]],15,FALSE)</f>
        <v>#N/A</v>
      </c>
      <c r="L128" s="21" t="e">
        <f t="shared" si="7"/>
        <v>#N/A</v>
      </c>
      <c r="M128" s="9"/>
    </row>
    <row r="129" spans="1:13">
      <c r="A129">
        <v>128</v>
      </c>
      <c r="H129">
        <f t="shared" si="5"/>
        <v>0</v>
      </c>
      <c r="I129" t="e">
        <f>VLOOKUP(D129,Tabla3[[Nombre de la pieza]:[id_back]],2,FALSE)</f>
        <v>#N/A</v>
      </c>
      <c r="J129" t="e">
        <f t="shared" si="6"/>
        <v>#N/A</v>
      </c>
      <c r="K129" s="21" t="e">
        <f>VLOOKUP(D129,Tabla3[[Nombre de la pieza]:[id_back]],15,FALSE)</f>
        <v>#N/A</v>
      </c>
      <c r="L129" s="21" t="e">
        <f t="shared" si="7"/>
        <v>#N/A</v>
      </c>
      <c r="M129" s="9"/>
    </row>
    <row r="130" spans="1:13">
      <c r="A130">
        <v>129</v>
      </c>
      <c r="H130">
        <f t="shared" si="5"/>
        <v>0</v>
      </c>
      <c r="I130" t="e">
        <f>VLOOKUP(D130,Tabla3[[Nombre de la pieza]:[id_back]],2,FALSE)</f>
        <v>#N/A</v>
      </c>
      <c r="J130" t="e">
        <f t="shared" si="6"/>
        <v>#N/A</v>
      </c>
      <c r="K130" s="21" t="e">
        <f>VLOOKUP(D130,Tabla3[[Nombre de la pieza]:[id_back]],15,FALSE)</f>
        <v>#N/A</v>
      </c>
      <c r="L130" s="21" t="e">
        <f t="shared" si="7"/>
        <v>#N/A</v>
      </c>
      <c r="M130" s="9"/>
    </row>
    <row r="131" spans="1:13">
      <c r="A131">
        <v>130</v>
      </c>
      <c r="H131">
        <f t="shared" ref="H131:H194" si="8">F131-G131</f>
        <v>0</v>
      </c>
      <c r="I131" t="e">
        <f>VLOOKUP(D131,Tabla3[[Nombre de la pieza]:[id_back]],2,FALSE)</f>
        <v>#N/A</v>
      </c>
      <c r="J131" t="e">
        <f t="shared" si="6"/>
        <v>#N/A</v>
      </c>
      <c r="K131" s="21" t="e">
        <f>VLOOKUP(D131,Tabla3[[Nombre de la pieza]:[id_back]],15,FALSE)</f>
        <v>#N/A</v>
      </c>
      <c r="L131" s="21" t="e">
        <f t="shared" si="7"/>
        <v>#N/A</v>
      </c>
      <c r="M131" s="9"/>
    </row>
    <row r="132" spans="1:13">
      <c r="A132">
        <v>131</v>
      </c>
      <c r="H132">
        <f t="shared" si="8"/>
        <v>0</v>
      </c>
      <c r="I132" t="e">
        <f>VLOOKUP(D132,Tabla3[[Nombre de la pieza]:[id_back]],2,FALSE)</f>
        <v>#N/A</v>
      </c>
      <c r="J132" t="e">
        <f t="shared" ref="J132:J195" si="9">G132*I132</f>
        <v>#N/A</v>
      </c>
      <c r="K132" s="21" t="e">
        <f>VLOOKUP(D132,Tabla3[[Nombre de la pieza]:[id_back]],15,FALSE)</f>
        <v>#N/A</v>
      </c>
      <c r="L132" s="21" t="e">
        <f t="shared" ref="L132:L195" si="10">F132*K132</f>
        <v>#N/A</v>
      </c>
      <c r="M132" s="9"/>
    </row>
    <row r="133" spans="1:13">
      <c r="A133">
        <v>132</v>
      </c>
      <c r="H133">
        <f t="shared" si="8"/>
        <v>0</v>
      </c>
      <c r="I133" t="e">
        <f>VLOOKUP(D133,Tabla3[[Nombre de la pieza]:[id_back]],2,FALSE)</f>
        <v>#N/A</v>
      </c>
      <c r="J133" t="e">
        <f t="shared" si="9"/>
        <v>#N/A</v>
      </c>
      <c r="K133" s="21" t="e">
        <f>VLOOKUP(D133,Tabla3[[Nombre de la pieza]:[id_back]],15,FALSE)</f>
        <v>#N/A</v>
      </c>
      <c r="L133" s="21" t="e">
        <f t="shared" si="10"/>
        <v>#N/A</v>
      </c>
      <c r="M133" s="9"/>
    </row>
    <row r="134" spans="1:13">
      <c r="A134">
        <v>133</v>
      </c>
      <c r="H134">
        <f t="shared" si="8"/>
        <v>0</v>
      </c>
      <c r="I134" t="e">
        <f>VLOOKUP(D134,Tabla3[[Nombre de la pieza]:[id_back]],2,FALSE)</f>
        <v>#N/A</v>
      </c>
      <c r="J134" t="e">
        <f t="shared" si="9"/>
        <v>#N/A</v>
      </c>
      <c r="K134" s="21" t="e">
        <f>VLOOKUP(D134,Tabla3[[Nombre de la pieza]:[id_back]],15,FALSE)</f>
        <v>#N/A</v>
      </c>
      <c r="L134" s="21" t="e">
        <f t="shared" si="10"/>
        <v>#N/A</v>
      </c>
      <c r="M134" s="9"/>
    </row>
    <row r="135" spans="1:13">
      <c r="A135">
        <v>134</v>
      </c>
      <c r="H135">
        <f t="shared" si="8"/>
        <v>0</v>
      </c>
      <c r="I135" t="e">
        <f>VLOOKUP(D135,Tabla3[[Nombre de la pieza]:[id_back]],2,FALSE)</f>
        <v>#N/A</v>
      </c>
      <c r="J135" t="e">
        <f t="shared" si="9"/>
        <v>#N/A</v>
      </c>
      <c r="K135" s="21" t="e">
        <f>VLOOKUP(D135,Tabla3[[Nombre de la pieza]:[id_back]],15,FALSE)</f>
        <v>#N/A</v>
      </c>
      <c r="L135" s="21" t="e">
        <f t="shared" si="10"/>
        <v>#N/A</v>
      </c>
      <c r="M135" s="9"/>
    </row>
    <row r="136" spans="1:13">
      <c r="A136">
        <v>135</v>
      </c>
      <c r="H136">
        <f t="shared" si="8"/>
        <v>0</v>
      </c>
      <c r="I136" t="e">
        <f>VLOOKUP(D136,Tabla3[[Nombre de la pieza]:[id_back]],2,FALSE)</f>
        <v>#N/A</v>
      </c>
      <c r="J136" t="e">
        <f t="shared" si="9"/>
        <v>#N/A</v>
      </c>
      <c r="K136" s="21" t="e">
        <f>VLOOKUP(D136,Tabla3[[Nombre de la pieza]:[id_back]],15,FALSE)</f>
        <v>#N/A</v>
      </c>
      <c r="L136" s="21" t="e">
        <f t="shared" si="10"/>
        <v>#N/A</v>
      </c>
      <c r="M136" s="9"/>
    </row>
    <row r="137" spans="1:13">
      <c r="A137">
        <v>136</v>
      </c>
      <c r="H137">
        <f t="shared" si="8"/>
        <v>0</v>
      </c>
      <c r="I137" t="e">
        <f>VLOOKUP(D137,Tabla3[[Nombre de la pieza]:[id_back]],2,FALSE)</f>
        <v>#N/A</v>
      </c>
      <c r="J137" t="e">
        <f t="shared" si="9"/>
        <v>#N/A</v>
      </c>
      <c r="K137" s="21" t="e">
        <f>VLOOKUP(D137,Tabla3[[Nombre de la pieza]:[id_back]],15,FALSE)</f>
        <v>#N/A</v>
      </c>
      <c r="L137" s="21" t="e">
        <f t="shared" si="10"/>
        <v>#N/A</v>
      </c>
      <c r="M137" s="9"/>
    </row>
    <row r="138" spans="1:13">
      <c r="A138">
        <v>137</v>
      </c>
      <c r="H138">
        <f t="shared" si="8"/>
        <v>0</v>
      </c>
      <c r="I138" t="e">
        <f>VLOOKUP(D138,Tabla3[[Nombre de la pieza]:[id_back]],2,FALSE)</f>
        <v>#N/A</v>
      </c>
      <c r="J138" t="e">
        <f t="shared" si="9"/>
        <v>#N/A</v>
      </c>
      <c r="K138" s="21" t="e">
        <f>VLOOKUP(D138,Tabla3[[Nombre de la pieza]:[id_back]],15,FALSE)</f>
        <v>#N/A</v>
      </c>
      <c r="L138" s="21" t="e">
        <f t="shared" si="10"/>
        <v>#N/A</v>
      </c>
      <c r="M138" s="9"/>
    </row>
    <row r="139" spans="1:13">
      <c r="A139">
        <v>138</v>
      </c>
      <c r="H139">
        <f t="shared" si="8"/>
        <v>0</v>
      </c>
      <c r="I139" t="e">
        <f>VLOOKUP(D139,Tabla3[[Nombre de la pieza]:[id_back]],2,FALSE)</f>
        <v>#N/A</v>
      </c>
      <c r="J139" t="e">
        <f t="shared" si="9"/>
        <v>#N/A</v>
      </c>
      <c r="K139" s="21" t="e">
        <f>VLOOKUP(D139,Tabla3[[Nombre de la pieza]:[id_back]],15,FALSE)</f>
        <v>#N/A</v>
      </c>
      <c r="L139" s="21" t="e">
        <f t="shared" si="10"/>
        <v>#N/A</v>
      </c>
      <c r="M139" s="9"/>
    </row>
    <row r="140" spans="1:13">
      <c r="A140">
        <v>139</v>
      </c>
      <c r="H140">
        <f t="shared" si="8"/>
        <v>0</v>
      </c>
      <c r="I140" t="e">
        <f>VLOOKUP(D140,Tabla3[[Nombre de la pieza]:[id_back]],2,FALSE)</f>
        <v>#N/A</v>
      </c>
      <c r="J140" t="e">
        <f t="shared" si="9"/>
        <v>#N/A</v>
      </c>
      <c r="K140" s="21" t="e">
        <f>VLOOKUP(D140,Tabla3[[Nombre de la pieza]:[id_back]],15,FALSE)</f>
        <v>#N/A</v>
      </c>
      <c r="L140" s="21" t="e">
        <f t="shared" si="10"/>
        <v>#N/A</v>
      </c>
      <c r="M140" s="9"/>
    </row>
    <row r="141" spans="1:13">
      <c r="A141">
        <v>140</v>
      </c>
      <c r="H141">
        <f t="shared" si="8"/>
        <v>0</v>
      </c>
      <c r="I141" t="e">
        <f>VLOOKUP(D141,Tabla3[[Nombre de la pieza]:[id_back]],2,FALSE)</f>
        <v>#N/A</v>
      </c>
      <c r="J141" t="e">
        <f t="shared" si="9"/>
        <v>#N/A</v>
      </c>
      <c r="K141" s="21" t="e">
        <f>VLOOKUP(D141,Tabla3[[Nombre de la pieza]:[id_back]],15,FALSE)</f>
        <v>#N/A</v>
      </c>
      <c r="L141" s="21" t="e">
        <f t="shared" si="10"/>
        <v>#N/A</v>
      </c>
      <c r="M141" s="9"/>
    </row>
    <row r="142" spans="1:13">
      <c r="A142">
        <v>141</v>
      </c>
      <c r="H142">
        <f t="shared" si="8"/>
        <v>0</v>
      </c>
      <c r="I142" t="e">
        <f>VLOOKUP(D142,Tabla3[[Nombre de la pieza]:[id_back]],2,FALSE)</f>
        <v>#N/A</v>
      </c>
      <c r="J142" t="e">
        <f t="shared" si="9"/>
        <v>#N/A</v>
      </c>
      <c r="K142" s="21" t="e">
        <f>VLOOKUP(D142,Tabla3[[Nombre de la pieza]:[id_back]],15,FALSE)</f>
        <v>#N/A</v>
      </c>
      <c r="L142" s="21" t="e">
        <f t="shared" si="10"/>
        <v>#N/A</v>
      </c>
      <c r="M142" s="9"/>
    </row>
    <row r="143" spans="1:13">
      <c r="A143">
        <v>142</v>
      </c>
      <c r="H143">
        <f t="shared" si="8"/>
        <v>0</v>
      </c>
      <c r="I143" t="e">
        <f>VLOOKUP(D143,Tabla3[[Nombre de la pieza]:[id_back]],2,FALSE)</f>
        <v>#N/A</v>
      </c>
      <c r="J143" t="e">
        <f t="shared" si="9"/>
        <v>#N/A</v>
      </c>
      <c r="K143" s="21" t="e">
        <f>VLOOKUP(D143,Tabla3[[Nombre de la pieza]:[id_back]],15,FALSE)</f>
        <v>#N/A</v>
      </c>
      <c r="L143" s="21" t="e">
        <f t="shared" si="10"/>
        <v>#N/A</v>
      </c>
      <c r="M143" s="9"/>
    </row>
    <row r="144" spans="1:13">
      <c r="A144">
        <v>143</v>
      </c>
      <c r="H144">
        <f t="shared" si="8"/>
        <v>0</v>
      </c>
      <c r="I144" t="e">
        <f>VLOOKUP(D144,Tabla3[[Nombre de la pieza]:[id_back]],2,FALSE)</f>
        <v>#N/A</v>
      </c>
      <c r="J144" t="e">
        <f t="shared" si="9"/>
        <v>#N/A</v>
      </c>
      <c r="K144" s="21" t="e">
        <f>VLOOKUP(D144,Tabla3[[Nombre de la pieza]:[id_back]],15,FALSE)</f>
        <v>#N/A</v>
      </c>
      <c r="L144" s="21" t="e">
        <f t="shared" si="10"/>
        <v>#N/A</v>
      </c>
      <c r="M144" s="9"/>
    </row>
    <row r="145" spans="1:13">
      <c r="A145">
        <v>144</v>
      </c>
      <c r="H145">
        <f t="shared" si="8"/>
        <v>0</v>
      </c>
      <c r="I145" t="e">
        <f>VLOOKUP(D145,Tabla3[[Nombre de la pieza]:[id_back]],2,FALSE)</f>
        <v>#N/A</v>
      </c>
      <c r="J145" t="e">
        <f t="shared" si="9"/>
        <v>#N/A</v>
      </c>
      <c r="K145" s="21" t="e">
        <f>VLOOKUP(D145,Tabla3[[Nombre de la pieza]:[id_back]],15,FALSE)</f>
        <v>#N/A</v>
      </c>
      <c r="L145" s="21" t="e">
        <f t="shared" si="10"/>
        <v>#N/A</v>
      </c>
      <c r="M145" s="9"/>
    </row>
    <row r="146" spans="1:13">
      <c r="A146">
        <v>145</v>
      </c>
      <c r="H146">
        <f t="shared" si="8"/>
        <v>0</v>
      </c>
      <c r="I146" t="e">
        <f>VLOOKUP(D146,Tabla3[[Nombre de la pieza]:[id_back]],2,FALSE)</f>
        <v>#N/A</v>
      </c>
      <c r="J146" t="e">
        <f t="shared" si="9"/>
        <v>#N/A</v>
      </c>
      <c r="K146" s="21" t="e">
        <f>VLOOKUP(D146,Tabla3[[Nombre de la pieza]:[id_back]],15,FALSE)</f>
        <v>#N/A</v>
      </c>
      <c r="L146" s="21" t="e">
        <f t="shared" si="10"/>
        <v>#N/A</v>
      </c>
      <c r="M146" s="9"/>
    </row>
    <row r="147" spans="1:13">
      <c r="A147">
        <v>146</v>
      </c>
      <c r="H147">
        <f t="shared" si="8"/>
        <v>0</v>
      </c>
      <c r="I147" t="e">
        <f>VLOOKUP(D147,Tabla3[[Nombre de la pieza]:[id_back]],2,FALSE)</f>
        <v>#N/A</v>
      </c>
      <c r="J147" t="e">
        <f t="shared" si="9"/>
        <v>#N/A</v>
      </c>
      <c r="K147" s="21" t="e">
        <f>VLOOKUP(D147,Tabla3[[Nombre de la pieza]:[id_back]],15,FALSE)</f>
        <v>#N/A</v>
      </c>
      <c r="L147" s="21" t="e">
        <f t="shared" si="10"/>
        <v>#N/A</v>
      </c>
      <c r="M147" s="9"/>
    </row>
    <row r="148" spans="1:13">
      <c r="A148">
        <v>147</v>
      </c>
      <c r="H148">
        <f t="shared" si="8"/>
        <v>0</v>
      </c>
      <c r="I148" t="e">
        <f>VLOOKUP(D148,Tabla3[[Nombre de la pieza]:[id_back]],2,FALSE)</f>
        <v>#N/A</v>
      </c>
      <c r="J148" t="e">
        <f t="shared" si="9"/>
        <v>#N/A</v>
      </c>
      <c r="K148" s="21" t="e">
        <f>VLOOKUP(D148,Tabla3[[Nombre de la pieza]:[id_back]],15,FALSE)</f>
        <v>#N/A</v>
      </c>
      <c r="L148" s="21" t="e">
        <f t="shared" si="10"/>
        <v>#N/A</v>
      </c>
      <c r="M148" s="9"/>
    </row>
    <row r="149" spans="1:13">
      <c r="A149">
        <v>148</v>
      </c>
      <c r="H149">
        <f t="shared" si="8"/>
        <v>0</v>
      </c>
      <c r="I149" t="e">
        <f>VLOOKUP(D149,Tabla3[[Nombre de la pieza]:[id_back]],2,FALSE)</f>
        <v>#N/A</v>
      </c>
      <c r="J149" t="e">
        <f t="shared" si="9"/>
        <v>#N/A</v>
      </c>
      <c r="K149" s="21" t="e">
        <f>VLOOKUP(D149,Tabla3[[Nombre de la pieza]:[id_back]],15,FALSE)</f>
        <v>#N/A</v>
      </c>
      <c r="L149" s="21" t="e">
        <f t="shared" si="10"/>
        <v>#N/A</v>
      </c>
      <c r="M149" s="9"/>
    </row>
    <row r="150" spans="1:13">
      <c r="A150">
        <v>149</v>
      </c>
      <c r="H150">
        <f t="shared" si="8"/>
        <v>0</v>
      </c>
      <c r="I150" t="e">
        <f>VLOOKUP(D150,Tabla3[[Nombre de la pieza]:[id_back]],2,FALSE)</f>
        <v>#N/A</v>
      </c>
      <c r="J150" t="e">
        <f t="shared" si="9"/>
        <v>#N/A</v>
      </c>
      <c r="K150" s="21" t="e">
        <f>VLOOKUP(D150,Tabla3[[Nombre de la pieza]:[id_back]],15,FALSE)</f>
        <v>#N/A</v>
      </c>
      <c r="L150" s="21" t="e">
        <f t="shared" si="10"/>
        <v>#N/A</v>
      </c>
      <c r="M150" s="9"/>
    </row>
    <row r="151" spans="1:13">
      <c r="A151">
        <v>150</v>
      </c>
      <c r="H151">
        <f t="shared" si="8"/>
        <v>0</v>
      </c>
      <c r="I151" t="e">
        <f>VLOOKUP(D151,Tabla3[[Nombre de la pieza]:[id_back]],2,FALSE)</f>
        <v>#N/A</v>
      </c>
      <c r="J151" t="e">
        <f t="shared" si="9"/>
        <v>#N/A</v>
      </c>
      <c r="K151" s="21" t="e">
        <f>VLOOKUP(D151,Tabla3[[Nombre de la pieza]:[id_back]],15,FALSE)</f>
        <v>#N/A</v>
      </c>
      <c r="L151" s="21" t="e">
        <f t="shared" si="10"/>
        <v>#N/A</v>
      </c>
      <c r="M151" s="9"/>
    </row>
    <row r="152" spans="1:13">
      <c r="A152">
        <v>151</v>
      </c>
      <c r="H152">
        <f t="shared" si="8"/>
        <v>0</v>
      </c>
      <c r="I152" t="e">
        <f>VLOOKUP(D152,Tabla3[[Nombre de la pieza]:[id_back]],2,FALSE)</f>
        <v>#N/A</v>
      </c>
      <c r="J152" t="e">
        <f t="shared" si="9"/>
        <v>#N/A</v>
      </c>
      <c r="K152" s="21" t="e">
        <f>VLOOKUP(D152,Tabla3[[Nombre de la pieza]:[id_back]],15,FALSE)</f>
        <v>#N/A</v>
      </c>
      <c r="L152" s="21" t="e">
        <f t="shared" si="10"/>
        <v>#N/A</v>
      </c>
      <c r="M152" s="9"/>
    </row>
    <row r="153" spans="1:13">
      <c r="A153">
        <v>152</v>
      </c>
      <c r="H153">
        <f t="shared" si="8"/>
        <v>0</v>
      </c>
      <c r="I153" t="e">
        <f>VLOOKUP(D153,Tabla3[[Nombre de la pieza]:[id_back]],2,FALSE)</f>
        <v>#N/A</v>
      </c>
      <c r="J153" t="e">
        <f t="shared" si="9"/>
        <v>#N/A</v>
      </c>
      <c r="K153" s="21" t="e">
        <f>VLOOKUP(D153,Tabla3[[Nombre de la pieza]:[id_back]],15,FALSE)</f>
        <v>#N/A</v>
      </c>
      <c r="L153" s="21" t="e">
        <f t="shared" si="10"/>
        <v>#N/A</v>
      </c>
      <c r="M153" s="9"/>
    </row>
    <row r="154" spans="1:13">
      <c r="A154">
        <v>153</v>
      </c>
      <c r="H154">
        <f t="shared" si="8"/>
        <v>0</v>
      </c>
      <c r="I154" t="e">
        <f>VLOOKUP(D154,Tabla3[[Nombre de la pieza]:[id_back]],2,FALSE)</f>
        <v>#N/A</v>
      </c>
      <c r="J154" t="e">
        <f t="shared" si="9"/>
        <v>#N/A</v>
      </c>
      <c r="K154" s="21" t="e">
        <f>VLOOKUP(D154,Tabla3[[Nombre de la pieza]:[id_back]],15,FALSE)</f>
        <v>#N/A</v>
      </c>
      <c r="L154" s="21" t="e">
        <f t="shared" si="10"/>
        <v>#N/A</v>
      </c>
      <c r="M154" s="9"/>
    </row>
    <row r="155" spans="1:13">
      <c r="A155">
        <v>154</v>
      </c>
      <c r="H155">
        <f t="shared" si="8"/>
        <v>0</v>
      </c>
      <c r="I155" t="e">
        <f>VLOOKUP(D155,Tabla3[[Nombre de la pieza]:[id_back]],2,FALSE)</f>
        <v>#N/A</v>
      </c>
      <c r="J155" t="e">
        <f t="shared" si="9"/>
        <v>#N/A</v>
      </c>
      <c r="K155" s="21" t="e">
        <f>VLOOKUP(D155,Tabla3[[Nombre de la pieza]:[id_back]],15,FALSE)</f>
        <v>#N/A</v>
      </c>
      <c r="L155" s="21" t="e">
        <f t="shared" si="10"/>
        <v>#N/A</v>
      </c>
      <c r="M155" s="9"/>
    </row>
    <row r="156" spans="1:13">
      <c r="A156">
        <v>155</v>
      </c>
      <c r="H156">
        <f t="shared" si="8"/>
        <v>0</v>
      </c>
      <c r="I156" t="e">
        <f>VLOOKUP(D156,Tabla3[[Nombre de la pieza]:[id_back]],2,FALSE)</f>
        <v>#N/A</v>
      </c>
      <c r="J156" t="e">
        <f t="shared" si="9"/>
        <v>#N/A</v>
      </c>
      <c r="K156" s="21" t="e">
        <f>VLOOKUP(D156,Tabla3[[Nombre de la pieza]:[id_back]],15,FALSE)</f>
        <v>#N/A</v>
      </c>
      <c r="L156" s="21" t="e">
        <f t="shared" si="10"/>
        <v>#N/A</v>
      </c>
      <c r="M156" s="9"/>
    </row>
    <row r="157" spans="1:13">
      <c r="A157">
        <v>156</v>
      </c>
      <c r="H157">
        <f t="shared" si="8"/>
        <v>0</v>
      </c>
      <c r="I157" t="e">
        <f>VLOOKUP(D157,Tabla3[[Nombre de la pieza]:[id_back]],2,FALSE)</f>
        <v>#N/A</v>
      </c>
      <c r="J157" t="e">
        <f t="shared" si="9"/>
        <v>#N/A</v>
      </c>
      <c r="K157" s="21" t="e">
        <f>VLOOKUP(D157,Tabla3[[Nombre de la pieza]:[id_back]],15,FALSE)</f>
        <v>#N/A</v>
      </c>
      <c r="L157" s="21" t="e">
        <f t="shared" si="10"/>
        <v>#N/A</v>
      </c>
      <c r="M157" s="9"/>
    </row>
    <row r="158" spans="1:13">
      <c r="A158">
        <v>157</v>
      </c>
      <c r="H158">
        <f t="shared" si="8"/>
        <v>0</v>
      </c>
      <c r="I158" t="e">
        <f>VLOOKUP(D158,Tabla3[[Nombre de la pieza]:[id_back]],2,FALSE)</f>
        <v>#N/A</v>
      </c>
      <c r="J158" t="e">
        <f t="shared" si="9"/>
        <v>#N/A</v>
      </c>
      <c r="K158" s="21" t="e">
        <f>VLOOKUP(D158,Tabla3[[Nombre de la pieza]:[id_back]],15,FALSE)</f>
        <v>#N/A</v>
      </c>
      <c r="L158" s="21" t="e">
        <f t="shared" si="10"/>
        <v>#N/A</v>
      </c>
      <c r="M158" s="9"/>
    </row>
    <row r="159" spans="1:13">
      <c r="A159">
        <v>158</v>
      </c>
      <c r="H159">
        <f t="shared" si="8"/>
        <v>0</v>
      </c>
      <c r="I159" t="e">
        <f>VLOOKUP(D159,Tabla3[[Nombre de la pieza]:[id_back]],2,FALSE)</f>
        <v>#N/A</v>
      </c>
      <c r="J159" t="e">
        <f t="shared" si="9"/>
        <v>#N/A</v>
      </c>
      <c r="K159" s="21" t="e">
        <f>VLOOKUP(D159,Tabla3[[Nombre de la pieza]:[id_back]],15,FALSE)</f>
        <v>#N/A</v>
      </c>
      <c r="L159" s="21" t="e">
        <f t="shared" si="10"/>
        <v>#N/A</v>
      </c>
      <c r="M159" s="9"/>
    </row>
    <row r="160" spans="1:13">
      <c r="A160">
        <v>159</v>
      </c>
      <c r="H160">
        <f t="shared" si="8"/>
        <v>0</v>
      </c>
      <c r="I160" t="e">
        <f>VLOOKUP(D160,Tabla3[[Nombre de la pieza]:[id_back]],2,FALSE)</f>
        <v>#N/A</v>
      </c>
      <c r="J160" t="e">
        <f t="shared" si="9"/>
        <v>#N/A</v>
      </c>
      <c r="K160" s="21" t="e">
        <f>VLOOKUP(D160,Tabla3[[Nombre de la pieza]:[id_back]],15,FALSE)</f>
        <v>#N/A</v>
      </c>
      <c r="L160" s="21" t="e">
        <f t="shared" si="10"/>
        <v>#N/A</v>
      </c>
      <c r="M160" s="9"/>
    </row>
    <row r="161" spans="1:13">
      <c r="A161">
        <v>160</v>
      </c>
      <c r="H161">
        <f t="shared" si="8"/>
        <v>0</v>
      </c>
      <c r="I161" t="e">
        <f>VLOOKUP(D161,Tabla3[[Nombre de la pieza]:[id_back]],2,FALSE)</f>
        <v>#N/A</v>
      </c>
      <c r="J161" t="e">
        <f t="shared" si="9"/>
        <v>#N/A</v>
      </c>
      <c r="K161" s="21" t="e">
        <f>VLOOKUP(D161,Tabla3[[Nombre de la pieza]:[id_back]],15,FALSE)</f>
        <v>#N/A</v>
      </c>
      <c r="L161" s="21" t="e">
        <f t="shared" si="10"/>
        <v>#N/A</v>
      </c>
      <c r="M161" s="9"/>
    </row>
    <row r="162" spans="1:13">
      <c r="A162">
        <v>161</v>
      </c>
      <c r="H162">
        <f t="shared" si="8"/>
        <v>0</v>
      </c>
      <c r="I162" t="e">
        <f>VLOOKUP(D162,Tabla3[[Nombre de la pieza]:[id_back]],2,FALSE)</f>
        <v>#N/A</v>
      </c>
      <c r="J162" t="e">
        <f t="shared" si="9"/>
        <v>#N/A</v>
      </c>
      <c r="K162" s="21" t="e">
        <f>VLOOKUP(D162,Tabla3[[Nombre de la pieza]:[id_back]],15,FALSE)</f>
        <v>#N/A</v>
      </c>
      <c r="L162" s="21" t="e">
        <f t="shared" si="10"/>
        <v>#N/A</v>
      </c>
      <c r="M162" s="9"/>
    </row>
    <row r="163" spans="1:13">
      <c r="A163">
        <v>162</v>
      </c>
      <c r="H163">
        <f t="shared" si="8"/>
        <v>0</v>
      </c>
      <c r="I163" t="e">
        <f>VLOOKUP(D163,Tabla3[[Nombre de la pieza]:[id_back]],2,FALSE)</f>
        <v>#N/A</v>
      </c>
      <c r="J163" t="e">
        <f t="shared" si="9"/>
        <v>#N/A</v>
      </c>
      <c r="K163" s="21" t="e">
        <f>VLOOKUP(D163,Tabla3[[Nombre de la pieza]:[id_back]],15,FALSE)</f>
        <v>#N/A</v>
      </c>
      <c r="L163" s="21" t="e">
        <f t="shared" si="10"/>
        <v>#N/A</v>
      </c>
      <c r="M163" s="9"/>
    </row>
    <row r="164" spans="1:13">
      <c r="A164">
        <v>163</v>
      </c>
      <c r="H164">
        <f t="shared" si="8"/>
        <v>0</v>
      </c>
      <c r="I164" t="e">
        <f>VLOOKUP(D164,Tabla3[[Nombre de la pieza]:[id_back]],2,FALSE)</f>
        <v>#N/A</v>
      </c>
      <c r="J164" t="e">
        <f t="shared" si="9"/>
        <v>#N/A</v>
      </c>
      <c r="K164" s="21" t="e">
        <f>VLOOKUP(D164,Tabla3[[Nombre de la pieza]:[id_back]],15,FALSE)</f>
        <v>#N/A</v>
      </c>
      <c r="L164" s="21" t="e">
        <f t="shared" si="10"/>
        <v>#N/A</v>
      </c>
      <c r="M164" s="9"/>
    </row>
    <row r="165" spans="1:13">
      <c r="A165">
        <v>164</v>
      </c>
      <c r="H165">
        <f t="shared" si="8"/>
        <v>0</v>
      </c>
      <c r="I165" t="e">
        <f>VLOOKUP(D165,Tabla3[[Nombre de la pieza]:[id_back]],2,FALSE)</f>
        <v>#N/A</v>
      </c>
      <c r="J165" t="e">
        <f t="shared" si="9"/>
        <v>#N/A</v>
      </c>
      <c r="K165" s="21" t="e">
        <f>VLOOKUP(D165,Tabla3[[Nombre de la pieza]:[id_back]],15,FALSE)</f>
        <v>#N/A</v>
      </c>
      <c r="L165" s="21" t="e">
        <f t="shared" si="10"/>
        <v>#N/A</v>
      </c>
      <c r="M165" s="9"/>
    </row>
    <row r="166" spans="1:13">
      <c r="A166">
        <v>165</v>
      </c>
      <c r="H166">
        <f t="shared" si="8"/>
        <v>0</v>
      </c>
      <c r="I166" t="e">
        <f>VLOOKUP(D166,Tabla3[[Nombre de la pieza]:[id_back]],2,FALSE)</f>
        <v>#N/A</v>
      </c>
      <c r="J166" t="e">
        <f t="shared" si="9"/>
        <v>#N/A</v>
      </c>
      <c r="K166" s="21" t="e">
        <f>VLOOKUP(D166,Tabla3[[Nombre de la pieza]:[id_back]],15,FALSE)</f>
        <v>#N/A</v>
      </c>
      <c r="L166" s="21" t="e">
        <f t="shared" si="10"/>
        <v>#N/A</v>
      </c>
      <c r="M166" s="9"/>
    </row>
    <row r="167" spans="1:13">
      <c r="A167">
        <v>166</v>
      </c>
      <c r="H167">
        <f t="shared" si="8"/>
        <v>0</v>
      </c>
      <c r="I167" t="e">
        <f>VLOOKUP(D167,Tabla3[[Nombre de la pieza]:[id_back]],2,FALSE)</f>
        <v>#N/A</v>
      </c>
      <c r="J167" t="e">
        <f t="shared" si="9"/>
        <v>#N/A</v>
      </c>
      <c r="K167" s="21" t="e">
        <f>VLOOKUP(D167,Tabla3[[Nombre de la pieza]:[id_back]],15,FALSE)</f>
        <v>#N/A</v>
      </c>
      <c r="L167" s="21" t="e">
        <f t="shared" si="10"/>
        <v>#N/A</v>
      </c>
      <c r="M167" s="9"/>
    </row>
    <row r="168" spans="1:13">
      <c r="A168">
        <v>167</v>
      </c>
      <c r="H168">
        <f t="shared" si="8"/>
        <v>0</v>
      </c>
      <c r="I168" t="e">
        <f>VLOOKUP(D168,Tabla3[[Nombre de la pieza]:[id_back]],2,FALSE)</f>
        <v>#N/A</v>
      </c>
      <c r="J168" t="e">
        <f t="shared" si="9"/>
        <v>#N/A</v>
      </c>
      <c r="K168" s="21" t="e">
        <f>VLOOKUP(D168,Tabla3[[Nombre de la pieza]:[id_back]],15,FALSE)</f>
        <v>#N/A</v>
      </c>
      <c r="L168" s="21" t="e">
        <f t="shared" si="10"/>
        <v>#N/A</v>
      </c>
      <c r="M168" s="9"/>
    </row>
    <row r="169" spans="1:13">
      <c r="A169">
        <v>168</v>
      </c>
      <c r="H169">
        <f t="shared" si="8"/>
        <v>0</v>
      </c>
      <c r="I169" t="e">
        <f>VLOOKUP(D169,Tabla3[[Nombre de la pieza]:[id_back]],2,FALSE)</f>
        <v>#N/A</v>
      </c>
      <c r="J169" t="e">
        <f t="shared" si="9"/>
        <v>#N/A</v>
      </c>
      <c r="K169" s="21" t="e">
        <f>VLOOKUP(D169,Tabla3[[Nombre de la pieza]:[id_back]],15,FALSE)</f>
        <v>#N/A</v>
      </c>
      <c r="L169" s="21" t="e">
        <f t="shared" si="10"/>
        <v>#N/A</v>
      </c>
      <c r="M169" s="9"/>
    </row>
    <row r="170" spans="1:13">
      <c r="A170">
        <v>169</v>
      </c>
      <c r="H170">
        <f t="shared" si="8"/>
        <v>0</v>
      </c>
      <c r="I170" t="e">
        <f>VLOOKUP(D170,Tabla3[[Nombre de la pieza]:[id_back]],2,FALSE)</f>
        <v>#N/A</v>
      </c>
      <c r="J170" t="e">
        <f t="shared" si="9"/>
        <v>#N/A</v>
      </c>
      <c r="K170" s="21" t="e">
        <f>VLOOKUP(D170,Tabla3[[Nombre de la pieza]:[id_back]],15,FALSE)</f>
        <v>#N/A</v>
      </c>
      <c r="L170" s="21" t="e">
        <f t="shared" si="10"/>
        <v>#N/A</v>
      </c>
      <c r="M170" s="9"/>
    </row>
    <row r="171" spans="1:13">
      <c r="A171">
        <v>170</v>
      </c>
      <c r="H171">
        <f t="shared" si="8"/>
        <v>0</v>
      </c>
      <c r="I171" t="e">
        <f>VLOOKUP(D171,Tabla3[[Nombre de la pieza]:[id_back]],2,FALSE)</f>
        <v>#N/A</v>
      </c>
      <c r="J171" t="e">
        <f t="shared" si="9"/>
        <v>#N/A</v>
      </c>
      <c r="K171" s="21" t="e">
        <f>VLOOKUP(D171,Tabla3[[Nombre de la pieza]:[id_back]],15,FALSE)</f>
        <v>#N/A</v>
      </c>
      <c r="L171" s="21" t="e">
        <f t="shared" si="10"/>
        <v>#N/A</v>
      </c>
      <c r="M171" s="9"/>
    </row>
    <row r="172" spans="1:13">
      <c r="A172">
        <v>171</v>
      </c>
      <c r="H172">
        <f t="shared" si="8"/>
        <v>0</v>
      </c>
      <c r="I172" t="e">
        <f>VLOOKUP(D172,Tabla3[[Nombre de la pieza]:[id_back]],2,FALSE)</f>
        <v>#N/A</v>
      </c>
      <c r="J172" t="e">
        <f t="shared" si="9"/>
        <v>#N/A</v>
      </c>
      <c r="K172" s="21" t="e">
        <f>VLOOKUP(D172,Tabla3[[Nombre de la pieza]:[id_back]],15,FALSE)</f>
        <v>#N/A</v>
      </c>
      <c r="L172" s="21" t="e">
        <f t="shared" si="10"/>
        <v>#N/A</v>
      </c>
      <c r="M172" s="9"/>
    </row>
    <row r="173" spans="1:13">
      <c r="A173">
        <v>172</v>
      </c>
      <c r="H173">
        <f t="shared" si="8"/>
        <v>0</v>
      </c>
      <c r="I173" t="e">
        <f>VLOOKUP(D173,Tabla3[[Nombre de la pieza]:[id_back]],2,FALSE)</f>
        <v>#N/A</v>
      </c>
      <c r="J173" t="e">
        <f t="shared" si="9"/>
        <v>#N/A</v>
      </c>
      <c r="K173" s="21" t="e">
        <f>VLOOKUP(D173,Tabla3[[Nombre de la pieza]:[id_back]],15,FALSE)</f>
        <v>#N/A</v>
      </c>
      <c r="L173" s="21" t="e">
        <f t="shared" si="10"/>
        <v>#N/A</v>
      </c>
      <c r="M173" s="9"/>
    </row>
    <row r="174" spans="1:13">
      <c r="A174">
        <v>173</v>
      </c>
      <c r="H174">
        <f t="shared" si="8"/>
        <v>0</v>
      </c>
      <c r="I174" t="e">
        <f>VLOOKUP(D174,Tabla3[[Nombre de la pieza]:[id_back]],2,FALSE)</f>
        <v>#N/A</v>
      </c>
      <c r="J174" t="e">
        <f t="shared" si="9"/>
        <v>#N/A</v>
      </c>
      <c r="K174" s="21" t="e">
        <f>VLOOKUP(D174,Tabla3[[Nombre de la pieza]:[id_back]],15,FALSE)</f>
        <v>#N/A</v>
      </c>
      <c r="L174" s="21" t="e">
        <f t="shared" si="10"/>
        <v>#N/A</v>
      </c>
      <c r="M174" s="9"/>
    </row>
    <row r="175" spans="1:13">
      <c r="A175">
        <v>174</v>
      </c>
      <c r="H175">
        <f t="shared" si="8"/>
        <v>0</v>
      </c>
      <c r="I175" t="e">
        <f>VLOOKUP(D175,Tabla3[[Nombre de la pieza]:[id_back]],2,FALSE)</f>
        <v>#N/A</v>
      </c>
      <c r="J175" t="e">
        <f t="shared" si="9"/>
        <v>#N/A</v>
      </c>
      <c r="K175" s="21" t="e">
        <f>VLOOKUP(D175,Tabla3[[Nombre de la pieza]:[id_back]],15,FALSE)</f>
        <v>#N/A</v>
      </c>
      <c r="L175" s="21" t="e">
        <f t="shared" si="10"/>
        <v>#N/A</v>
      </c>
      <c r="M175" s="9"/>
    </row>
    <row r="176" spans="1:13">
      <c r="A176">
        <v>175</v>
      </c>
      <c r="H176">
        <f t="shared" si="8"/>
        <v>0</v>
      </c>
      <c r="I176" t="e">
        <f>VLOOKUP(D176,Tabla3[[Nombre de la pieza]:[id_back]],2,FALSE)</f>
        <v>#N/A</v>
      </c>
      <c r="J176" t="e">
        <f t="shared" si="9"/>
        <v>#N/A</v>
      </c>
      <c r="K176" s="21" t="e">
        <f>VLOOKUP(D176,Tabla3[[Nombre de la pieza]:[id_back]],15,FALSE)</f>
        <v>#N/A</v>
      </c>
      <c r="L176" s="21" t="e">
        <f t="shared" si="10"/>
        <v>#N/A</v>
      </c>
      <c r="M176" s="9"/>
    </row>
    <row r="177" spans="1:13">
      <c r="A177">
        <v>176</v>
      </c>
      <c r="H177">
        <f t="shared" si="8"/>
        <v>0</v>
      </c>
      <c r="I177" t="e">
        <f>VLOOKUP(D177,Tabla3[[Nombre de la pieza]:[id_back]],2,FALSE)</f>
        <v>#N/A</v>
      </c>
      <c r="J177" t="e">
        <f t="shared" si="9"/>
        <v>#N/A</v>
      </c>
      <c r="K177" s="21" t="e">
        <f>VLOOKUP(D177,Tabla3[[Nombre de la pieza]:[id_back]],15,FALSE)</f>
        <v>#N/A</v>
      </c>
      <c r="L177" s="21" t="e">
        <f t="shared" si="10"/>
        <v>#N/A</v>
      </c>
      <c r="M177" s="9"/>
    </row>
    <row r="178" spans="1:13">
      <c r="A178">
        <v>177</v>
      </c>
      <c r="H178">
        <f t="shared" si="8"/>
        <v>0</v>
      </c>
      <c r="I178" t="e">
        <f>VLOOKUP(D178,Tabla3[[Nombre de la pieza]:[id_back]],2,FALSE)</f>
        <v>#N/A</v>
      </c>
      <c r="J178" t="e">
        <f t="shared" si="9"/>
        <v>#N/A</v>
      </c>
      <c r="K178" s="21" t="e">
        <f>VLOOKUP(D178,Tabla3[[Nombre de la pieza]:[id_back]],15,FALSE)</f>
        <v>#N/A</v>
      </c>
      <c r="L178" s="21" t="e">
        <f t="shared" si="10"/>
        <v>#N/A</v>
      </c>
      <c r="M178" s="9"/>
    </row>
    <row r="179" spans="1:13">
      <c r="A179">
        <v>178</v>
      </c>
      <c r="H179">
        <f t="shared" si="8"/>
        <v>0</v>
      </c>
      <c r="I179" t="e">
        <f>VLOOKUP(D179,Tabla3[[Nombre de la pieza]:[id_back]],2,FALSE)</f>
        <v>#N/A</v>
      </c>
      <c r="J179" t="e">
        <f t="shared" si="9"/>
        <v>#N/A</v>
      </c>
      <c r="K179" s="21" t="e">
        <f>VLOOKUP(D179,Tabla3[[Nombre de la pieza]:[id_back]],15,FALSE)</f>
        <v>#N/A</v>
      </c>
      <c r="L179" s="21" t="e">
        <f t="shared" si="10"/>
        <v>#N/A</v>
      </c>
      <c r="M179" s="9"/>
    </row>
    <row r="180" spans="1:13">
      <c r="A180">
        <v>179</v>
      </c>
      <c r="H180">
        <f t="shared" si="8"/>
        <v>0</v>
      </c>
      <c r="I180" t="e">
        <f>VLOOKUP(D180,Tabla3[[Nombre de la pieza]:[id_back]],2,FALSE)</f>
        <v>#N/A</v>
      </c>
      <c r="J180" t="e">
        <f t="shared" si="9"/>
        <v>#N/A</v>
      </c>
      <c r="K180" s="21" t="e">
        <f>VLOOKUP(D180,Tabla3[[Nombre de la pieza]:[id_back]],15,FALSE)</f>
        <v>#N/A</v>
      </c>
      <c r="L180" s="21" t="e">
        <f t="shared" si="10"/>
        <v>#N/A</v>
      </c>
      <c r="M180" s="9"/>
    </row>
    <row r="181" spans="1:13">
      <c r="A181">
        <v>180</v>
      </c>
      <c r="H181">
        <f t="shared" si="8"/>
        <v>0</v>
      </c>
      <c r="I181" t="e">
        <f>VLOOKUP(D181,Tabla3[[Nombre de la pieza]:[id_back]],2,FALSE)</f>
        <v>#N/A</v>
      </c>
      <c r="J181" t="e">
        <f t="shared" si="9"/>
        <v>#N/A</v>
      </c>
      <c r="K181" s="21" t="e">
        <f>VLOOKUP(D181,Tabla3[[Nombre de la pieza]:[id_back]],15,FALSE)</f>
        <v>#N/A</v>
      </c>
      <c r="L181" s="21" t="e">
        <f t="shared" si="10"/>
        <v>#N/A</v>
      </c>
      <c r="M181" s="9"/>
    </row>
    <row r="182" spans="1:13">
      <c r="A182">
        <v>181</v>
      </c>
      <c r="H182">
        <f t="shared" si="8"/>
        <v>0</v>
      </c>
      <c r="I182" t="e">
        <f>VLOOKUP(D182,Tabla3[[Nombre de la pieza]:[id_back]],2,FALSE)</f>
        <v>#N/A</v>
      </c>
      <c r="J182" t="e">
        <f t="shared" si="9"/>
        <v>#N/A</v>
      </c>
      <c r="K182" s="21" t="e">
        <f>VLOOKUP(D182,Tabla3[[Nombre de la pieza]:[id_back]],15,FALSE)</f>
        <v>#N/A</v>
      </c>
      <c r="L182" s="21" t="e">
        <f t="shared" si="10"/>
        <v>#N/A</v>
      </c>
      <c r="M182" s="9"/>
    </row>
    <row r="183" spans="1:13">
      <c r="A183">
        <v>182</v>
      </c>
      <c r="H183">
        <f t="shared" si="8"/>
        <v>0</v>
      </c>
      <c r="I183" t="e">
        <f>VLOOKUP(D183,Tabla3[[Nombre de la pieza]:[id_back]],2,FALSE)</f>
        <v>#N/A</v>
      </c>
      <c r="J183" t="e">
        <f t="shared" si="9"/>
        <v>#N/A</v>
      </c>
      <c r="K183" s="21" t="e">
        <f>VLOOKUP(D183,Tabla3[[Nombre de la pieza]:[id_back]],15,FALSE)</f>
        <v>#N/A</v>
      </c>
      <c r="L183" s="21" t="e">
        <f t="shared" si="10"/>
        <v>#N/A</v>
      </c>
      <c r="M183" s="9"/>
    </row>
    <row r="184" spans="1:13">
      <c r="A184">
        <v>183</v>
      </c>
      <c r="H184">
        <f t="shared" si="8"/>
        <v>0</v>
      </c>
      <c r="I184" t="e">
        <f>VLOOKUP(D184,Tabla3[[Nombre de la pieza]:[id_back]],2,FALSE)</f>
        <v>#N/A</v>
      </c>
      <c r="J184" t="e">
        <f t="shared" si="9"/>
        <v>#N/A</v>
      </c>
      <c r="K184" s="21" t="e">
        <f>VLOOKUP(D184,Tabla3[[Nombre de la pieza]:[id_back]],15,FALSE)</f>
        <v>#N/A</v>
      </c>
      <c r="L184" s="21" t="e">
        <f t="shared" si="10"/>
        <v>#N/A</v>
      </c>
      <c r="M184" s="9"/>
    </row>
    <row r="185" spans="1:13">
      <c r="A185">
        <v>184</v>
      </c>
      <c r="H185">
        <f t="shared" si="8"/>
        <v>0</v>
      </c>
      <c r="I185" t="e">
        <f>VLOOKUP(D185,Tabla3[[Nombre de la pieza]:[id_back]],2,FALSE)</f>
        <v>#N/A</v>
      </c>
      <c r="J185" t="e">
        <f t="shared" si="9"/>
        <v>#N/A</v>
      </c>
      <c r="K185" s="21" t="e">
        <f>VLOOKUP(D185,Tabla3[[Nombre de la pieza]:[id_back]],15,FALSE)</f>
        <v>#N/A</v>
      </c>
      <c r="L185" s="21" t="e">
        <f t="shared" si="10"/>
        <v>#N/A</v>
      </c>
      <c r="M185" s="9"/>
    </row>
    <row r="186" spans="1:13">
      <c r="A186">
        <v>185</v>
      </c>
      <c r="H186">
        <f t="shared" si="8"/>
        <v>0</v>
      </c>
      <c r="I186" t="e">
        <f>VLOOKUP(D186,Tabla3[[Nombre de la pieza]:[id_back]],2,FALSE)</f>
        <v>#N/A</v>
      </c>
      <c r="J186" t="e">
        <f t="shared" si="9"/>
        <v>#N/A</v>
      </c>
      <c r="K186" s="21" t="e">
        <f>VLOOKUP(D186,Tabla3[[Nombre de la pieza]:[id_back]],15,FALSE)</f>
        <v>#N/A</v>
      </c>
      <c r="L186" s="21" t="e">
        <f t="shared" si="10"/>
        <v>#N/A</v>
      </c>
      <c r="M186" s="9"/>
    </row>
    <row r="187" spans="1:13">
      <c r="A187">
        <v>186</v>
      </c>
      <c r="H187">
        <f t="shared" si="8"/>
        <v>0</v>
      </c>
      <c r="I187" t="e">
        <f>VLOOKUP(D187,Tabla3[[Nombre de la pieza]:[id_back]],2,FALSE)</f>
        <v>#N/A</v>
      </c>
      <c r="J187" t="e">
        <f t="shared" si="9"/>
        <v>#N/A</v>
      </c>
      <c r="K187" s="21" t="e">
        <f>VLOOKUP(D187,Tabla3[[Nombre de la pieza]:[id_back]],15,FALSE)</f>
        <v>#N/A</v>
      </c>
      <c r="L187" s="21" t="e">
        <f t="shared" si="10"/>
        <v>#N/A</v>
      </c>
      <c r="M187" s="9"/>
    </row>
    <row r="188" spans="1:13">
      <c r="A188">
        <v>187</v>
      </c>
      <c r="H188">
        <f t="shared" si="8"/>
        <v>0</v>
      </c>
      <c r="I188" t="e">
        <f>VLOOKUP(D188,Tabla3[[Nombre de la pieza]:[id_back]],2,FALSE)</f>
        <v>#N/A</v>
      </c>
      <c r="J188" t="e">
        <f t="shared" si="9"/>
        <v>#N/A</v>
      </c>
      <c r="K188" s="21" t="e">
        <f>VLOOKUP(D188,Tabla3[[Nombre de la pieza]:[id_back]],15,FALSE)</f>
        <v>#N/A</v>
      </c>
      <c r="L188" s="21" t="e">
        <f t="shared" si="10"/>
        <v>#N/A</v>
      </c>
      <c r="M188" s="9"/>
    </row>
    <row r="189" spans="1:13">
      <c r="A189">
        <v>188</v>
      </c>
      <c r="H189">
        <f t="shared" si="8"/>
        <v>0</v>
      </c>
      <c r="I189" t="e">
        <f>VLOOKUP(D189,Tabla3[[Nombre de la pieza]:[id_back]],2,FALSE)</f>
        <v>#N/A</v>
      </c>
      <c r="J189" t="e">
        <f t="shared" si="9"/>
        <v>#N/A</v>
      </c>
      <c r="K189" s="21" t="e">
        <f>VLOOKUP(D189,Tabla3[[Nombre de la pieza]:[id_back]],15,FALSE)</f>
        <v>#N/A</v>
      </c>
      <c r="L189" s="21" t="e">
        <f t="shared" si="10"/>
        <v>#N/A</v>
      </c>
      <c r="M189" s="9"/>
    </row>
    <row r="190" spans="1:13">
      <c r="A190">
        <v>189</v>
      </c>
      <c r="H190">
        <f t="shared" si="8"/>
        <v>0</v>
      </c>
      <c r="I190" t="e">
        <f>VLOOKUP(D190,Tabla3[[Nombre de la pieza]:[id_back]],2,FALSE)</f>
        <v>#N/A</v>
      </c>
      <c r="J190" t="e">
        <f t="shared" si="9"/>
        <v>#N/A</v>
      </c>
      <c r="K190" s="21" t="e">
        <f>VLOOKUP(D190,Tabla3[[Nombre de la pieza]:[id_back]],15,FALSE)</f>
        <v>#N/A</v>
      </c>
      <c r="L190" s="21" t="e">
        <f t="shared" si="10"/>
        <v>#N/A</v>
      </c>
      <c r="M190" s="9"/>
    </row>
    <row r="191" spans="1:13">
      <c r="A191">
        <v>190</v>
      </c>
      <c r="H191">
        <f t="shared" si="8"/>
        <v>0</v>
      </c>
      <c r="I191" t="e">
        <f>VLOOKUP(D191,Tabla3[[Nombre de la pieza]:[id_back]],2,FALSE)</f>
        <v>#N/A</v>
      </c>
      <c r="J191" t="e">
        <f t="shared" si="9"/>
        <v>#N/A</v>
      </c>
      <c r="K191" s="21" t="e">
        <f>VLOOKUP(D191,Tabla3[[Nombre de la pieza]:[id_back]],15,FALSE)</f>
        <v>#N/A</v>
      </c>
      <c r="L191" s="21" t="e">
        <f t="shared" si="10"/>
        <v>#N/A</v>
      </c>
      <c r="M191" s="9"/>
    </row>
    <row r="192" spans="1:13">
      <c r="A192">
        <v>191</v>
      </c>
      <c r="H192">
        <f t="shared" si="8"/>
        <v>0</v>
      </c>
      <c r="I192" t="e">
        <f>VLOOKUP(D192,Tabla3[[Nombre de la pieza]:[id_back]],2,FALSE)</f>
        <v>#N/A</v>
      </c>
      <c r="J192" t="e">
        <f t="shared" si="9"/>
        <v>#N/A</v>
      </c>
      <c r="K192" s="21" t="e">
        <f>VLOOKUP(D192,Tabla3[[Nombre de la pieza]:[id_back]],15,FALSE)</f>
        <v>#N/A</v>
      </c>
      <c r="L192" s="21" t="e">
        <f t="shared" si="10"/>
        <v>#N/A</v>
      </c>
      <c r="M192" s="9"/>
    </row>
    <row r="193" spans="1:13">
      <c r="A193">
        <v>192</v>
      </c>
      <c r="H193">
        <f t="shared" si="8"/>
        <v>0</v>
      </c>
      <c r="I193" t="e">
        <f>VLOOKUP(D193,Tabla3[[Nombre de la pieza]:[id_back]],2,FALSE)</f>
        <v>#N/A</v>
      </c>
      <c r="J193" t="e">
        <f t="shared" si="9"/>
        <v>#N/A</v>
      </c>
      <c r="K193" s="21" t="e">
        <f>VLOOKUP(D193,Tabla3[[Nombre de la pieza]:[id_back]],15,FALSE)</f>
        <v>#N/A</v>
      </c>
      <c r="L193" s="21" t="e">
        <f t="shared" si="10"/>
        <v>#N/A</v>
      </c>
      <c r="M193" s="9"/>
    </row>
    <row r="194" spans="1:13">
      <c r="A194">
        <v>193</v>
      </c>
      <c r="H194">
        <f t="shared" si="8"/>
        <v>0</v>
      </c>
      <c r="I194" t="e">
        <f>VLOOKUP(D194,Tabla3[[Nombre de la pieza]:[id_back]],2,FALSE)</f>
        <v>#N/A</v>
      </c>
      <c r="J194" t="e">
        <f t="shared" si="9"/>
        <v>#N/A</v>
      </c>
      <c r="K194" s="21" t="e">
        <f>VLOOKUP(D194,Tabla3[[Nombre de la pieza]:[id_back]],15,FALSE)</f>
        <v>#N/A</v>
      </c>
      <c r="L194" s="21" t="e">
        <f t="shared" si="10"/>
        <v>#N/A</v>
      </c>
      <c r="M194" s="9"/>
    </row>
    <row r="195" spans="1:13">
      <c r="A195">
        <v>194</v>
      </c>
      <c r="H195">
        <f t="shared" ref="H195:H258" si="11">F195-G195</f>
        <v>0</v>
      </c>
      <c r="I195" t="e">
        <f>VLOOKUP(D195,Tabla3[[Nombre de la pieza]:[id_back]],2,FALSE)</f>
        <v>#N/A</v>
      </c>
      <c r="J195" t="e">
        <f t="shared" si="9"/>
        <v>#N/A</v>
      </c>
      <c r="K195" s="21" t="e">
        <f>VLOOKUP(D195,Tabla3[[Nombre de la pieza]:[id_back]],15,FALSE)</f>
        <v>#N/A</v>
      </c>
      <c r="L195" s="21" t="e">
        <f t="shared" si="10"/>
        <v>#N/A</v>
      </c>
      <c r="M195" s="9"/>
    </row>
    <row r="196" spans="1:13">
      <c r="A196">
        <v>195</v>
      </c>
      <c r="H196">
        <f t="shared" si="11"/>
        <v>0</v>
      </c>
      <c r="I196" t="e">
        <f>VLOOKUP(D196,Tabla3[[Nombre de la pieza]:[id_back]],2,FALSE)</f>
        <v>#N/A</v>
      </c>
      <c r="J196" t="e">
        <f t="shared" ref="J196:J259" si="12">G196*I196</f>
        <v>#N/A</v>
      </c>
      <c r="K196" s="21" t="e">
        <f>VLOOKUP(D196,Tabla3[[Nombre de la pieza]:[id_back]],15,FALSE)</f>
        <v>#N/A</v>
      </c>
      <c r="L196" s="21" t="e">
        <f t="shared" ref="L196:L259" si="13">F196*K196</f>
        <v>#N/A</v>
      </c>
      <c r="M196" s="9"/>
    </row>
    <row r="197" spans="1:13">
      <c r="A197">
        <v>196</v>
      </c>
      <c r="H197">
        <f t="shared" si="11"/>
        <v>0</v>
      </c>
      <c r="I197" t="e">
        <f>VLOOKUP(D197,Tabla3[[Nombre de la pieza]:[id_back]],2,FALSE)</f>
        <v>#N/A</v>
      </c>
      <c r="J197" t="e">
        <f t="shared" si="12"/>
        <v>#N/A</v>
      </c>
      <c r="K197" s="21" t="e">
        <f>VLOOKUP(D197,Tabla3[[Nombre de la pieza]:[id_back]],15,FALSE)</f>
        <v>#N/A</v>
      </c>
      <c r="L197" s="21" t="e">
        <f t="shared" si="13"/>
        <v>#N/A</v>
      </c>
      <c r="M197" s="9"/>
    </row>
    <row r="198" spans="1:13">
      <c r="A198">
        <v>197</v>
      </c>
      <c r="H198">
        <f t="shared" si="11"/>
        <v>0</v>
      </c>
      <c r="I198" t="e">
        <f>VLOOKUP(D198,Tabla3[[Nombre de la pieza]:[id_back]],2,FALSE)</f>
        <v>#N/A</v>
      </c>
      <c r="J198" t="e">
        <f t="shared" si="12"/>
        <v>#N/A</v>
      </c>
      <c r="K198" s="21" t="e">
        <f>VLOOKUP(D198,Tabla3[[Nombre de la pieza]:[id_back]],15,FALSE)</f>
        <v>#N/A</v>
      </c>
      <c r="L198" s="21" t="e">
        <f t="shared" si="13"/>
        <v>#N/A</v>
      </c>
      <c r="M198" s="9"/>
    </row>
    <row r="199" spans="1:13">
      <c r="A199">
        <v>198</v>
      </c>
      <c r="H199">
        <f t="shared" si="11"/>
        <v>0</v>
      </c>
      <c r="I199" t="e">
        <f>VLOOKUP(D199,Tabla3[[Nombre de la pieza]:[id_back]],2,FALSE)</f>
        <v>#N/A</v>
      </c>
      <c r="J199" t="e">
        <f t="shared" si="12"/>
        <v>#N/A</v>
      </c>
      <c r="K199" s="21" t="e">
        <f>VLOOKUP(D199,Tabla3[[Nombre de la pieza]:[id_back]],15,FALSE)</f>
        <v>#N/A</v>
      </c>
      <c r="L199" s="21" t="e">
        <f t="shared" si="13"/>
        <v>#N/A</v>
      </c>
      <c r="M199" s="9"/>
    </row>
    <row r="200" spans="1:13">
      <c r="A200">
        <v>199</v>
      </c>
      <c r="H200">
        <f t="shared" si="11"/>
        <v>0</v>
      </c>
      <c r="I200" t="e">
        <f>VLOOKUP(D200,Tabla3[[Nombre de la pieza]:[id_back]],2,FALSE)</f>
        <v>#N/A</v>
      </c>
      <c r="J200" t="e">
        <f t="shared" si="12"/>
        <v>#N/A</v>
      </c>
      <c r="K200" s="21" t="e">
        <f>VLOOKUP(D200,Tabla3[[Nombre de la pieza]:[id_back]],15,FALSE)</f>
        <v>#N/A</v>
      </c>
      <c r="L200" s="21" t="e">
        <f t="shared" si="13"/>
        <v>#N/A</v>
      </c>
      <c r="M200" s="9"/>
    </row>
    <row r="201" spans="1:13">
      <c r="A201">
        <v>200</v>
      </c>
      <c r="H201">
        <f t="shared" si="11"/>
        <v>0</v>
      </c>
      <c r="I201" t="e">
        <f>VLOOKUP(D201,Tabla3[[Nombre de la pieza]:[id_back]],2,FALSE)</f>
        <v>#N/A</v>
      </c>
      <c r="J201" t="e">
        <f t="shared" si="12"/>
        <v>#N/A</v>
      </c>
      <c r="K201" s="21" t="e">
        <f>VLOOKUP(D201,Tabla3[[Nombre de la pieza]:[id_back]],15,FALSE)</f>
        <v>#N/A</v>
      </c>
      <c r="L201" s="21" t="e">
        <f t="shared" si="13"/>
        <v>#N/A</v>
      </c>
      <c r="M201" s="9"/>
    </row>
    <row r="202" spans="1:13">
      <c r="A202">
        <v>201</v>
      </c>
      <c r="H202">
        <f t="shared" si="11"/>
        <v>0</v>
      </c>
      <c r="I202" t="e">
        <f>VLOOKUP(D202,Tabla3[[Nombre de la pieza]:[id_back]],2,FALSE)</f>
        <v>#N/A</v>
      </c>
      <c r="J202" t="e">
        <f t="shared" si="12"/>
        <v>#N/A</v>
      </c>
      <c r="K202" s="21" t="e">
        <f>VLOOKUP(D202,Tabla3[[Nombre de la pieza]:[id_back]],15,FALSE)</f>
        <v>#N/A</v>
      </c>
      <c r="L202" s="21" t="e">
        <f t="shared" si="13"/>
        <v>#N/A</v>
      </c>
      <c r="M202" s="9"/>
    </row>
    <row r="203" spans="1:13">
      <c r="A203">
        <v>202</v>
      </c>
      <c r="H203">
        <f t="shared" si="11"/>
        <v>0</v>
      </c>
      <c r="I203" t="e">
        <f>VLOOKUP(D203,Tabla3[[Nombre de la pieza]:[id_back]],2,FALSE)</f>
        <v>#N/A</v>
      </c>
      <c r="J203" t="e">
        <f t="shared" si="12"/>
        <v>#N/A</v>
      </c>
      <c r="K203" s="21" t="e">
        <f>VLOOKUP(D203,Tabla3[[Nombre de la pieza]:[id_back]],15,FALSE)</f>
        <v>#N/A</v>
      </c>
      <c r="L203" s="21" t="e">
        <f t="shared" si="13"/>
        <v>#N/A</v>
      </c>
      <c r="M203" s="9"/>
    </row>
    <row r="204" spans="1:13">
      <c r="A204">
        <v>203</v>
      </c>
      <c r="H204">
        <f t="shared" si="11"/>
        <v>0</v>
      </c>
      <c r="I204" t="e">
        <f>VLOOKUP(D204,Tabla3[[Nombre de la pieza]:[id_back]],2,FALSE)</f>
        <v>#N/A</v>
      </c>
      <c r="J204" t="e">
        <f t="shared" si="12"/>
        <v>#N/A</v>
      </c>
      <c r="K204" s="21" t="e">
        <f>VLOOKUP(D204,Tabla3[[Nombre de la pieza]:[id_back]],15,FALSE)</f>
        <v>#N/A</v>
      </c>
      <c r="L204" s="21" t="e">
        <f t="shared" si="13"/>
        <v>#N/A</v>
      </c>
      <c r="M204" s="9"/>
    </row>
    <row r="205" spans="1:13">
      <c r="A205">
        <v>204</v>
      </c>
      <c r="H205">
        <f t="shared" si="11"/>
        <v>0</v>
      </c>
      <c r="I205" t="e">
        <f>VLOOKUP(D205,Tabla3[[Nombre de la pieza]:[id_back]],2,FALSE)</f>
        <v>#N/A</v>
      </c>
      <c r="J205" t="e">
        <f t="shared" si="12"/>
        <v>#N/A</v>
      </c>
      <c r="K205" s="21" t="e">
        <f>VLOOKUP(D205,Tabla3[[Nombre de la pieza]:[id_back]],15,FALSE)</f>
        <v>#N/A</v>
      </c>
      <c r="L205" s="21" t="e">
        <f t="shared" si="13"/>
        <v>#N/A</v>
      </c>
      <c r="M205" s="9"/>
    </row>
    <row r="206" spans="1:13">
      <c r="A206">
        <v>205</v>
      </c>
      <c r="H206">
        <f t="shared" si="11"/>
        <v>0</v>
      </c>
      <c r="I206" t="e">
        <f>VLOOKUP(D206,Tabla3[[Nombre de la pieza]:[id_back]],2,FALSE)</f>
        <v>#N/A</v>
      </c>
      <c r="J206" t="e">
        <f t="shared" si="12"/>
        <v>#N/A</v>
      </c>
      <c r="K206" s="21" t="e">
        <f>VLOOKUP(D206,Tabla3[[Nombre de la pieza]:[id_back]],15,FALSE)</f>
        <v>#N/A</v>
      </c>
      <c r="L206" s="21" t="e">
        <f t="shared" si="13"/>
        <v>#N/A</v>
      </c>
      <c r="M206" s="9"/>
    </row>
    <row r="207" spans="1:13">
      <c r="A207">
        <v>206</v>
      </c>
      <c r="H207">
        <f t="shared" si="11"/>
        <v>0</v>
      </c>
      <c r="I207" t="e">
        <f>VLOOKUP(D207,Tabla3[[Nombre de la pieza]:[id_back]],2,FALSE)</f>
        <v>#N/A</v>
      </c>
      <c r="J207" t="e">
        <f t="shared" si="12"/>
        <v>#N/A</v>
      </c>
      <c r="K207" s="21" t="e">
        <f>VLOOKUP(D207,Tabla3[[Nombre de la pieza]:[id_back]],15,FALSE)</f>
        <v>#N/A</v>
      </c>
      <c r="L207" s="21" t="e">
        <f t="shared" si="13"/>
        <v>#N/A</v>
      </c>
      <c r="M207" s="9"/>
    </row>
    <row r="208" spans="1:13">
      <c r="A208">
        <v>207</v>
      </c>
      <c r="H208">
        <f t="shared" si="11"/>
        <v>0</v>
      </c>
      <c r="I208" t="e">
        <f>VLOOKUP(D208,Tabla3[[Nombre de la pieza]:[id_back]],2,FALSE)</f>
        <v>#N/A</v>
      </c>
      <c r="J208" t="e">
        <f t="shared" si="12"/>
        <v>#N/A</v>
      </c>
      <c r="K208" s="21" t="e">
        <f>VLOOKUP(D208,Tabla3[[Nombre de la pieza]:[id_back]],15,FALSE)</f>
        <v>#N/A</v>
      </c>
      <c r="L208" s="21" t="e">
        <f t="shared" si="13"/>
        <v>#N/A</v>
      </c>
      <c r="M208" s="9"/>
    </row>
    <row r="209" spans="1:13">
      <c r="A209">
        <v>208</v>
      </c>
      <c r="H209">
        <f t="shared" si="11"/>
        <v>0</v>
      </c>
      <c r="I209" t="e">
        <f>VLOOKUP(D209,Tabla3[[Nombre de la pieza]:[id_back]],2,FALSE)</f>
        <v>#N/A</v>
      </c>
      <c r="J209" t="e">
        <f t="shared" si="12"/>
        <v>#N/A</v>
      </c>
      <c r="K209" s="21" t="e">
        <f>VLOOKUP(D209,Tabla3[[Nombre de la pieza]:[id_back]],15,FALSE)</f>
        <v>#N/A</v>
      </c>
      <c r="L209" s="21" t="e">
        <f t="shared" si="13"/>
        <v>#N/A</v>
      </c>
      <c r="M209" s="9"/>
    </row>
    <row r="210" spans="1:13">
      <c r="A210">
        <v>209</v>
      </c>
      <c r="H210">
        <f t="shared" si="11"/>
        <v>0</v>
      </c>
      <c r="I210" t="e">
        <f>VLOOKUP(D210,Tabla3[[Nombre de la pieza]:[id_back]],2,FALSE)</f>
        <v>#N/A</v>
      </c>
      <c r="J210" t="e">
        <f t="shared" si="12"/>
        <v>#N/A</v>
      </c>
      <c r="K210" s="21" t="e">
        <f>VLOOKUP(D210,Tabla3[[Nombre de la pieza]:[id_back]],15,FALSE)</f>
        <v>#N/A</v>
      </c>
      <c r="L210" s="21" t="e">
        <f t="shared" si="13"/>
        <v>#N/A</v>
      </c>
      <c r="M210" s="9"/>
    </row>
    <row r="211" spans="1:13">
      <c r="A211">
        <v>210</v>
      </c>
      <c r="H211">
        <f t="shared" si="11"/>
        <v>0</v>
      </c>
      <c r="I211" t="e">
        <f>VLOOKUP(D211,Tabla3[[Nombre de la pieza]:[id_back]],2,FALSE)</f>
        <v>#N/A</v>
      </c>
      <c r="J211" t="e">
        <f t="shared" si="12"/>
        <v>#N/A</v>
      </c>
      <c r="K211" s="21" t="e">
        <f>VLOOKUP(D211,Tabla3[[Nombre de la pieza]:[id_back]],15,FALSE)</f>
        <v>#N/A</v>
      </c>
      <c r="L211" s="21" t="e">
        <f t="shared" si="13"/>
        <v>#N/A</v>
      </c>
      <c r="M211" s="9"/>
    </row>
    <row r="212" spans="1:13">
      <c r="A212">
        <v>211</v>
      </c>
      <c r="H212">
        <f t="shared" si="11"/>
        <v>0</v>
      </c>
      <c r="I212" t="e">
        <f>VLOOKUP(D212,Tabla3[[Nombre de la pieza]:[id_back]],2,FALSE)</f>
        <v>#N/A</v>
      </c>
      <c r="J212" t="e">
        <f t="shared" si="12"/>
        <v>#N/A</v>
      </c>
      <c r="K212" s="21" t="e">
        <f>VLOOKUP(D212,Tabla3[[Nombre de la pieza]:[id_back]],15,FALSE)</f>
        <v>#N/A</v>
      </c>
      <c r="L212" s="21" t="e">
        <f t="shared" si="13"/>
        <v>#N/A</v>
      </c>
      <c r="M212" s="9"/>
    </row>
    <row r="213" spans="1:13">
      <c r="A213">
        <v>212</v>
      </c>
      <c r="H213">
        <f t="shared" si="11"/>
        <v>0</v>
      </c>
      <c r="I213" t="e">
        <f>VLOOKUP(D213,Tabla3[[Nombre de la pieza]:[id_back]],2,FALSE)</f>
        <v>#N/A</v>
      </c>
      <c r="J213" t="e">
        <f t="shared" si="12"/>
        <v>#N/A</v>
      </c>
      <c r="K213" s="21" t="e">
        <f>VLOOKUP(D213,Tabla3[[Nombre de la pieza]:[id_back]],15,FALSE)</f>
        <v>#N/A</v>
      </c>
      <c r="L213" s="21" t="e">
        <f t="shared" si="13"/>
        <v>#N/A</v>
      </c>
      <c r="M213" s="9"/>
    </row>
    <row r="214" spans="1:13">
      <c r="A214">
        <v>213</v>
      </c>
      <c r="H214">
        <f t="shared" si="11"/>
        <v>0</v>
      </c>
      <c r="I214" t="e">
        <f>VLOOKUP(D214,Tabla3[[Nombre de la pieza]:[id_back]],2,FALSE)</f>
        <v>#N/A</v>
      </c>
      <c r="J214" t="e">
        <f t="shared" si="12"/>
        <v>#N/A</v>
      </c>
      <c r="K214" s="21" t="e">
        <f>VLOOKUP(D214,Tabla3[[Nombre de la pieza]:[id_back]],15,FALSE)</f>
        <v>#N/A</v>
      </c>
      <c r="L214" s="21" t="e">
        <f t="shared" si="13"/>
        <v>#N/A</v>
      </c>
      <c r="M214" s="9"/>
    </row>
    <row r="215" spans="1:13">
      <c r="A215">
        <v>214</v>
      </c>
      <c r="H215">
        <f t="shared" si="11"/>
        <v>0</v>
      </c>
      <c r="I215" t="e">
        <f>VLOOKUP(D215,Tabla3[[Nombre de la pieza]:[id_back]],2,FALSE)</f>
        <v>#N/A</v>
      </c>
      <c r="J215" t="e">
        <f t="shared" si="12"/>
        <v>#N/A</v>
      </c>
      <c r="K215" s="21" t="e">
        <f>VLOOKUP(D215,Tabla3[[Nombre de la pieza]:[id_back]],15,FALSE)</f>
        <v>#N/A</v>
      </c>
      <c r="L215" s="21" t="e">
        <f t="shared" si="13"/>
        <v>#N/A</v>
      </c>
      <c r="M215" s="9"/>
    </row>
    <row r="216" spans="1:13">
      <c r="A216">
        <v>215</v>
      </c>
      <c r="H216">
        <f t="shared" si="11"/>
        <v>0</v>
      </c>
      <c r="I216" t="e">
        <f>VLOOKUP(D216,Tabla3[[Nombre de la pieza]:[id_back]],2,FALSE)</f>
        <v>#N/A</v>
      </c>
      <c r="J216" t="e">
        <f t="shared" si="12"/>
        <v>#N/A</v>
      </c>
      <c r="K216" s="21" t="e">
        <f>VLOOKUP(D216,Tabla3[[Nombre de la pieza]:[id_back]],15,FALSE)</f>
        <v>#N/A</v>
      </c>
      <c r="L216" s="21" t="e">
        <f t="shared" si="13"/>
        <v>#N/A</v>
      </c>
      <c r="M216" s="9"/>
    </row>
    <row r="217" spans="1:13">
      <c r="A217">
        <v>216</v>
      </c>
      <c r="H217">
        <f t="shared" si="11"/>
        <v>0</v>
      </c>
      <c r="I217" t="e">
        <f>VLOOKUP(D217,Tabla3[[Nombre de la pieza]:[id_back]],2,FALSE)</f>
        <v>#N/A</v>
      </c>
      <c r="J217" t="e">
        <f t="shared" si="12"/>
        <v>#N/A</v>
      </c>
      <c r="K217" s="21" t="e">
        <f>VLOOKUP(D217,Tabla3[[Nombre de la pieza]:[id_back]],15,FALSE)</f>
        <v>#N/A</v>
      </c>
      <c r="L217" s="21" t="e">
        <f t="shared" si="13"/>
        <v>#N/A</v>
      </c>
      <c r="M217" s="9"/>
    </row>
    <row r="218" spans="1:13">
      <c r="A218">
        <v>217</v>
      </c>
      <c r="H218">
        <f t="shared" si="11"/>
        <v>0</v>
      </c>
      <c r="I218" t="e">
        <f>VLOOKUP(D218,Tabla3[[Nombre de la pieza]:[id_back]],2,FALSE)</f>
        <v>#N/A</v>
      </c>
      <c r="J218" t="e">
        <f t="shared" si="12"/>
        <v>#N/A</v>
      </c>
      <c r="K218" s="21" t="e">
        <f>VLOOKUP(D218,Tabla3[[Nombre de la pieza]:[id_back]],15,FALSE)</f>
        <v>#N/A</v>
      </c>
      <c r="L218" s="21" t="e">
        <f t="shared" si="13"/>
        <v>#N/A</v>
      </c>
      <c r="M218" s="9"/>
    </row>
    <row r="219" spans="1:13">
      <c r="A219">
        <v>218</v>
      </c>
      <c r="H219">
        <f t="shared" si="11"/>
        <v>0</v>
      </c>
      <c r="I219" t="e">
        <f>VLOOKUP(D219,Tabla3[[Nombre de la pieza]:[id_back]],2,FALSE)</f>
        <v>#N/A</v>
      </c>
      <c r="J219" t="e">
        <f t="shared" si="12"/>
        <v>#N/A</v>
      </c>
      <c r="K219" s="21" t="e">
        <f>VLOOKUP(D219,Tabla3[[Nombre de la pieza]:[id_back]],15,FALSE)</f>
        <v>#N/A</v>
      </c>
      <c r="L219" s="21" t="e">
        <f t="shared" si="13"/>
        <v>#N/A</v>
      </c>
      <c r="M219" s="9"/>
    </row>
    <row r="220" spans="1:13">
      <c r="A220">
        <v>219</v>
      </c>
      <c r="H220">
        <f t="shared" si="11"/>
        <v>0</v>
      </c>
      <c r="I220" t="e">
        <f>VLOOKUP(D220,Tabla3[[Nombre de la pieza]:[id_back]],2,FALSE)</f>
        <v>#N/A</v>
      </c>
      <c r="J220" t="e">
        <f t="shared" si="12"/>
        <v>#N/A</v>
      </c>
      <c r="K220" s="21" t="e">
        <f>VLOOKUP(D220,Tabla3[[Nombre de la pieza]:[id_back]],15,FALSE)</f>
        <v>#N/A</v>
      </c>
      <c r="L220" s="21" t="e">
        <f t="shared" si="13"/>
        <v>#N/A</v>
      </c>
      <c r="M220" s="9"/>
    </row>
    <row r="221" spans="1:13">
      <c r="A221">
        <v>220</v>
      </c>
      <c r="H221">
        <f t="shared" si="11"/>
        <v>0</v>
      </c>
      <c r="I221" t="e">
        <f>VLOOKUP(D221,Tabla3[[Nombre de la pieza]:[id_back]],2,FALSE)</f>
        <v>#N/A</v>
      </c>
      <c r="J221" t="e">
        <f t="shared" si="12"/>
        <v>#N/A</v>
      </c>
      <c r="K221" s="21" t="e">
        <f>VLOOKUP(D221,Tabla3[[Nombre de la pieza]:[id_back]],15,FALSE)</f>
        <v>#N/A</v>
      </c>
      <c r="L221" s="21" t="e">
        <f t="shared" si="13"/>
        <v>#N/A</v>
      </c>
      <c r="M221" s="9"/>
    </row>
    <row r="222" spans="1:13">
      <c r="A222">
        <v>221</v>
      </c>
      <c r="H222">
        <f t="shared" si="11"/>
        <v>0</v>
      </c>
      <c r="I222" t="e">
        <f>VLOOKUP(D222,Tabla3[[Nombre de la pieza]:[id_back]],2,FALSE)</f>
        <v>#N/A</v>
      </c>
      <c r="J222" t="e">
        <f t="shared" si="12"/>
        <v>#N/A</v>
      </c>
      <c r="K222" s="21" t="e">
        <f>VLOOKUP(D222,Tabla3[[Nombre de la pieza]:[id_back]],15,FALSE)</f>
        <v>#N/A</v>
      </c>
      <c r="L222" s="21" t="e">
        <f t="shared" si="13"/>
        <v>#N/A</v>
      </c>
      <c r="M222" s="9"/>
    </row>
    <row r="223" spans="1:13">
      <c r="A223">
        <v>222</v>
      </c>
      <c r="H223">
        <f t="shared" si="11"/>
        <v>0</v>
      </c>
      <c r="I223" t="e">
        <f>VLOOKUP(D223,Tabla3[[Nombre de la pieza]:[id_back]],2,FALSE)</f>
        <v>#N/A</v>
      </c>
      <c r="J223" t="e">
        <f t="shared" si="12"/>
        <v>#N/A</v>
      </c>
      <c r="K223" s="21" t="e">
        <f>VLOOKUP(D223,Tabla3[[Nombre de la pieza]:[id_back]],15,FALSE)</f>
        <v>#N/A</v>
      </c>
      <c r="L223" s="21" t="e">
        <f t="shared" si="13"/>
        <v>#N/A</v>
      </c>
      <c r="M223" s="9"/>
    </row>
    <row r="224" spans="1:13">
      <c r="A224">
        <v>223</v>
      </c>
      <c r="H224">
        <f t="shared" si="11"/>
        <v>0</v>
      </c>
      <c r="I224" t="e">
        <f>VLOOKUP(D224,Tabla3[[Nombre de la pieza]:[id_back]],2,FALSE)</f>
        <v>#N/A</v>
      </c>
      <c r="J224" t="e">
        <f t="shared" si="12"/>
        <v>#N/A</v>
      </c>
      <c r="K224" s="21" t="e">
        <f>VLOOKUP(D224,Tabla3[[Nombre de la pieza]:[id_back]],15,FALSE)</f>
        <v>#N/A</v>
      </c>
      <c r="L224" s="21" t="e">
        <f t="shared" si="13"/>
        <v>#N/A</v>
      </c>
      <c r="M224" s="9"/>
    </row>
    <row r="225" spans="1:13">
      <c r="A225">
        <v>224</v>
      </c>
      <c r="H225">
        <f t="shared" si="11"/>
        <v>0</v>
      </c>
      <c r="I225" t="e">
        <f>VLOOKUP(D225,Tabla3[[Nombre de la pieza]:[id_back]],2,FALSE)</f>
        <v>#N/A</v>
      </c>
      <c r="J225" t="e">
        <f t="shared" si="12"/>
        <v>#N/A</v>
      </c>
      <c r="K225" s="21" t="e">
        <f>VLOOKUP(D225,Tabla3[[Nombre de la pieza]:[id_back]],15,FALSE)</f>
        <v>#N/A</v>
      </c>
      <c r="L225" s="21" t="e">
        <f t="shared" si="13"/>
        <v>#N/A</v>
      </c>
      <c r="M225" s="9"/>
    </row>
    <row r="226" spans="1:13">
      <c r="A226">
        <v>225</v>
      </c>
      <c r="H226">
        <f t="shared" si="11"/>
        <v>0</v>
      </c>
      <c r="I226" t="e">
        <f>VLOOKUP(D226,Tabla3[[Nombre de la pieza]:[id_back]],2,FALSE)</f>
        <v>#N/A</v>
      </c>
      <c r="J226" t="e">
        <f t="shared" si="12"/>
        <v>#N/A</v>
      </c>
      <c r="K226" s="21" t="e">
        <f>VLOOKUP(D226,Tabla3[[Nombre de la pieza]:[id_back]],15,FALSE)</f>
        <v>#N/A</v>
      </c>
      <c r="L226" s="21" t="e">
        <f t="shared" si="13"/>
        <v>#N/A</v>
      </c>
      <c r="M226" s="9"/>
    </row>
    <row r="227" spans="1:13">
      <c r="A227">
        <v>226</v>
      </c>
      <c r="H227">
        <f t="shared" si="11"/>
        <v>0</v>
      </c>
      <c r="I227" t="e">
        <f>VLOOKUP(D227,Tabla3[[Nombre de la pieza]:[id_back]],2,FALSE)</f>
        <v>#N/A</v>
      </c>
      <c r="J227" t="e">
        <f t="shared" si="12"/>
        <v>#N/A</v>
      </c>
      <c r="K227" s="21" t="e">
        <f>VLOOKUP(D227,Tabla3[[Nombre de la pieza]:[id_back]],15,FALSE)</f>
        <v>#N/A</v>
      </c>
      <c r="L227" s="21" t="e">
        <f t="shared" si="13"/>
        <v>#N/A</v>
      </c>
      <c r="M227" s="9"/>
    </row>
    <row r="228" spans="1:13">
      <c r="A228">
        <v>227</v>
      </c>
      <c r="H228">
        <f t="shared" si="11"/>
        <v>0</v>
      </c>
      <c r="I228" t="e">
        <f>VLOOKUP(D228,Tabla3[[Nombre de la pieza]:[id_back]],2,FALSE)</f>
        <v>#N/A</v>
      </c>
      <c r="J228" t="e">
        <f t="shared" si="12"/>
        <v>#N/A</v>
      </c>
      <c r="K228" s="21" t="e">
        <f>VLOOKUP(D228,Tabla3[[Nombre de la pieza]:[id_back]],15,FALSE)</f>
        <v>#N/A</v>
      </c>
      <c r="L228" s="21" t="e">
        <f t="shared" si="13"/>
        <v>#N/A</v>
      </c>
      <c r="M228" s="9"/>
    </row>
    <row r="229" spans="1:13">
      <c r="A229">
        <v>228</v>
      </c>
      <c r="H229">
        <f t="shared" si="11"/>
        <v>0</v>
      </c>
      <c r="I229" t="e">
        <f>VLOOKUP(D229,Tabla3[[Nombre de la pieza]:[id_back]],2,FALSE)</f>
        <v>#N/A</v>
      </c>
      <c r="J229" t="e">
        <f t="shared" si="12"/>
        <v>#N/A</v>
      </c>
      <c r="K229" s="21" t="e">
        <f>VLOOKUP(D229,Tabla3[[Nombre de la pieza]:[id_back]],15,FALSE)</f>
        <v>#N/A</v>
      </c>
      <c r="L229" s="21" t="e">
        <f t="shared" si="13"/>
        <v>#N/A</v>
      </c>
      <c r="M229" s="9"/>
    </row>
    <row r="230" spans="1:13">
      <c r="A230">
        <v>229</v>
      </c>
      <c r="H230">
        <f t="shared" si="11"/>
        <v>0</v>
      </c>
      <c r="I230" t="e">
        <f>VLOOKUP(D230,Tabla3[[Nombre de la pieza]:[id_back]],2,FALSE)</f>
        <v>#N/A</v>
      </c>
      <c r="J230" t="e">
        <f t="shared" si="12"/>
        <v>#N/A</v>
      </c>
      <c r="K230" s="21" t="e">
        <f>VLOOKUP(D230,Tabla3[[Nombre de la pieza]:[id_back]],15,FALSE)</f>
        <v>#N/A</v>
      </c>
      <c r="L230" s="21" t="e">
        <f t="shared" si="13"/>
        <v>#N/A</v>
      </c>
      <c r="M230" s="9"/>
    </row>
    <row r="231" spans="1:13">
      <c r="A231">
        <v>230</v>
      </c>
      <c r="H231">
        <f t="shared" si="11"/>
        <v>0</v>
      </c>
      <c r="I231" t="e">
        <f>VLOOKUP(D231,Tabla3[[Nombre de la pieza]:[id_back]],2,FALSE)</f>
        <v>#N/A</v>
      </c>
      <c r="J231" t="e">
        <f t="shared" si="12"/>
        <v>#N/A</v>
      </c>
      <c r="K231" s="21" t="e">
        <f>VLOOKUP(D231,Tabla3[[Nombre de la pieza]:[id_back]],15,FALSE)</f>
        <v>#N/A</v>
      </c>
      <c r="L231" s="21" t="e">
        <f t="shared" si="13"/>
        <v>#N/A</v>
      </c>
      <c r="M231" s="9"/>
    </row>
    <row r="232" spans="1:13">
      <c r="A232">
        <v>231</v>
      </c>
      <c r="H232">
        <f t="shared" si="11"/>
        <v>0</v>
      </c>
      <c r="I232" t="e">
        <f>VLOOKUP(D232,Tabla3[[Nombre de la pieza]:[id_back]],2,FALSE)</f>
        <v>#N/A</v>
      </c>
      <c r="J232" t="e">
        <f t="shared" si="12"/>
        <v>#N/A</v>
      </c>
      <c r="K232" s="21" t="e">
        <f>VLOOKUP(D232,Tabla3[[Nombre de la pieza]:[id_back]],15,FALSE)</f>
        <v>#N/A</v>
      </c>
      <c r="L232" s="21" t="e">
        <f t="shared" si="13"/>
        <v>#N/A</v>
      </c>
      <c r="M232" s="9"/>
    </row>
    <row r="233" spans="1:13">
      <c r="A233">
        <v>232</v>
      </c>
      <c r="H233">
        <f t="shared" si="11"/>
        <v>0</v>
      </c>
      <c r="I233" t="e">
        <f>VLOOKUP(D233,Tabla3[[Nombre de la pieza]:[id_back]],2,FALSE)</f>
        <v>#N/A</v>
      </c>
      <c r="J233" t="e">
        <f t="shared" si="12"/>
        <v>#N/A</v>
      </c>
      <c r="K233" s="21" t="e">
        <f>VLOOKUP(D233,Tabla3[[Nombre de la pieza]:[id_back]],15,FALSE)</f>
        <v>#N/A</v>
      </c>
      <c r="L233" s="21" t="e">
        <f t="shared" si="13"/>
        <v>#N/A</v>
      </c>
      <c r="M233" s="9"/>
    </row>
    <row r="234" spans="1:13">
      <c r="A234">
        <v>233</v>
      </c>
      <c r="H234">
        <f t="shared" si="11"/>
        <v>0</v>
      </c>
      <c r="I234" t="e">
        <f>VLOOKUP(D234,Tabla3[[Nombre de la pieza]:[id_back]],2,FALSE)</f>
        <v>#N/A</v>
      </c>
      <c r="J234" t="e">
        <f t="shared" si="12"/>
        <v>#N/A</v>
      </c>
      <c r="K234" s="21" t="e">
        <f>VLOOKUP(D234,Tabla3[[Nombre de la pieza]:[id_back]],15,FALSE)</f>
        <v>#N/A</v>
      </c>
      <c r="L234" s="21" t="e">
        <f t="shared" si="13"/>
        <v>#N/A</v>
      </c>
      <c r="M234" s="9"/>
    </row>
    <row r="235" spans="1:13">
      <c r="A235">
        <v>234</v>
      </c>
      <c r="H235">
        <f t="shared" si="11"/>
        <v>0</v>
      </c>
      <c r="I235" t="e">
        <f>VLOOKUP(D235,Tabla3[[Nombre de la pieza]:[id_back]],2,FALSE)</f>
        <v>#N/A</v>
      </c>
      <c r="J235" t="e">
        <f t="shared" si="12"/>
        <v>#N/A</v>
      </c>
      <c r="K235" s="21" t="e">
        <f>VLOOKUP(D235,Tabla3[[Nombre de la pieza]:[id_back]],15,FALSE)</f>
        <v>#N/A</v>
      </c>
      <c r="L235" s="21" t="e">
        <f t="shared" si="13"/>
        <v>#N/A</v>
      </c>
      <c r="M235" s="9"/>
    </row>
    <row r="236" spans="1:13">
      <c r="A236">
        <v>235</v>
      </c>
      <c r="H236">
        <f t="shared" si="11"/>
        <v>0</v>
      </c>
      <c r="I236" t="e">
        <f>VLOOKUP(D236,Tabla3[[Nombre de la pieza]:[id_back]],2,FALSE)</f>
        <v>#N/A</v>
      </c>
      <c r="J236" t="e">
        <f t="shared" si="12"/>
        <v>#N/A</v>
      </c>
      <c r="K236" s="21" t="e">
        <f>VLOOKUP(D236,Tabla3[[Nombre de la pieza]:[id_back]],15,FALSE)</f>
        <v>#N/A</v>
      </c>
      <c r="L236" s="21" t="e">
        <f t="shared" si="13"/>
        <v>#N/A</v>
      </c>
      <c r="M236" s="9"/>
    </row>
    <row r="237" spans="1:13">
      <c r="A237">
        <v>236</v>
      </c>
      <c r="H237">
        <f t="shared" si="11"/>
        <v>0</v>
      </c>
      <c r="I237" t="e">
        <f>VLOOKUP(D237,Tabla3[[Nombre de la pieza]:[id_back]],2,FALSE)</f>
        <v>#N/A</v>
      </c>
      <c r="J237" t="e">
        <f t="shared" si="12"/>
        <v>#N/A</v>
      </c>
      <c r="K237" s="21" t="e">
        <f>VLOOKUP(D237,Tabla3[[Nombre de la pieza]:[id_back]],15,FALSE)</f>
        <v>#N/A</v>
      </c>
      <c r="L237" s="21" t="e">
        <f t="shared" si="13"/>
        <v>#N/A</v>
      </c>
      <c r="M237" s="9"/>
    </row>
    <row r="238" spans="1:13">
      <c r="A238">
        <v>237</v>
      </c>
      <c r="H238">
        <f t="shared" si="11"/>
        <v>0</v>
      </c>
      <c r="I238" t="e">
        <f>VLOOKUP(D238,Tabla3[[Nombre de la pieza]:[id_back]],2,FALSE)</f>
        <v>#N/A</v>
      </c>
      <c r="J238" t="e">
        <f t="shared" si="12"/>
        <v>#N/A</v>
      </c>
      <c r="K238" s="21" t="e">
        <f>VLOOKUP(D238,Tabla3[[Nombre de la pieza]:[id_back]],15,FALSE)</f>
        <v>#N/A</v>
      </c>
      <c r="L238" s="21" t="e">
        <f t="shared" si="13"/>
        <v>#N/A</v>
      </c>
      <c r="M238" s="9"/>
    </row>
    <row r="239" spans="1:13">
      <c r="A239">
        <v>238</v>
      </c>
      <c r="H239">
        <f t="shared" si="11"/>
        <v>0</v>
      </c>
      <c r="I239" t="e">
        <f>VLOOKUP(D239,Tabla3[[Nombre de la pieza]:[id_back]],2,FALSE)</f>
        <v>#N/A</v>
      </c>
      <c r="J239" t="e">
        <f t="shared" si="12"/>
        <v>#N/A</v>
      </c>
      <c r="K239" s="21" t="e">
        <f>VLOOKUP(D239,Tabla3[[Nombre de la pieza]:[id_back]],15,FALSE)</f>
        <v>#N/A</v>
      </c>
      <c r="L239" s="21" t="e">
        <f t="shared" si="13"/>
        <v>#N/A</v>
      </c>
      <c r="M239" s="9"/>
    </row>
    <row r="240" spans="1:13">
      <c r="A240">
        <v>239</v>
      </c>
      <c r="H240">
        <f t="shared" si="11"/>
        <v>0</v>
      </c>
      <c r="I240" t="e">
        <f>VLOOKUP(D240,Tabla3[[Nombre de la pieza]:[id_back]],2,FALSE)</f>
        <v>#N/A</v>
      </c>
      <c r="J240" t="e">
        <f t="shared" si="12"/>
        <v>#N/A</v>
      </c>
      <c r="K240" s="21" t="e">
        <f>VLOOKUP(D240,Tabla3[[Nombre de la pieza]:[id_back]],15,FALSE)</f>
        <v>#N/A</v>
      </c>
      <c r="L240" s="21" t="e">
        <f t="shared" si="13"/>
        <v>#N/A</v>
      </c>
      <c r="M240" s="9"/>
    </row>
    <row r="241" spans="1:13">
      <c r="A241">
        <v>240</v>
      </c>
      <c r="H241">
        <f t="shared" si="11"/>
        <v>0</v>
      </c>
      <c r="I241" t="e">
        <f>VLOOKUP(D241,Tabla3[[Nombre de la pieza]:[id_back]],2,FALSE)</f>
        <v>#N/A</v>
      </c>
      <c r="J241" t="e">
        <f t="shared" si="12"/>
        <v>#N/A</v>
      </c>
      <c r="K241" s="21" t="e">
        <f>VLOOKUP(D241,Tabla3[[Nombre de la pieza]:[id_back]],15,FALSE)</f>
        <v>#N/A</v>
      </c>
      <c r="L241" s="21" t="e">
        <f t="shared" si="13"/>
        <v>#N/A</v>
      </c>
      <c r="M241" s="9"/>
    </row>
    <row r="242" spans="1:13">
      <c r="A242">
        <v>241</v>
      </c>
      <c r="H242">
        <f t="shared" si="11"/>
        <v>0</v>
      </c>
      <c r="I242" t="e">
        <f>VLOOKUP(D242,Tabla3[[Nombre de la pieza]:[id_back]],2,FALSE)</f>
        <v>#N/A</v>
      </c>
      <c r="J242" t="e">
        <f t="shared" si="12"/>
        <v>#N/A</v>
      </c>
      <c r="K242" s="21" t="e">
        <f>VLOOKUP(D242,Tabla3[[Nombre de la pieza]:[id_back]],15,FALSE)</f>
        <v>#N/A</v>
      </c>
      <c r="L242" s="21" t="e">
        <f t="shared" si="13"/>
        <v>#N/A</v>
      </c>
      <c r="M242" s="9"/>
    </row>
    <row r="243" spans="1:13">
      <c r="A243">
        <v>242</v>
      </c>
      <c r="H243">
        <f t="shared" si="11"/>
        <v>0</v>
      </c>
      <c r="I243" t="e">
        <f>VLOOKUP(D243,Tabla3[[Nombre de la pieza]:[id_back]],2,FALSE)</f>
        <v>#N/A</v>
      </c>
      <c r="J243" t="e">
        <f t="shared" si="12"/>
        <v>#N/A</v>
      </c>
      <c r="K243" s="21" t="e">
        <f>VLOOKUP(D243,Tabla3[[Nombre de la pieza]:[id_back]],15,FALSE)</f>
        <v>#N/A</v>
      </c>
      <c r="L243" s="21" t="e">
        <f t="shared" si="13"/>
        <v>#N/A</v>
      </c>
      <c r="M243" s="9"/>
    </row>
    <row r="244" spans="1:13">
      <c r="A244">
        <v>243</v>
      </c>
      <c r="H244">
        <f t="shared" si="11"/>
        <v>0</v>
      </c>
      <c r="I244" t="e">
        <f>VLOOKUP(D244,Tabla3[[Nombre de la pieza]:[id_back]],2,FALSE)</f>
        <v>#N/A</v>
      </c>
      <c r="J244" t="e">
        <f t="shared" si="12"/>
        <v>#N/A</v>
      </c>
      <c r="K244" s="21" t="e">
        <f>VLOOKUP(D244,Tabla3[[Nombre de la pieza]:[id_back]],15,FALSE)</f>
        <v>#N/A</v>
      </c>
      <c r="L244" s="21" t="e">
        <f t="shared" si="13"/>
        <v>#N/A</v>
      </c>
      <c r="M244" s="9"/>
    </row>
    <row r="245" spans="1:13">
      <c r="A245">
        <v>244</v>
      </c>
      <c r="H245">
        <f t="shared" si="11"/>
        <v>0</v>
      </c>
      <c r="I245" t="e">
        <f>VLOOKUP(D245,Tabla3[[Nombre de la pieza]:[id_back]],2,FALSE)</f>
        <v>#N/A</v>
      </c>
      <c r="J245" t="e">
        <f t="shared" si="12"/>
        <v>#N/A</v>
      </c>
      <c r="K245" s="21" t="e">
        <f>VLOOKUP(D245,Tabla3[[Nombre de la pieza]:[id_back]],15,FALSE)</f>
        <v>#N/A</v>
      </c>
      <c r="L245" s="21" t="e">
        <f t="shared" si="13"/>
        <v>#N/A</v>
      </c>
      <c r="M245" s="9"/>
    </row>
    <row r="246" spans="1:13">
      <c r="A246">
        <v>245</v>
      </c>
      <c r="H246">
        <f t="shared" si="11"/>
        <v>0</v>
      </c>
      <c r="I246" t="e">
        <f>VLOOKUP(D246,Tabla3[[Nombre de la pieza]:[id_back]],2,FALSE)</f>
        <v>#N/A</v>
      </c>
      <c r="J246" t="e">
        <f t="shared" si="12"/>
        <v>#N/A</v>
      </c>
      <c r="K246" s="21" t="e">
        <f>VLOOKUP(D246,Tabla3[[Nombre de la pieza]:[id_back]],15,FALSE)</f>
        <v>#N/A</v>
      </c>
      <c r="L246" s="21" t="e">
        <f t="shared" si="13"/>
        <v>#N/A</v>
      </c>
      <c r="M246" s="9"/>
    </row>
    <row r="247" spans="1:13">
      <c r="A247">
        <v>246</v>
      </c>
      <c r="H247">
        <f t="shared" si="11"/>
        <v>0</v>
      </c>
      <c r="I247" t="e">
        <f>VLOOKUP(D247,Tabla3[[Nombre de la pieza]:[id_back]],2,FALSE)</f>
        <v>#N/A</v>
      </c>
      <c r="J247" t="e">
        <f t="shared" si="12"/>
        <v>#N/A</v>
      </c>
      <c r="K247" s="21" t="e">
        <f>VLOOKUP(D247,Tabla3[[Nombre de la pieza]:[id_back]],15,FALSE)</f>
        <v>#N/A</v>
      </c>
      <c r="L247" s="21" t="e">
        <f t="shared" si="13"/>
        <v>#N/A</v>
      </c>
      <c r="M247" s="9"/>
    </row>
    <row r="248" spans="1:13">
      <c r="A248">
        <v>247</v>
      </c>
      <c r="H248">
        <f t="shared" si="11"/>
        <v>0</v>
      </c>
      <c r="I248" t="e">
        <f>VLOOKUP(D248,Tabla3[[Nombre de la pieza]:[id_back]],2,FALSE)</f>
        <v>#N/A</v>
      </c>
      <c r="J248" t="e">
        <f t="shared" si="12"/>
        <v>#N/A</v>
      </c>
      <c r="K248" s="21" t="e">
        <f>VLOOKUP(D248,Tabla3[[Nombre de la pieza]:[id_back]],15,FALSE)</f>
        <v>#N/A</v>
      </c>
      <c r="L248" s="21" t="e">
        <f t="shared" si="13"/>
        <v>#N/A</v>
      </c>
      <c r="M248" s="9"/>
    </row>
    <row r="249" spans="1:13">
      <c r="A249">
        <v>248</v>
      </c>
      <c r="H249">
        <f t="shared" si="11"/>
        <v>0</v>
      </c>
      <c r="I249" t="e">
        <f>VLOOKUP(D249,Tabla3[[Nombre de la pieza]:[id_back]],2,FALSE)</f>
        <v>#N/A</v>
      </c>
      <c r="J249" t="e">
        <f t="shared" si="12"/>
        <v>#N/A</v>
      </c>
      <c r="K249" s="21" t="e">
        <f>VLOOKUP(D249,Tabla3[[Nombre de la pieza]:[id_back]],15,FALSE)</f>
        <v>#N/A</v>
      </c>
      <c r="L249" s="21" t="e">
        <f t="shared" si="13"/>
        <v>#N/A</v>
      </c>
      <c r="M249" s="9"/>
    </row>
    <row r="250" spans="1:13">
      <c r="A250">
        <v>249</v>
      </c>
      <c r="H250">
        <f t="shared" si="11"/>
        <v>0</v>
      </c>
      <c r="I250" t="e">
        <f>VLOOKUP(D250,Tabla3[[Nombre de la pieza]:[id_back]],2,FALSE)</f>
        <v>#N/A</v>
      </c>
      <c r="J250" t="e">
        <f t="shared" si="12"/>
        <v>#N/A</v>
      </c>
      <c r="K250" s="21" t="e">
        <f>VLOOKUP(D250,Tabla3[[Nombre de la pieza]:[id_back]],15,FALSE)</f>
        <v>#N/A</v>
      </c>
      <c r="L250" s="21" t="e">
        <f t="shared" si="13"/>
        <v>#N/A</v>
      </c>
      <c r="M250" s="9"/>
    </row>
    <row r="251" spans="1:13">
      <c r="A251">
        <v>250</v>
      </c>
      <c r="H251">
        <f t="shared" si="11"/>
        <v>0</v>
      </c>
      <c r="I251" t="e">
        <f>VLOOKUP(D251,Tabla3[[Nombre de la pieza]:[id_back]],2,FALSE)</f>
        <v>#N/A</v>
      </c>
      <c r="J251" t="e">
        <f t="shared" si="12"/>
        <v>#N/A</v>
      </c>
      <c r="K251" s="21" t="e">
        <f>VLOOKUP(D251,Tabla3[[Nombre de la pieza]:[id_back]],15,FALSE)</f>
        <v>#N/A</v>
      </c>
      <c r="L251" s="21" t="e">
        <f t="shared" si="13"/>
        <v>#N/A</v>
      </c>
      <c r="M251" s="9"/>
    </row>
    <row r="252" spans="1:13">
      <c r="A252">
        <v>251</v>
      </c>
      <c r="H252">
        <f t="shared" si="11"/>
        <v>0</v>
      </c>
      <c r="I252" t="e">
        <f>VLOOKUP(D252,Tabla3[[Nombre de la pieza]:[id_back]],2,FALSE)</f>
        <v>#N/A</v>
      </c>
      <c r="J252" t="e">
        <f t="shared" si="12"/>
        <v>#N/A</v>
      </c>
      <c r="K252" s="21" t="e">
        <f>VLOOKUP(D252,Tabla3[[Nombre de la pieza]:[id_back]],15,FALSE)</f>
        <v>#N/A</v>
      </c>
      <c r="L252" s="21" t="e">
        <f t="shared" si="13"/>
        <v>#N/A</v>
      </c>
      <c r="M252" s="9"/>
    </row>
    <row r="253" spans="1:13">
      <c r="A253">
        <v>252</v>
      </c>
      <c r="H253">
        <f t="shared" si="11"/>
        <v>0</v>
      </c>
      <c r="I253" t="e">
        <f>VLOOKUP(D253,Tabla3[[Nombre de la pieza]:[id_back]],2,FALSE)</f>
        <v>#N/A</v>
      </c>
      <c r="J253" t="e">
        <f t="shared" si="12"/>
        <v>#N/A</v>
      </c>
      <c r="K253" s="21" t="e">
        <f>VLOOKUP(D253,Tabla3[[Nombre de la pieza]:[id_back]],15,FALSE)</f>
        <v>#N/A</v>
      </c>
      <c r="L253" s="21" t="e">
        <f t="shared" si="13"/>
        <v>#N/A</v>
      </c>
      <c r="M253" s="9"/>
    </row>
    <row r="254" spans="1:13">
      <c r="A254">
        <v>253</v>
      </c>
      <c r="H254">
        <f t="shared" si="11"/>
        <v>0</v>
      </c>
      <c r="I254" t="e">
        <f>VLOOKUP(D254,Tabla3[[Nombre de la pieza]:[id_back]],2,FALSE)</f>
        <v>#N/A</v>
      </c>
      <c r="J254" t="e">
        <f t="shared" si="12"/>
        <v>#N/A</v>
      </c>
      <c r="K254" s="21" t="e">
        <f>VLOOKUP(D254,Tabla3[[Nombre de la pieza]:[id_back]],15,FALSE)</f>
        <v>#N/A</v>
      </c>
      <c r="L254" s="21" t="e">
        <f t="shared" si="13"/>
        <v>#N/A</v>
      </c>
      <c r="M254" s="9"/>
    </row>
    <row r="255" spans="1:13">
      <c r="A255">
        <v>254</v>
      </c>
      <c r="H255">
        <f t="shared" si="11"/>
        <v>0</v>
      </c>
      <c r="I255" t="e">
        <f>VLOOKUP(D255,Tabla3[[Nombre de la pieza]:[id_back]],2,FALSE)</f>
        <v>#N/A</v>
      </c>
      <c r="J255" t="e">
        <f t="shared" si="12"/>
        <v>#N/A</v>
      </c>
      <c r="K255" s="21" t="e">
        <f>VLOOKUP(D255,Tabla3[[Nombre de la pieza]:[id_back]],15,FALSE)</f>
        <v>#N/A</v>
      </c>
      <c r="L255" s="21" t="e">
        <f t="shared" si="13"/>
        <v>#N/A</v>
      </c>
      <c r="M255" s="9"/>
    </row>
    <row r="256" spans="1:13">
      <c r="A256">
        <v>255</v>
      </c>
      <c r="H256">
        <f t="shared" si="11"/>
        <v>0</v>
      </c>
      <c r="I256" t="e">
        <f>VLOOKUP(D256,Tabla3[[Nombre de la pieza]:[id_back]],2,FALSE)</f>
        <v>#N/A</v>
      </c>
      <c r="J256" t="e">
        <f t="shared" si="12"/>
        <v>#N/A</v>
      </c>
      <c r="K256" s="21" t="e">
        <f>VLOOKUP(D256,Tabla3[[Nombre de la pieza]:[id_back]],15,FALSE)</f>
        <v>#N/A</v>
      </c>
      <c r="L256" s="21" t="e">
        <f t="shared" si="13"/>
        <v>#N/A</v>
      </c>
      <c r="M256" s="9"/>
    </row>
    <row r="257" spans="1:13">
      <c r="A257">
        <v>256</v>
      </c>
      <c r="H257">
        <f t="shared" si="11"/>
        <v>0</v>
      </c>
      <c r="I257" t="e">
        <f>VLOOKUP(D257,Tabla3[[Nombre de la pieza]:[id_back]],2,FALSE)</f>
        <v>#N/A</v>
      </c>
      <c r="J257" t="e">
        <f t="shared" si="12"/>
        <v>#N/A</v>
      </c>
      <c r="K257" s="21" t="e">
        <f>VLOOKUP(D257,Tabla3[[Nombre de la pieza]:[id_back]],15,FALSE)</f>
        <v>#N/A</v>
      </c>
      <c r="L257" s="21" t="e">
        <f t="shared" si="13"/>
        <v>#N/A</v>
      </c>
      <c r="M257" s="9"/>
    </row>
    <row r="258" spans="1:13">
      <c r="A258">
        <v>257</v>
      </c>
      <c r="H258">
        <f t="shared" si="11"/>
        <v>0</v>
      </c>
      <c r="I258" t="e">
        <f>VLOOKUP(D258,Tabla3[[Nombre de la pieza]:[id_back]],2,FALSE)</f>
        <v>#N/A</v>
      </c>
      <c r="J258" t="e">
        <f t="shared" si="12"/>
        <v>#N/A</v>
      </c>
      <c r="K258" s="21" t="e">
        <f>VLOOKUP(D258,Tabla3[[Nombre de la pieza]:[id_back]],15,FALSE)</f>
        <v>#N/A</v>
      </c>
      <c r="L258" s="21" t="e">
        <f t="shared" si="13"/>
        <v>#N/A</v>
      </c>
      <c r="M258" s="9"/>
    </row>
    <row r="259" spans="1:13">
      <c r="A259">
        <v>258</v>
      </c>
      <c r="H259">
        <f t="shared" ref="H259:H322" si="14">F259-G259</f>
        <v>0</v>
      </c>
      <c r="I259" t="e">
        <f>VLOOKUP(D259,Tabla3[[Nombre de la pieza]:[id_back]],2,FALSE)</f>
        <v>#N/A</v>
      </c>
      <c r="J259" t="e">
        <f t="shared" si="12"/>
        <v>#N/A</v>
      </c>
      <c r="K259" s="21" t="e">
        <f>VLOOKUP(D259,Tabla3[[Nombre de la pieza]:[id_back]],15,FALSE)</f>
        <v>#N/A</v>
      </c>
      <c r="L259" s="21" t="e">
        <f t="shared" si="13"/>
        <v>#N/A</v>
      </c>
      <c r="M259" s="9"/>
    </row>
    <row r="260" spans="1:13">
      <c r="A260">
        <v>259</v>
      </c>
      <c r="H260">
        <f t="shared" si="14"/>
        <v>0</v>
      </c>
      <c r="I260" t="e">
        <f>VLOOKUP(D260,Tabla3[[Nombre de la pieza]:[id_back]],2,FALSE)</f>
        <v>#N/A</v>
      </c>
      <c r="J260" t="e">
        <f t="shared" ref="J260:J323" si="15">G260*I260</f>
        <v>#N/A</v>
      </c>
      <c r="K260" s="21" t="e">
        <f>VLOOKUP(D260,Tabla3[[Nombre de la pieza]:[id_back]],15,FALSE)</f>
        <v>#N/A</v>
      </c>
      <c r="L260" s="21" t="e">
        <f t="shared" ref="L260:L323" si="16">F260*K260</f>
        <v>#N/A</v>
      </c>
      <c r="M260" s="9"/>
    </row>
    <row r="261" spans="1:13">
      <c r="A261">
        <v>260</v>
      </c>
      <c r="H261">
        <f t="shared" si="14"/>
        <v>0</v>
      </c>
      <c r="I261" t="e">
        <f>VLOOKUP(D261,Tabla3[[Nombre de la pieza]:[id_back]],2,FALSE)</f>
        <v>#N/A</v>
      </c>
      <c r="J261" t="e">
        <f t="shared" si="15"/>
        <v>#N/A</v>
      </c>
      <c r="K261" s="21" t="e">
        <f>VLOOKUP(D261,Tabla3[[Nombre de la pieza]:[id_back]],15,FALSE)</f>
        <v>#N/A</v>
      </c>
      <c r="L261" s="21" t="e">
        <f t="shared" si="16"/>
        <v>#N/A</v>
      </c>
      <c r="M261" s="9"/>
    </row>
    <row r="262" spans="1:13">
      <c r="A262">
        <v>261</v>
      </c>
      <c r="H262">
        <f t="shared" si="14"/>
        <v>0</v>
      </c>
      <c r="I262" t="e">
        <f>VLOOKUP(D262,Tabla3[[Nombre de la pieza]:[id_back]],2,FALSE)</f>
        <v>#N/A</v>
      </c>
      <c r="J262" t="e">
        <f t="shared" si="15"/>
        <v>#N/A</v>
      </c>
      <c r="K262" s="21" t="e">
        <f>VLOOKUP(D262,Tabla3[[Nombre de la pieza]:[id_back]],15,FALSE)</f>
        <v>#N/A</v>
      </c>
      <c r="L262" s="21" t="e">
        <f t="shared" si="16"/>
        <v>#N/A</v>
      </c>
      <c r="M262" s="9"/>
    </row>
    <row r="263" spans="1:13">
      <c r="A263">
        <v>262</v>
      </c>
      <c r="H263">
        <f t="shared" si="14"/>
        <v>0</v>
      </c>
      <c r="I263" t="e">
        <f>VLOOKUP(D263,Tabla3[[Nombre de la pieza]:[id_back]],2,FALSE)</f>
        <v>#N/A</v>
      </c>
      <c r="J263" t="e">
        <f t="shared" si="15"/>
        <v>#N/A</v>
      </c>
      <c r="K263" s="21" t="e">
        <f>VLOOKUP(D263,Tabla3[[Nombre de la pieza]:[id_back]],15,FALSE)</f>
        <v>#N/A</v>
      </c>
      <c r="L263" s="21" t="e">
        <f t="shared" si="16"/>
        <v>#N/A</v>
      </c>
      <c r="M263" s="9"/>
    </row>
    <row r="264" spans="1:13">
      <c r="A264">
        <v>263</v>
      </c>
      <c r="H264">
        <f t="shared" si="14"/>
        <v>0</v>
      </c>
      <c r="I264" t="e">
        <f>VLOOKUP(D264,Tabla3[[Nombre de la pieza]:[id_back]],2,FALSE)</f>
        <v>#N/A</v>
      </c>
      <c r="J264" t="e">
        <f t="shared" si="15"/>
        <v>#N/A</v>
      </c>
      <c r="K264" s="21" t="e">
        <f>VLOOKUP(D264,Tabla3[[Nombre de la pieza]:[id_back]],15,FALSE)</f>
        <v>#N/A</v>
      </c>
      <c r="L264" s="21" t="e">
        <f t="shared" si="16"/>
        <v>#N/A</v>
      </c>
      <c r="M264" s="9"/>
    </row>
    <row r="265" spans="1:13">
      <c r="A265">
        <v>264</v>
      </c>
      <c r="H265">
        <f t="shared" si="14"/>
        <v>0</v>
      </c>
      <c r="I265" t="e">
        <f>VLOOKUP(D265,Tabla3[[Nombre de la pieza]:[id_back]],2,FALSE)</f>
        <v>#N/A</v>
      </c>
      <c r="J265" t="e">
        <f t="shared" si="15"/>
        <v>#N/A</v>
      </c>
      <c r="K265" s="21" t="e">
        <f>VLOOKUP(D265,Tabla3[[Nombre de la pieza]:[id_back]],15,FALSE)</f>
        <v>#N/A</v>
      </c>
      <c r="L265" s="21" t="e">
        <f t="shared" si="16"/>
        <v>#N/A</v>
      </c>
      <c r="M265" s="9"/>
    </row>
    <row r="266" spans="1:13">
      <c r="A266">
        <v>265</v>
      </c>
      <c r="H266">
        <f t="shared" si="14"/>
        <v>0</v>
      </c>
      <c r="I266" t="e">
        <f>VLOOKUP(D266,Tabla3[[Nombre de la pieza]:[id_back]],2,FALSE)</f>
        <v>#N/A</v>
      </c>
      <c r="J266" t="e">
        <f t="shared" si="15"/>
        <v>#N/A</v>
      </c>
      <c r="K266" s="21" t="e">
        <f>VLOOKUP(D266,Tabla3[[Nombre de la pieza]:[id_back]],15,FALSE)</f>
        <v>#N/A</v>
      </c>
      <c r="L266" s="21" t="e">
        <f t="shared" si="16"/>
        <v>#N/A</v>
      </c>
      <c r="M266" s="9"/>
    </row>
    <row r="267" spans="1:13">
      <c r="A267">
        <v>266</v>
      </c>
      <c r="H267">
        <f t="shared" si="14"/>
        <v>0</v>
      </c>
      <c r="I267" t="e">
        <f>VLOOKUP(D267,Tabla3[[Nombre de la pieza]:[id_back]],2,FALSE)</f>
        <v>#N/A</v>
      </c>
      <c r="J267" t="e">
        <f t="shared" si="15"/>
        <v>#N/A</v>
      </c>
      <c r="K267" s="21" t="e">
        <f>VLOOKUP(D267,Tabla3[[Nombre de la pieza]:[id_back]],15,FALSE)</f>
        <v>#N/A</v>
      </c>
      <c r="L267" s="21" t="e">
        <f t="shared" si="16"/>
        <v>#N/A</v>
      </c>
      <c r="M267" s="9"/>
    </row>
    <row r="268" spans="1:13">
      <c r="A268">
        <v>267</v>
      </c>
      <c r="H268">
        <f t="shared" si="14"/>
        <v>0</v>
      </c>
      <c r="I268" t="e">
        <f>VLOOKUP(D268,Tabla3[[Nombre de la pieza]:[id_back]],2,FALSE)</f>
        <v>#N/A</v>
      </c>
      <c r="J268" t="e">
        <f t="shared" si="15"/>
        <v>#N/A</v>
      </c>
      <c r="K268" s="21" t="e">
        <f>VLOOKUP(D268,Tabla3[[Nombre de la pieza]:[id_back]],15,FALSE)</f>
        <v>#N/A</v>
      </c>
      <c r="L268" s="21" t="e">
        <f t="shared" si="16"/>
        <v>#N/A</v>
      </c>
      <c r="M268" s="9"/>
    </row>
    <row r="269" spans="1:13">
      <c r="A269">
        <v>268</v>
      </c>
      <c r="H269">
        <f t="shared" si="14"/>
        <v>0</v>
      </c>
      <c r="I269" t="e">
        <f>VLOOKUP(D269,Tabla3[[Nombre de la pieza]:[id_back]],2,FALSE)</f>
        <v>#N/A</v>
      </c>
      <c r="J269" t="e">
        <f t="shared" si="15"/>
        <v>#N/A</v>
      </c>
      <c r="K269" s="21" t="e">
        <f>VLOOKUP(D269,Tabla3[[Nombre de la pieza]:[id_back]],15,FALSE)</f>
        <v>#N/A</v>
      </c>
      <c r="L269" s="21" t="e">
        <f t="shared" si="16"/>
        <v>#N/A</v>
      </c>
      <c r="M269" s="9"/>
    </row>
    <row r="270" spans="1:13">
      <c r="A270">
        <v>269</v>
      </c>
      <c r="H270">
        <f t="shared" si="14"/>
        <v>0</v>
      </c>
      <c r="I270" t="e">
        <f>VLOOKUP(D270,Tabla3[[Nombre de la pieza]:[id_back]],2,FALSE)</f>
        <v>#N/A</v>
      </c>
      <c r="J270" t="e">
        <f t="shared" si="15"/>
        <v>#N/A</v>
      </c>
      <c r="K270" s="21" t="e">
        <f>VLOOKUP(D270,Tabla3[[Nombre de la pieza]:[id_back]],15,FALSE)</f>
        <v>#N/A</v>
      </c>
      <c r="L270" s="21" t="e">
        <f t="shared" si="16"/>
        <v>#N/A</v>
      </c>
      <c r="M270" s="9"/>
    </row>
    <row r="271" spans="1:13">
      <c r="A271">
        <v>270</v>
      </c>
      <c r="H271">
        <f t="shared" si="14"/>
        <v>0</v>
      </c>
      <c r="I271" t="e">
        <f>VLOOKUP(D271,Tabla3[[Nombre de la pieza]:[id_back]],2,FALSE)</f>
        <v>#N/A</v>
      </c>
      <c r="J271" t="e">
        <f t="shared" si="15"/>
        <v>#N/A</v>
      </c>
      <c r="K271" s="21" t="e">
        <f>VLOOKUP(D271,Tabla3[[Nombre de la pieza]:[id_back]],15,FALSE)</f>
        <v>#N/A</v>
      </c>
      <c r="L271" s="21" t="e">
        <f t="shared" si="16"/>
        <v>#N/A</v>
      </c>
      <c r="M271" s="9"/>
    </row>
    <row r="272" spans="1:13">
      <c r="A272">
        <v>271</v>
      </c>
      <c r="H272">
        <f t="shared" si="14"/>
        <v>0</v>
      </c>
      <c r="I272" t="e">
        <f>VLOOKUP(D272,Tabla3[[Nombre de la pieza]:[id_back]],2,FALSE)</f>
        <v>#N/A</v>
      </c>
      <c r="J272" t="e">
        <f t="shared" si="15"/>
        <v>#N/A</v>
      </c>
      <c r="K272" s="21" t="e">
        <f>VLOOKUP(D272,Tabla3[[Nombre de la pieza]:[id_back]],15,FALSE)</f>
        <v>#N/A</v>
      </c>
      <c r="L272" s="21" t="e">
        <f t="shared" si="16"/>
        <v>#N/A</v>
      </c>
      <c r="M272" s="9"/>
    </row>
    <row r="273" spans="1:13">
      <c r="A273">
        <v>272</v>
      </c>
      <c r="H273">
        <f t="shared" si="14"/>
        <v>0</v>
      </c>
      <c r="I273" t="e">
        <f>VLOOKUP(D273,Tabla3[[Nombre de la pieza]:[id_back]],2,FALSE)</f>
        <v>#N/A</v>
      </c>
      <c r="J273" t="e">
        <f t="shared" si="15"/>
        <v>#N/A</v>
      </c>
      <c r="K273" s="21" t="e">
        <f>VLOOKUP(D273,Tabla3[[Nombre de la pieza]:[id_back]],15,FALSE)</f>
        <v>#N/A</v>
      </c>
      <c r="L273" s="21" t="e">
        <f t="shared" si="16"/>
        <v>#N/A</v>
      </c>
      <c r="M273" s="9"/>
    </row>
    <row r="274" spans="1:13">
      <c r="A274">
        <v>273</v>
      </c>
      <c r="H274">
        <f t="shared" si="14"/>
        <v>0</v>
      </c>
      <c r="I274" t="e">
        <f>VLOOKUP(D274,Tabla3[[Nombre de la pieza]:[id_back]],2,FALSE)</f>
        <v>#N/A</v>
      </c>
      <c r="J274" t="e">
        <f t="shared" si="15"/>
        <v>#N/A</v>
      </c>
      <c r="K274" s="21" t="e">
        <f>VLOOKUP(D274,Tabla3[[Nombre de la pieza]:[id_back]],15,FALSE)</f>
        <v>#N/A</v>
      </c>
      <c r="L274" s="21" t="e">
        <f t="shared" si="16"/>
        <v>#N/A</v>
      </c>
      <c r="M274" s="9"/>
    </row>
    <row r="275" spans="1:13">
      <c r="A275">
        <v>274</v>
      </c>
      <c r="H275">
        <f t="shared" si="14"/>
        <v>0</v>
      </c>
      <c r="I275" t="e">
        <f>VLOOKUP(D275,Tabla3[[Nombre de la pieza]:[id_back]],2,FALSE)</f>
        <v>#N/A</v>
      </c>
      <c r="J275" t="e">
        <f t="shared" si="15"/>
        <v>#N/A</v>
      </c>
      <c r="K275" s="21" t="e">
        <f>VLOOKUP(D275,Tabla3[[Nombre de la pieza]:[id_back]],15,FALSE)</f>
        <v>#N/A</v>
      </c>
      <c r="L275" s="21" t="e">
        <f t="shared" si="16"/>
        <v>#N/A</v>
      </c>
      <c r="M275" s="9"/>
    </row>
    <row r="276" spans="1:13">
      <c r="A276">
        <v>275</v>
      </c>
      <c r="H276">
        <f t="shared" si="14"/>
        <v>0</v>
      </c>
      <c r="I276" t="e">
        <f>VLOOKUP(D276,Tabla3[[Nombre de la pieza]:[id_back]],2,FALSE)</f>
        <v>#N/A</v>
      </c>
      <c r="J276" t="e">
        <f t="shared" si="15"/>
        <v>#N/A</v>
      </c>
      <c r="K276" s="21" t="e">
        <f>VLOOKUP(D276,Tabla3[[Nombre de la pieza]:[id_back]],15,FALSE)</f>
        <v>#N/A</v>
      </c>
      <c r="L276" s="21" t="e">
        <f t="shared" si="16"/>
        <v>#N/A</v>
      </c>
      <c r="M276" s="9"/>
    </row>
    <row r="277" spans="1:13">
      <c r="A277">
        <v>276</v>
      </c>
      <c r="H277">
        <f t="shared" si="14"/>
        <v>0</v>
      </c>
      <c r="I277" t="e">
        <f>VLOOKUP(D277,Tabla3[[Nombre de la pieza]:[id_back]],2,FALSE)</f>
        <v>#N/A</v>
      </c>
      <c r="J277" t="e">
        <f t="shared" si="15"/>
        <v>#N/A</v>
      </c>
      <c r="K277" s="21" t="e">
        <f>VLOOKUP(D277,Tabla3[[Nombre de la pieza]:[id_back]],15,FALSE)</f>
        <v>#N/A</v>
      </c>
      <c r="L277" s="21" t="e">
        <f t="shared" si="16"/>
        <v>#N/A</v>
      </c>
      <c r="M277" s="9"/>
    </row>
    <row r="278" spans="1:13">
      <c r="A278">
        <v>277</v>
      </c>
      <c r="H278">
        <f t="shared" si="14"/>
        <v>0</v>
      </c>
      <c r="I278" t="e">
        <f>VLOOKUP(D278,Tabla3[[Nombre de la pieza]:[id_back]],2,FALSE)</f>
        <v>#N/A</v>
      </c>
      <c r="J278" t="e">
        <f t="shared" si="15"/>
        <v>#N/A</v>
      </c>
      <c r="K278" s="21" t="e">
        <f>VLOOKUP(D278,Tabla3[[Nombre de la pieza]:[id_back]],15,FALSE)</f>
        <v>#N/A</v>
      </c>
      <c r="L278" s="21" t="e">
        <f t="shared" si="16"/>
        <v>#N/A</v>
      </c>
      <c r="M278" s="9"/>
    </row>
    <row r="279" spans="1:13">
      <c r="A279">
        <v>278</v>
      </c>
      <c r="H279">
        <f t="shared" si="14"/>
        <v>0</v>
      </c>
      <c r="I279" t="e">
        <f>VLOOKUP(D279,Tabla3[[Nombre de la pieza]:[id_back]],2,FALSE)</f>
        <v>#N/A</v>
      </c>
      <c r="J279" t="e">
        <f t="shared" si="15"/>
        <v>#N/A</v>
      </c>
      <c r="K279" s="21" t="e">
        <f>VLOOKUP(D279,Tabla3[[Nombre de la pieza]:[id_back]],15,FALSE)</f>
        <v>#N/A</v>
      </c>
      <c r="L279" s="21" t="e">
        <f t="shared" si="16"/>
        <v>#N/A</v>
      </c>
      <c r="M279" s="9"/>
    </row>
    <row r="280" spans="1:13">
      <c r="A280">
        <v>279</v>
      </c>
      <c r="H280">
        <f t="shared" si="14"/>
        <v>0</v>
      </c>
      <c r="I280" t="e">
        <f>VLOOKUP(D280,Tabla3[[Nombre de la pieza]:[id_back]],2,FALSE)</f>
        <v>#N/A</v>
      </c>
      <c r="J280" t="e">
        <f t="shared" si="15"/>
        <v>#N/A</v>
      </c>
      <c r="K280" s="21" t="e">
        <f>VLOOKUP(D280,Tabla3[[Nombre de la pieza]:[id_back]],15,FALSE)</f>
        <v>#N/A</v>
      </c>
      <c r="L280" s="21" t="e">
        <f t="shared" si="16"/>
        <v>#N/A</v>
      </c>
      <c r="M280" s="9"/>
    </row>
    <row r="281" spans="1:13">
      <c r="A281">
        <v>280</v>
      </c>
      <c r="H281">
        <f t="shared" si="14"/>
        <v>0</v>
      </c>
      <c r="I281" t="e">
        <f>VLOOKUP(D281,Tabla3[[Nombre de la pieza]:[id_back]],2,FALSE)</f>
        <v>#N/A</v>
      </c>
      <c r="J281" t="e">
        <f t="shared" si="15"/>
        <v>#N/A</v>
      </c>
      <c r="K281" s="21" t="e">
        <f>VLOOKUP(D281,Tabla3[[Nombre de la pieza]:[id_back]],15,FALSE)</f>
        <v>#N/A</v>
      </c>
      <c r="L281" s="21" t="e">
        <f t="shared" si="16"/>
        <v>#N/A</v>
      </c>
      <c r="M281" s="9"/>
    </row>
    <row r="282" spans="1:13">
      <c r="A282">
        <v>281</v>
      </c>
      <c r="H282">
        <f t="shared" si="14"/>
        <v>0</v>
      </c>
      <c r="I282" t="e">
        <f>VLOOKUP(D282,Tabla3[[Nombre de la pieza]:[id_back]],2,FALSE)</f>
        <v>#N/A</v>
      </c>
      <c r="J282" t="e">
        <f t="shared" si="15"/>
        <v>#N/A</v>
      </c>
      <c r="K282" s="21" t="e">
        <f>VLOOKUP(D282,Tabla3[[Nombre de la pieza]:[id_back]],15,FALSE)</f>
        <v>#N/A</v>
      </c>
      <c r="L282" s="21" t="e">
        <f t="shared" si="16"/>
        <v>#N/A</v>
      </c>
      <c r="M282" s="9"/>
    </row>
    <row r="283" spans="1:13">
      <c r="A283">
        <v>282</v>
      </c>
      <c r="H283">
        <f t="shared" si="14"/>
        <v>0</v>
      </c>
      <c r="I283" t="e">
        <f>VLOOKUP(D283,Tabla3[[Nombre de la pieza]:[id_back]],2,FALSE)</f>
        <v>#N/A</v>
      </c>
      <c r="J283" t="e">
        <f t="shared" si="15"/>
        <v>#N/A</v>
      </c>
      <c r="K283" s="21" t="e">
        <f>VLOOKUP(D283,Tabla3[[Nombre de la pieza]:[id_back]],15,FALSE)</f>
        <v>#N/A</v>
      </c>
      <c r="L283" s="21" t="e">
        <f t="shared" si="16"/>
        <v>#N/A</v>
      </c>
      <c r="M283" s="9"/>
    </row>
    <row r="284" spans="1:13">
      <c r="A284">
        <v>283</v>
      </c>
      <c r="H284">
        <f t="shared" si="14"/>
        <v>0</v>
      </c>
      <c r="I284" t="e">
        <f>VLOOKUP(D284,Tabla3[[Nombre de la pieza]:[id_back]],2,FALSE)</f>
        <v>#N/A</v>
      </c>
      <c r="J284" t="e">
        <f t="shared" si="15"/>
        <v>#N/A</v>
      </c>
      <c r="K284" s="21" t="e">
        <f>VLOOKUP(D284,Tabla3[[Nombre de la pieza]:[id_back]],15,FALSE)</f>
        <v>#N/A</v>
      </c>
      <c r="L284" s="21" t="e">
        <f t="shared" si="16"/>
        <v>#N/A</v>
      </c>
      <c r="M284" s="9"/>
    </row>
    <row r="285" spans="1:13">
      <c r="A285">
        <v>284</v>
      </c>
      <c r="H285">
        <f t="shared" si="14"/>
        <v>0</v>
      </c>
      <c r="I285" t="e">
        <f>VLOOKUP(D285,Tabla3[[Nombre de la pieza]:[id_back]],2,FALSE)</f>
        <v>#N/A</v>
      </c>
      <c r="J285" t="e">
        <f t="shared" si="15"/>
        <v>#N/A</v>
      </c>
      <c r="K285" s="21" t="e">
        <f>VLOOKUP(D285,Tabla3[[Nombre de la pieza]:[id_back]],15,FALSE)</f>
        <v>#N/A</v>
      </c>
      <c r="L285" s="21" t="e">
        <f t="shared" si="16"/>
        <v>#N/A</v>
      </c>
      <c r="M285" s="9"/>
    </row>
    <row r="286" spans="1:13">
      <c r="A286">
        <v>285</v>
      </c>
      <c r="H286">
        <f t="shared" si="14"/>
        <v>0</v>
      </c>
      <c r="I286" t="e">
        <f>VLOOKUP(D286,Tabla3[[Nombre de la pieza]:[id_back]],2,FALSE)</f>
        <v>#N/A</v>
      </c>
      <c r="J286" t="e">
        <f t="shared" si="15"/>
        <v>#N/A</v>
      </c>
      <c r="K286" s="21" t="e">
        <f>VLOOKUP(D286,Tabla3[[Nombre de la pieza]:[id_back]],15,FALSE)</f>
        <v>#N/A</v>
      </c>
      <c r="L286" s="21" t="e">
        <f t="shared" si="16"/>
        <v>#N/A</v>
      </c>
      <c r="M286" s="9"/>
    </row>
    <row r="287" spans="1:13">
      <c r="A287">
        <v>286</v>
      </c>
      <c r="H287">
        <f t="shared" si="14"/>
        <v>0</v>
      </c>
      <c r="I287" t="e">
        <f>VLOOKUP(D287,Tabla3[[Nombre de la pieza]:[id_back]],2,FALSE)</f>
        <v>#N/A</v>
      </c>
      <c r="J287" t="e">
        <f t="shared" si="15"/>
        <v>#N/A</v>
      </c>
      <c r="K287" s="21" t="e">
        <f>VLOOKUP(D287,Tabla3[[Nombre de la pieza]:[id_back]],15,FALSE)</f>
        <v>#N/A</v>
      </c>
      <c r="L287" s="21" t="e">
        <f t="shared" si="16"/>
        <v>#N/A</v>
      </c>
      <c r="M287" s="9"/>
    </row>
    <row r="288" spans="1:13">
      <c r="A288">
        <v>287</v>
      </c>
      <c r="H288">
        <f t="shared" si="14"/>
        <v>0</v>
      </c>
      <c r="I288" t="e">
        <f>VLOOKUP(D288,Tabla3[[Nombre de la pieza]:[id_back]],2,FALSE)</f>
        <v>#N/A</v>
      </c>
      <c r="J288" t="e">
        <f t="shared" si="15"/>
        <v>#N/A</v>
      </c>
      <c r="K288" s="21" t="e">
        <f>VLOOKUP(D288,Tabla3[[Nombre de la pieza]:[id_back]],15,FALSE)</f>
        <v>#N/A</v>
      </c>
      <c r="L288" s="21" t="e">
        <f t="shared" si="16"/>
        <v>#N/A</v>
      </c>
      <c r="M288" s="9"/>
    </row>
    <row r="289" spans="1:13">
      <c r="A289">
        <v>288</v>
      </c>
      <c r="H289">
        <f t="shared" si="14"/>
        <v>0</v>
      </c>
      <c r="I289" t="e">
        <f>VLOOKUP(D289,Tabla3[[Nombre de la pieza]:[id_back]],2,FALSE)</f>
        <v>#N/A</v>
      </c>
      <c r="J289" t="e">
        <f t="shared" si="15"/>
        <v>#N/A</v>
      </c>
      <c r="K289" s="21" t="e">
        <f>VLOOKUP(D289,Tabla3[[Nombre de la pieza]:[id_back]],15,FALSE)</f>
        <v>#N/A</v>
      </c>
      <c r="L289" s="21" t="e">
        <f t="shared" si="16"/>
        <v>#N/A</v>
      </c>
      <c r="M289" s="9"/>
    </row>
    <row r="290" spans="1:13">
      <c r="A290">
        <v>289</v>
      </c>
      <c r="H290">
        <f t="shared" si="14"/>
        <v>0</v>
      </c>
      <c r="I290" t="e">
        <f>VLOOKUP(D290,Tabla3[[Nombre de la pieza]:[id_back]],2,FALSE)</f>
        <v>#N/A</v>
      </c>
      <c r="J290" t="e">
        <f t="shared" si="15"/>
        <v>#N/A</v>
      </c>
      <c r="K290" s="21" t="e">
        <f>VLOOKUP(D290,Tabla3[[Nombre de la pieza]:[id_back]],15,FALSE)</f>
        <v>#N/A</v>
      </c>
      <c r="L290" s="21" t="e">
        <f t="shared" si="16"/>
        <v>#N/A</v>
      </c>
      <c r="M290" s="9"/>
    </row>
    <row r="291" spans="1:13">
      <c r="A291">
        <v>290</v>
      </c>
      <c r="H291">
        <f t="shared" si="14"/>
        <v>0</v>
      </c>
      <c r="I291" t="e">
        <f>VLOOKUP(D291,Tabla3[[Nombre de la pieza]:[id_back]],2,FALSE)</f>
        <v>#N/A</v>
      </c>
      <c r="J291" t="e">
        <f t="shared" si="15"/>
        <v>#N/A</v>
      </c>
      <c r="K291" s="21" t="e">
        <f>VLOOKUP(D291,Tabla3[[Nombre de la pieza]:[id_back]],15,FALSE)</f>
        <v>#N/A</v>
      </c>
      <c r="L291" s="21" t="e">
        <f t="shared" si="16"/>
        <v>#N/A</v>
      </c>
      <c r="M291" s="9"/>
    </row>
    <row r="292" spans="1:13">
      <c r="A292">
        <v>291</v>
      </c>
      <c r="H292">
        <f t="shared" si="14"/>
        <v>0</v>
      </c>
      <c r="I292" t="e">
        <f>VLOOKUP(D292,Tabla3[[Nombre de la pieza]:[id_back]],2,FALSE)</f>
        <v>#N/A</v>
      </c>
      <c r="J292" t="e">
        <f t="shared" si="15"/>
        <v>#N/A</v>
      </c>
      <c r="K292" s="21" t="e">
        <f>VLOOKUP(D292,Tabla3[[Nombre de la pieza]:[id_back]],15,FALSE)</f>
        <v>#N/A</v>
      </c>
      <c r="L292" s="21" t="e">
        <f t="shared" si="16"/>
        <v>#N/A</v>
      </c>
      <c r="M292" s="9"/>
    </row>
    <row r="293" spans="1:13">
      <c r="A293">
        <v>292</v>
      </c>
      <c r="H293">
        <f t="shared" si="14"/>
        <v>0</v>
      </c>
      <c r="I293" t="e">
        <f>VLOOKUP(D293,Tabla3[[Nombre de la pieza]:[id_back]],2,FALSE)</f>
        <v>#N/A</v>
      </c>
      <c r="J293" t="e">
        <f t="shared" si="15"/>
        <v>#N/A</v>
      </c>
      <c r="K293" s="21" t="e">
        <f>VLOOKUP(D293,Tabla3[[Nombre de la pieza]:[id_back]],15,FALSE)</f>
        <v>#N/A</v>
      </c>
      <c r="L293" s="21" t="e">
        <f t="shared" si="16"/>
        <v>#N/A</v>
      </c>
      <c r="M293" s="9"/>
    </row>
    <row r="294" spans="1:13">
      <c r="A294">
        <v>293</v>
      </c>
      <c r="H294">
        <f t="shared" si="14"/>
        <v>0</v>
      </c>
      <c r="I294" t="e">
        <f>VLOOKUP(D294,Tabla3[[Nombre de la pieza]:[id_back]],2,FALSE)</f>
        <v>#N/A</v>
      </c>
      <c r="J294" t="e">
        <f t="shared" si="15"/>
        <v>#N/A</v>
      </c>
      <c r="K294" s="21" t="e">
        <f>VLOOKUP(D294,Tabla3[[Nombre de la pieza]:[id_back]],15,FALSE)</f>
        <v>#N/A</v>
      </c>
      <c r="L294" s="21" t="e">
        <f t="shared" si="16"/>
        <v>#N/A</v>
      </c>
      <c r="M294" s="9"/>
    </row>
    <row r="295" spans="1:13">
      <c r="A295">
        <v>294</v>
      </c>
      <c r="H295">
        <f t="shared" si="14"/>
        <v>0</v>
      </c>
      <c r="I295" t="e">
        <f>VLOOKUP(D295,Tabla3[[Nombre de la pieza]:[id_back]],2,FALSE)</f>
        <v>#N/A</v>
      </c>
      <c r="J295" t="e">
        <f t="shared" si="15"/>
        <v>#N/A</v>
      </c>
      <c r="K295" s="21" t="e">
        <f>VLOOKUP(D295,Tabla3[[Nombre de la pieza]:[id_back]],15,FALSE)</f>
        <v>#N/A</v>
      </c>
      <c r="L295" s="21" t="e">
        <f t="shared" si="16"/>
        <v>#N/A</v>
      </c>
      <c r="M295" s="9"/>
    </row>
    <row r="296" spans="1:13">
      <c r="A296">
        <v>295</v>
      </c>
      <c r="H296">
        <f t="shared" si="14"/>
        <v>0</v>
      </c>
      <c r="I296" t="e">
        <f>VLOOKUP(D296,Tabla3[[Nombre de la pieza]:[id_back]],2,FALSE)</f>
        <v>#N/A</v>
      </c>
      <c r="J296" t="e">
        <f t="shared" si="15"/>
        <v>#N/A</v>
      </c>
      <c r="K296" s="21" t="e">
        <f>VLOOKUP(D296,Tabla3[[Nombre de la pieza]:[id_back]],15,FALSE)</f>
        <v>#N/A</v>
      </c>
      <c r="L296" s="21" t="e">
        <f t="shared" si="16"/>
        <v>#N/A</v>
      </c>
      <c r="M296" s="9"/>
    </row>
    <row r="297" spans="1:13">
      <c r="A297">
        <v>296</v>
      </c>
      <c r="H297">
        <f t="shared" si="14"/>
        <v>0</v>
      </c>
      <c r="I297" t="e">
        <f>VLOOKUP(D297,Tabla3[[Nombre de la pieza]:[id_back]],2,FALSE)</f>
        <v>#N/A</v>
      </c>
      <c r="J297" t="e">
        <f t="shared" si="15"/>
        <v>#N/A</v>
      </c>
      <c r="K297" s="21" t="e">
        <f>VLOOKUP(D297,Tabla3[[Nombre de la pieza]:[id_back]],15,FALSE)</f>
        <v>#N/A</v>
      </c>
      <c r="L297" s="21" t="e">
        <f t="shared" si="16"/>
        <v>#N/A</v>
      </c>
      <c r="M297" s="9"/>
    </row>
    <row r="298" spans="1:13">
      <c r="A298">
        <v>297</v>
      </c>
      <c r="H298">
        <f t="shared" si="14"/>
        <v>0</v>
      </c>
      <c r="I298" t="e">
        <f>VLOOKUP(D298,Tabla3[[Nombre de la pieza]:[id_back]],2,FALSE)</f>
        <v>#N/A</v>
      </c>
      <c r="J298" t="e">
        <f t="shared" si="15"/>
        <v>#N/A</v>
      </c>
      <c r="K298" s="21" t="e">
        <f>VLOOKUP(D298,Tabla3[[Nombre de la pieza]:[id_back]],15,FALSE)</f>
        <v>#N/A</v>
      </c>
      <c r="L298" s="21" t="e">
        <f t="shared" si="16"/>
        <v>#N/A</v>
      </c>
      <c r="M298" s="9"/>
    </row>
    <row r="299" spans="1:13">
      <c r="A299">
        <v>298</v>
      </c>
      <c r="H299">
        <f t="shared" si="14"/>
        <v>0</v>
      </c>
      <c r="I299" t="e">
        <f>VLOOKUP(D299,Tabla3[[Nombre de la pieza]:[id_back]],2,FALSE)</f>
        <v>#N/A</v>
      </c>
      <c r="J299" t="e">
        <f t="shared" si="15"/>
        <v>#N/A</v>
      </c>
      <c r="K299" s="21" t="e">
        <f>VLOOKUP(D299,Tabla3[[Nombre de la pieza]:[id_back]],15,FALSE)</f>
        <v>#N/A</v>
      </c>
      <c r="L299" s="21" t="e">
        <f t="shared" si="16"/>
        <v>#N/A</v>
      </c>
      <c r="M299" s="9"/>
    </row>
    <row r="300" spans="1:13">
      <c r="A300">
        <v>299</v>
      </c>
      <c r="H300">
        <f t="shared" si="14"/>
        <v>0</v>
      </c>
      <c r="I300" t="e">
        <f>VLOOKUP(D300,Tabla3[[Nombre de la pieza]:[id_back]],2,FALSE)</f>
        <v>#N/A</v>
      </c>
      <c r="J300" t="e">
        <f t="shared" si="15"/>
        <v>#N/A</v>
      </c>
      <c r="K300" s="21" t="e">
        <f>VLOOKUP(D300,Tabla3[[Nombre de la pieza]:[id_back]],15,FALSE)</f>
        <v>#N/A</v>
      </c>
      <c r="L300" s="21" t="e">
        <f t="shared" si="16"/>
        <v>#N/A</v>
      </c>
      <c r="M300" s="9"/>
    </row>
    <row r="301" spans="1:13">
      <c r="A301">
        <v>300</v>
      </c>
      <c r="H301">
        <f t="shared" si="14"/>
        <v>0</v>
      </c>
      <c r="I301" t="e">
        <f>VLOOKUP(D301,Tabla3[[Nombre de la pieza]:[id_back]],2,FALSE)</f>
        <v>#N/A</v>
      </c>
      <c r="J301" t="e">
        <f t="shared" si="15"/>
        <v>#N/A</v>
      </c>
      <c r="K301" s="21" t="e">
        <f>VLOOKUP(D301,Tabla3[[Nombre de la pieza]:[id_back]],15,FALSE)</f>
        <v>#N/A</v>
      </c>
      <c r="L301" s="21" t="e">
        <f t="shared" si="16"/>
        <v>#N/A</v>
      </c>
      <c r="M301" s="9"/>
    </row>
    <row r="302" spans="1:13">
      <c r="A302">
        <v>301</v>
      </c>
      <c r="H302">
        <f t="shared" si="14"/>
        <v>0</v>
      </c>
      <c r="I302" t="e">
        <f>VLOOKUP(D302,Tabla3[[Nombre de la pieza]:[id_back]],2,FALSE)</f>
        <v>#N/A</v>
      </c>
      <c r="J302" t="e">
        <f t="shared" si="15"/>
        <v>#N/A</v>
      </c>
      <c r="K302" s="21" t="e">
        <f>VLOOKUP(D302,Tabla3[[Nombre de la pieza]:[id_back]],15,FALSE)</f>
        <v>#N/A</v>
      </c>
      <c r="L302" s="21" t="e">
        <f t="shared" si="16"/>
        <v>#N/A</v>
      </c>
      <c r="M302" s="9"/>
    </row>
    <row r="303" spans="1:13">
      <c r="A303">
        <v>302</v>
      </c>
      <c r="H303">
        <f t="shared" si="14"/>
        <v>0</v>
      </c>
      <c r="I303" t="e">
        <f>VLOOKUP(D303,Tabla3[[Nombre de la pieza]:[id_back]],2,FALSE)</f>
        <v>#N/A</v>
      </c>
      <c r="J303" t="e">
        <f t="shared" si="15"/>
        <v>#N/A</v>
      </c>
      <c r="K303" s="21" t="e">
        <f>VLOOKUP(D303,Tabla3[[Nombre de la pieza]:[id_back]],15,FALSE)</f>
        <v>#N/A</v>
      </c>
      <c r="L303" s="21" t="e">
        <f t="shared" si="16"/>
        <v>#N/A</v>
      </c>
      <c r="M303" s="9"/>
    </row>
    <row r="304" spans="1:13">
      <c r="A304">
        <v>303</v>
      </c>
      <c r="H304">
        <f t="shared" si="14"/>
        <v>0</v>
      </c>
      <c r="I304" t="e">
        <f>VLOOKUP(D304,Tabla3[[Nombre de la pieza]:[id_back]],2,FALSE)</f>
        <v>#N/A</v>
      </c>
      <c r="J304" t="e">
        <f t="shared" si="15"/>
        <v>#N/A</v>
      </c>
      <c r="K304" s="21" t="e">
        <f>VLOOKUP(D304,Tabla3[[Nombre de la pieza]:[id_back]],15,FALSE)</f>
        <v>#N/A</v>
      </c>
      <c r="L304" s="21" t="e">
        <f t="shared" si="16"/>
        <v>#N/A</v>
      </c>
      <c r="M304" s="9"/>
    </row>
    <row r="305" spans="1:13">
      <c r="A305">
        <v>304</v>
      </c>
      <c r="H305">
        <f t="shared" si="14"/>
        <v>0</v>
      </c>
      <c r="I305" t="e">
        <f>VLOOKUP(D305,Tabla3[[Nombre de la pieza]:[id_back]],2,FALSE)</f>
        <v>#N/A</v>
      </c>
      <c r="J305" t="e">
        <f t="shared" si="15"/>
        <v>#N/A</v>
      </c>
      <c r="K305" s="21" t="e">
        <f>VLOOKUP(D305,Tabla3[[Nombre de la pieza]:[id_back]],15,FALSE)</f>
        <v>#N/A</v>
      </c>
      <c r="L305" s="21" t="e">
        <f t="shared" si="16"/>
        <v>#N/A</v>
      </c>
      <c r="M305" s="9"/>
    </row>
    <row r="306" spans="1:13">
      <c r="A306">
        <v>305</v>
      </c>
      <c r="H306">
        <f t="shared" si="14"/>
        <v>0</v>
      </c>
      <c r="I306" t="e">
        <f>VLOOKUP(D306,Tabla3[[Nombre de la pieza]:[id_back]],2,FALSE)</f>
        <v>#N/A</v>
      </c>
      <c r="J306" t="e">
        <f t="shared" si="15"/>
        <v>#N/A</v>
      </c>
      <c r="K306" s="21" t="e">
        <f>VLOOKUP(D306,Tabla3[[Nombre de la pieza]:[id_back]],15,FALSE)</f>
        <v>#N/A</v>
      </c>
      <c r="L306" s="21" t="e">
        <f t="shared" si="16"/>
        <v>#N/A</v>
      </c>
      <c r="M306" s="9"/>
    </row>
    <row r="307" spans="1:13">
      <c r="A307">
        <v>306</v>
      </c>
      <c r="H307">
        <f t="shared" si="14"/>
        <v>0</v>
      </c>
      <c r="I307" t="e">
        <f>VLOOKUP(D307,Tabla3[[Nombre de la pieza]:[id_back]],2,FALSE)</f>
        <v>#N/A</v>
      </c>
      <c r="J307" t="e">
        <f t="shared" si="15"/>
        <v>#N/A</v>
      </c>
      <c r="K307" s="21" t="e">
        <f>VLOOKUP(D307,Tabla3[[Nombre de la pieza]:[id_back]],15,FALSE)</f>
        <v>#N/A</v>
      </c>
      <c r="L307" s="21" t="e">
        <f t="shared" si="16"/>
        <v>#N/A</v>
      </c>
      <c r="M307" s="9"/>
    </row>
    <row r="308" spans="1:13">
      <c r="A308">
        <v>307</v>
      </c>
      <c r="H308">
        <f t="shared" si="14"/>
        <v>0</v>
      </c>
      <c r="I308" t="e">
        <f>VLOOKUP(D308,Tabla3[[Nombre de la pieza]:[id_back]],2,FALSE)</f>
        <v>#N/A</v>
      </c>
      <c r="J308" t="e">
        <f t="shared" si="15"/>
        <v>#N/A</v>
      </c>
      <c r="K308" s="21" t="e">
        <f>VLOOKUP(D308,Tabla3[[Nombre de la pieza]:[id_back]],15,FALSE)</f>
        <v>#N/A</v>
      </c>
      <c r="L308" s="21" t="e">
        <f t="shared" si="16"/>
        <v>#N/A</v>
      </c>
      <c r="M308" s="9"/>
    </row>
    <row r="309" spans="1:13">
      <c r="A309">
        <v>308</v>
      </c>
      <c r="H309">
        <f t="shared" si="14"/>
        <v>0</v>
      </c>
      <c r="I309" t="e">
        <f>VLOOKUP(D309,Tabla3[[Nombre de la pieza]:[id_back]],2,FALSE)</f>
        <v>#N/A</v>
      </c>
      <c r="J309" t="e">
        <f t="shared" si="15"/>
        <v>#N/A</v>
      </c>
      <c r="K309" s="21" t="e">
        <f>VLOOKUP(D309,Tabla3[[Nombre de la pieza]:[id_back]],15,FALSE)</f>
        <v>#N/A</v>
      </c>
      <c r="L309" s="21" t="e">
        <f t="shared" si="16"/>
        <v>#N/A</v>
      </c>
      <c r="M309" s="9"/>
    </row>
    <row r="310" spans="1:13">
      <c r="A310">
        <v>309</v>
      </c>
      <c r="H310">
        <f t="shared" si="14"/>
        <v>0</v>
      </c>
      <c r="I310" t="e">
        <f>VLOOKUP(D310,Tabla3[[Nombre de la pieza]:[id_back]],2,FALSE)</f>
        <v>#N/A</v>
      </c>
      <c r="J310" t="e">
        <f t="shared" si="15"/>
        <v>#N/A</v>
      </c>
      <c r="K310" s="21" t="e">
        <f>VLOOKUP(D310,Tabla3[[Nombre de la pieza]:[id_back]],15,FALSE)</f>
        <v>#N/A</v>
      </c>
      <c r="L310" s="21" t="e">
        <f t="shared" si="16"/>
        <v>#N/A</v>
      </c>
      <c r="M310" s="9"/>
    </row>
    <row r="311" spans="1:13">
      <c r="A311">
        <v>310</v>
      </c>
      <c r="H311">
        <f t="shared" si="14"/>
        <v>0</v>
      </c>
      <c r="I311" t="e">
        <f>VLOOKUP(D311,Tabla3[[Nombre de la pieza]:[id_back]],2,FALSE)</f>
        <v>#N/A</v>
      </c>
      <c r="J311" t="e">
        <f t="shared" si="15"/>
        <v>#N/A</v>
      </c>
      <c r="K311" s="21" t="e">
        <f>VLOOKUP(D311,Tabla3[[Nombre de la pieza]:[id_back]],15,FALSE)</f>
        <v>#N/A</v>
      </c>
      <c r="L311" s="21" t="e">
        <f t="shared" si="16"/>
        <v>#N/A</v>
      </c>
      <c r="M311" s="9"/>
    </row>
    <row r="312" spans="1:13">
      <c r="A312">
        <v>311</v>
      </c>
      <c r="H312">
        <f t="shared" si="14"/>
        <v>0</v>
      </c>
      <c r="I312" t="e">
        <f>VLOOKUP(D312,Tabla3[[Nombre de la pieza]:[id_back]],2,FALSE)</f>
        <v>#N/A</v>
      </c>
      <c r="J312" t="e">
        <f t="shared" si="15"/>
        <v>#N/A</v>
      </c>
      <c r="K312" s="21" t="e">
        <f>VLOOKUP(D312,Tabla3[[Nombre de la pieza]:[id_back]],15,FALSE)</f>
        <v>#N/A</v>
      </c>
      <c r="L312" s="21" t="e">
        <f t="shared" si="16"/>
        <v>#N/A</v>
      </c>
      <c r="M312" s="9"/>
    </row>
    <row r="313" spans="1:13">
      <c r="A313">
        <v>312</v>
      </c>
      <c r="H313">
        <f t="shared" si="14"/>
        <v>0</v>
      </c>
      <c r="I313" t="e">
        <f>VLOOKUP(D313,Tabla3[[Nombre de la pieza]:[id_back]],2,FALSE)</f>
        <v>#N/A</v>
      </c>
      <c r="J313" t="e">
        <f t="shared" si="15"/>
        <v>#N/A</v>
      </c>
      <c r="K313" s="21" t="e">
        <f>VLOOKUP(D313,Tabla3[[Nombre de la pieza]:[id_back]],15,FALSE)</f>
        <v>#N/A</v>
      </c>
      <c r="L313" s="21" t="e">
        <f t="shared" si="16"/>
        <v>#N/A</v>
      </c>
      <c r="M313" s="9"/>
    </row>
    <row r="314" spans="1:13">
      <c r="A314">
        <v>313</v>
      </c>
      <c r="H314">
        <f t="shared" si="14"/>
        <v>0</v>
      </c>
      <c r="I314" t="e">
        <f>VLOOKUP(D314,Tabla3[[Nombre de la pieza]:[id_back]],2,FALSE)</f>
        <v>#N/A</v>
      </c>
      <c r="J314" t="e">
        <f t="shared" si="15"/>
        <v>#N/A</v>
      </c>
      <c r="K314" s="21" t="e">
        <f>VLOOKUP(D314,Tabla3[[Nombre de la pieza]:[id_back]],15,FALSE)</f>
        <v>#N/A</v>
      </c>
      <c r="L314" s="21" t="e">
        <f t="shared" si="16"/>
        <v>#N/A</v>
      </c>
      <c r="M314" s="9"/>
    </row>
    <row r="315" spans="1:13">
      <c r="A315">
        <v>314</v>
      </c>
      <c r="H315">
        <f t="shared" si="14"/>
        <v>0</v>
      </c>
      <c r="I315" t="e">
        <f>VLOOKUP(D315,Tabla3[[Nombre de la pieza]:[id_back]],2,FALSE)</f>
        <v>#N/A</v>
      </c>
      <c r="J315" t="e">
        <f t="shared" si="15"/>
        <v>#N/A</v>
      </c>
      <c r="K315" s="21" t="e">
        <f>VLOOKUP(D315,Tabla3[[Nombre de la pieza]:[id_back]],15,FALSE)</f>
        <v>#N/A</v>
      </c>
      <c r="L315" s="21" t="e">
        <f t="shared" si="16"/>
        <v>#N/A</v>
      </c>
      <c r="M315" s="9"/>
    </row>
    <row r="316" spans="1:13">
      <c r="A316">
        <v>315</v>
      </c>
      <c r="H316">
        <f t="shared" si="14"/>
        <v>0</v>
      </c>
      <c r="I316" t="e">
        <f>VLOOKUP(D316,Tabla3[[Nombre de la pieza]:[id_back]],2,FALSE)</f>
        <v>#N/A</v>
      </c>
      <c r="J316" t="e">
        <f t="shared" si="15"/>
        <v>#N/A</v>
      </c>
      <c r="K316" s="21" t="e">
        <f>VLOOKUP(D316,Tabla3[[Nombre de la pieza]:[id_back]],15,FALSE)</f>
        <v>#N/A</v>
      </c>
      <c r="L316" s="21" t="e">
        <f t="shared" si="16"/>
        <v>#N/A</v>
      </c>
      <c r="M316" s="9"/>
    </row>
    <row r="317" spans="1:13">
      <c r="A317">
        <v>316</v>
      </c>
      <c r="H317">
        <f t="shared" si="14"/>
        <v>0</v>
      </c>
      <c r="I317" t="e">
        <f>VLOOKUP(D317,Tabla3[[Nombre de la pieza]:[id_back]],2,FALSE)</f>
        <v>#N/A</v>
      </c>
      <c r="J317" t="e">
        <f t="shared" si="15"/>
        <v>#N/A</v>
      </c>
      <c r="K317" s="21" t="e">
        <f>VLOOKUP(D317,Tabla3[[Nombre de la pieza]:[id_back]],15,FALSE)</f>
        <v>#N/A</v>
      </c>
      <c r="L317" s="21" t="e">
        <f t="shared" si="16"/>
        <v>#N/A</v>
      </c>
      <c r="M317" s="9"/>
    </row>
    <row r="318" spans="1:13">
      <c r="A318">
        <v>317</v>
      </c>
      <c r="H318">
        <f t="shared" si="14"/>
        <v>0</v>
      </c>
      <c r="I318" t="e">
        <f>VLOOKUP(D318,Tabla3[[Nombre de la pieza]:[id_back]],2,FALSE)</f>
        <v>#N/A</v>
      </c>
      <c r="J318" t="e">
        <f t="shared" si="15"/>
        <v>#N/A</v>
      </c>
      <c r="K318" s="21" t="e">
        <f>VLOOKUP(D318,Tabla3[[Nombre de la pieza]:[id_back]],15,FALSE)</f>
        <v>#N/A</v>
      </c>
      <c r="L318" s="21" t="e">
        <f t="shared" si="16"/>
        <v>#N/A</v>
      </c>
      <c r="M318" s="9"/>
    </row>
    <row r="319" spans="1:13">
      <c r="A319">
        <v>318</v>
      </c>
      <c r="H319">
        <f t="shared" si="14"/>
        <v>0</v>
      </c>
      <c r="I319" t="e">
        <f>VLOOKUP(D319,Tabla3[[Nombre de la pieza]:[id_back]],2,FALSE)</f>
        <v>#N/A</v>
      </c>
      <c r="J319" t="e">
        <f t="shared" si="15"/>
        <v>#N/A</v>
      </c>
      <c r="K319" s="21" t="e">
        <f>VLOOKUP(D319,Tabla3[[Nombre de la pieza]:[id_back]],15,FALSE)</f>
        <v>#N/A</v>
      </c>
      <c r="L319" s="21" t="e">
        <f t="shared" si="16"/>
        <v>#N/A</v>
      </c>
      <c r="M319" s="9"/>
    </row>
    <row r="320" spans="1:13">
      <c r="A320">
        <v>319</v>
      </c>
      <c r="H320">
        <f t="shared" si="14"/>
        <v>0</v>
      </c>
      <c r="I320" t="e">
        <f>VLOOKUP(D320,Tabla3[[Nombre de la pieza]:[id_back]],2,FALSE)</f>
        <v>#N/A</v>
      </c>
      <c r="J320" t="e">
        <f t="shared" si="15"/>
        <v>#N/A</v>
      </c>
      <c r="K320" s="21" t="e">
        <f>VLOOKUP(D320,Tabla3[[Nombre de la pieza]:[id_back]],15,FALSE)</f>
        <v>#N/A</v>
      </c>
      <c r="L320" s="21" t="e">
        <f t="shared" si="16"/>
        <v>#N/A</v>
      </c>
      <c r="M320" s="9"/>
    </row>
    <row r="321" spans="1:13">
      <c r="A321">
        <v>320</v>
      </c>
      <c r="H321">
        <f t="shared" si="14"/>
        <v>0</v>
      </c>
      <c r="I321" t="e">
        <f>VLOOKUP(D321,Tabla3[[Nombre de la pieza]:[id_back]],2,FALSE)</f>
        <v>#N/A</v>
      </c>
      <c r="J321" t="e">
        <f t="shared" si="15"/>
        <v>#N/A</v>
      </c>
      <c r="K321" s="21" t="e">
        <f>VLOOKUP(D321,Tabla3[[Nombre de la pieza]:[id_back]],15,FALSE)</f>
        <v>#N/A</v>
      </c>
      <c r="L321" s="21" t="e">
        <f t="shared" si="16"/>
        <v>#N/A</v>
      </c>
      <c r="M321" s="9"/>
    </row>
    <row r="322" spans="1:13">
      <c r="A322">
        <v>321</v>
      </c>
      <c r="H322">
        <f t="shared" si="14"/>
        <v>0</v>
      </c>
      <c r="I322" t="e">
        <f>VLOOKUP(D322,Tabla3[[Nombre de la pieza]:[id_back]],2,FALSE)</f>
        <v>#N/A</v>
      </c>
      <c r="J322" t="e">
        <f t="shared" si="15"/>
        <v>#N/A</v>
      </c>
      <c r="K322" s="21" t="e">
        <f>VLOOKUP(D322,Tabla3[[Nombre de la pieza]:[id_back]],15,FALSE)</f>
        <v>#N/A</v>
      </c>
      <c r="L322" s="21" t="e">
        <f t="shared" si="16"/>
        <v>#N/A</v>
      </c>
      <c r="M322" s="9"/>
    </row>
    <row r="323" spans="1:13">
      <c r="A323">
        <v>322</v>
      </c>
      <c r="H323">
        <f t="shared" ref="H323:H340" si="17">F323-G323</f>
        <v>0</v>
      </c>
      <c r="I323" t="e">
        <f>VLOOKUP(D323,Tabla3[[Nombre de la pieza]:[id_back]],2,FALSE)</f>
        <v>#N/A</v>
      </c>
      <c r="J323" t="e">
        <f t="shared" si="15"/>
        <v>#N/A</v>
      </c>
      <c r="K323" s="21" t="e">
        <f>VLOOKUP(D323,Tabla3[[Nombre de la pieza]:[id_back]],15,FALSE)</f>
        <v>#N/A</v>
      </c>
      <c r="L323" s="21" t="e">
        <f t="shared" si="16"/>
        <v>#N/A</v>
      </c>
      <c r="M323" s="9"/>
    </row>
    <row r="324" spans="1:13">
      <c r="A324">
        <v>323</v>
      </c>
      <c r="H324">
        <f t="shared" si="17"/>
        <v>0</v>
      </c>
      <c r="I324" t="e">
        <f>VLOOKUP(D324,Tabla3[[Nombre de la pieza]:[id_back]],2,FALSE)</f>
        <v>#N/A</v>
      </c>
      <c r="J324" t="e">
        <f t="shared" ref="J324:J340" si="18">G324*I324</f>
        <v>#N/A</v>
      </c>
      <c r="K324" s="21" t="e">
        <f>VLOOKUP(D324,Tabla3[[Nombre de la pieza]:[id_back]],15,FALSE)</f>
        <v>#N/A</v>
      </c>
      <c r="L324" s="21" t="e">
        <f t="shared" ref="L324:L340" si="19">F324*K324</f>
        <v>#N/A</v>
      </c>
      <c r="M324" s="9"/>
    </row>
    <row r="325" spans="1:13">
      <c r="A325">
        <v>324</v>
      </c>
      <c r="H325">
        <f t="shared" si="17"/>
        <v>0</v>
      </c>
      <c r="I325" t="e">
        <f>VLOOKUP(D325,Tabla3[[Nombre de la pieza]:[id_back]],2,FALSE)</f>
        <v>#N/A</v>
      </c>
      <c r="J325" t="e">
        <f t="shared" si="18"/>
        <v>#N/A</v>
      </c>
      <c r="K325" s="21" t="e">
        <f>VLOOKUP(D325,Tabla3[[Nombre de la pieza]:[id_back]],15,FALSE)</f>
        <v>#N/A</v>
      </c>
      <c r="L325" s="21" t="e">
        <f t="shared" si="19"/>
        <v>#N/A</v>
      </c>
      <c r="M325" s="9"/>
    </row>
    <row r="326" spans="1:13">
      <c r="A326">
        <v>325</v>
      </c>
      <c r="H326">
        <f t="shared" si="17"/>
        <v>0</v>
      </c>
      <c r="I326" t="e">
        <f>VLOOKUP(D326,Tabla3[[Nombre de la pieza]:[id_back]],2,FALSE)</f>
        <v>#N/A</v>
      </c>
      <c r="J326" t="e">
        <f t="shared" si="18"/>
        <v>#N/A</v>
      </c>
      <c r="K326" s="21" t="e">
        <f>VLOOKUP(D326,Tabla3[[Nombre de la pieza]:[id_back]],15,FALSE)</f>
        <v>#N/A</v>
      </c>
      <c r="L326" s="21" t="e">
        <f t="shared" si="19"/>
        <v>#N/A</v>
      </c>
      <c r="M326" s="9"/>
    </row>
    <row r="327" spans="1:13">
      <c r="A327">
        <v>326</v>
      </c>
      <c r="H327">
        <f t="shared" si="17"/>
        <v>0</v>
      </c>
      <c r="I327" t="e">
        <f>VLOOKUP(D327,Tabla3[[Nombre de la pieza]:[id_back]],2,FALSE)</f>
        <v>#N/A</v>
      </c>
      <c r="J327" t="e">
        <f t="shared" si="18"/>
        <v>#N/A</v>
      </c>
      <c r="K327" s="21" t="e">
        <f>VLOOKUP(D327,Tabla3[[Nombre de la pieza]:[id_back]],15,FALSE)</f>
        <v>#N/A</v>
      </c>
      <c r="L327" s="21" t="e">
        <f t="shared" si="19"/>
        <v>#N/A</v>
      </c>
      <c r="M327" s="9"/>
    </row>
    <row r="328" spans="1:13">
      <c r="A328">
        <v>327</v>
      </c>
      <c r="H328">
        <f t="shared" si="17"/>
        <v>0</v>
      </c>
      <c r="I328" t="e">
        <f>VLOOKUP(D328,Tabla3[[Nombre de la pieza]:[id_back]],2,FALSE)</f>
        <v>#N/A</v>
      </c>
      <c r="J328" t="e">
        <f t="shared" si="18"/>
        <v>#N/A</v>
      </c>
      <c r="K328" s="21" t="e">
        <f>VLOOKUP(D328,Tabla3[[Nombre de la pieza]:[id_back]],15,FALSE)</f>
        <v>#N/A</v>
      </c>
      <c r="L328" s="21" t="e">
        <f t="shared" si="19"/>
        <v>#N/A</v>
      </c>
      <c r="M328" s="9"/>
    </row>
    <row r="329" spans="1:13">
      <c r="A329">
        <v>328</v>
      </c>
      <c r="H329">
        <f t="shared" si="17"/>
        <v>0</v>
      </c>
      <c r="I329" t="e">
        <f>VLOOKUP(D329,Tabla3[[Nombre de la pieza]:[id_back]],2,FALSE)</f>
        <v>#N/A</v>
      </c>
      <c r="J329" t="e">
        <f t="shared" si="18"/>
        <v>#N/A</v>
      </c>
      <c r="K329" s="21" t="e">
        <f>VLOOKUP(D329,Tabla3[[Nombre de la pieza]:[id_back]],15,FALSE)</f>
        <v>#N/A</v>
      </c>
      <c r="L329" s="21" t="e">
        <f t="shared" si="19"/>
        <v>#N/A</v>
      </c>
      <c r="M329" s="9"/>
    </row>
    <row r="330" spans="1:13">
      <c r="A330">
        <v>329</v>
      </c>
      <c r="H330">
        <f t="shared" si="17"/>
        <v>0</v>
      </c>
      <c r="I330" t="e">
        <f>VLOOKUP(D330,Tabla3[[Nombre de la pieza]:[id_back]],2,FALSE)</f>
        <v>#N/A</v>
      </c>
      <c r="J330" t="e">
        <f t="shared" si="18"/>
        <v>#N/A</v>
      </c>
      <c r="K330" s="21" t="e">
        <f>VLOOKUP(D330,Tabla3[[Nombre de la pieza]:[id_back]],15,FALSE)</f>
        <v>#N/A</v>
      </c>
      <c r="L330" s="21" t="e">
        <f t="shared" si="19"/>
        <v>#N/A</v>
      </c>
      <c r="M330" s="9"/>
    </row>
    <row r="331" spans="1:13">
      <c r="A331">
        <v>330</v>
      </c>
      <c r="H331">
        <f t="shared" si="17"/>
        <v>0</v>
      </c>
      <c r="I331" t="e">
        <f>VLOOKUP(D331,Tabla3[[Nombre de la pieza]:[id_back]],2,FALSE)</f>
        <v>#N/A</v>
      </c>
      <c r="J331" t="e">
        <f t="shared" si="18"/>
        <v>#N/A</v>
      </c>
      <c r="K331" s="21" t="e">
        <f>VLOOKUP(D331,Tabla3[[Nombre de la pieza]:[id_back]],15,FALSE)</f>
        <v>#N/A</v>
      </c>
      <c r="L331" s="21" t="e">
        <f t="shared" si="19"/>
        <v>#N/A</v>
      </c>
      <c r="M331" s="9"/>
    </row>
    <row r="332" spans="1:13">
      <c r="A332">
        <v>331</v>
      </c>
      <c r="H332">
        <f t="shared" si="17"/>
        <v>0</v>
      </c>
      <c r="I332" t="e">
        <f>VLOOKUP(D332,Tabla3[[Nombre de la pieza]:[id_back]],2,FALSE)</f>
        <v>#N/A</v>
      </c>
      <c r="J332" t="e">
        <f t="shared" si="18"/>
        <v>#N/A</v>
      </c>
      <c r="K332" s="21" t="e">
        <f>VLOOKUP(D332,Tabla3[[Nombre de la pieza]:[id_back]],15,FALSE)</f>
        <v>#N/A</v>
      </c>
      <c r="L332" s="21" t="e">
        <f t="shared" si="19"/>
        <v>#N/A</v>
      </c>
      <c r="M332" s="9"/>
    </row>
    <row r="333" spans="1:13">
      <c r="A333">
        <v>332</v>
      </c>
      <c r="H333">
        <f t="shared" si="17"/>
        <v>0</v>
      </c>
      <c r="I333" t="e">
        <f>VLOOKUP(D333,Tabla3[[Nombre de la pieza]:[id_back]],2,FALSE)</f>
        <v>#N/A</v>
      </c>
      <c r="J333" t="e">
        <f t="shared" si="18"/>
        <v>#N/A</v>
      </c>
      <c r="K333" s="21" t="e">
        <f>VLOOKUP(D333,Tabla3[[Nombre de la pieza]:[id_back]],15,FALSE)</f>
        <v>#N/A</v>
      </c>
      <c r="L333" s="21" t="e">
        <f t="shared" si="19"/>
        <v>#N/A</v>
      </c>
      <c r="M333" s="9"/>
    </row>
    <row r="334" spans="1:13">
      <c r="A334">
        <v>333</v>
      </c>
      <c r="H334">
        <f t="shared" si="17"/>
        <v>0</v>
      </c>
      <c r="I334" t="e">
        <f>VLOOKUP(D334,Tabla3[[Nombre de la pieza]:[id_back]],2,FALSE)</f>
        <v>#N/A</v>
      </c>
      <c r="J334" t="e">
        <f t="shared" si="18"/>
        <v>#N/A</v>
      </c>
      <c r="K334" s="21" t="e">
        <f>VLOOKUP(D334,Tabla3[[Nombre de la pieza]:[id_back]],15,FALSE)</f>
        <v>#N/A</v>
      </c>
      <c r="L334" s="21" t="e">
        <f t="shared" si="19"/>
        <v>#N/A</v>
      </c>
      <c r="M334" s="9"/>
    </row>
    <row r="335" spans="1:13">
      <c r="A335">
        <v>334</v>
      </c>
      <c r="H335">
        <f t="shared" si="17"/>
        <v>0</v>
      </c>
      <c r="I335" t="e">
        <f>VLOOKUP(D335,Tabla3[[Nombre de la pieza]:[id_back]],2,FALSE)</f>
        <v>#N/A</v>
      </c>
      <c r="J335" t="e">
        <f t="shared" si="18"/>
        <v>#N/A</v>
      </c>
      <c r="K335" s="21" t="e">
        <f>VLOOKUP(D335,Tabla3[[Nombre de la pieza]:[id_back]],15,FALSE)</f>
        <v>#N/A</v>
      </c>
      <c r="L335" s="21" t="e">
        <f t="shared" si="19"/>
        <v>#N/A</v>
      </c>
      <c r="M335" s="9"/>
    </row>
    <row r="336" spans="1:13">
      <c r="A336">
        <v>335</v>
      </c>
      <c r="H336">
        <f t="shared" si="17"/>
        <v>0</v>
      </c>
      <c r="I336" t="e">
        <f>VLOOKUP(D336,Tabla3[[Nombre de la pieza]:[id_back]],2,FALSE)</f>
        <v>#N/A</v>
      </c>
      <c r="J336" t="e">
        <f t="shared" si="18"/>
        <v>#N/A</v>
      </c>
      <c r="K336" s="21" t="e">
        <f>VLOOKUP(D336,Tabla3[[Nombre de la pieza]:[id_back]],15,FALSE)</f>
        <v>#N/A</v>
      </c>
      <c r="L336" s="21" t="e">
        <f t="shared" si="19"/>
        <v>#N/A</v>
      </c>
      <c r="M336" s="9"/>
    </row>
    <row r="337" spans="1:13">
      <c r="A337">
        <v>336</v>
      </c>
      <c r="H337">
        <f t="shared" si="17"/>
        <v>0</v>
      </c>
      <c r="I337" t="e">
        <f>VLOOKUP(D337,Tabla3[[Nombre de la pieza]:[id_back]],2,FALSE)</f>
        <v>#N/A</v>
      </c>
      <c r="J337" t="e">
        <f t="shared" si="18"/>
        <v>#N/A</v>
      </c>
      <c r="K337" s="21" t="e">
        <f>VLOOKUP(D337,Tabla3[[Nombre de la pieza]:[id_back]],15,FALSE)</f>
        <v>#N/A</v>
      </c>
      <c r="L337" s="21" t="e">
        <f t="shared" si="19"/>
        <v>#N/A</v>
      </c>
      <c r="M337" s="9"/>
    </row>
    <row r="338" spans="1:13">
      <c r="A338">
        <v>337</v>
      </c>
      <c r="H338">
        <f t="shared" si="17"/>
        <v>0</v>
      </c>
      <c r="I338" t="e">
        <f>VLOOKUP(D338,Tabla3[[Nombre de la pieza]:[id_back]],2,FALSE)</f>
        <v>#N/A</v>
      </c>
      <c r="J338" t="e">
        <f t="shared" si="18"/>
        <v>#N/A</v>
      </c>
      <c r="K338" s="21" t="e">
        <f>VLOOKUP(D338,Tabla3[[Nombre de la pieza]:[id_back]],15,FALSE)</f>
        <v>#N/A</v>
      </c>
      <c r="L338" s="21" t="e">
        <f t="shared" si="19"/>
        <v>#N/A</v>
      </c>
      <c r="M338" s="9"/>
    </row>
    <row r="339" spans="1:13">
      <c r="A339">
        <v>338</v>
      </c>
      <c r="H339">
        <f t="shared" si="17"/>
        <v>0</v>
      </c>
      <c r="I339" t="e">
        <f>VLOOKUP(D339,Tabla3[[Nombre de la pieza]:[id_back]],2,FALSE)</f>
        <v>#N/A</v>
      </c>
      <c r="J339" t="e">
        <f t="shared" si="18"/>
        <v>#N/A</v>
      </c>
      <c r="K339" s="21" t="e">
        <f>VLOOKUP(D339,Tabla3[[Nombre de la pieza]:[id_back]],15,FALSE)</f>
        <v>#N/A</v>
      </c>
      <c r="L339" s="21" t="e">
        <f t="shared" si="19"/>
        <v>#N/A</v>
      </c>
      <c r="M339" s="9"/>
    </row>
    <row r="340" spans="1:13">
      <c r="A340">
        <v>339</v>
      </c>
      <c r="H340">
        <f t="shared" si="17"/>
        <v>0</v>
      </c>
      <c r="I340" t="e">
        <f>VLOOKUP(D340,Tabla3[[Nombre de la pieza]:[id_back]],2,FALSE)</f>
        <v>#N/A</v>
      </c>
      <c r="J340" t="e">
        <f t="shared" si="18"/>
        <v>#N/A</v>
      </c>
      <c r="K340" s="21" t="e">
        <f>VLOOKUP(D340,Tabla3[[Nombre de la pieza]:[id_back]],15,FALSE)</f>
        <v>#N/A</v>
      </c>
      <c r="L340" s="21" t="e">
        <f t="shared" si="19"/>
        <v>#N/A</v>
      </c>
      <c r="M340" s="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77EB960-612D-4846-9CFC-4F88C8239E00}">
          <x14:formula1>
            <xm:f>'Variables Fijas'!$E$2:$E$20</xm:f>
          </x14:formula1>
          <xm:sqref>B2:B1048576</xm:sqref>
        </x14:dataValidation>
        <x14:dataValidation type="list" allowBlank="1" showInputMessage="1" showErrorMessage="1" xr:uid="{A51AFE3C-9D49-1444-ABB0-C5BCB18E2A27}">
          <x14:formula1>
            <xm:f>Clientes!$B$2:$B$1048576</xm:f>
          </x14:formula1>
          <xm:sqref>C2:C340</xm:sqref>
        </x14:dataValidation>
        <x14:dataValidation type="list" allowBlank="1" showInputMessage="1" showErrorMessage="1" xr:uid="{C4A7A8BD-6124-914E-989E-2E4BE9062AC5}">
          <x14:formula1>
            <xm:f>Inventario!$B$2:$B$1048576</xm:f>
          </x14:formula1>
          <xm:sqref>D2:D340</xm:sqref>
        </x14:dataValidation>
        <x14:dataValidation type="list" allowBlank="1" showInputMessage="1" showErrorMessage="1" xr:uid="{FC1158C5-9056-1244-861D-BBBFFB8EC939}">
          <x14:formula1>
            <xm:f>Impresoras!$B$2:$B$30</xm:f>
          </x14:formula1>
          <xm:sqref>N2:N340</xm:sqref>
        </x14:dataValidation>
        <x14:dataValidation type="list" allowBlank="1" showInputMessage="1" showErrorMessage="1" xr:uid="{CE0888D3-E664-A540-B682-7F92292553AE}">
          <x14:formula1>
            <xm:f>'Variables Fijas'!$D$2:$D$1048576</xm:f>
          </x14:formula1>
          <xm:sqref>O2:O340</xm:sqref>
        </x14:dataValidation>
        <x14:dataValidation type="list" allowBlank="1" showInputMessage="1" showErrorMessage="1" xr:uid="{2D2B848B-459C-5945-A707-BCCFAB8737D4}">
          <x14:formula1>
            <xm:f>INSUMOS!$B$2:$B$28</xm:f>
          </x14:formula1>
          <xm:sqref>E2:E340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DBF4-070E-994A-ACCB-757403990D28}">
  <sheetPr codeName="Hoja13"/>
  <dimension ref="A1:K1"/>
  <sheetViews>
    <sheetView workbookViewId="0">
      <selection sqref="A1:K5"/>
    </sheetView>
  </sheetViews>
  <sheetFormatPr baseColWidth="10" defaultRowHeight="16"/>
  <cols>
    <col min="1" max="1" width="14" customWidth="1"/>
    <col min="2" max="2" width="11.33203125" customWidth="1"/>
    <col min="3" max="3" width="14" customWidth="1"/>
    <col min="4" max="4" width="13" customWidth="1"/>
    <col min="5" max="5" width="15.1640625" customWidth="1"/>
    <col min="6" max="6" width="14.1640625" customWidth="1"/>
    <col min="7" max="7" width="15.83203125" customWidth="1"/>
    <col min="8" max="8" width="17.6640625" customWidth="1"/>
    <col min="9" max="9" width="12.5" customWidth="1"/>
    <col min="11" max="11" width="16.6640625" customWidth="1"/>
  </cols>
  <sheetData>
    <row r="1" spans="1:11">
      <c r="A1" s="22" t="s">
        <v>65</v>
      </c>
      <c r="B1" s="22" t="s">
        <v>66</v>
      </c>
      <c r="C1" s="22" t="s">
        <v>67</v>
      </c>
      <c r="D1" s="22" t="s">
        <v>68</v>
      </c>
      <c r="E1" s="22" t="s">
        <v>69</v>
      </c>
      <c r="F1" s="22" t="s">
        <v>70</v>
      </c>
      <c r="G1" s="23" t="s">
        <v>71</v>
      </c>
      <c r="H1" s="23" t="s">
        <v>72</v>
      </c>
      <c r="I1" s="22" t="s">
        <v>73</v>
      </c>
      <c r="J1" s="22" t="s">
        <v>74</v>
      </c>
      <c r="K1" s="22" t="s">
        <v>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C5601-7260-4440-9503-BACE7F320A88}">
  <sheetPr codeName="Hoja2"/>
  <dimension ref="A1:F30"/>
  <sheetViews>
    <sheetView tabSelected="1" workbookViewId="0">
      <selection activeCell="E8" sqref="E8"/>
    </sheetView>
  </sheetViews>
  <sheetFormatPr baseColWidth="10" defaultRowHeight="16"/>
  <cols>
    <col min="2" max="2" width="14.33203125" bestFit="1" customWidth="1"/>
    <col min="4" max="4" width="11.83203125" bestFit="1" customWidth="1"/>
    <col min="5" max="5" width="13.83203125" style="15" customWidth="1"/>
    <col min="6" max="6" width="21" customWidth="1"/>
  </cols>
  <sheetData>
    <row r="1" spans="1:6" ht="57">
      <c r="A1" t="s">
        <v>44</v>
      </c>
      <c r="B1" t="s">
        <v>38</v>
      </c>
      <c r="C1" t="s">
        <v>40</v>
      </c>
      <c r="D1" t="s">
        <v>43</v>
      </c>
      <c r="E1" s="13" t="s">
        <v>26</v>
      </c>
      <c r="F1" s="13" t="s">
        <v>27</v>
      </c>
    </row>
    <row r="2" spans="1:6" ht="18">
      <c r="A2">
        <v>1</v>
      </c>
      <c r="B2" t="s">
        <v>39</v>
      </c>
      <c r="C2" t="s">
        <v>41</v>
      </c>
      <c r="D2" s="8">
        <v>5000000</v>
      </c>
      <c r="E2" s="14">
        <v>8000</v>
      </c>
      <c r="F2" s="10">
        <v>300000</v>
      </c>
    </row>
    <row r="3" spans="1:6" ht="18">
      <c r="A3">
        <v>2</v>
      </c>
      <c r="B3" t="s">
        <v>42</v>
      </c>
      <c r="C3" t="s">
        <v>41</v>
      </c>
      <c r="D3" s="8">
        <v>3000000</v>
      </c>
      <c r="E3" s="15">
        <v>5000</v>
      </c>
      <c r="F3" s="10">
        <v>150000</v>
      </c>
    </row>
    <row r="4" spans="1:6" ht="18">
      <c r="A4">
        <v>3</v>
      </c>
      <c r="B4" t="s">
        <v>45</v>
      </c>
      <c r="C4" t="s">
        <v>47</v>
      </c>
      <c r="D4" s="8">
        <v>1500000</v>
      </c>
      <c r="E4" s="15">
        <v>4000</v>
      </c>
      <c r="F4" s="10">
        <v>400000</v>
      </c>
    </row>
    <row r="5" spans="1:6" ht="18">
      <c r="A5">
        <v>4</v>
      </c>
      <c r="B5" t="s">
        <v>46</v>
      </c>
      <c r="C5" t="s">
        <v>48</v>
      </c>
      <c r="D5" s="8">
        <v>500000</v>
      </c>
      <c r="E5" s="15">
        <v>8000</v>
      </c>
      <c r="F5" s="12">
        <v>80000</v>
      </c>
    </row>
    <row r="6" spans="1:6">
      <c r="A6">
        <v>5</v>
      </c>
      <c r="D6" s="8"/>
    </row>
    <row r="7" spans="1:6">
      <c r="A7">
        <v>6</v>
      </c>
      <c r="D7" s="8"/>
    </row>
    <row r="8" spans="1:6">
      <c r="A8">
        <v>7</v>
      </c>
      <c r="D8" s="8"/>
    </row>
    <row r="9" spans="1:6">
      <c r="A9">
        <v>8</v>
      </c>
      <c r="D9" s="8"/>
    </row>
    <row r="10" spans="1:6">
      <c r="A10">
        <v>9</v>
      </c>
      <c r="D10" s="8"/>
    </row>
    <row r="11" spans="1:6">
      <c r="A11">
        <v>10</v>
      </c>
      <c r="D11" s="8"/>
    </row>
    <row r="12" spans="1:6">
      <c r="A12">
        <v>11</v>
      </c>
      <c r="D12" s="8"/>
    </row>
    <row r="13" spans="1:6">
      <c r="A13">
        <v>12</v>
      </c>
      <c r="D13" s="8"/>
    </row>
    <row r="14" spans="1:6">
      <c r="A14">
        <v>13</v>
      </c>
      <c r="D14" s="8"/>
    </row>
    <row r="15" spans="1:6">
      <c r="A15">
        <v>14</v>
      </c>
      <c r="D15" s="8"/>
    </row>
    <row r="16" spans="1:6">
      <c r="A16">
        <v>15</v>
      </c>
      <c r="D16" s="8"/>
    </row>
    <row r="17" spans="1:4">
      <c r="A17">
        <v>16</v>
      </c>
      <c r="D17" s="8"/>
    </row>
    <row r="18" spans="1:4">
      <c r="A18">
        <v>17</v>
      </c>
      <c r="D18" s="8"/>
    </row>
    <row r="19" spans="1:4">
      <c r="A19">
        <v>18</v>
      </c>
      <c r="D19" s="8"/>
    </row>
    <row r="20" spans="1:4">
      <c r="A20">
        <v>19</v>
      </c>
      <c r="D20" s="8"/>
    </row>
    <row r="21" spans="1:4">
      <c r="A21">
        <v>20</v>
      </c>
      <c r="D21" s="8"/>
    </row>
    <row r="22" spans="1:4">
      <c r="A22">
        <v>21</v>
      </c>
      <c r="D22" s="8"/>
    </row>
    <row r="23" spans="1:4">
      <c r="A23">
        <v>22</v>
      </c>
      <c r="D23" s="8"/>
    </row>
    <row r="24" spans="1:4">
      <c r="A24">
        <v>23</v>
      </c>
      <c r="D24" s="8"/>
    </row>
    <row r="25" spans="1:4">
      <c r="A25">
        <v>24</v>
      </c>
      <c r="D25" s="8"/>
    </row>
    <row r="26" spans="1:4">
      <c r="A26">
        <v>25</v>
      </c>
      <c r="D26" s="8"/>
    </row>
    <row r="27" spans="1:4">
      <c r="A27">
        <v>26</v>
      </c>
      <c r="D27" s="8"/>
    </row>
    <row r="28" spans="1:4">
      <c r="A28">
        <v>27</v>
      </c>
      <c r="D28" s="8"/>
    </row>
    <row r="29" spans="1:4">
      <c r="A29">
        <v>28</v>
      </c>
      <c r="D29" s="8"/>
    </row>
    <row r="30" spans="1:4">
      <c r="A30">
        <v>29</v>
      </c>
      <c r="D30" s="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AB35B-5CA5-B842-AEB3-5668746AB0BC}">
  <sheetPr codeName="Hoja14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F730-141A-0247-A472-E575E47B5176}">
  <sheetPr codeName="Hoja3"/>
  <dimension ref="B1:E2"/>
  <sheetViews>
    <sheetView workbookViewId="0">
      <selection activeCell="C8" sqref="C8"/>
    </sheetView>
  </sheetViews>
  <sheetFormatPr baseColWidth="10" defaultRowHeight="16"/>
  <cols>
    <col min="3" max="3" width="31.1640625" bestFit="1" customWidth="1"/>
    <col min="4" max="4" width="8.6640625" bestFit="1" customWidth="1"/>
  </cols>
  <sheetData>
    <row r="1" spans="2:5">
      <c r="B1" t="s">
        <v>23</v>
      </c>
      <c r="C1" t="s">
        <v>53</v>
      </c>
      <c r="D1" t="s">
        <v>54</v>
      </c>
      <c r="E1" t="s">
        <v>56</v>
      </c>
    </row>
    <row r="2" spans="2:5">
      <c r="B2" s="9">
        <v>46132</v>
      </c>
      <c r="C2" t="s">
        <v>51</v>
      </c>
      <c r="D2">
        <v>15</v>
      </c>
      <c r="E2">
        <f>VLOOKUP(C2,Tabla3[[Nombre de la pieza]:[id_back]],16,FALSE)</f>
        <v>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A0CF112-AA48-A041-8459-54FA573E3129}">
          <x14:formula1>
            <xm:f>Inventario!$B$2:$B$1048576</xm:f>
          </x14:formula1>
          <xm:sqref>C2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23685-A415-254E-81B2-339A9E46A626}">
  <sheetPr codeName="Hoja9"/>
  <dimension ref="A1:H43"/>
  <sheetViews>
    <sheetView workbookViewId="0">
      <selection sqref="A1:H43"/>
    </sheetView>
  </sheetViews>
  <sheetFormatPr baseColWidth="10" defaultRowHeight="16"/>
  <cols>
    <col min="2" max="2" width="32.5" bestFit="1" customWidth="1"/>
    <col min="3" max="3" width="16.83203125" customWidth="1"/>
    <col min="4" max="4" width="13.1640625" customWidth="1"/>
    <col min="6" max="6" width="11.1640625" bestFit="1" customWidth="1"/>
    <col min="7" max="7" width="41.5" customWidth="1"/>
  </cols>
  <sheetData>
    <row r="1" spans="1:8">
      <c r="A1" t="s">
        <v>56</v>
      </c>
      <c r="B1" t="s">
        <v>38</v>
      </c>
      <c r="C1" t="s">
        <v>90</v>
      </c>
      <c r="D1" t="s">
        <v>89</v>
      </c>
      <c r="E1" t="s">
        <v>57</v>
      </c>
      <c r="F1" t="s">
        <v>58</v>
      </c>
      <c r="G1" t="s">
        <v>59</v>
      </c>
      <c r="H1" t="s">
        <v>60</v>
      </c>
    </row>
    <row r="2" spans="1:8" ht="17">
      <c r="A2">
        <v>1</v>
      </c>
      <c r="B2" t="s">
        <v>92</v>
      </c>
      <c r="C2" t="s">
        <v>91</v>
      </c>
      <c r="D2">
        <v>2931364</v>
      </c>
      <c r="E2" t="s">
        <v>88</v>
      </c>
      <c r="F2">
        <v>3125113818</v>
      </c>
      <c r="G2" s="15" t="s">
        <v>93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42DC-03B3-604F-9006-AB6ADE474212}">
  <sheetPr codeName="Hoja4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8DF96-1C0B-2E4F-B9E1-F4EE87EA40AC}">
  <sheetPr codeName="Hoja5"/>
  <dimension ref="A1:E13"/>
  <sheetViews>
    <sheetView workbookViewId="0">
      <selection activeCell="F1" sqref="F1"/>
    </sheetView>
  </sheetViews>
  <sheetFormatPr baseColWidth="10" defaultRowHeight="16"/>
  <cols>
    <col min="1" max="1" width="43.5" bestFit="1" customWidth="1"/>
    <col min="2" max="2" width="14.1640625" bestFit="1" customWidth="1"/>
    <col min="4" max="4" width="14" bestFit="1" customWidth="1"/>
  </cols>
  <sheetData>
    <row r="1" spans="1:5">
      <c r="D1" t="s">
        <v>76</v>
      </c>
      <c r="E1" t="s">
        <v>84</v>
      </c>
    </row>
    <row r="2" spans="1:5" ht="18">
      <c r="A2" s="1" t="s">
        <v>0</v>
      </c>
      <c r="B2" s="7">
        <v>80000</v>
      </c>
      <c r="D2" t="s">
        <v>77</v>
      </c>
      <c r="E2" t="s">
        <v>85</v>
      </c>
    </row>
    <row r="3" spans="1:5" ht="18">
      <c r="A3" s="1" t="s">
        <v>1</v>
      </c>
      <c r="B3" s="1">
        <v>1000</v>
      </c>
      <c r="D3" t="s">
        <v>78</v>
      </c>
      <c r="E3" t="s">
        <v>86</v>
      </c>
    </row>
    <row r="4" spans="1:5" ht="18">
      <c r="A4" s="1" t="s">
        <v>2</v>
      </c>
      <c r="B4" s="7">
        <v>850</v>
      </c>
      <c r="D4" t="s">
        <v>79</v>
      </c>
      <c r="E4" t="s">
        <v>87</v>
      </c>
    </row>
    <row r="5" spans="1:5" ht="18">
      <c r="A5" s="1" t="s">
        <v>3</v>
      </c>
      <c r="B5" s="1">
        <v>0.15</v>
      </c>
      <c r="C5" s="1"/>
      <c r="D5" t="s">
        <v>80</v>
      </c>
    </row>
    <row r="6" spans="1:5" ht="18">
      <c r="A6" s="1" t="s">
        <v>4</v>
      </c>
      <c r="B6" s="7">
        <v>25000</v>
      </c>
      <c r="D6" t="s">
        <v>81</v>
      </c>
    </row>
    <row r="7" spans="1:5" ht="18">
      <c r="A7" s="1" t="s">
        <v>5</v>
      </c>
      <c r="B7" s="3">
        <v>0.35</v>
      </c>
      <c r="D7" t="s">
        <v>82</v>
      </c>
    </row>
    <row r="8" spans="1:5" ht="18">
      <c r="A8" s="1" t="s">
        <v>6</v>
      </c>
      <c r="B8" s="3">
        <v>0.1</v>
      </c>
      <c r="D8" t="s">
        <v>83</v>
      </c>
    </row>
    <row r="9" spans="1:5" ht="18">
      <c r="A9" s="1" t="s">
        <v>25</v>
      </c>
      <c r="B9" s="7">
        <v>1500000</v>
      </c>
    </row>
    <row r="10" spans="1:5" ht="18">
      <c r="A10" s="1" t="s">
        <v>26</v>
      </c>
      <c r="B10" s="10">
        <v>5000</v>
      </c>
    </row>
    <row r="11" spans="1:5" ht="18">
      <c r="A11" s="1" t="s">
        <v>27</v>
      </c>
      <c r="B11" s="7">
        <v>200000</v>
      </c>
    </row>
    <row r="12" spans="1:5" ht="18">
      <c r="A12" s="1" t="s">
        <v>35</v>
      </c>
      <c r="B12">
        <v>8760</v>
      </c>
    </row>
    <row r="13" spans="1:5" ht="18">
      <c r="A13" s="1" t="s">
        <v>36</v>
      </c>
      <c r="B13" s="8">
        <v>1500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08B08-2555-8F4F-8672-D1D73B667631}">
  <sheetPr codeName="Hoja6"/>
  <dimension ref="A1:J18"/>
  <sheetViews>
    <sheetView workbookViewId="0">
      <selection activeCell="E13" sqref="E13"/>
    </sheetView>
  </sheetViews>
  <sheetFormatPr baseColWidth="10" defaultRowHeight="16"/>
  <cols>
    <col min="1" max="1" width="44.1640625" bestFit="1" customWidth="1"/>
    <col min="2" max="2" width="20.6640625" bestFit="1" customWidth="1"/>
    <col min="9" max="9" width="44.1640625" bestFit="1" customWidth="1"/>
  </cols>
  <sheetData>
    <row r="1" spans="1:10">
      <c r="H1" s="4"/>
      <c r="I1" s="4"/>
      <c r="J1" s="4"/>
    </row>
    <row r="2" spans="1:10">
      <c r="A2" s="5" t="s">
        <v>7</v>
      </c>
      <c r="B2" s="6" t="s">
        <v>51</v>
      </c>
      <c r="H2" s="4"/>
    </row>
    <row r="3" spans="1:10">
      <c r="A3" s="5" t="s">
        <v>8</v>
      </c>
      <c r="B3" s="6">
        <v>24</v>
      </c>
      <c r="H3" s="4"/>
      <c r="I3" s="5"/>
      <c r="J3" s="6"/>
    </row>
    <row r="4" spans="1:10">
      <c r="A4" s="5" t="s">
        <v>9</v>
      </c>
      <c r="B4" s="6">
        <v>1</v>
      </c>
      <c r="H4" s="4"/>
      <c r="I4" s="5"/>
      <c r="J4" s="6"/>
    </row>
    <row r="5" spans="1:10">
      <c r="A5" s="5" t="s">
        <v>10</v>
      </c>
      <c r="B5" s="6">
        <v>0</v>
      </c>
      <c r="H5" s="4"/>
      <c r="I5" s="5"/>
      <c r="J5" s="6"/>
    </row>
    <row r="6" spans="1:10" ht="18">
      <c r="A6" s="5" t="s">
        <v>37</v>
      </c>
      <c r="B6" s="7">
        <v>0</v>
      </c>
    </row>
    <row r="7" spans="1:10" ht="18">
      <c r="A7" s="5"/>
      <c r="B7" s="7"/>
    </row>
    <row r="8" spans="1:10" ht="18">
      <c r="A8" s="5"/>
      <c r="B8" s="7"/>
    </row>
    <row r="9" spans="1:10">
      <c r="A9" s="5" t="s">
        <v>11</v>
      </c>
      <c r="B9" s="24">
        <f>INT((B3 * 'Variables Fijas'!B2) / 'Variables Fijas'!B3)</f>
        <v>1920</v>
      </c>
    </row>
    <row r="10" spans="1:10">
      <c r="A10" s="5" t="s">
        <v>12</v>
      </c>
      <c r="B10" s="24">
        <f>INT(B4 * 'Variables Fijas'!B5 * 'Variables Fijas'!B4)</f>
        <v>127</v>
      </c>
    </row>
    <row r="11" spans="1:10">
      <c r="A11" s="5" t="s">
        <v>13</v>
      </c>
      <c r="B11" s="24">
        <f>INT(B5 * 'Variables Fijas'!B6)</f>
        <v>0</v>
      </c>
    </row>
    <row r="12" spans="1:10">
      <c r="A12" s="4" t="s">
        <v>14</v>
      </c>
      <c r="B12" s="24">
        <f>INT(B9 + B10 + B11)</f>
        <v>2047</v>
      </c>
    </row>
    <row r="13" spans="1:10">
      <c r="A13" s="5" t="s">
        <v>15</v>
      </c>
      <c r="B13" s="24">
        <f>INT(B12 * 'Variables Fijas'!B8)</f>
        <v>204</v>
      </c>
    </row>
    <row r="14" spans="1:10">
      <c r="A14" s="2" t="s">
        <v>33</v>
      </c>
      <c r="B14" s="11">
        <f>INT(( 'Variables Fijas'!B9 / 'Variables Fijas'!B10 ) * B4)</f>
        <v>300</v>
      </c>
    </row>
    <row r="15" spans="1:10" ht="18">
      <c r="A15" s="5" t="s">
        <v>34</v>
      </c>
      <c r="B15" s="7">
        <f>INT(( 'Variables Fijas'!B11 / 'Variables Fijas'!B12 ) * B4)</f>
        <v>22</v>
      </c>
    </row>
    <row r="16" spans="1:10">
      <c r="A16" s="4" t="s">
        <v>16</v>
      </c>
      <c r="B16" s="24">
        <f>B12 + B13 + B14 + B15+B6</f>
        <v>2573</v>
      </c>
    </row>
    <row r="17" spans="1:2">
      <c r="A17" s="4" t="s">
        <v>50</v>
      </c>
      <c r="B17" s="24">
        <v>1042</v>
      </c>
    </row>
    <row r="18" spans="1:2">
      <c r="A18" s="4" t="s">
        <v>17</v>
      </c>
      <c r="B18" s="24">
        <f>INT(B16 / (1 - 'Variables Fijas'!B7))+B17</f>
        <v>5000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oja6.GuardarCotizacion">
                <anchor moveWithCells="1" sizeWithCells="1">
                  <from>
                    <xdr:col>0</xdr:col>
                    <xdr:colOff>2997200</xdr:colOff>
                    <xdr:row>20</xdr:row>
                    <xdr:rowOff>0</xdr:rowOff>
                  </from>
                  <to>
                    <xdr:col>2</xdr:col>
                    <xdr:colOff>152400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45AC9-1B97-2645-8A9D-1399DC7AA6DA}">
  <sheetPr codeName="Hoja7"/>
  <dimension ref="A1:Q3"/>
  <sheetViews>
    <sheetView topLeftCell="A2" workbookViewId="0">
      <selection activeCell="K15" sqref="K15"/>
    </sheetView>
  </sheetViews>
  <sheetFormatPr baseColWidth="10" defaultRowHeight="16"/>
  <cols>
    <col min="1" max="1" width="5.33203125" style="15" customWidth="1"/>
    <col min="2" max="2" width="16.33203125" style="15" bestFit="1" customWidth="1"/>
    <col min="3" max="3" width="9" style="15" customWidth="1"/>
    <col min="4" max="4" width="7.6640625" style="15" customWidth="1"/>
    <col min="5" max="5" width="14.5" style="15" customWidth="1"/>
    <col min="6" max="6" width="7.6640625" style="15" customWidth="1"/>
    <col min="7" max="7" width="12" style="15" customWidth="1"/>
    <col min="8" max="8" width="16.83203125" style="15" customWidth="1"/>
    <col min="9" max="9" width="19.83203125" style="15" customWidth="1"/>
    <col min="10" max="10" width="21.83203125" style="15" customWidth="1"/>
    <col min="11" max="11" width="31.6640625" style="15" customWidth="1"/>
    <col min="12" max="12" width="25.1640625" style="15" customWidth="1"/>
    <col min="13" max="13" width="22.1640625" style="15" customWidth="1"/>
    <col min="14" max="14" width="28.1640625" customWidth="1"/>
    <col min="15" max="15" width="23.5" customWidth="1"/>
    <col min="16" max="16" width="33" customWidth="1"/>
    <col min="17" max="17" width="10.83203125" style="21"/>
  </cols>
  <sheetData>
    <row r="1" spans="1:17" ht="102">
      <c r="A1" s="15" t="s">
        <v>49</v>
      </c>
      <c r="B1" s="16" t="s">
        <v>7</v>
      </c>
      <c r="C1" s="16" t="s">
        <v>8</v>
      </c>
      <c r="D1" s="16" t="s">
        <v>9</v>
      </c>
      <c r="E1" s="16" t="s">
        <v>10</v>
      </c>
      <c r="F1" s="16" t="s">
        <v>37</v>
      </c>
      <c r="G1" s="15" t="s">
        <v>31</v>
      </c>
      <c r="H1" s="16" t="s">
        <v>11</v>
      </c>
      <c r="I1" s="16" t="s">
        <v>12</v>
      </c>
      <c r="J1" s="16" t="s">
        <v>13</v>
      </c>
      <c r="K1" s="17" t="s">
        <v>14</v>
      </c>
      <c r="L1" s="16" t="s">
        <v>15</v>
      </c>
      <c r="M1" s="18" t="s">
        <v>33</v>
      </c>
      <c r="N1" s="16" t="s">
        <v>34</v>
      </c>
      <c r="O1" s="17" t="s">
        <v>16</v>
      </c>
      <c r="P1" s="17" t="s">
        <v>17</v>
      </c>
      <c r="Q1" s="21" t="s">
        <v>55</v>
      </c>
    </row>
    <row r="2" spans="1:17" ht="51">
      <c r="A2" s="15">
        <v>1</v>
      </c>
      <c r="B2" s="15" t="s">
        <v>52</v>
      </c>
      <c r="C2" s="15">
        <v>120</v>
      </c>
      <c r="D2" s="15">
        <v>12</v>
      </c>
      <c r="E2" s="15">
        <v>0</v>
      </c>
      <c r="F2" s="19">
        <v>0</v>
      </c>
      <c r="H2" s="19">
        <v>9600</v>
      </c>
      <c r="I2" s="19">
        <v>1530</v>
      </c>
      <c r="J2" s="19">
        <v>0</v>
      </c>
      <c r="K2" s="19">
        <v>11130</v>
      </c>
      <c r="L2" s="19">
        <v>1113</v>
      </c>
      <c r="M2" s="19">
        <v>3600</v>
      </c>
      <c r="N2" s="20">
        <v>273.97000000000003</v>
      </c>
      <c r="O2" s="20">
        <v>16116.97</v>
      </c>
      <c r="P2" s="20">
        <v>25000</v>
      </c>
      <c r="Q2" s="21">
        <f>Tabla3[[#This Row],[ID]]</f>
        <v>1</v>
      </c>
    </row>
    <row r="3" spans="1:17" ht="51">
      <c r="A3" s="15">
        <v>2</v>
      </c>
      <c r="B3" s="15" t="s">
        <v>51</v>
      </c>
      <c r="C3" s="15">
        <v>24</v>
      </c>
      <c r="D3" s="15">
        <v>1</v>
      </c>
      <c r="E3" s="15">
        <v>0</v>
      </c>
      <c r="F3" s="19">
        <v>0</v>
      </c>
      <c r="H3" s="19">
        <v>1920</v>
      </c>
      <c r="I3" s="19">
        <v>127.5</v>
      </c>
      <c r="J3" s="19">
        <v>0</v>
      </c>
      <c r="K3" s="19">
        <v>2047.5</v>
      </c>
      <c r="L3" s="19">
        <v>204.75</v>
      </c>
      <c r="M3" s="19">
        <v>300</v>
      </c>
      <c r="N3" s="20">
        <v>22.83</v>
      </c>
      <c r="O3" s="20">
        <v>2575.08</v>
      </c>
      <c r="P3" s="20">
        <v>5000</v>
      </c>
      <c r="Q3" s="21">
        <f>Tabla3[[#This Row],[ID]]</f>
        <v>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Inicio</vt:lpstr>
      <vt:lpstr>Gastos</vt:lpstr>
      <vt:lpstr>INSUMOS</vt:lpstr>
      <vt:lpstr>PEDIDOS</vt:lpstr>
      <vt:lpstr>Tareas</vt:lpstr>
      <vt:lpstr>Impresoras</vt:lpstr>
      <vt:lpstr>STL Manager</vt:lpstr>
      <vt:lpstr>Ventas</vt:lpstr>
      <vt:lpstr>Clientes</vt:lpstr>
      <vt:lpstr>Energia</vt:lpstr>
      <vt:lpstr>Variables Fijas</vt:lpstr>
      <vt:lpstr>Cotizador</vt:lpstr>
      <vt:lpstr>Inventario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santiago del valle romero</dc:creator>
  <cp:lastModifiedBy>ivan santiago del valle romero</cp:lastModifiedBy>
  <dcterms:created xsi:type="dcterms:W3CDTF">2026-04-17T02:51:08Z</dcterms:created>
  <dcterms:modified xsi:type="dcterms:W3CDTF">2026-04-21T22:07:46Z</dcterms:modified>
</cp:coreProperties>
</file>