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acultad\Laboratorios\EyM\Lab2\"/>
    </mc:Choice>
  </mc:AlternateContent>
  <xr:revisionPtr revIDLastSave="0" documentId="13_ncr:1_{17449C8C-4BF5-46E2-90AA-310A8C31F68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" sheetId="2" r:id="rId1"/>
    <sheet name="lineal" sheetId="3" r:id="rId2"/>
    <sheet name="r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2" i="4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2" i="4"/>
  <c r="E2" i="4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3" i="3"/>
  <c r="C4" i="3"/>
  <c r="F12" i="3" s="1" a="1"/>
  <c r="F12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3" i="3"/>
  <c r="F4" i="3" l="1" a="1"/>
  <c r="F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<sst xmlns="http://schemas.openxmlformats.org/spreadsheetml/2006/main" count="21" uniqueCount="15">
  <si>
    <t>CARGA</t>
  </si>
  <si>
    <t>DESCARGA</t>
  </si>
  <si>
    <t xml:space="preserve">Tiempo (s) </t>
  </si>
  <si>
    <t>Voltaje (v) (+-0.01)</t>
  </si>
  <si>
    <t>&gt;</t>
  </si>
  <si>
    <t>ln (v0-v)</t>
  </si>
  <si>
    <t>v0</t>
  </si>
  <si>
    <t>ln(v)</t>
  </si>
  <si>
    <t>Carga</t>
  </si>
  <si>
    <t>Descarga</t>
  </si>
  <si>
    <t>tau</t>
  </si>
  <si>
    <t>sigma</t>
  </si>
  <si>
    <t>media valores observados</t>
  </si>
  <si>
    <t>valores predichos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</si>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</sst>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4" fontId="0" fillId="0" borderId="0" xfId="0" applyNumberFormat="1" applyFont="1" applyAlignment="1"/>
    <xf numFmtId="0" fontId="0" fillId="0" borderId="1" xfId="0" applyFont="1" applyBorder="1" applyAlignment="1">
      <alignment horizontal="center"/>
    </xf>
    <xf numFmtId="0" fontId="0" fillId="0" borderId="3" xfId="0" applyFont="1" applyBorder="1" applyAlignment="1"/>
    <xf numFmtId="0" fontId="0" fillId="0" borderId="2" xfId="0" applyFont="1" applyBorder="1" applyAlignment="1"/>
    <xf numFmtId="0" fontId="1" fillId="0" borderId="5" xfId="0" applyFont="1" applyBorder="1" applyAlignment="1">
      <alignment horizontal="center"/>
    </xf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0" fillId="0" borderId="5" xfId="0" applyFont="1" applyBorder="1" applyAlignment="1">
      <alignment horizontal="center"/>
    </xf>
    <xf numFmtId="165" fontId="0" fillId="0" borderId="4" xfId="0" applyNumberFormat="1" applyFont="1" applyBorder="1" applyAlignment="1"/>
    <xf numFmtId="4" fontId="0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 b="0">
                <a:solidFill>
                  <a:srgbClr val="757575"/>
                </a:solidFill>
                <a:latin typeface="+mn-lt"/>
              </a:rPr>
              <a:t>DESCARGA/Voltaje (v) (+-0.01) contra DESCARGA/&gt;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datos!$D$1:$D$2</c:f>
              <c:strCache>
                <c:ptCount val="2"/>
                <c:pt idx="0">
                  <c:v>DESCARGA</c:v>
                </c:pt>
                <c:pt idx="1">
                  <c:v>Voltaje (v) (+-0.01)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datos!$C$3:$C$63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datos!$D$3:$D$63</c:f>
              <c:numCache>
                <c:formatCode>General</c:formatCode>
                <c:ptCount val="61"/>
                <c:pt idx="0">
                  <c:v>13.4</c:v>
                </c:pt>
                <c:pt idx="1">
                  <c:v>10.26</c:v>
                </c:pt>
                <c:pt idx="2">
                  <c:v>8.08</c:v>
                </c:pt>
                <c:pt idx="3">
                  <c:v>6.59</c:v>
                </c:pt>
                <c:pt idx="4">
                  <c:v>5.34</c:v>
                </c:pt>
                <c:pt idx="5">
                  <c:v>4.2300000000000004</c:v>
                </c:pt>
                <c:pt idx="6">
                  <c:v>3.39</c:v>
                </c:pt>
                <c:pt idx="7">
                  <c:v>2.87</c:v>
                </c:pt>
                <c:pt idx="8">
                  <c:v>2.21</c:v>
                </c:pt>
                <c:pt idx="9">
                  <c:v>1.8</c:v>
                </c:pt>
                <c:pt idx="10">
                  <c:v>1.38</c:v>
                </c:pt>
                <c:pt idx="11">
                  <c:v>1.1399999999999999</c:v>
                </c:pt>
                <c:pt idx="12">
                  <c:v>0.95</c:v>
                </c:pt>
                <c:pt idx="13">
                  <c:v>0.74</c:v>
                </c:pt>
                <c:pt idx="14">
                  <c:v>0.61</c:v>
                </c:pt>
                <c:pt idx="15">
                  <c:v>0.51</c:v>
                </c:pt>
                <c:pt idx="16">
                  <c:v>0.42</c:v>
                </c:pt>
                <c:pt idx="17">
                  <c:v>0.34</c:v>
                </c:pt>
                <c:pt idx="18">
                  <c:v>0.28000000000000003</c:v>
                </c:pt>
                <c:pt idx="19">
                  <c:v>0.23</c:v>
                </c:pt>
                <c:pt idx="20">
                  <c:v>0.19</c:v>
                </c:pt>
                <c:pt idx="21">
                  <c:v>0.16</c:v>
                </c:pt>
                <c:pt idx="22">
                  <c:v>0.14000000000000001</c:v>
                </c:pt>
                <c:pt idx="23">
                  <c:v>0.12</c:v>
                </c:pt>
                <c:pt idx="24">
                  <c:v>0.1</c:v>
                </c:pt>
                <c:pt idx="25">
                  <c:v>0.08</c:v>
                </c:pt>
                <c:pt idx="26">
                  <c:v>7.0000000000000007E-2</c:v>
                </c:pt>
                <c:pt idx="27">
                  <c:v>0.06</c:v>
                </c:pt>
                <c:pt idx="28">
                  <c:v>0.05</c:v>
                </c:pt>
                <c:pt idx="29">
                  <c:v>0.04</c:v>
                </c:pt>
                <c:pt idx="30">
                  <c:v>0.04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0.01</c:v>
                </c:pt>
                <c:pt idx="53">
                  <c:v>0.01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  <c:pt idx="60">
                  <c:v>0.01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DA-44F7-A3BF-A70A5169E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6188842"/>
        <c:axId val="1179811961"/>
      </c:scatterChart>
      <c:valAx>
        <c:axId val="1516188842"/>
        <c:scaling>
          <c:orientation val="minMax"/>
          <c:max val="3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+mn-lt"/>
                  </a:rPr>
                  <a:t>DESCARGA/&gt;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179811961"/>
        <c:crosses val="autoZero"/>
        <c:crossBetween val="midCat"/>
      </c:valAx>
      <c:valAx>
        <c:axId val="11798119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+mn-lt"/>
                  </a:rPr>
                  <a:t>DESCARGA/Voltaje (v) (+-0.01)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1618884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 b="0">
                <a:solidFill>
                  <a:srgbClr val="757575"/>
                </a:solidFill>
                <a:latin typeface="+mn-lt"/>
              </a:rPr>
              <a:t>CARGA/Voltaje (v) (+-0.01) contra CARGA/Tiempo (s)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datos!$B$1:$B$2</c:f>
              <c:strCache>
                <c:ptCount val="2"/>
                <c:pt idx="0">
                  <c:v>CARGA</c:v>
                </c:pt>
                <c:pt idx="1">
                  <c:v>Voltaje (v) (+-0.01)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datos!$A$3:$A$123</c:f>
              <c:numCache>
                <c:formatCode>General</c:formatCode>
                <c:ptCount val="1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</c:numCache>
            </c:numRef>
          </c:xVal>
          <c:yVal>
            <c:numRef>
              <c:f>datos!$B$3:$B$123</c:f>
              <c:numCache>
                <c:formatCode>General</c:formatCode>
                <c:ptCount val="121"/>
                <c:pt idx="0">
                  <c:v>0</c:v>
                </c:pt>
                <c:pt idx="1">
                  <c:v>2.85</c:v>
                </c:pt>
                <c:pt idx="2">
                  <c:v>5.05</c:v>
                </c:pt>
                <c:pt idx="3">
                  <c:v>6.6</c:v>
                </c:pt>
                <c:pt idx="4">
                  <c:v>7.94</c:v>
                </c:pt>
                <c:pt idx="5">
                  <c:v>9.1</c:v>
                </c:pt>
                <c:pt idx="6">
                  <c:v>9.81</c:v>
                </c:pt>
                <c:pt idx="7">
                  <c:v>10.59</c:v>
                </c:pt>
                <c:pt idx="8">
                  <c:v>11.2</c:v>
                </c:pt>
                <c:pt idx="9">
                  <c:v>11.55</c:v>
                </c:pt>
                <c:pt idx="10">
                  <c:v>11.94</c:v>
                </c:pt>
                <c:pt idx="11">
                  <c:v>12.18</c:v>
                </c:pt>
                <c:pt idx="12">
                  <c:v>12.42</c:v>
                </c:pt>
                <c:pt idx="13">
                  <c:v>12.6</c:v>
                </c:pt>
                <c:pt idx="14">
                  <c:v>12.74</c:v>
                </c:pt>
                <c:pt idx="15">
                  <c:v>12.86</c:v>
                </c:pt>
                <c:pt idx="16">
                  <c:v>12.96</c:v>
                </c:pt>
                <c:pt idx="17">
                  <c:v>13.03</c:v>
                </c:pt>
                <c:pt idx="18">
                  <c:v>13.1</c:v>
                </c:pt>
                <c:pt idx="19">
                  <c:v>13.15</c:v>
                </c:pt>
                <c:pt idx="20">
                  <c:v>13.18</c:v>
                </c:pt>
                <c:pt idx="21">
                  <c:v>13.22</c:v>
                </c:pt>
                <c:pt idx="22">
                  <c:v>13.25</c:v>
                </c:pt>
                <c:pt idx="23">
                  <c:v>13.27</c:v>
                </c:pt>
                <c:pt idx="24">
                  <c:v>13.29</c:v>
                </c:pt>
                <c:pt idx="25">
                  <c:v>13.3</c:v>
                </c:pt>
                <c:pt idx="26">
                  <c:v>13.32</c:v>
                </c:pt>
                <c:pt idx="27">
                  <c:v>13.33</c:v>
                </c:pt>
                <c:pt idx="28">
                  <c:v>13.34</c:v>
                </c:pt>
                <c:pt idx="29">
                  <c:v>13.35</c:v>
                </c:pt>
                <c:pt idx="30">
                  <c:v>13.35</c:v>
                </c:pt>
                <c:pt idx="31">
                  <c:v>13.35</c:v>
                </c:pt>
                <c:pt idx="32">
                  <c:v>13.36</c:v>
                </c:pt>
                <c:pt idx="33">
                  <c:v>13.36</c:v>
                </c:pt>
                <c:pt idx="34">
                  <c:v>13.37</c:v>
                </c:pt>
                <c:pt idx="35">
                  <c:v>13.37</c:v>
                </c:pt>
                <c:pt idx="36">
                  <c:v>13.37</c:v>
                </c:pt>
                <c:pt idx="37">
                  <c:v>13.37</c:v>
                </c:pt>
                <c:pt idx="38">
                  <c:v>13.38</c:v>
                </c:pt>
                <c:pt idx="39">
                  <c:v>13.38</c:v>
                </c:pt>
                <c:pt idx="40">
                  <c:v>13.38</c:v>
                </c:pt>
                <c:pt idx="41">
                  <c:v>13.38</c:v>
                </c:pt>
                <c:pt idx="42">
                  <c:v>13.38</c:v>
                </c:pt>
                <c:pt idx="43">
                  <c:v>13.38</c:v>
                </c:pt>
                <c:pt idx="44">
                  <c:v>13.38</c:v>
                </c:pt>
                <c:pt idx="45">
                  <c:v>13.38</c:v>
                </c:pt>
                <c:pt idx="46">
                  <c:v>13.38</c:v>
                </c:pt>
                <c:pt idx="47">
                  <c:v>13.38</c:v>
                </c:pt>
                <c:pt idx="48">
                  <c:v>13.38</c:v>
                </c:pt>
                <c:pt idx="49">
                  <c:v>13.39</c:v>
                </c:pt>
                <c:pt idx="50">
                  <c:v>13.39</c:v>
                </c:pt>
                <c:pt idx="51">
                  <c:v>13.39</c:v>
                </c:pt>
                <c:pt idx="52">
                  <c:v>13.39</c:v>
                </c:pt>
                <c:pt idx="53">
                  <c:v>13.39</c:v>
                </c:pt>
                <c:pt idx="54">
                  <c:v>13.39</c:v>
                </c:pt>
                <c:pt idx="55">
                  <c:v>13.39</c:v>
                </c:pt>
                <c:pt idx="56">
                  <c:v>13.39</c:v>
                </c:pt>
                <c:pt idx="57">
                  <c:v>13.39</c:v>
                </c:pt>
                <c:pt idx="58">
                  <c:v>13.39</c:v>
                </c:pt>
                <c:pt idx="59">
                  <c:v>13.39</c:v>
                </c:pt>
                <c:pt idx="60">
                  <c:v>13.39</c:v>
                </c:pt>
                <c:pt idx="61">
                  <c:v>13.39</c:v>
                </c:pt>
                <c:pt idx="62">
                  <c:v>13.39</c:v>
                </c:pt>
                <c:pt idx="63">
                  <c:v>13.39</c:v>
                </c:pt>
                <c:pt idx="64">
                  <c:v>13.39</c:v>
                </c:pt>
                <c:pt idx="65">
                  <c:v>13.39</c:v>
                </c:pt>
                <c:pt idx="66">
                  <c:v>13.39</c:v>
                </c:pt>
                <c:pt idx="67">
                  <c:v>13.39</c:v>
                </c:pt>
                <c:pt idx="68">
                  <c:v>13.39</c:v>
                </c:pt>
                <c:pt idx="69">
                  <c:v>13.39</c:v>
                </c:pt>
                <c:pt idx="70">
                  <c:v>13.39</c:v>
                </c:pt>
                <c:pt idx="71">
                  <c:v>13.39</c:v>
                </c:pt>
                <c:pt idx="72">
                  <c:v>13.39</c:v>
                </c:pt>
                <c:pt idx="73">
                  <c:v>13.39</c:v>
                </c:pt>
                <c:pt idx="74">
                  <c:v>13.39</c:v>
                </c:pt>
                <c:pt idx="75">
                  <c:v>13.39</c:v>
                </c:pt>
                <c:pt idx="76">
                  <c:v>13.39</c:v>
                </c:pt>
                <c:pt idx="77">
                  <c:v>13.39</c:v>
                </c:pt>
                <c:pt idx="78">
                  <c:v>13.39</c:v>
                </c:pt>
                <c:pt idx="79">
                  <c:v>13.39</c:v>
                </c:pt>
                <c:pt idx="80">
                  <c:v>13.39</c:v>
                </c:pt>
                <c:pt idx="81">
                  <c:v>13.39</c:v>
                </c:pt>
                <c:pt idx="82">
                  <c:v>13.39</c:v>
                </c:pt>
                <c:pt idx="83">
                  <c:v>13.39</c:v>
                </c:pt>
                <c:pt idx="84">
                  <c:v>13.39</c:v>
                </c:pt>
                <c:pt idx="85">
                  <c:v>13.39</c:v>
                </c:pt>
                <c:pt idx="86">
                  <c:v>13.39</c:v>
                </c:pt>
                <c:pt idx="87">
                  <c:v>13.39</c:v>
                </c:pt>
                <c:pt idx="88">
                  <c:v>13.39</c:v>
                </c:pt>
                <c:pt idx="89">
                  <c:v>13.39</c:v>
                </c:pt>
                <c:pt idx="90">
                  <c:v>13.39</c:v>
                </c:pt>
                <c:pt idx="91">
                  <c:v>13.39</c:v>
                </c:pt>
                <c:pt idx="92">
                  <c:v>13.39</c:v>
                </c:pt>
                <c:pt idx="93">
                  <c:v>13.39</c:v>
                </c:pt>
                <c:pt idx="94">
                  <c:v>13.39</c:v>
                </c:pt>
                <c:pt idx="95">
                  <c:v>13.39</c:v>
                </c:pt>
                <c:pt idx="96">
                  <c:v>13.39</c:v>
                </c:pt>
                <c:pt idx="97">
                  <c:v>13.4</c:v>
                </c:pt>
                <c:pt idx="98">
                  <c:v>13.4</c:v>
                </c:pt>
                <c:pt idx="99">
                  <c:v>13.4</c:v>
                </c:pt>
                <c:pt idx="100">
                  <c:v>13.4</c:v>
                </c:pt>
                <c:pt idx="101">
                  <c:v>13.4</c:v>
                </c:pt>
                <c:pt idx="102">
                  <c:v>13.4</c:v>
                </c:pt>
                <c:pt idx="103">
                  <c:v>13.4</c:v>
                </c:pt>
                <c:pt idx="104">
                  <c:v>13.4</c:v>
                </c:pt>
                <c:pt idx="105">
                  <c:v>13.4</c:v>
                </c:pt>
                <c:pt idx="106">
                  <c:v>13.4</c:v>
                </c:pt>
                <c:pt idx="107">
                  <c:v>13.4</c:v>
                </c:pt>
                <c:pt idx="108">
                  <c:v>13.4</c:v>
                </c:pt>
                <c:pt idx="109">
                  <c:v>13.4</c:v>
                </c:pt>
                <c:pt idx="110">
                  <c:v>13.4</c:v>
                </c:pt>
                <c:pt idx="111">
                  <c:v>13.4</c:v>
                </c:pt>
                <c:pt idx="112">
                  <c:v>13.4</c:v>
                </c:pt>
                <c:pt idx="113">
                  <c:v>13.4</c:v>
                </c:pt>
                <c:pt idx="114">
                  <c:v>13.4</c:v>
                </c:pt>
                <c:pt idx="115">
                  <c:v>13.4</c:v>
                </c:pt>
                <c:pt idx="116">
                  <c:v>13.4</c:v>
                </c:pt>
                <c:pt idx="117">
                  <c:v>13.4</c:v>
                </c:pt>
                <c:pt idx="118">
                  <c:v>13.4</c:v>
                </c:pt>
                <c:pt idx="119">
                  <c:v>13.4</c:v>
                </c:pt>
                <c:pt idx="120">
                  <c:v>13.4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C1-4695-A883-5C9001ED1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564022"/>
        <c:axId val="2031059045"/>
      </c:scatterChart>
      <c:valAx>
        <c:axId val="693564022"/>
        <c:scaling>
          <c:orientation val="minMax"/>
          <c:max val="60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CARGA/Tiempo (s)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31059045"/>
        <c:crosses val="autoZero"/>
        <c:crossBetween val="midCat"/>
      </c:valAx>
      <c:valAx>
        <c:axId val="20310590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+mn-lt"/>
                  </a:rPr>
                  <a:t>CARGA/Voltaje (v) (+-0.01)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693564022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Linealizacion</a:t>
            </a:r>
            <a:r>
              <a:rPr lang="es-AR" baseline="0"/>
              <a:t> Carga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109339457567803"/>
                  <c:y val="-1.77347623213764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lineal!$A$3:$A$40</c:f>
              <c:numCache>
                <c:formatCode>General</c:formatCode>
                <c:ptCount val="3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</c:numCache>
            </c:numRef>
          </c:xVal>
          <c:yVal>
            <c:numRef>
              <c:f>lineal!$B$3:$B$40</c:f>
              <c:numCache>
                <c:formatCode>General</c:formatCode>
                <c:ptCount val="38"/>
                <c:pt idx="0">
                  <c:v>2.5937610547000824</c:v>
                </c:pt>
                <c:pt idx="1">
                  <c:v>2.3542283261458841</c:v>
                </c:pt>
                <c:pt idx="2">
                  <c:v>2.1198634561787517</c:v>
                </c:pt>
                <c:pt idx="3">
                  <c:v>1.9139771019523044</c:v>
                </c:pt>
                <c:pt idx="4">
                  <c:v>1.6937790608678513</c:v>
                </c:pt>
                <c:pt idx="5">
                  <c:v>1.4539530095937057</c:v>
                </c:pt>
                <c:pt idx="6">
                  <c:v>1.2725655957915478</c:v>
                </c:pt>
                <c:pt idx="7">
                  <c:v>1.0260415958332747</c:v>
                </c:pt>
                <c:pt idx="8">
                  <c:v>0.77932487680099838</c:v>
                </c:pt>
                <c:pt idx="9">
                  <c:v>0.60431596685332956</c:v>
                </c:pt>
                <c:pt idx="10">
                  <c:v>0.36464311358791013</c:v>
                </c:pt>
                <c:pt idx="11">
                  <c:v>0.18232155679395551</c:v>
                </c:pt>
                <c:pt idx="12">
                  <c:v>-4.0821994520254243E-2</c:v>
                </c:pt>
                <c:pt idx="13">
                  <c:v>-0.24846135929849816</c:v>
                </c:pt>
                <c:pt idx="14">
                  <c:v>-0.44628710262841864</c:v>
                </c:pt>
                <c:pt idx="15">
                  <c:v>-0.65392646740666138</c:v>
                </c:pt>
                <c:pt idx="16">
                  <c:v>-0.86750056770472328</c:v>
                </c:pt>
                <c:pt idx="17">
                  <c:v>-1.0498221244986736</c:v>
                </c:pt>
                <c:pt idx="18">
                  <c:v>-1.2729656758128833</c:v>
                </c:pt>
                <c:pt idx="19">
                  <c:v>-1.4696759700589399</c:v>
                </c:pt>
                <c:pt idx="20">
                  <c:v>-1.609437912434095</c:v>
                </c:pt>
                <c:pt idx="21">
                  <c:v>-1.8325814637483093</c:v>
                </c:pt>
                <c:pt idx="22">
                  <c:v>-2.0402208285265484</c:v>
                </c:pt>
                <c:pt idx="23">
                  <c:v>-2.20727491318971</c:v>
                </c:pt>
                <c:pt idx="24">
                  <c:v>-2.407945608651854</c:v>
                </c:pt>
                <c:pt idx="25">
                  <c:v>-2.5257286443082547</c:v>
                </c:pt>
                <c:pt idx="26">
                  <c:v>-2.813410716760028</c:v>
                </c:pt>
                <c:pt idx="27">
                  <c:v>-2.9957322735539766</c:v>
                </c:pt>
                <c:pt idx="28">
                  <c:v>-3.2188758248681775</c:v>
                </c:pt>
                <c:pt idx="29">
                  <c:v>-3.5065578973199436</c:v>
                </c:pt>
                <c:pt idx="30">
                  <c:v>-3.5065578973199436</c:v>
                </c:pt>
                <c:pt idx="31">
                  <c:v>-3.5065578973199436</c:v>
                </c:pt>
                <c:pt idx="32">
                  <c:v>-3.9120230054280785</c:v>
                </c:pt>
                <c:pt idx="33">
                  <c:v>-3.9120230054280785</c:v>
                </c:pt>
                <c:pt idx="34">
                  <c:v>-4.6051701859879355</c:v>
                </c:pt>
                <c:pt idx="35">
                  <c:v>-4.6051701859879355</c:v>
                </c:pt>
                <c:pt idx="36">
                  <c:v>-4.6051701859879355</c:v>
                </c:pt>
                <c:pt idx="37">
                  <c:v>-4.6051701859879355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9F-428B-8293-C8A825DEE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8255039"/>
        <c:axId val="1718247967"/>
      </c:scatterChart>
      <c:valAx>
        <c:axId val="1718255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18247967"/>
        <c:crosses val="autoZero"/>
        <c:crossBetween val="midCat"/>
      </c:valAx>
      <c:valAx>
        <c:axId val="17182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18255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Linealizacion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lineal!$A$3:$A$63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lineal!$C$3:$C$63</c:f>
              <c:numCache>
                <c:formatCode>General</c:formatCode>
                <c:ptCount val="61"/>
                <c:pt idx="0">
                  <c:v>1.493652256783372E-3</c:v>
                </c:pt>
                <c:pt idx="1">
                  <c:v>-0.26550821495745891</c:v>
                </c:pt>
                <c:pt idx="2">
                  <c:v>-0.50436918216707838</c:v>
                </c:pt>
                <c:pt idx="3">
                  <c:v>-0.70820770618566664</c:v>
                </c:pt>
                <c:pt idx="4">
                  <c:v>-0.91853540172797898</c:v>
                </c:pt>
                <c:pt idx="5">
                  <c:v>-1.1515590616418958</c:v>
                </c:pt>
                <c:pt idx="6">
                  <c:v>-1.3729311333077234</c:v>
                </c:pt>
                <c:pt idx="7">
                  <c:v>-1.5394490249285526</c:v>
                </c:pt>
                <c:pt idx="8">
                  <c:v>-1.8007685391704209</c:v>
                </c:pt>
                <c:pt idx="9">
                  <c:v>-2.0059743897979634</c:v>
                </c:pt>
                <c:pt idx="10">
                  <c:v>-2.2716775555309692</c:v>
                </c:pt>
                <c:pt idx="11">
                  <c:v>-2.4627327922936786</c:v>
                </c:pt>
                <c:pt idx="12">
                  <c:v>-2.645054349087633</c:v>
                </c:pt>
                <c:pt idx="13">
                  <c:v>-2.8948661474840041</c:v>
                </c:pt>
                <c:pt idx="14">
                  <c:v>-3.0880573765148625</c:v>
                </c:pt>
                <c:pt idx="15">
                  <c:v>-3.2671056079638481</c:v>
                </c:pt>
                <c:pt idx="16">
                  <c:v>-3.4612616224048054</c:v>
                </c:pt>
                <c:pt idx="17">
                  <c:v>-3.6725707160720122</c:v>
                </c:pt>
                <c:pt idx="18">
                  <c:v>-3.86672673051297</c:v>
                </c:pt>
                <c:pt idx="19">
                  <c:v>-4.0634370247590246</c:v>
                </c:pt>
                <c:pt idx="20">
                  <c:v>-4.2544922615217331</c:v>
                </c:pt>
                <c:pt idx="21">
                  <c:v>-4.4263425184483927</c:v>
                </c:pt>
                <c:pt idx="22">
                  <c:v>-4.5598739110729154</c:v>
                </c:pt>
                <c:pt idx="23">
                  <c:v>-4.7140245909001735</c:v>
                </c:pt>
                <c:pt idx="24">
                  <c:v>-4.8963461476941283</c:v>
                </c:pt>
                <c:pt idx="25">
                  <c:v>-5.1194896990083381</c:v>
                </c:pt>
                <c:pt idx="26">
                  <c:v>-5.2530210916328608</c:v>
                </c:pt>
                <c:pt idx="27">
                  <c:v>-5.4071717714601188</c:v>
                </c:pt>
                <c:pt idx="28">
                  <c:v>-5.5894933282540737</c:v>
                </c:pt>
                <c:pt idx="29">
                  <c:v>-5.8126368795682835</c:v>
                </c:pt>
                <c:pt idx="30">
                  <c:v>-5.8126368795682835</c:v>
                </c:pt>
                <c:pt idx="31">
                  <c:v>-6.1003189520200642</c:v>
                </c:pt>
                <c:pt idx="32">
                  <c:v>-6.1003189520200642</c:v>
                </c:pt>
                <c:pt idx="33">
                  <c:v>-6.1003189520200642</c:v>
                </c:pt>
                <c:pt idx="34">
                  <c:v>-6.5057840601282289</c:v>
                </c:pt>
                <c:pt idx="35">
                  <c:v>-6.5057840601282289</c:v>
                </c:pt>
                <c:pt idx="36">
                  <c:v>-6.5057840601282289</c:v>
                </c:pt>
                <c:pt idx="37">
                  <c:v>-6.5057840601282289</c:v>
                </c:pt>
                <c:pt idx="38">
                  <c:v>-6.5057840601282289</c:v>
                </c:pt>
                <c:pt idx="39">
                  <c:v>-6.5057840601282289</c:v>
                </c:pt>
                <c:pt idx="40">
                  <c:v>-6.5057840601282289</c:v>
                </c:pt>
                <c:pt idx="41">
                  <c:v>-6.5057840601282289</c:v>
                </c:pt>
                <c:pt idx="42">
                  <c:v>-7.1989312406881734</c:v>
                </c:pt>
                <c:pt idx="43">
                  <c:v>-7.1989312406881734</c:v>
                </c:pt>
                <c:pt idx="44">
                  <c:v>-7.1989312406881734</c:v>
                </c:pt>
                <c:pt idx="45">
                  <c:v>-7.1989312406881734</c:v>
                </c:pt>
                <c:pt idx="46">
                  <c:v>-7.1989312406881734</c:v>
                </c:pt>
                <c:pt idx="47">
                  <c:v>-7.1989312406881734</c:v>
                </c:pt>
                <c:pt idx="48">
                  <c:v>-7.1989312406881734</c:v>
                </c:pt>
                <c:pt idx="49">
                  <c:v>-7.1989312406881734</c:v>
                </c:pt>
                <c:pt idx="50">
                  <c:v>-7.1989312406881734</c:v>
                </c:pt>
                <c:pt idx="51">
                  <c:v>-7.1989312406881734</c:v>
                </c:pt>
                <c:pt idx="52">
                  <c:v>-7.1989312406881734</c:v>
                </c:pt>
                <c:pt idx="53">
                  <c:v>-7.1989312406881734</c:v>
                </c:pt>
                <c:pt idx="54">
                  <c:v>-7.1989312406881734</c:v>
                </c:pt>
                <c:pt idx="55">
                  <c:v>-7.1989312406881734</c:v>
                </c:pt>
                <c:pt idx="56">
                  <c:v>-7.1989312406881734</c:v>
                </c:pt>
                <c:pt idx="57">
                  <c:v>-7.1989312406881734</c:v>
                </c:pt>
                <c:pt idx="58">
                  <c:v>-7.1989312406881734</c:v>
                </c:pt>
                <c:pt idx="59">
                  <c:v>-7.1989312406881734</c:v>
                </c:pt>
                <c:pt idx="60">
                  <c:v>-7.1989312406881734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F9-4D57-AA0B-4E167F0C4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710463"/>
        <c:axId val="588714207"/>
      </c:scatterChart>
      <c:valAx>
        <c:axId val="588710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8714207"/>
        <c:crosses val="autoZero"/>
        <c:crossBetween val="midCat"/>
      </c:valAx>
      <c:valAx>
        <c:axId val="5887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88710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</c:trendlineLbl>
          </c:trendline>
          <c:xVal>
            <c:numRef>
              <c:f>lineal!$A$3:$A$63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xVal>
          <c:yVal>
            <c:numRef>
              <c:f>lineal!$D$3:$D$63</c:f>
              <c:numCache>
                <c:formatCode>General</c:formatCode>
                <c:ptCount val="61"/>
                <c:pt idx="0">
                  <c:v>2.5952547069568657</c:v>
                </c:pt>
                <c:pt idx="1">
                  <c:v>2.3282528397426234</c:v>
                </c:pt>
                <c:pt idx="2">
                  <c:v>2.0893918725330041</c:v>
                </c:pt>
                <c:pt idx="3">
                  <c:v>1.8855533485144158</c:v>
                </c:pt>
                <c:pt idx="4">
                  <c:v>1.6752256529721035</c:v>
                </c:pt>
                <c:pt idx="5">
                  <c:v>1.4422019930581866</c:v>
                </c:pt>
                <c:pt idx="6">
                  <c:v>1.220829921392359</c:v>
                </c:pt>
                <c:pt idx="7">
                  <c:v>1.0543120297715298</c:v>
                </c:pt>
                <c:pt idx="8">
                  <c:v>0.79299251552966143</c:v>
                </c:pt>
                <c:pt idx="9">
                  <c:v>0.58778666490211906</c:v>
                </c:pt>
                <c:pt idx="10">
                  <c:v>0.32208349916911322</c:v>
                </c:pt>
                <c:pt idx="11">
                  <c:v>0.131028262406404</c:v>
                </c:pt>
                <c:pt idx="12">
                  <c:v>-5.1293294387550578E-2</c:v>
                </c:pt>
                <c:pt idx="13">
                  <c:v>-0.30110509278392161</c:v>
                </c:pt>
                <c:pt idx="14">
                  <c:v>-0.49429632181478012</c:v>
                </c:pt>
                <c:pt idx="15">
                  <c:v>-0.67334455326376563</c:v>
                </c:pt>
                <c:pt idx="16">
                  <c:v>-0.86750056770472306</c:v>
                </c:pt>
                <c:pt idx="17">
                  <c:v>-1.0788096613719298</c:v>
                </c:pt>
                <c:pt idx="18">
                  <c:v>-1.2729656758128873</c:v>
                </c:pt>
                <c:pt idx="19">
                  <c:v>-1.4696759700589417</c:v>
                </c:pt>
                <c:pt idx="20">
                  <c:v>-1.6607312068216509</c:v>
                </c:pt>
                <c:pt idx="21">
                  <c:v>-1.8325814637483102</c:v>
                </c:pt>
                <c:pt idx="22">
                  <c:v>-1.9661128563728327</c:v>
                </c:pt>
                <c:pt idx="23">
                  <c:v>-2.120263536200091</c:v>
                </c:pt>
                <c:pt idx="24">
                  <c:v>-2.3025850929940455</c:v>
                </c:pt>
                <c:pt idx="25">
                  <c:v>-2.5257286443082556</c:v>
                </c:pt>
                <c:pt idx="26">
                  <c:v>-2.6592600369327779</c:v>
                </c:pt>
                <c:pt idx="27">
                  <c:v>-2.8134107167600364</c:v>
                </c:pt>
                <c:pt idx="28">
                  <c:v>-2.9957322735539909</c:v>
                </c:pt>
                <c:pt idx="29">
                  <c:v>-3.2188758248682006</c:v>
                </c:pt>
                <c:pt idx="30">
                  <c:v>-3.2188758248682006</c:v>
                </c:pt>
                <c:pt idx="31">
                  <c:v>-3.5065578973199818</c:v>
                </c:pt>
                <c:pt idx="32">
                  <c:v>-3.5065578973199818</c:v>
                </c:pt>
                <c:pt idx="33">
                  <c:v>-3.5065578973199818</c:v>
                </c:pt>
                <c:pt idx="34">
                  <c:v>-3.912023005428146</c:v>
                </c:pt>
                <c:pt idx="35">
                  <c:v>-3.912023005428146</c:v>
                </c:pt>
                <c:pt idx="36">
                  <c:v>-3.912023005428146</c:v>
                </c:pt>
                <c:pt idx="37">
                  <c:v>-3.912023005428146</c:v>
                </c:pt>
                <c:pt idx="38">
                  <c:v>-3.912023005428146</c:v>
                </c:pt>
                <c:pt idx="39">
                  <c:v>-3.912023005428146</c:v>
                </c:pt>
                <c:pt idx="40">
                  <c:v>-3.912023005428146</c:v>
                </c:pt>
                <c:pt idx="41">
                  <c:v>-3.912023005428146</c:v>
                </c:pt>
                <c:pt idx="42">
                  <c:v>-4.6051701859880909</c:v>
                </c:pt>
                <c:pt idx="43">
                  <c:v>-4.6051701859880909</c:v>
                </c:pt>
                <c:pt idx="44">
                  <c:v>-4.6051701859880909</c:v>
                </c:pt>
                <c:pt idx="45">
                  <c:v>-4.6051701859880909</c:v>
                </c:pt>
                <c:pt idx="46">
                  <c:v>-4.6051701859880909</c:v>
                </c:pt>
                <c:pt idx="47">
                  <c:v>-4.6051701859880909</c:v>
                </c:pt>
                <c:pt idx="48">
                  <c:v>-4.6051701859880909</c:v>
                </c:pt>
                <c:pt idx="49">
                  <c:v>-4.6051701859880909</c:v>
                </c:pt>
                <c:pt idx="50">
                  <c:v>-4.6051701859880909</c:v>
                </c:pt>
                <c:pt idx="51">
                  <c:v>-4.6051701859880909</c:v>
                </c:pt>
                <c:pt idx="52">
                  <c:v>-4.6051701859880909</c:v>
                </c:pt>
                <c:pt idx="53">
                  <c:v>-4.6051701859880909</c:v>
                </c:pt>
                <c:pt idx="54">
                  <c:v>-4.6051701859880909</c:v>
                </c:pt>
                <c:pt idx="55">
                  <c:v>-4.6051701859880909</c:v>
                </c:pt>
                <c:pt idx="56">
                  <c:v>-4.6051701859880909</c:v>
                </c:pt>
                <c:pt idx="57">
                  <c:v>-4.6051701859880909</c:v>
                </c:pt>
                <c:pt idx="58">
                  <c:v>-4.6051701859880909</c:v>
                </c:pt>
                <c:pt idx="59">
                  <c:v>-4.6051701859880909</c:v>
                </c:pt>
                <c:pt idx="60">
                  <c:v>-4.6051701859880909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1-49A1-9D40-FC59F584C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8218447"/>
        <c:axId val="918206383"/>
      </c:scatterChart>
      <c:valAx>
        <c:axId val="91821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8206383"/>
        <c:crosses val="autoZero"/>
        <c:crossBetween val="midCat"/>
      </c:valAx>
      <c:valAx>
        <c:axId val="91820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18218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314325</xdr:colOff>
      <xdr:row>19</xdr:row>
      <xdr:rowOff>104776</xdr:rowOff>
    </xdr:from>
    <xdr:ext cx="5981700" cy="3657600"/>
    <xdr:graphicFrame macro="">
      <xdr:nvGraphicFramePr>
        <xdr:cNvPr id="3" name="Chart 3" title="Gráfic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10</xdr:col>
      <xdr:colOff>323850</xdr:colOff>
      <xdr:row>1</xdr:row>
      <xdr:rowOff>19051</xdr:rowOff>
    </xdr:from>
    <xdr:ext cx="5962649" cy="3457574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9525</xdr:rowOff>
    </xdr:from>
    <xdr:to>
      <xdr:col>18</xdr:col>
      <xdr:colOff>0</xdr:colOff>
      <xdr:row>19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56650DE-CD2F-4D1D-BBE3-61F1DABC6E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</xdr:colOff>
      <xdr:row>20</xdr:row>
      <xdr:rowOff>0</xdr:rowOff>
    </xdr:from>
    <xdr:to>
      <xdr:col>18</xdr:col>
      <xdr:colOff>4762</xdr:colOff>
      <xdr:row>36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5842264-C053-4A11-83C9-865973FFEC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728662</xdr:colOff>
      <xdr:row>20</xdr:row>
      <xdr:rowOff>28575</xdr:rowOff>
    </xdr:from>
    <xdr:to>
      <xdr:col>11</xdr:col>
      <xdr:colOff>728662</xdr:colOff>
      <xdr:row>37</xdr:row>
      <xdr:rowOff>19050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F10914-20E4-48AE-AB1B-3BA6BEB4BE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23"/>
  <sheetViews>
    <sheetView topLeftCell="A19" workbookViewId="0">
      <selection activeCell="B10" sqref="B10"/>
    </sheetView>
  </sheetViews>
  <sheetFormatPr baseColWidth="10" defaultColWidth="12.5703125" defaultRowHeight="15.75" customHeight="1" x14ac:dyDescent="0.2"/>
  <cols>
    <col min="1" max="1" width="8.7109375" customWidth="1"/>
    <col min="2" max="2" width="14.42578125" customWidth="1"/>
    <col min="3" max="3" width="8.7109375" customWidth="1"/>
    <col min="4" max="4" width="16.5703125" customWidth="1"/>
  </cols>
  <sheetData>
    <row r="1" spans="1:10" x14ac:dyDescent="0.2">
      <c r="A1" s="7" t="s">
        <v>0</v>
      </c>
      <c r="B1" s="8"/>
      <c r="C1" s="7" t="s">
        <v>1</v>
      </c>
      <c r="D1" s="8"/>
    </row>
    <row r="2" spans="1:10" x14ac:dyDescent="0.2">
      <c r="A2" s="1" t="s">
        <v>2</v>
      </c>
      <c r="B2" s="1" t="s">
        <v>3</v>
      </c>
      <c r="C2" s="1" t="s">
        <v>4</v>
      </c>
      <c r="D2" s="1" t="s">
        <v>3</v>
      </c>
      <c r="F2" s="2"/>
    </row>
    <row r="3" spans="1:10" x14ac:dyDescent="0.2">
      <c r="A3" s="1">
        <v>0</v>
      </c>
      <c r="B3" s="4">
        <v>0</v>
      </c>
      <c r="C3" s="1">
        <v>0</v>
      </c>
      <c r="D3" s="1">
        <v>13.4</v>
      </c>
      <c r="E3" s="1"/>
      <c r="G3" s="4"/>
    </row>
    <row r="4" spans="1:10" x14ac:dyDescent="0.2">
      <c r="A4" s="1">
        <v>5</v>
      </c>
      <c r="B4" s="4">
        <v>2.85</v>
      </c>
      <c r="C4" s="1">
        <v>5</v>
      </c>
      <c r="D4" s="1">
        <v>10.26</v>
      </c>
      <c r="E4" s="1"/>
      <c r="F4" s="3"/>
      <c r="G4" s="4"/>
      <c r="H4" s="5"/>
    </row>
    <row r="5" spans="1:10" thickBot="1" x14ac:dyDescent="0.25">
      <c r="A5" s="1">
        <v>10</v>
      </c>
      <c r="B5" s="4">
        <v>5.05</v>
      </c>
      <c r="C5" s="1">
        <v>10</v>
      </c>
      <c r="D5" s="1">
        <v>8.08</v>
      </c>
      <c r="E5" s="1"/>
      <c r="F5" s="11"/>
      <c r="G5" s="13" t="s">
        <v>6</v>
      </c>
      <c r="H5" s="16" t="s">
        <v>11</v>
      </c>
      <c r="I5" s="16" t="s">
        <v>10</v>
      </c>
      <c r="J5" s="10" t="s">
        <v>11</v>
      </c>
    </row>
    <row r="6" spans="1:10" ht="12.75" x14ac:dyDescent="0.2">
      <c r="A6" s="1">
        <v>15</v>
      </c>
      <c r="B6" s="4">
        <v>6.6</v>
      </c>
      <c r="C6" s="1">
        <v>15</v>
      </c>
      <c r="D6" s="1">
        <v>6.59</v>
      </c>
      <c r="E6" s="1"/>
      <c r="F6" s="12" t="s">
        <v>8</v>
      </c>
      <c r="G6" s="14">
        <v>13.381</v>
      </c>
      <c r="H6" s="17">
        <v>3.0000000000000001E-3</v>
      </c>
      <c r="I6" s="18">
        <v>22.25</v>
      </c>
      <c r="J6" s="9">
        <v>0.05</v>
      </c>
    </row>
    <row r="7" spans="1:10" x14ac:dyDescent="0.2">
      <c r="A7" s="1">
        <v>20</v>
      </c>
      <c r="B7" s="4">
        <v>7.94</v>
      </c>
      <c r="C7" s="1">
        <v>20</v>
      </c>
      <c r="D7" s="1">
        <v>5.34</v>
      </c>
      <c r="E7" s="1"/>
      <c r="F7" s="12" t="s">
        <v>9</v>
      </c>
      <c r="G7" s="15">
        <v>13.09</v>
      </c>
      <c r="H7" s="15">
        <v>0.05</v>
      </c>
      <c r="I7" s="15">
        <v>22.24</v>
      </c>
      <c r="J7" s="6">
        <v>0.14000000000000001</v>
      </c>
    </row>
    <row r="8" spans="1:10" x14ac:dyDescent="0.2">
      <c r="A8" s="1">
        <v>25</v>
      </c>
      <c r="B8" s="4">
        <v>9.1</v>
      </c>
      <c r="C8" s="1">
        <v>25</v>
      </c>
      <c r="D8" s="1">
        <v>4.2300000000000004</v>
      </c>
      <c r="E8" s="1"/>
      <c r="F8" s="3"/>
      <c r="G8" s="4"/>
      <c r="H8" s="5"/>
    </row>
    <row r="9" spans="1:10" x14ac:dyDescent="0.2">
      <c r="A9" s="1">
        <v>30</v>
      </c>
      <c r="B9" s="4">
        <v>9.81</v>
      </c>
      <c r="C9" s="1">
        <v>30</v>
      </c>
      <c r="D9" s="1">
        <v>3.39</v>
      </c>
      <c r="E9" s="1"/>
      <c r="F9" s="3"/>
      <c r="G9" s="4"/>
      <c r="H9" s="5"/>
    </row>
    <row r="10" spans="1:10" x14ac:dyDescent="0.2">
      <c r="A10" s="1">
        <v>35</v>
      </c>
      <c r="B10" s="4">
        <v>10.59</v>
      </c>
      <c r="C10" s="1">
        <v>35</v>
      </c>
      <c r="D10" s="1">
        <v>2.87</v>
      </c>
      <c r="E10" s="1"/>
      <c r="F10" s="3"/>
      <c r="G10" s="4"/>
      <c r="H10" s="5"/>
    </row>
    <row r="11" spans="1:10" x14ac:dyDescent="0.2">
      <c r="A11" s="1">
        <v>40</v>
      </c>
      <c r="B11" s="4">
        <v>11.2</v>
      </c>
      <c r="C11" s="1">
        <v>40</v>
      </c>
      <c r="D11" s="1">
        <v>2.21</v>
      </c>
      <c r="E11" s="1"/>
      <c r="F11" s="3"/>
      <c r="G11" s="4"/>
      <c r="H11" s="5"/>
    </row>
    <row r="12" spans="1:10" x14ac:dyDescent="0.2">
      <c r="A12" s="1">
        <v>45</v>
      </c>
      <c r="B12" s="4">
        <v>11.55</v>
      </c>
      <c r="C12" s="1">
        <v>45</v>
      </c>
      <c r="D12" s="1">
        <v>1.8</v>
      </c>
      <c r="E12" s="1"/>
      <c r="F12" s="3"/>
      <c r="G12" s="4"/>
      <c r="H12" s="5"/>
    </row>
    <row r="13" spans="1:10" x14ac:dyDescent="0.2">
      <c r="A13" s="1">
        <v>50</v>
      </c>
      <c r="B13" s="4">
        <v>11.94</v>
      </c>
      <c r="C13" s="1">
        <v>50</v>
      </c>
      <c r="D13" s="1">
        <v>1.38</v>
      </c>
      <c r="E13" s="1"/>
      <c r="F13" s="3"/>
      <c r="G13" s="4"/>
      <c r="H13" s="5"/>
    </row>
    <row r="14" spans="1:10" x14ac:dyDescent="0.2">
      <c r="A14" s="1">
        <v>55</v>
      </c>
      <c r="B14" s="4">
        <v>12.18</v>
      </c>
      <c r="C14" s="1">
        <v>55</v>
      </c>
      <c r="D14" s="1">
        <v>1.1399999999999999</v>
      </c>
      <c r="E14" s="1"/>
      <c r="F14" s="3"/>
      <c r="G14" s="4"/>
      <c r="H14" s="5"/>
    </row>
    <row r="15" spans="1:10" x14ac:dyDescent="0.2">
      <c r="A15" s="1">
        <v>60</v>
      </c>
      <c r="B15" s="4">
        <v>12.42</v>
      </c>
      <c r="C15" s="1">
        <v>60</v>
      </c>
      <c r="D15" s="1">
        <v>0.95</v>
      </c>
      <c r="E15" s="1"/>
      <c r="F15" s="3"/>
      <c r="G15" s="4"/>
      <c r="H15" s="5"/>
    </row>
    <row r="16" spans="1:10" x14ac:dyDescent="0.2">
      <c r="A16" s="1">
        <v>65</v>
      </c>
      <c r="B16" s="4">
        <v>12.6</v>
      </c>
      <c r="C16" s="1">
        <v>65</v>
      </c>
      <c r="D16" s="1">
        <v>0.74</v>
      </c>
      <c r="E16" s="1"/>
      <c r="F16" s="3"/>
      <c r="G16" s="4"/>
      <c r="H16" s="5"/>
    </row>
    <row r="17" spans="1:8" x14ac:dyDescent="0.2">
      <c r="A17" s="1">
        <v>70</v>
      </c>
      <c r="B17" s="4">
        <v>12.74</v>
      </c>
      <c r="C17" s="1">
        <v>70</v>
      </c>
      <c r="D17" s="1">
        <v>0.61</v>
      </c>
      <c r="E17" s="1"/>
      <c r="F17" s="3"/>
      <c r="G17" s="4"/>
      <c r="H17" s="5"/>
    </row>
    <row r="18" spans="1:8" x14ac:dyDescent="0.2">
      <c r="A18" s="1">
        <v>75</v>
      </c>
      <c r="B18" s="4">
        <v>12.86</v>
      </c>
      <c r="C18" s="1">
        <v>75</v>
      </c>
      <c r="D18" s="1">
        <v>0.51</v>
      </c>
      <c r="E18" s="1"/>
      <c r="F18" s="3"/>
      <c r="G18" s="4"/>
      <c r="H18" s="5"/>
    </row>
    <row r="19" spans="1:8" x14ac:dyDescent="0.2">
      <c r="A19" s="1">
        <v>80</v>
      </c>
      <c r="B19" s="4">
        <v>12.96</v>
      </c>
      <c r="C19" s="1">
        <v>80</v>
      </c>
      <c r="D19" s="1">
        <v>0.42</v>
      </c>
      <c r="E19" s="1"/>
      <c r="F19" s="3"/>
      <c r="G19" s="4"/>
      <c r="H19" s="5"/>
    </row>
    <row r="20" spans="1:8" x14ac:dyDescent="0.2">
      <c r="A20" s="1">
        <v>85</v>
      </c>
      <c r="B20" s="4">
        <v>13.03</v>
      </c>
      <c r="C20" s="1">
        <v>85</v>
      </c>
      <c r="D20" s="1">
        <v>0.34</v>
      </c>
      <c r="E20" s="1"/>
      <c r="F20" s="3"/>
      <c r="G20" s="4"/>
      <c r="H20" s="5"/>
    </row>
    <row r="21" spans="1:8" x14ac:dyDescent="0.2">
      <c r="A21" s="1">
        <v>90</v>
      </c>
      <c r="B21" s="4">
        <v>13.1</v>
      </c>
      <c r="C21" s="1">
        <v>90</v>
      </c>
      <c r="D21" s="1">
        <v>0.28000000000000003</v>
      </c>
      <c r="E21" s="1"/>
      <c r="F21" s="3"/>
      <c r="G21" s="4"/>
      <c r="H21" s="5"/>
    </row>
    <row r="22" spans="1:8" x14ac:dyDescent="0.2">
      <c r="A22" s="1">
        <v>95</v>
      </c>
      <c r="B22" s="4">
        <v>13.15</v>
      </c>
      <c r="C22" s="1">
        <v>95</v>
      </c>
      <c r="D22" s="1">
        <v>0.23</v>
      </c>
      <c r="E22" s="1"/>
      <c r="F22" s="3"/>
      <c r="G22" s="4"/>
      <c r="H22" s="5"/>
    </row>
    <row r="23" spans="1:8" x14ac:dyDescent="0.2">
      <c r="A23" s="1">
        <v>100</v>
      </c>
      <c r="B23" s="4">
        <v>13.18</v>
      </c>
      <c r="C23" s="1">
        <v>100</v>
      </c>
      <c r="D23" s="1">
        <v>0.19</v>
      </c>
      <c r="E23" s="1"/>
      <c r="F23" s="3"/>
      <c r="G23" s="4"/>
      <c r="H23" s="5"/>
    </row>
    <row r="24" spans="1:8" x14ac:dyDescent="0.2">
      <c r="A24" s="1">
        <v>105</v>
      </c>
      <c r="B24" s="4">
        <v>13.22</v>
      </c>
      <c r="C24" s="1">
        <v>105</v>
      </c>
      <c r="D24" s="1">
        <v>0.16</v>
      </c>
      <c r="E24" s="1"/>
      <c r="F24" s="3"/>
      <c r="G24" s="4"/>
      <c r="H24" s="5"/>
    </row>
    <row r="25" spans="1:8" x14ac:dyDescent="0.2">
      <c r="A25" s="1">
        <v>110</v>
      </c>
      <c r="B25" s="4">
        <v>13.25</v>
      </c>
      <c r="C25" s="1">
        <v>110</v>
      </c>
      <c r="D25" s="1">
        <v>0.14000000000000001</v>
      </c>
      <c r="E25" s="1"/>
      <c r="F25" s="3"/>
      <c r="G25" s="4"/>
      <c r="H25" s="5"/>
    </row>
    <row r="26" spans="1:8" x14ac:dyDescent="0.2">
      <c r="A26" s="1">
        <v>115</v>
      </c>
      <c r="B26" s="4">
        <v>13.27</v>
      </c>
      <c r="C26" s="1">
        <v>115</v>
      </c>
      <c r="D26" s="1">
        <v>0.12</v>
      </c>
      <c r="E26" s="1"/>
      <c r="F26" s="3"/>
      <c r="G26" s="4"/>
      <c r="H26" s="5"/>
    </row>
    <row r="27" spans="1:8" x14ac:dyDescent="0.2">
      <c r="A27" s="1">
        <v>120</v>
      </c>
      <c r="B27" s="4">
        <v>13.29</v>
      </c>
      <c r="C27" s="1">
        <v>120</v>
      </c>
      <c r="D27" s="1">
        <v>0.1</v>
      </c>
      <c r="E27" s="1"/>
      <c r="F27" s="3"/>
      <c r="G27" s="4"/>
      <c r="H27" s="5"/>
    </row>
    <row r="28" spans="1:8" x14ac:dyDescent="0.2">
      <c r="A28" s="1">
        <v>125</v>
      </c>
      <c r="B28" s="4">
        <v>13.3</v>
      </c>
      <c r="C28" s="1">
        <v>125</v>
      </c>
      <c r="D28" s="1">
        <v>0.08</v>
      </c>
      <c r="E28" s="1"/>
      <c r="F28" s="3"/>
      <c r="G28" s="4"/>
      <c r="H28" s="5"/>
    </row>
    <row r="29" spans="1:8" x14ac:dyDescent="0.2">
      <c r="A29" s="1">
        <v>130</v>
      </c>
      <c r="B29" s="4">
        <v>13.32</v>
      </c>
      <c r="C29" s="1">
        <v>130</v>
      </c>
      <c r="D29" s="1">
        <v>7.0000000000000007E-2</v>
      </c>
      <c r="E29" s="1"/>
      <c r="F29" s="3"/>
      <c r="G29" s="4"/>
      <c r="H29" s="5"/>
    </row>
    <row r="30" spans="1:8" x14ac:dyDescent="0.2">
      <c r="A30" s="1">
        <v>135</v>
      </c>
      <c r="B30" s="4">
        <v>13.33</v>
      </c>
      <c r="C30" s="1">
        <v>135</v>
      </c>
      <c r="D30" s="1">
        <v>0.06</v>
      </c>
      <c r="E30" s="1"/>
      <c r="F30" s="3"/>
      <c r="G30" s="4"/>
      <c r="H30" s="5"/>
    </row>
    <row r="31" spans="1:8" x14ac:dyDescent="0.2">
      <c r="A31" s="1">
        <v>140</v>
      </c>
      <c r="B31" s="4">
        <v>13.34</v>
      </c>
      <c r="C31" s="1">
        <v>140</v>
      </c>
      <c r="D31" s="1">
        <v>0.05</v>
      </c>
      <c r="E31" s="1"/>
      <c r="F31" s="3"/>
      <c r="G31" s="4"/>
      <c r="H31" s="5"/>
    </row>
    <row r="32" spans="1:8" x14ac:dyDescent="0.2">
      <c r="A32" s="1">
        <v>145</v>
      </c>
      <c r="B32" s="4">
        <v>13.35</v>
      </c>
      <c r="C32" s="1">
        <v>145</v>
      </c>
      <c r="D32" s="1">
        <v>0.04</v>
      </c>
      <c r="E32" s="1"/>
      <c r="F32" s="3"/>
      <c r="G32" s="4"/>
      <c r="H32" s="5"/>
    </row>
    <row r="33" spans="1:11" x14ac:dyDescent="0.2">
      <c r="A33" s="1">
        <v>150</v>
      </c>
      <c r="B33" s="4">
        <v>13.35</v>
      </c>
      <c r="C33" s="1">
        <v>150</v>
      </c>
      <c r="D33" s="1">
        <v>0.04</v>
      </c>
      <c r="E33" s="1"/>
      <c r="F33" s="3"/>
      <c r="G33" s="4"/>
      <c r="H33" s="5"/>
    </row>
    <row r="34" spans="1:11" x14ac:dyDescent="0.2">
      <c r="A34" s="1">
        <v>155</v>
      </c>
      <c r="B34" s="4">
        <v>13.35</v>
      </c>
      <c r="C34" s="1">
        <v>155</v>
      </c>
      <c r="D34" s="1">
        <v>0.03</v>
      </c>
      <c r="E34" s="1"/>
      <c r="F34" s="3"/>
      <c r="G34" s="4"/>
      <c r="H34" s="5"/>
    </row>
    <row r="35" spans="1:11" x14ac:dyDescent="0.2">
      <c r="A35" s="1">
        <v>160</v>
      </c>
      <c r="B35" s="4">
        <v>13.36</v>
      </c>
      <c r="C35" s="1">
        <v>160</v>
      </c>
      <c r="D35" s="1">
        <v>0.03</v>
      </c>
      <c r="E35" s="1"/>
      <c r="F35" s="3"/>
      <c r="G35" s="4"/>
      <c r="H35" s="5"/>
    </row>
    <row r="36" spans="1:11" x14ac:dyDescent="0.2">
      <c r="A36" s="1">
        <v>165</v>
      </c>
      <c r="B36" s="4">
        <v>13.36</v>
      </c>
      <c r="C36" s="1">
        <v>165</v>
      </c>
      <c r="D36" s="1">
        <v>0.03</v>
      </c>
      <c r="E36" s="1"/>
      <c r="F36" s="3"/>
      <c r="H36" s="5"/>
    </row>
    <row r="37" spans="1:11" x14ac:dyDescent="0.2">
      <c r="A37" s="1">
        <v>170</v>
      </c>
      <c r="B37" s="4">
        <v>13.37</v>
      </c>
      <c r="C37" s="1">
        <v>170</v>
      </c>
      <c r="D37" s="1">
        <v>0.02</v>
      </c>
    </row>
    <row r="38" spans="1:11" x14ac:dyDescent="0.2">
      <c r="A38" s="1">
        <v>175</v>
      </c>
      <c r="B38" s="4">
        <v>13.37</v>
      </c>
      <c r="C38" s="1">
        <v>175</v>
      </c>
      <c r="D38" s="1">
        <v>0.02</v>
      </c>
      <c r="E38" s="1"/>
      <c r="F38" s="3"/>
      <c r="H38" s="5"/>
    </row>
    <row r="39" spans="1:11" x14ac:dyDescent="0.2">
      <c r="A39" s="1">
        <v>180</v>
      </c>
      <c r="B39" s="4">
        <v>13.37</v>
      </c>
      <c r="C39" s="1">
        <v>180</v>
      </c>
      <c r="D39" s="1">
        <v>0.02</v>
      </c>
      <c r="E39" s="1"/>
      <c r="F39" s="3"/>
      <c r="H39" s="5"/>
      <c r="K39" s="5"/>
    </row>
    <row r="40" spans="1:11" x14ac:dyDescent="0.2">
      <c r="A40" s="1">
        <v>185</v>
      </c>
      <c r="B40" s="4">
        <v>13.37</v>
      </c>
      <c r="C40" s="1">
        <v>185</v>
      </c>
      <c r="D40" s="1">
        <v>0.02</v>
      </c>
      <c r="E40" s="1"/>
      <c r="F40" s="3"/>
      <c r="H40" s="5"/>
      <c r="K40" s="5"/>
    </row>
    <row r="41" spans="1:11" x14ac:dyDescent="0.2">
      <c r="A41" s="1">
        <v>190</v>
      </c>
      <c r="B41" s="4">
        <v>13.38</v>
      </c>
      <c r="C41" s="1">
        <v>190</v>
      </c>
      <c r="D41" s="1">
        <v>0.02</v>
      </c>
      <c r="H41" s="5"/>
      <c r="K41" s="5"/>
    </row>
    <row r="42" spans="1:11" x14ac:dyDescent="0.2">
      <c r="A42" s="1">
        <v>195</v>
      </c>
      <c r="B42" s="4">
        <v>13.38</v>
      </c>
      <c r="C42" s="1">
        <v>195</v>
      </c>
      <c r="D42" s="1">
        <v>0.02</v>
      </c>
      <c r="E42" s="1"/>
      <c r="F42" s="3"/>
      <c r="H42" s="5"/>
      <c r="K42" s="5"/>
    </row>
    <row r="43" spans="1:11" x14ac:dyDescent="0.2">
      <c r="A43" s="1">
        <v>200</v>
      </c>
      <c r="B43" s="4">
        <v>13.38</v>
      </c>
      <c r="C43" s="1">
        <v>200</v>
      </c>
      <c r="D43" s="1">
        <v>0.02</v>
      </c>
      <c r="E43" s="1"/>
      <c r="F43" s="3"/>
      <c r="H43" s="5"/>
      <c r="K43" s="5"/>
    </row>
    <row r="44" spans="1:11" x14ac:dyDescent="0.2">
      <c r="A44" s="1">
        <v>205</v>
      </c>
      <c r="B44" s="4">
        <v>13.38</v>
      </c>
      <c r="C44" s="1">
        <v>205</v>
      </c>
      <c r="D44" s="1">
        <v>0.02</v>
      </c>
      <c r="E44" s="1"/>
      <c r="F44" s="3"/>
      <c r="H44" s="5"/>
      <c r="K44" s="5"/>
    </row>
    <row r="45" spans="1:11" x14ac:dyDescent="0.2">
      <c r="A45" s="1">
        <v>210</v>
      </c>
      <c r="B45" s="4">
        <v>13.38</v>
      </c>
      <c r="C45" s="1">
        <v>210</v>
      </c>
      <c r="D45" s="1">
        <v>0.01</v>
      </c>
      <c r="E45" s="1"/>
      <c r="F45" s="3"/>
      <c r="K45" s="5"/>
    </row>
    <row r="46" spans="1:11" x14ac:dyDescent="0.2">
      <c r="A46" s="1">
        <v>215</v>
      </c>
      <c r="B46" s="4">
        <v>13.38</v>
      </c>
      <c r="C46" s="1">
        <v>215</v>
      </c>
      <c r="D46" s="1">
        <v>0.01</v>
      </c>
      <c r="E46" s="1"/>
      <c r="F46" s="3"/>
      <c r="H46" s="5"/>
      <c r="K46" s="5"/>
    </row>
    <row r="47" spans="1:11" x14ac:dyDescent="0.2">
      <c r="A47" s="1">
        <v>220</v>
      </c>
      <c r="B47" s="4">
        <v>13.38</v>
      </c>
      <c r="C47" s="1">
        <v>220</v>
      </c>
      <c r="D47" s="1">
        <v>0.01</v>
      </c>
      <c r="E47" s="1"/>
      <c r="F47" s="3"/>
      <c r="H47" s="5"/>
      <c r="K47" s="5"/>
    </row>
    <row r="48" spans="1:11" x14ac:dyDescent="0.2">
      <c r="A48" s="1">
        <v>225</v>
      </c>
      <c r="B48" s="4">
        <v>13.38</v>
      </c>
      <c r="C48" s="1">
        <v>225</v>
      </c>
      <c r="D48" s="1">
        <v>0.01</v>
      </c>
      <c r="E48" s="1"/>
      <c r="F48" s="3"/>
      <c r="H48" s="5"/>
      <c r="K48" s="5"/>
    </row>
    <row r="49" spans="1:11" x14ac:dyDescent="0.2">
      <c r="A49" s="1">
        <v>230</v>
      </c>
      <c r="B49" s="4">
        <v>13.38</v>
      </c>
      <c r="C49" s="1">
        <v>230</v>
      </c>
      <c r="D49" s="1">
        <v>0.01</v>
      </c>
      <c r="E49" s="1"/>
      <c r="F49" s="3"/>
      <c r="H49" s="5"/>
      <c r="K49" s="5"/>
    </row>
    <row r="50" spans="1:11" x14ac:dyDescent="0.2">
      <c r="A50" s="1">
        <v>235</v>
      </c>
      <c r="B50" s="4">
        <v>13.38</v>
      </c>
      <c r="C50" s="1">
        <v>235</v>
      </c>
      <c r="D50" s="1">
        <v>0.01</v>
      </c>
      <c r="E50" s="1"/>
      <c r="F50" s="3"/>
      <c r="H50" s="5"/>
      <c r="K50" s="5"/>
    </row>
    <row r="51" spans="1:11" x14ac:dyDescent="0.2">
      <c r="A51" s="1">
        <v>240</v>
      </c>
      <c r="B51" s="4">
        <v>13.38</v>
      </c>
      <c r="C51" s="1">
        <v>240</v>
      </c>
      <c r="D51" s="1">
        <v>0.01</v>
      </c>
      <c r="E51" s="1"/>
      <c r="F51" s="3"/>
      <c r="H51" s="5"/>
      <c r="K51" s="5"/>
    </row>
    <row r="52" spans="1:11" x14ac:dyDescent="0.2">
      <c r="A52" s="1">
        <v>245</v>
      </c>
      <c r="B52" s="4">
        <v>13.39</v>
      </c>
      <c r="C52" s="1">
        <v>245</v>
      </c>
      <c r="D52" s="1">
        <v>0.01</v>
      </c>
      <c r="H52" s="5"/>
      <c r="K52" s="5"/>
    </row>
    <row r="53" spans="1:11" x14ac:dyDescent="0.2">
      <c r="A53" s="1">
        <v>250</v>
      </c>
      <c r="B53" s="4">
        <v>13.39</v>
      </c>
      <c r="C53" s="1">
        <v>250</v>
      </c>
      <c r="D53" s="1">
        <v>0.01</v>
      </c>
      <c r="E53" s="1"/>
      <c r="F53" s="3"/>
      <c r="H53" s="3"/>
      <c r="K53" s="5"/>
    </row>
    <row r="54" spans="1:11" x14ac:dyDescent="0.2">
      <c r="A54" s="1">
        <v>255</v>
      </c>
      <c r="B54" s="4">
        <v>13.39</v>
      </c>
      <c r="C54" s="1">
        <v>255</v>
      </c>
      <c r="D54" s="1">
        <v>0.01</v>
      </c>
      <c r="E54" s="1"/>
      <c r="F54" s="3"/>
      <c r="H54" s="3"/>
      <c r="K54" s="5"/>
    </row>
    <row r="55" spans="1:11" x14ac:dyDescent="0.2">
      <c r="A55" s="1">
        <v>260</v>
      </c>
      <c r="B55" s="4">
        <v>13.39</v>
      </c>
      <c r="C55" s="1">
        <v>260</v>
      </c>
      <c r="D55" s="1">
        <v>0.01</v>
      </c>
      <c r="E55" s="1"/>
      <c r="F55" s="3"/>
      <c r="H55" s="3"/>
      <c r="K55" s="5"/>
    </row>
    <row r="56" spans="1:11" x14ac:dyDescent="0.2">
      <c r="A56" s="1">
        <v>265</v>
      </c>
      <c r="B56" s="4">
        <v>13.39</v>
      </c>
      <c r="C56" s="1">
        <v>265</v>
      </c>
      <c r="D56" s="1">
        <v>0.01</v>
      </c>
      <c r="E56" s="1"/>
      <c r="F56" s="3"/>
      <c r="H56" s="3"/>
      <c r="K56" s="5"/>
    </row>
    <row r="57" spans="1:11" x14ac:dyDescent="0.2">
      <c r="A57" s="1">
        <v>270</v>
      </c>
      <c r="B57" s="4">
        <v>13.39</v>
      </c>
      <c r="C57" s="1">
        <v>270</v>
      </c>
      <c r="D57" s="1">
        <v>0.01</v>
      </c>
      <c r="E57" s="1"/>
      <c r="F57" s="3"/>
      <c r="H57" s="3"/>
      <c r="K57" s="5"/>
    </row>
    <row r="58" spans="1:11" x14ac:dyDescent="0.2">
      <c r="A58" s="1">
        <v>275</v>
      </c>
      <c r="B58" s="4">
        <v>13.39</v>
      </c>
      <c r="C58" s="1">
        <v>275</v>
      </c>
      <c r="D58" s="1">
        <v>0.01</v>
      </c>
      <c r="E58" s="1"/>
      <c r="F58" s="3"/>
      <c r="H58" s="3"/>
      <c r="K58" s="5"/>
    </row>
    <row r="59" spans="1:11" x14ac:dyDescent="0.2">
      <c r="A59" s="1">
        <v>280</v>
      </c>
      <c r="B59" s="4">
        <v>13.39</v>
      </c>
      <c r="C59" s="1">
        <v>280</v>
      </c>
      <c r="D59" s="1">
        <v>0.01</v>
      </c>
      <c r="E59" s="1"/>
      <c r="F59" s="3"/>
      <c r="H59" s="3"/>
      <c r="K59" s="5"/>
    </row>
    <row r="60" spans="1:11" x14ac:dyDescent="0.2">
      <c r="A60" s="1">
        <v>285</v>
      </c>
      <c r="B60" s="4">
        <v>13.39</v>
      </c>
      <c r="C60" s="1">
        <v>285</v>
      </c>
      <c r="D60" s="1">
        <v>0.01</v>
      </c>
      <c r="E60" s="1"/>
      <c r="F60" s="3"/>
      <c r="H60" s="3"/>
      <c r="K60" s="5"/>
    </row>
    <row r="61" spans="1:11" x14ac:dyDescent="0.2">
      <c r="A61" s="1">
        <v>290</v>
      </c>
      <c r="B61" s="4">
        <v>13.39</v>
      </c>
      <c r="C61" s="1">
        <v>290</v>
      </c>
      <c r="D61" s="1">
        <v>0.01</v>
      </c>
      <c r="E61" s="1"/>
      <c r="F61" s="3"/>
      <c r="H61" s="3"/>
      <c r="K61" s="5"/>
    </row>
    <row r="62" spans="1:11" x14ac:dyDescent="0.2">
      <c r="A62" s="1">
        <v>295</v>
      </c>
      <c r="B62" s="4">
        <v>13.39</v>
      </c>
      <c r="C62" s="1">
        <v>295</v>
      </c>
      <c r="D62" s="1">
        <v>0.01</v>
      </c>
      <c r="E62" s="1"/>
      <c r="F62" s="3"/>
      <c r="H62" s="3"/>
      <c r="K62" s="5"/>
    </row>
    <row r="63" spans="1:11" x14ac:dyDescent="0.2">
      <c r="A63" s="1">
        <v>300</v>
      </c>
      <c r="B63" s="4">
        <v>13.39</v>
      </c>
      <c r="C63" s="1">
        <v>300</v>
      </c>
      <c r="D63" s="1">
        <v>0.01</v>
      </c>
      <c r="E63" s="1"/>
      <c r="F63" s="3"/>
      <c r="H63" s="3"/>
      <c r="K63" s="5"/>
    </row>
    <row r="64" spans="1:11" x14ac:dyDescent="0.2">
      <c r="A64" s="1">
        <v>305</v>
      </c>
      <c r="B64" s="4">
        <v>13.39</v>
      </c>
      <c r="C64" s="1"/>
      <c r="F64" s="3"/>
      <c r="K64" s="5"/>
    </row>
    <row r="65" spans="1:11" x14ac:dyDescent="0.2">
      <c r="A65" s="1">
        <v>310</v>
      </c>
      <c r="B65" s="4">
        <v>13.39</v>
      </c>
      <c r="C65" s="1"/>
      <c r="F65" s="3"/>
      <c r="K65" s="5"/>
    </row>
    <row r="66" spans="1:11" x14ac:dyDescent="0.2">
      <c r="A66" s="1">
        <v>315</v>
      </c>
      <c r="B66" s="4">
        <v>13.39</v>
      </c>
      <c r="C66" s="1"/>
      <c r="F66" s="3"/>
      <c r="K66" s="5"/>
    </row>
    <row r="67" spans="1:11" x14ac:dyDescent="0.2">
      <c r="A67" s="1">
        <v>320</v>
      </c>
      <c r="B67" s="4">
        <v>13.39</v>
      </c>
      <c r="C67" s="1"/>
      <c r="F67" s="3"/>
      <c r="K67" s="5"/>
    </row>
    <row r="68" spans="1:11" x14ac:dyDescent="0.2">
      <c r="A68" s="1">
        <v>325</v>
      </c>
      <c r="B68" s="4">
        <v>13.39</v>
      </c>
      <c r="C68" s="1"/>
      <c r="F68" s="3"/>
      <c r="K68" s="5"/>
    </row>
    <row r="69" spans="1:11" x14ac:dyDescent="0.2">
      <c r="A69" s="1">
        <v>330</v>
      </c>
      <c r="B69" s="4">
        <v>13.39</v>
      </c>
      <c r="C69" s="1"/>
      <c r="F69" s="3"/>
      <c r="K69" s="5"/>
    </row>
    <row r="70" spans="1:11" x14ac:dyDescent="0.2">
      <c r="A70" s="1">
        <v>335</v>
      </c>
      <c r="B70" s="4">
        <v>13.39</v>
      </c>
      <c r="C70" s="1"/>
      <c r="F70" s="3"/>
      <c r="K70" s="5"/>
    </row>
    <row r="71" spans="1:11" x14ac:dyDescent="0.2">
      <c r="A71" s="1">
        <v>340</v>
      </c>
      <c r="B71" s="4">
        <v>13.39</v>
      </c>
      <c r="C71" s="1"/>
      <c r="F71" s="3"/>
      <c r="K71" s="5"/>
    </row>
    <row r="72" spans="1:11" x14ac:dyDescent="0.2">
      <c r="A72" s="1">
        <v>345</v>
      </c>
      <c r="B72" s="4">
        <v>13.39</v>
      </c>
      <c r="C72" s="1"/>
      <c r="F72" s="3"/>
      <c r="K72" s="5"/>
    </row>
    <row r="73" spans="1:11" x14ac:dyDescent="0.2">
      <c r="A73" s="1">
        <v>350</v>
      </c>
      <c r="B73" s="4">
        <v>13.39</v>
      </c>
      <c r="C73" s="1"/>
      <c r="F73" s="3"/>
      <c r="K73" s="5"/>
    </row>
    <row r="74" spans="1:11" x14ac:dyDescent="0.2">
      <c r="A74" s="1">
        <v>355</v>
      </c>
      <c r="B74" s="4">
        <v>13.39</v>
      </c>
      <c r="C74" s="1"/>
      <c r="F74" s="3"/>
      <c r="K74" s="5"/>
    </row>
    <row r="75" spans="1:11" x14ac:dyDescent="0.2">
      <c r="A75" s="1">
        <v>360</v>
      </c>
      <c r="B75" s="4">
        <v>13.39</v>
      </c>
      <c r="C75" s="1"/>
      <c r="F75" s="3"/>
      <c r="K75" s="5"/>
    </row>
    <row r="76" spans="1:11" x14ac:dyDescent="0.2">
      <c r="A76" s="1">
        <v>365</v>
      </c>
      <c r="B76" s="4">
        <v>13.39</v>
      </c>
      <c r="C76" s="1"/>
      <c r="F76" s="3"/>
      <c r="K76" s="5"/>
    </row>
    <row r="77" spans="1:11" x14ac:dyDescent="0.2">
      <c r="A77" s="1">
        <v>370</v>
      </c>
      <c r="B77" s="4">
        <v>13.39</v>
      </c>
      <c r="C77" s="1"/>
      <c r="F77" s="3"/>
      <c r="K77" s="5"/>
    </row>
    <row r="78" spans="1:11" x14ac:dyDescent="0.2">
      <c r="A78" s="1">
        <v>375</v>
      </c>
      <c r="B78" s="4">
        <v>13.39</v>
      </c>
      <c r="C78" s="1"/>
      <c r="F78" s="3"/>
      <c r="K78" s="5"/>
    </row>
    <row r="79" spans="1:11" x14ac:dyDescent="0.2">
      <c r="A79" s="1">
        <v>380</v>
      </c>
      <c r="B79" s="4">
        <v>13.39</v>
      </c>
      <c r="C79" s="1"/>
      <c r="F79" s="3"/>
      <c r="K79" s="5"/>
    </row>
    <row r="80" spans="1:11" x14ac:dyDescent="0.2">
      <c r="A80" s="1">
        <v>385</v>
      </c>
      <c r="B80" s="4">
        <v>13.39</v>
      </c>
      <c r="C80" s="1"/>
      <c r="F80" s="3"/>
      <c r="K80" s="5"/>
    </row>
    <row r="81" spans="1:11" x14ac:dyDescent="0.2">
      <c r="A81" s="1">
        <v>390</v>
      </c>
      <c r="B81" s="4">
        <v>13.39</v>
      </c>
      <c r="C81" s="1"/>
      <c r="F81" s="3"/>
      <c r="K81" s="5"/>
    </row>
    <row r="82" spans="1:11" x14ac:dyDescent="0.2">
      <c r="A82" s="1">
        <v>395</v>
      </c>
      <c r="B82" s="4">
        <v>13.39</v>
      </c>
      <c r="C82" s="1"/>
      <c r="F82" s="3"/>
      <c r="K82" s="5"/>
    </row>
    <row r="83" spans="1:11" x14ac:dyDescent="0.2">
      <c r="A83" s="1">
        <v>400</v>
      </c>
      <c r="B83" s="4">
        <v>13.39</v>
      </c>
      <c r="C83" s="1"/>
      <c r="F83" s="3"/>
      <c r="K83" s="5"/>
    </row>
    <row r="84" spans="1:11" x14ac:dyDescent="0.2">
      <c r="A84" s="1">
        <v>405</v>
      </c>
      <c r="B84" s="4">
        <v>13.39</v>
      </c>
      <c r="C84" s="1"/>
      <c r="F84" s="3"/>
      <c r="K84" s="5"/>
    </row>
    <row r="85" spans="1:11" x14ac:dyDescent="0.2">
      <c r="A85" s="1">
        <v>410</v>
      </c>
      <c r="B85" s="4">
        <v>13.39</v>
      </c>
      <c r="C85" s="1"/>
      <c r="F85" s="3"/>
      <c r="K85" s="5"/>
    </row>
    <row r="86" spans="1:11" x14ac:dyDescent="0.2">
      <c r="A86" s="1">
        <v>415</v>
      </c>
      <c r="B86" s="4">
        <v>13.39</v>
      </c>
      <c r="C86" s="1"/>
      <c r="F86" s="3"/>
      <c r="K86" s="5"/>
    </row>
    <row r="87" spans="1:11" x14ac:dyDescent="0.2">
      <c r="A87" s="1">
        <v>420</v>
      </c>
      <c r="B87" s="4">
        <v>13.39</v>
      </c>
      <c r="C87" s="1"/>
      <c r="F87" s="3"/>
      <c r="K87" s="5"/>
    </row>
    <row r="88" spans="1:11" x14ac:dyDescent="0.2">
      <c r="A88" s="1">
        <v>425</v>
      </c>
      <c r="B88" s="4">
        <v>13.39</v>
      </c>
      <c r="C88" s="1"/>
      <c r="F88" s="3"/>
      <c r="K88" s="5"/>
    </row>
    <row r="89" spans="1:11" x14ac:dyDescent="0.2">
      <c r="A89" s="1">
        <v>430</v>
      </c>
      <c r="B89" s="4">
        <v>13.39</v>
      </c>
      <c r="C89" s="1"/>
      <c r="F89" s="3"/>
      <c r="K89" s="5"/>
    </row>
    <row r="90" spans="1:11" x14ac:dyDescent="0.2">
      <c r="A90" s="1">
        <v>435</v>
      </c>
      <c r="B90" s="4">
        <v>13.39</v>
      </c>
      <c r="C90" s="1"/>
      <c r="F90" s="3"/>
      <c r="K90" s="5"/>
    </row>
    <row r="91" spans="1:11" x14ac:dyDescent="0.2">
      <c r="A91" s="1">
        <v>440</v>
      </c>
      <c r="B91" s="4">
        <v>13.39</v>
      </c>
      <c r="C91" s="1"/>
      <c r="F91" s="3"/>
      <c r="K91" s="5"/>
    </row>
    <row r="92" spans="1:11" x14ac:dyDescent="0.2">
      <c r="A92" s="1">
        <v>445</v>
      </c>
      <c r="B92" s="4">
        <v>13.39</v>
      </c>
      <c r="C92" s="1"/>
      <c r="F92" s="3"/>
      <c r="K92" s="5"/>
    </row>
    <row r="93" spans="1:11" x14ac:dyDescent="0.2">
      <c r="A93" s="1">
        <v>450</v>
      </c>
      <c r="B93" s="4">
        <v>13.39</v>
      </c>
      <c r="C93" s="1"/>
      <c r="F93" s="3"/>
      <c r="K93" s="5"/>
    </row>
    <row r="94" spans="1:11" x14ac:dyDescent="0.2">
      <c r="A94" s="1">
        <v>455</v>
      </c>
      <c r="B94" s="4">
        <v>13.39</v>
      </c>
      <c r="C94" s="1"/>
      <c r="F94" s="3"/>
      <c r="K94" s="5"/>
    </row>
    <row r="95" spans="1:11" x14ac:dyDescent="0.2">
      <c r="A95" s="1">
        <v>460</v>
      </c>
      <c r="B95" s="4">
        <v>13.39</v>
      </c>
      <c r="C95" s="1"/>
      <c r="F95" s="3"/>
      <c r="K95" s="5"/>
    </row>
    <row r="96" spans="1:11" x14ac:dyDescent="0.2">
      <c r="A96" s="1">
        <v>465</v>
      </c>
      <c r="B96" s="4">
        <v>13.39</v>
      </c>
      <c r="C96" s="1"/>
      <c r="F96" s="3"/>
      <c r="K96" s="5"/>
    </row>
    <row r="97" spans="1:11" x14ac:dyDescent="0.2">
      <c r="A97" s="1">
        <v>470</v>
      </c>
      <c r="B97" s="4">
        <v>13.39</v>
      </c>
      <c r="C97" s="1"/>
      <c r="F97" s="3"/>
      <c r="K97" s="5"/>
    </row>
    <row r="98" spans="1:11" x14ac:dyDescent="0.2">
      <c r="A98" s="1">
        <v>475</v>
      </c>
      <c r="B98" s="4">
        <v>13.39</v>
      </c>
      <c r="C98" s="1"/>
      <c r="F98" s="3"/>
      <c r="K98" s="5"/>
    </row>
    <row r="99" spans="1:11" x14ac:dyDescent="0.2">
      <c r="A99" s="1">
        <v>480</v>
      </c>
      <c r="B99" s="4">
        <v>13.39</v>
      </c>
      <c r="C99" s="1"/>
      <c r="F99" s="3"/>
      <c r="K99" s="5"/>
    </row>
    <row r="100" spans="1:11" x14ac:dyDescent="0.2">
      <c r="A100" s="1">
        <v>485</v>
      </c>
      <c r="B100" s="4">
        <v>13.4</v>
      </c>
      <c r="C100" s="1"/>
      <c r="F100" s="3"/>
      <c r="K100" s="5"/>
    </row>
    <row r="101" spans="1:11" x14ac:dyDescent="0.2">
      <c r="A101" s="1">
        <v>490</v>
      </c>
      <c r="B101" s="4">
        <v>13.4</v>
      </c>
      <c r="C101" s="1"/>
      <c r="F101" s="3"/>
      <c r="K101" s="5"/>
    </row>
    <row r="102" spans="1:11" x14ac:dyDescent="0.2">
      <c r="A102" s="1">
        <v>495</v>
      </c>
      <c r="B102" s="4">
        <v>13.4</v>
      </c>
      <c r="C102" s="1"/>
      <c r="F102" s="3"/>
      <c r="K102" s="5"/>
    </row>
    <row r="103" spans="1:11" x14ac:dyDescent="0.2">
      <c r="A103" s="1">
        <v>500</v>
      </c>
      <c r="B103" s="4">
        <v>13.4</v>
      </c>
      <c r="C103" s="1"/>
      <c r="F103" s="3"/>
      <c r="K103" s="5"/>
    </row>
    <row r="104" spans="1:11" x14ac:dyDescent="0.2">
      <c r="A104" s="1">
        <v>505</v>
      </c>
      <c r="B104" s="4">
        <v>13.4</v>
      </c>
      <c r="C104" s="1"/>
      <c r="F104" s="3"/>
      <c r="K104" s="5"/>
    </row>
    <row r="105" spans="1:11" x14ac:dyDescent="0.2">
      <c r="A105" s="1">
        <v>510</v>
      </c>
      <c r="B105" s="4">
        <v>13.4</v>
      </c>
      <c r="C105" s="1"/>
      <c r="F105" s="3"/>
      <c r="K105" s="5"/>
    </row>
    <row r="106" spans="1:11" x14ac:dyDescent="0.2">
      <c r="A106" s="1">
        <v>515</v>
      </c>
      <c r="B106" s="4">
        <v>13.4</v>
      </c>
      <c r="C106" s="1"/>
      <c r="F106" s="3"/>
      <c r="K106" s="5"/>
    </row>
    <row r="107" spans="1:11" x14ac:dyDescent="0.2">
      <c r="A107" s="1">
        <v>520</v>
      </c>
      <c r="B107" s="4">
        <v>13.4</v>
      </c>
      <c r="C107" s="1"/>
      <c r="F107" s="3"/>
      <c r="K107" s="5"/>
    </row>
    <row r="108" spans="1:11" x14ac:dyDescent="0.2">
      <c r="A108" s="1">
        <v>525</v>
      </c>
      <c r="B108" s="4">
        <v>13.4</v>
      </c>
      <c r="C108" s="1"/>
      <c r="F108" s="3"/>
    </row>
    <row r="109" spans="1:11" x14ac:dyDescent="0.2">
      <c r="A109" s="1">
        <v>530</v>
      </c>
      <c r="B109" s="4">
        <v>13.4</v>
      </c>
      <c r="C109" s="1"/>
      <c r="F109" s="3"/>
    </row>
    <row r="110" spans="1:11" x14ac:dyDescent="0.2">
      <c r="A110" s="1">
        <v>535</v>
      </c>
      <c r="B110" s="4">
        <v>13.4</v>
      </c>
      <c r="C110" s="1"/>
      <c r="F110" s="3"/>
    </row>
    <row r="111" spans="1:11" x14ac:dyDescent="0.2">
      <c r="A111" s="1">
        <v>540</v>
      </c>
      <c r="B111" s="4">
        <v>13.4</v>
      </c>
      <c r="C111" s="1"/>
      <c r="F111" s="3"/>
    </row>
    <row r="112" spans="1:11" x14ac:dyDescent="0.2">
      <c r="A112" s="1">
        <v>545</v>
      </c>
      <c r="B112" s="4">
        <v>13.4</v>
      </c>
      <c r="C112" s="1"/>
      <c r="F112" s="3"/>
    </row>
    <row r="113" spans="1:6" x14ac:dyDescent="0.2">
      <c r="A113" s="1">
        <v>550</v>
      </c>
      <c r="B113" s="4">
        <v>13.4</v>
      </c>
      <c r="C113" s="1"/>
      <c r="F113" s="3"/>
    </row>
    <row r="114" spans="1:6" x14ac:dyDescent="0.2">
      <c r="A114" s="1">
        <v>555</v>
      </c>
      <c r="B114" s="4">
        <v>13.4</v>
      </c>
      <c r="C114" s="1"/>
      <c r="F114" s="3"/>
    </row>
    <row r="115" spans="1:6" x14ac:dyDescent="0.2">
      <c r="A115" s="1">
        <v>560</v>
      </c>
      <c r="B115" s="4">
        <v>13.4</v>
      </c>
      <c r="C115" s="1"/>
      <c r="F115" s="3"/>
    </row>
    <row r="116" spans="1:6" x14ac:dyDescent="0.2">
      <c r="A116" s="1">
        <v>565</v>
      </c>
      <c r="B116" s="4">
        <v>13.4</v>
      </c>
      <c r="C116" s="1"/>
      <c r="F116" s="3"/>
    </row>
    <row r="117" spans="1:6" x14ac:dyDescent="0.2">
      <c r="A117" s="1">
        <v>570</v>
      </c>
      <c r="B117" s="4">
        <v>13.4</v>
      </c>
      <c r="C117" s="1"/>
      <c r="F117" s="3"/>
    </row>
    <row r="118" spans="1:6" x14ac:dyDescent="0.2">
      <c r="A118" s="1">
        <v>575</v>
      </c>
      <c r="B118" s="4">
        <v>13.4</v>
      </c>
      <c r="C118" s="1"/>
      <c r="F118" s="3"/>
    </row>
    <row r="119" spans="1:6" x14ac:dyDescent="0.2">
      <c r="A119" s="1">
        <v>580</v>
      </c>
      <c r="B119" s="4">
        <v>13.4</v>
      </c>
      <c r="C119" s="1"/>
      <c r="F119" s="3"/>
    </row>
    <row r="120" spans="1:6" x14ac:dyDescent="0.2">
      <c r="A120" s="1">
        <v>585</v>
      </c>
      <c r="B120" s="4">
        <v>13.4</v>
      </c>
      <c r="C120" s="1"/>
      <c r="F120" s="3"/>
    </row>
    <row r="121" spans="1:6" x14ac:dyDescent="0.2">
      <c r="A121" s="1">
        <v>590</v>
      </c>
      <c r="B121" s="4">
        <v>13.4</v>
      </c>
      <c r="C121" s="1"/>
      <c r="F121" s="3"/>
    </row>
    <row r="122" spans="1:6" x14ac:dyDescent="0.2">
      <c r="A122" s="1">
        <v>595</v>
      </c>
      <c r="B122" s="4">
        <v>13.4</v>
      </c>
      <c r="C122" s="1"/>
      <c r="F122" s="3"/>
    </row>
    <row r="123" spans="1:6" x14ac:dyDescent="0.2">
      <c r="A123" s="1">
        <v>600</v>
      </c>
      <c r="B123" s="4">
        <v>13.4</v>
      </c>
      <c r="C123" s="1"/>
      <c r="F123" s="3"/>
    </row>
  </sheetData>
  <mergeCells count="2">
    <mergeCell ref="A1:B1"/>
    <mergeCell ref="C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E3F3-61A5-4105-9E63-CD4E945EC291}">
  <dimension ref="A1:G123"/>
  <sheetViews>
    <sheetView tabSelected="1" workbookViewId="0">
      <selection activeCell="T14" sqref="T14"/>
    </sheetView>
  </sheetViews>
  <sheetFormatPr baseColWidth="10" defaultRowHeight="12.75" x14ac:dyDescent="0.2"/>
  <cols>
    <col min="3" max="3" width="12.28515625" bestFit="1" customWidth="1"/>
  </cols>
  <sheetData>
    <row r="1" spans="1:7" x14ac:dyDescent="0.2">
      <c r="B1" t="s">
        <v>0</v>
      </c>
      <c r="C1" t="s">
        <v>1</v>
      </c>
      <c r="D1" t="s">
        <v>6</v>
      </c>
    </row>
    <row r="2" spans="1:7" x14ac:dyDescent="0.2">
      <c r="A2" s="4" t="s">
        <v>2</v>
      </c>
      <c r="B2" t="s">
        <v>5</v>
      </c>
      <c r="C2" t="s">
        <v>7</v>
      </c>
      <c r="D2">
        <v>13.38</v>
      </c>
    </row>
    <row r="3" spans="1:7" x14ac:dyDescent="0.2">
      <c r="A3" s="4">
        <v>0</v>
      </c>
      <c r="B3">
        <f>LN($D$2-datos!B3)</f>
        <v>2.5937610547000824</v>
      </c>
      <c r="C3">
        <f>LN(datos!D3/$D$2)</f>
        <v>1.493652256783372E-3</v>
      </c>
      <c r="D3" s="6">
        <f>LN(datos!D3)</f>
        <v>2.5952547069568657</v>
      </c>
    </row>
    <row r="4" spans="1:7" x14ac:dyDescent="0.2">
      <c r="A4" s="4">
        <v>5</v>
      </c>
      <c r="B4" s="6">
        <f>LN($D$2-datos!B4)</f>
        <v>2.3542283261458841</v>
      </c>
      <c r="C4" s="6">
        <f>LN(datos!D4/$D$2)</f>
        <v>-0.26550821495745891</v>
      </c>
      <c r="D4" s="6">
        <f>LN(datos!D4)</f>
        <v>2.3282528397426234</v>
      </c>
      <c r="F4" cm="1">
        <f t="array" ref="F4:G8">LINEST(A3:A40,B3:B40,TRUE,TRUE)</f>
        <v>-25.059557599606677</v>
      </c>
      <c r="G4">
        <v>60.775724343215174</v>
      </c>
    </row>
    <row r="5" spans="1:7" x14ac:dyDescent="0.2">
      <c r="A5" s="4">
        <v>10</v>
      </c>
      <c r="B5" s="6">
        <f>LN($D$2-datos!B5)</f>
        <v>2.1198634561787517</v>
      </c>
      <c r="C5" s="6">
        <f>LN(datos!D5/$D$2)</f>
        <v>-0.50436918216707838</v>
      </c>
      <c r="D5" s="6">
        <f>LN(datos!D5)</f>
        <v>2.0893918725330041</v>
      </c>
      <c r="F5">
        <v>0.22551668512148609</v>
      </c>
      <c r="G5">
        <v>0.569441458298791</v>
      </c>
    </row>
    <row r="6" spans="1:7" x14ac:dyDescent="0.2">
      <c r="A6" s="4">
        <v>15</v>
      </c>
      <c r="B6" s="6">
        <f>LN($D$2-datos!B6)</f>
        <v>1.9139771019523044</v>
      </c>
      <c r="C6" s="6">
        <f>LN(datos!D6/$D$2)</f>
        <v>-0.70820770618566664</v>
      </c>
      <c r="D6" s="6">
        <f>LN(datos!D6)</f>
        <v>1.8855533485144158</v>
      </c>
      <c r="F6">
        <v>0.99709297533675945</v>
      </c>
      <c r="G6">
        <v>3.0372284056307852</v>
      </c>
    </row>
    <row r="7" spans="1:7" x14ac:dyDescent="0.2">
      <c r="A7" s="4">
        <v>20</v>
      </c>
      <c r="B7" s="6">
        <f>LN($D$2-datos!B7)</f>
        <v>1.6937790608678513</v>
      </c>
      <c r="C7" s="6">
        <f>LN(datos!D7/$D$2)</f>
        <v>-0.91853540172797898</v>
      </c>
      <c r="D7" s="6">
        <f>LN(datos!D7)</f>
        <v>1.6752256529721035</v>
      </c>
      <c r="F7">
        <v>12347.795863592733</v>
      </c>
      <c r="G7">
        <v>36</v>
      </c>
    </row>
    <row r="8" spans="1:7" x14ac:dyDescent="0.2">
      <c r="A8" s="4">
        <v>25</v>
      </c>
      <c r="B8" s="6">
        <f>LN($D$2-datos!B8)</f>
        <v>1.4539530095937057</v>
      </c>
      <c r="C8" s="6">
        <f>LN(datos!D8/$D$2)</f>
        <v>-1.1515590616418958</v>
      </c>
      <c r="D8" s="6">
        <f>LN(datos!D8)</f>
        <v>1.4422019930581866</v>
      </c>
      <c r="F8">
        <v>113905.40877003306</v>
      </c>
      <c r="G8">
        <v>332.09122996693884</v>
      </c>
    </row>
    <row r="9" spans="1:7" x14ac:dyDescent="0.2">
      <c r="A9" s="4">
        <v>30</v>
      </c>
      <c r="B9" s="6">
        <f>LN($D$2-datos!B9)</f>
        <v>1.2725655957915478</v>
      </c>
      <c r="C9" s="6">
        <f>LN(datos!D9/$D$2)</f>
        <v>-1.3729311333077234</v>
      </c>
      <c r="D9" s="6">
        <f>LN(datos!D9)</f>
        <v>1.220829921392359</v>
      </c>
    </row>
    <row r="10" spans="1:7" x14ac:dyDescent="0.2">
      <c r="A10" s="4">
        <v>35</v>
      </c>
      <c r="B10" s="6">
        <f>LN($D$2-datos!B10)</f>
        <v>1.0260415958332747</v>
      </c>
      <c r="C10" s="6">
        <f>LN(datos!D10/$D$2)</f>
        <v>-1.5394490249285526</v>
      </c>
      <c r="D10" s="6">
        <f>LN(datos!D10)</f>
        <v>1.0543120297715298</v>
      </c>
    </row>
    <row r="11" spans="1:7" x14ac:dyDescent="0.2">
      <c r="A11" s="4">
        <v>40</v>
      </c>
      <c r="B11" s="6">
        <f>LN($D$2-datos!B11)</f>
        <v>0.77932487680099838</v>
      </c>
      <c r="C11" s="6">
        <f>LN(datos!D11/$D$2)</f>
        <v>-1.8007685391704209</v>
      </c>
      <c r="D11" s="6">
        <f>LN(datos!D11)</f>
        <v>0.79299251552966143</v>
      </c>
    </row>
    <row r="12" spans="1:7" x14ac:dyDescent="0.2">
      <c r="A12" s="4">
        <v>45</v>
      </c>
      <c r="B12" s="6">
        <f>LN($D$2-datos!B12)</f>
        <v>0.60431596685332956</v>
      </c>
      <c r="C12" s="6">
        <f>LN(datos!D12/$D$2)</f>
        <v>-2.0059743897979634</v>
      </c>
      <c r="D12" s="6">
        <f>LN(datos!D12)</f>
        <v>0.58778666490211906</v>
      </c>
      <c r="F12" cm="1">
        <f t="array" ref="F12:G16">LINEST(A3:A63,C3:C63,TRUE,TRUE)</f>
        <v>-36.776739394213074</v>
      </c>
      <c r="G12">
        <v>-33.842549776531996</v>
      </c>
    </row>
    <row r="13" spans="1:7" x14ac:dyDescent="0.2">
      <c r="A13" s="4">
        <v>50</v>
      </c>
      <c r="B13" s="6">
        <f>LN($D$2-datos!B13)</f>
        <v>0.36464311358791013</v>
      </c>
      <c r="C13" s="6">
        <f>LN(datos!D13/$D$2)</f>
        <v>-2.2716775555309692</v>
      </c>
      <c r="D13" s="6">
        <f>LN(datos!D13)</f>
        <v>0.32208349916911322</v>
      </c>
      <c r="F13">
        <v>1.5751937949271462</v>
      </c>
      <c r="G13">
        <v>8.6505531908208599</v>
      </c>
    </row>
    <row r="14" spans="1:7" x14ac:dyDescent="0.2">
      <c r="A14" s="4">
        <v>55</v>
      </c>
      <c r="B14" s="6">
        <f>LN($D$2-datos!B14)</f>
        <v>0.18232155679395551</v>
      </c>
      <c r="C14" s="6">
        <f>LN(datos!D14/$D$2)</f>
        <v>-2.4627327922936786</v>
      </c>
      <c r="D14" s="6">
        <f>LN(datos!D14)</f>
        <v>0.131028262406404</v>
      </c>
      <c r="F14">
        <v>0.90233451288178346</v>
      </c>
      <c r="G14">
        <v>27.974370544754017</v>
      </c>
    </row>
    <row r="15" spans="1:7" x14ac:dyDescent="0.2">
      <c r="A15" s="4">
        <v>60</v>
      </c>
      <c r="B15" s="6">
        <f>LN($D$2-datos!B15)</f>
        <v>-4.0821994520254243E-2</v>
      </c>
      <c r="C15" s="6">
        <f>LN(datos!D15/$D$2)</f>
        <v>-2.645054349087633</v>
      </c>
      <c r="D15" s="6">
        <f>LN(datos!D15)</f>
        <v>-5.1293294387550578E-2</v>
      </c>
      <c r="F15">
        <v>545.10285906407296</v>
      </c>
      <c r="G15">
        <v>59</v>
      </c>
    </row>
    <row r="16" spans="1:7" x14ac:dyDescent="0.2">
      <c r="A16" s="4">
        <v>65</v>
      </c>
      <c r="B16" s="6">
        <f>LN($D$2-datos!B16)</f>
        <v>-0.24846135929849816</v>
      </c>
      <c r="C16" s="6">
        <f>LN(datos!D16/$D$2)</f>
        <v>-2.8948661474840041</v>
      </c>
      <c r="D16" s="6">
        <f>LN(datos!D16)</f>
        <v>-0.30110509278392161</v>
      </c>
      <c r="F16">
        <v>426578.64096486312</v>
      </c>
      <c r="G16">
        <v>46171.359035136869</v>
      </c>
    </row>
    <row r="17" spans="1:4" x14ac:dyDescent="0.2">
      <c r="A17" s="4">
        <v>70</v>
      </c>
      <c r="B17" s="6">
        <f>LN($D$2-datos!B17)</f>
        <v>-0.44628710262841864</v>
      </c>
      <c r="C17" s="6">
        <f>LN(datos!D17/$D$2)</f>
        <v>-3.0880573765148625</v>
      </c>
      <c r="D17" s="6">
        <f>LN(datos!D17)</f>
        <v>-0.49429632181478012</v>
      </c>
    </row>
    <row r="18" spans="1:4" x14ac:dyDescent="0.2">
      <c r="A18" s="4">
        <v>75</v>
      </c>
      <c r="B18" s="6">
        <f>LN($D$2-datos!B18)</f>
        <v>-0.65392646740666138</v>
      </c>
      <c r="C18" s="6">
        <f>LN(datos!D18/$D$2)</f>
        <v>-3.2671056079638481</v>
      </c>
      <c r="D18" s="6">
        <f>LN(datos!D18)</f>
        <v>-0.67334455326376563</v>
      </c>
    </row>
    <row r="19" spans="1:4" x14ac:dyDescent="0.2">
      <c r="A19" s="4">
        <v>80</v>
      </c>
      <c r="B19" s="6">
        <f>LN($D$2-datos!B19)</f>
        <v>-0.86750056770472328</v>
      </c>
      <c r="C19" s="6">
        <f>LN(datos!D19/$D$2)</f>
        <v>-3.4612616224048054</v>
      </c>
      <c r="D19" s="6">
        <f>LN(datos!D19)</f>
        <v>-0.86750056770472306</v>
      </c>
    </row>
    <row r="20" spans="1:4" x14ac:dyDescent="0.2">
      <c r="A20" s="4">
        <v>85</v>
      </c>
      <c r="B20" s="6">
        <f>LN($D$2-datos!B20)</f>
        <v>-1.0498221244986736</v>
      </c>
      <c r="C20" s="6">
        <f>LN(datos!D20/$D$2)</f>
        <v>-3.6725707160720122</v>
      </c>
      <c r="D20" s="6">
        <f>LN(datos!D20)</f>
        <v>-1.0788096613719298</v>
      </c>
    </row>
    <row r="21" spans="1:4" x14ac:dyDescent="0.2">
      <c r="A21" s="4">
        <v>90</v>
      </c>
      <c r="B21" s="6">
        <f>LN($D$2-datos!B21)</f>
        <v>-1.2729656758128833</v>
      </c>
      <c r="C21" s="6">
        <f>LN(datos!D21/$D$2)</f>
        <v>-3.86672673051297</v>
      </c>
      <c r="D21" s="6">
        <f>LN(datos!D21)</f>
        <v>-1.2729656758128873</v>
      </c>
    </row>
    <row r="22" spans="1:4" x14ac:dyDescent="0.2">
      <c r="A22" s="4">
        <v>95</v>
      </c>
      <c r="B22" s="6">
        <f>LN($D$2-datos!B22)</f>
        <v>-1.4696759700589399</v>
      </c>
      <c r="C22" s="6">
        <f>LN(datos!D22/$D$2)</f>
        <v>-4.0634370247590246</v>
      </c>
      <c r="D22" s="6">
        <f>LN(datos!D22)</f>
        <v>-1.4696759700589417</v>
      </c>
    </row>
    <row r="23" spans="1:4" x14ac:dyDescent="0.2">
      <c r="A23" s="4">
        <v>100</v>
      </c>
      <c r="B23" s="6">
        <f>LN($D$2-datos!B23)</f>
        <v>-1.609437912434095</v>
      </c>
      <c r="C23" s="6">
        <f>LN(datos!D23/$D$2)</f>
        <v>-4.2544922615217331</v>
      </c>
      <c r="D23" s="6">
        <f>LN(datos!D23)</f>
        <v>-1.6607312068216509</v>
      </c>
    </row>
    <row r="24" spans="1:4" x14ac:dyDescent="0.2">
      <c r="A24" s="4">
        <v>105</v>
      </c>
      <c r="B24" s="6">
        <f>LN($D$2-datos!B24)</f>
        <v>-1.8325814637483093</v>
      </c>
      <c r="C24" s="6">
        <f>LN(datos!D24/$D$2)</f>
        <v>-4.4263425184483927</v>
      </c>
      <c r="D24" s="6">
        <f>LN(datos!D24)</f>
        <v>-1.8325814637483102</v>
      </c>
    </row>
    <row r="25" spans="1:4" x14ac:dyDescent="0.2">
      <c r="A25" s="4">
        <v>110</v>
      </c>
      <c r="B25" s="6">
        <f>LN($D$2-datos!B25)</f>
        <v>-2.0402208285265484</v>
      </c>
      <c r="C25" s="6">
        <f>LN(datos!D25/$D$2)</f>
        <v>-4.5598739110729154</v>
      </c>
      <c r="D25" s="6">
        <f>LN(datos!D25)</f>
        <v>-1.9661128563728327</v>
      </c>
    </row>
    <row r="26" spans="1:4" x14ac:dyDescent="0.2">
      <c r="A26" s="4">
        <v>115</v>
      </c>
      <c r="B26" s="6">
        <f>LN($D$2-datos!B26)</f>
        <v>-2.20727491318971</v>
      </c>
      <c r="C26" s="6">
        <f>LN(datos!D26/$D$2)</f>
        <v>-4.7140245909001735</v>
      </c>
      <c r="D26" s="6">
        <f>LN(datos!D26)</f>
        <v>-2.120263536200091</v>
      </c>
    </row>
    <row r="27" spans="1:4" x14ac:dyDescent="0.2">
      <c r="A27" s="4">
        <v>120</v>
      </c>
      <c r="B27" s="6">
        <f>LN($D$2-datos!B27)</f>
        <v>-2.407945608651854</v>
      </c>
      <c r="C27" s="6">
        <f>LN(datos!D27/$D$2)</f>
        <v>-4.8963461476941283</v>
      </c>
      <c r="D27" s="6">
        <f>LN(datos!D27)</f>
        <v>-2.3025850929940455</v>
      </c>
    </row>
    <row r="28" spans="1:4" x14ac:dyDescent="0.2">
      <c r="A28" s="4">
        <v>125</v>
      </c>
      <c r="B28" s="6">
        <f>LN($D$2-datos!B28)</f>
        <v>-2.5257286443082547</v>
      </c>
      <c r="C28" s="6">
        <f>LN(datos!D28/$D$2)</f>
        <v>-5.1194896990083381</v>
      </c>
      <c r="D28" s="6">
        <f>LN(datos!D28)</f>
        <v>-2.5257286443082556</v>
      </c>
    </row>
    <row r="29" spans="1:4" x14ac:dyDescent="0.2">
      <c r="A29" s="4">
        <v>130</v>
      </c>
      <c r="B29" s="6">
        <f>LN($D$2-datos!B29)</f>
        <v>-2.813410716760028</v>
      </c>
      <c r="C29" s="6">
        <f>LN(datos!D29/$D$2)</f>
        <v>-5.2530210916328608</v>
      </c>
      <c r="D29" s="6">
        <f>LN(datos!D29)</f>
        <v>-2.6592600369327779</v>
      </c>
    </row>
    <row r="30" spans="1:4" x14ac:dyDescent="0.2">
      <c r="A30" s="4">
        <v>135</v>
      </c>
      <c r="B30" s="6">
        <f>LN($D$2-datos!B30)</f>
        <v>-2.9957322735539766</v>
      </c>
      <c r="C30" s="6">
        <f>LN(datos!D30/$D$2)</f>
        <v>-5.4071717714601188</v>
      </c>
      <c r="D30" s="6">
        <f>LN(datos!D30)</f>
        <v>-2.8134107167600364</v>
      </c>
    </row>
    <row r="31" spans="1:4" x14ac:dyDescent="0.2">
      <c r="A31" s="4">
        <v>140</v>
      </c>
      <c r="B31" s="6">
        <f>LN($D$2-datos!B31)</f>
        <v>-3.2188758248681775</v>
      </c>
      <c r="C31" s="6">
        <f>LN(datos!D31/$D$2)</f>
        <v>-5.5894933282540737</v>
      </c>
      <c r="D31" s="6">
        <f>LN(datos!D31)</f>
        <v>-2.9957322735539909</v>
      </c>
    </row>
    <row r="32" spans="1:4" x14ac:dyDescent="0.2">
      <c r="A32" s="4">
        <v>145</v>
      </c>
      <c r="B32" s="6">
        <f>LN($D$2-datos!B32)</f>
        <v>-3.5065578973199436</v>
      </c>
      <c r="C32" s="6">
        <f>LN(datos!D32/$D$2)</f>
        <v>-5.8126368795682835</v>
      </c>
      <c r="D32" s="6">
        <f>LN(datos!D32)</f>
        <v>-3.2188758248682006</v>
      </c>
    </row>
    <row r="33" spans="1:4" x14ac:dyDescent="0.2">
      <c r="A33" s="4">
        <v>150</v>
      </c>
      <c r="B33" s="6">
        <f>LN($D$2-datos!B33)</f>
        <v>-3.5065578973199436</v>
      </c>
      <c r="C33" s="6">
        <f>LN(datos!D33/$D$2)</f>
        <v>-5.8126368795682835</v>
      </c>
      <c r="D33" s="6">
        <f>LN(datos!D33)</f>
        <v>-3.2188758248682006</v>
      </c>
    </row>
    <row r="34" spans="1:4" x14ac:dyDescent="0.2">
      <c r="A34" s="4">
        <v>155</v>
      </c>
      <c r="B34" s="6">
        <f>LN($D$2-datos!B34)</f>
        <v>-3.5065578973199436</v>
      </c>
      <c r="C34" s="6">
        <f>LN(datos!D34/$D$2)</f>
        <v>-6.1003189520200642</v>
      </c>
      <c r="D34" s="6">
        <f>LN(datos!D34)</f>
        <v>-3.5065578973199818</v>
      </c>
    </row>
    <row r="35" spans="1:4" x14ac:dyDescent="0.2">
      <c r="A35" s="4">
        <v>160</v>
      </c>
      <c r="B35" s="6">
        <f>LN($D$2-datos!B35)</f>
        <v>-3.9120230054280785</v>
      </c>
      <c r="C35" s="6">
        <f>LN(datos!D35/$D$2)</f>
        <v>-6.1003189520200642</v>
      </c>
      <c r="D35" s="6">
        <f>LN(datos!D35)</f>
        <v>-3.5065578973199818</v>
      </c>
    </row>
    <row r="36" spans="1:4" x14ac:dyDescent="0.2">
      <c r="A36" s="4">
        <v>165</v>
      </c>
      <c r="B36" s="6">
        <f>LN($D$2-datos!B36)</f>
        <v>-3.9120230054280785</v>
      </c>
      <c r="C36" s="6">
        <f>LN(datos!D36/$D$2)</f>
        <v>-6.1003189520200642</v>
      </c>
      <c r="D36" s="6">
        <f>LN(datos!D36)</f>
        <v>-3.5065578973199818</v>
      </c>
    </row>
    <row r="37" spans="1:4" x14ac:dyDescent="0.2">
      <c r="A37" s="4">
        <v>170</v>
      </c>
      <c r="B37" s="6">
        <f>LN($D$2-datos!B37)</f>
        <v>-4.6051701859879355</v>
      </c>
      <c r="C37" s="6">
        <f>LN(datos!D37/$D$2)</f>
        <v>-6.5057840601282289</v>
      </c>
      <c r="D37" s="6">
        <f>LN(datos!D37)</f>
        <v>-3.912023005428146</v>
      </c>
    </row>
    <row r="38" spans="1:4" x14ac:dyDescent="0.2">
      <c r="A38" s="4">
        <v>175</v>
      </c>
      <c r="B38" s="6">
        <f>LN($D$2-datos!B38)</f>
        <v>-4.6051701859879355</v>
      </c>
      <c r="C38" s="6">
        <f>LN(datos!D38/$D$2)</f>
        <v>-6.5057840601282289</v>
      </c>
      <c r="D38" s="6">
        <f>LN(datos!D38)</f>
        <v>-3.912023005428146</v>
      </c>
    </row>
    <row r="39" spans="1:4" x14ac:dyDescent="0.2">
      <c r="A39" s="4">
        <v>180</v>
      </c>
      <c r="B39" s="6">
        <f>LN($D$2-datos!B39)</f>
        <v>-4.6051701859879355</v>
      </c>
      <c r="C39" s="6">
        <f>LN(datos!D39/$D$2)</f>
        <v>-6.5057840601282289</v>
      </c>
      <c r="D39" s="6">
        <f>LN(datos!D39)</f>
        <v>-3.912023005428146</v>
      </c>
    </row>
    <row r="40" spans="1:4" x14ac:dyDescent="0.2">
      <c r="A40" s="4">
        <v>185</v>
      </c>
      <c r="B40" s="6">
        <f>LN($D$2-datos!B40)</f>
        <v>-4.6051701859879355</v>
      </c>
      <c r="C40" s="6">
        <f>LN(datos!D40/$D$2)</f>
        <v>-6.5057840601282289</v>
      </c>
      <c r="D40" s="6">
        <f>LN(datos!D40)</f>
        <v>-3.912023005428146</v>
      </c>
    </row>
    <row r="41" spans="1:4" x14ac:dyDescent="0.2">
      <c r="A41" s="4">
        <v>190</v>
      </c>
      <c r="B41" s="6" t="e">
        <f>LN($D$2-datos!B41)</f>
        <v>#NUM!</v>
      </c>
      <c r="C41" s="6">
        <f>LN(datos!D41/$D$2)</f>
        <v>-6.5057840601282289</v>
      </c>
      <c r="D41" s="6">
        <f>LN(datos!D41)</f>
        <v>-3.912023005428146</v>
      </c>
    </row>
    <row r="42" spans="1:4" x14ac:dyDescent="0.2">
      <c r="A42" s="4">
        <v>195</v>
      </c>
      <c r="B42" s="6" t="e">
        <f>LN($D$2-datos!B42)</f>
        <v>#NUM!</v>
      </c>
      <c r="C42" s="6">
        <f>LN(datos!D42/$D$2)</f>
        <v>-6.5057840601282289</v>
      </c>
      <c r="D42" s="6">
        <f>LN(datos!D42)</f>
        <v>-3.912023005428146</v>
      </c>
    </row>
    <row r="43" spans="1:4" x14ac:dyDescent="0.2">
      <c r="A43" s="4">
        <v>200</v>
      </c>
      <c r="B43" s="6" t="e">
        <f>LN($D$2-datos!B43)</f>
        <v>#NUM!</v>
      </c>
      <c r="C43" s="6">
        <f>LN(datos!D43/$D$2)</f>
        <v>-6.5057840601282289</v>
      </c>
      <c r="D43" s="6">
        <f>LN(datos!D43)</f>
        <v>-3.912023005428146</v>
      </c>
    </row>
    <row r="44" spans="1:4" x14ac:dyDescent="0.2">
      <c r="A44" s="4">
        <v>205</v>
      </c>
      <c r="B44" s="6" t="e">
        <f>LN($D$2-datos!B44)</f>
        <v>#NUM!</v>
      </c>
      <c r="C44" s="6">
        <f>LN(datos!D44/$D$2)</f>
        <v>-6.5057840601282289</v>
      </c>
      <c r="D44" s="6">
        <f>LN(datos!D44)</f>
        <v>-3.912023005428146</v>
      </c>
    </row>
    <row r="45" spans="1:4" x14ac:dyDescent="0.2">
      <c r="A45" s="4">
        <v>210</v>
      </c>
      <c r="B45" s="6" t="e">
        <f>LN($D$2-datos!B45)</f>
        <v>#NUM!</v>
      </c>
      <c r="C45" s="6">
        <f>LN(datos!D45/$D$2)</f>
        <v>-7.1989312406881734</v>
      </c>
      <c r="D45" s="6">
        <f>LN(datos!D45)</f>
        <v>-4.6051701859880909</v>
      </c>
    </row>
    <row r="46" spans="1:4" x14ac:dyDescent="0.2">
      <c r="A46" s="4">
        <v>215</v>
      </c>
      <c r="B46" s="6" t="e">
        <f>LN($D$2-datos!B46)</f>
        <v>#NUM!</v>
      </c>
      <c r="C46" s="6">
        <f>LN(datos!D46/$D$2)</f>
        <v>-7.1989312406881734</v>
      </c>
      <c r="D46" s="6">
        <f>LN(datos!D46)</f>
        <v>-4.6051701859880909</v>
      </c>
    </row>
    <row r="47" spans="1:4" x14ac:dyDescent="0.2">
      <c r="A47" s="4">
        <v>220</v>
      </c>
      <c r="B47" s="6" t="e">
        <f>LN($D$2-datos!B47)</f>
        <v>#NUM!</v>
      </c>
      <c r="C47" s="6">
        <f>LN(datos!D47/$D$2)</f>
        <v>-7.1989312406881734</v>
      </c>
      <c r="D47" s="6">
        <f>LN(datos!D47)</f>
        <v>-4.6051701859880909</v>
      </c>
    </row>
    <row r="48" spans="1:4" x14ac:dyDescent="0.2">
      <c r="A48" s="4">
        <v>225</v>
      </c>
      <c r="B48" s="6" t="e">
        <f>LN($D$2-datos!B48)</f>
        <v>#NUM!</v>
      </c>
      <c r="C48" s="6">
        <f>LN(datos!D48/$D$2)</f>
        <v>-7.1989312406881734</v>
      </c>
      <c r="D48" s="6">
        <f>LN(datos!D48)</f>
        <v>-4.6051701859880909</v>
      </c>
    </row>
    <row r="49" spans="1:4" x14ac:dyDescent="0.2">
      <c r="A49" s="4">
        <v>230</v>
      </c>
      <c r="B49" s="6" t="e">
        <f>LN($D$2-datos!B49)</f>
        <v>#NUM!</v>
      </c>
      <c r="C49" s="6">
        <f>LN(datos!D49/$D$2)</f>
        <v>-7.1989312406881734</v>
      </c>
      <c r="D49" s="6">
        <f>LN(datos!D49)</f>
        <v>-4.6051701859880909</v>
      </c>
    </row>
    <row r="50" spans="1:4" x14ac:dyDescent="0.2">
      <c r="A50" s="4">
        <v>235</v>
      </c>
      <c r="B50" s="6" t="e">
        <f>LN($D$2-datos!B50)</f>
        <v>#NUM!</v>
      </c>
      <c r="C50" s="6">
        <f>LN(datos!D50/$D$2)</f>
        <v>-7.1989312406881734</v>
      </c>
      <c r="D50" s="6">
        <f>LN(datos!D50)</f>
        <v>-4.6051701859880909</v>
      </c>
    </row>
    <row r="51" spans="1:4" x14ac:dyDescent="0.2">
      <c r="A51" s="4">
        <v>240</v>
      </c>
      <c r="B51" s="6" t="e">
        <f>LN($D$2-datos!B51)</f>
        <v>#NUM!</v>
      </c>
      <c r="C51" s="6">
        <f>LN(datos!D51/$D$2)</f>
        <v>-7.1989312406881734</v>
      </c>
      <c r="D51" s="6">
        <f>LN(datos!D51)</f>
        <v>-4.6051701859880909</v>
      </c>
    </row>
    <row r="52" spans="1:4" x14ac:dyDescent="0.2">
      <c r="A52" s="4">
        <v>245</v>
      </c>
      <c r="B52" s="6" t="e">
        <f>LN($D$2-datos!B52)</f>
        <v>#NUM!</v>
      </c>
      <c r="C52" s="6">
        <f>LN(datos!D52/$D$2)</f>
        <v>-7.1989312406881734</v>
      </c>
      <c r="D52" s="6">
        <f>LN(datos!D52)</f>
        <v>-4.6051701859880909</v>
      </c>
    </row>
    <row r="53" spans="1:4" x14ac:dyDescent="0.2">
      <c r="A53" s="4">
        <v>250</v>
      </c>
      <c r="B53" s="6" t="e">
        <f>LN($D$2-datos!B53)</f>
        <v>#NUM!</v>
      </c>
      <c r="C53" s="6">
        <f>LN(datos!D53/$D$2)</f>
        <v>-7.1989312406881734</v>
      </c>
      <c r="D53" s="6">
        <f>LN(datos!D53)</f>
        <v>-4.6051701859880909</v>
      </c>
    </row>
    <row r="54" spans="1:4" x14ac:dyDescent="0.2">
      <c r="A54" s="4">
        <v>255</v>
      </c>
      <c r="B54" s="6" t="e">
        <f>LN($D$2-datos!B54)</f>
        <v>#NUM!</v>
      </c>
      <c r="C54" s="6">
        <f>LN(datos!D54/$D$2)</f>
        <v>-7.1989312406881734</v>
      </c>
      <c r="D54" s="6">
        <f>LN(datos!D54)</f>
        <v>-4.6051701859880909</v>
      </c>
    </row>
    <row r="55" spans="1:4" x14ac:dyDescent="0.2">
      <c r="A55" s="4">
        <v>260</v>
      </c>
      <c r="B55" s="6" t="e">
        <f>LN($D$2-datos!B55)</f>
        <v>#NUM!</v>
      </c>
      <c r="C55" s="6">
        <f>LN(datos!D55/$D$2)</f>
        <v>-7.1989312406881734</v>
      </c>
      <c r="D55" s="6">
        <f>LN(datos!D55)</f>
        <v>-4.6051701859880909</v>
      </c>
    </row>
    <row r="56" spans="1:4" x14ac:dyDescent="0.2">
      <c r="A56" s="4">
        <v>265</v>
      </c>
      <c r="B56" s="6" t="e">
        <f>LN($D$2-datos!B56)</f>
        <v>#NUM!</v>
      </c>
      <c r="C56" s="6">
        <f>LN(datos!D56/$D$2)</f>
        <v>-7.1989312406881734</v>
      </c>
      <c r="D56" s="6">
        <f>LN(datos!D56)</f>
        <v>-4.6051701859880909</v>
      </c>
    </row>
    <row r="57" spans="1:4" x14ac:dyDescent="0.2">
      <c r="A57" s="4">
        <v>270</v>
      </c>
      <c r="B57" s="6" t="e">
        <f>LN($D$2-datos!B57)</f>
        <v>#NUM!</v>
      </c>
      <c r="C57" s="6">
        <f>LN(datos!D57/$D$2)</f>
        <v>-7.1989312406881734</v>
      </c>
      <c r="D57" s="6">
        <f>LN(datos!D57)</f>
        <v>-4.6051701859880909</v>
      </c>
    </row>
    <row r="58" spans="1:4" x14ac:dyDescent="0.2">
      <c r="A58" s="4">
        <v>275</v>
      </c>
      <c r="B58" s="6" t="e">
        <f>LN($D$2-datos!B58)</f>
        <v>#NUM!</v>
      </c>
      <c r="C58" s="6">
        <f>LN(datos!D58/$D$2)</f>
        <v>-7.1989312406881734</v>
      </c>
      <c r="D58" s="6">
        <f>LN(datos!D58)</f>
        <v>-4.6051701859880909</v>
      </c>
    </row>
    <row r="59" spans="1:4" x14ac:dyDescent="0.2">
      <c r="A59" s="4">
        <v>280</v>
      </c>
      <c r="B59" s="6" t="e">
        <f>LN($D$2-datos!B59)</f>
        <v>#NUM!</v>
      </c>
      <c r="C59" s="6">
        <f>LN(datos!D59/$D$2)</f>
        <v>-7.1989312406881734</v>
      </c>
      <c r="D59" s="6">
        <f>LN(datos!D59)</f>
        <v>-4.6051701859880909</v>
      </c>
    </row>
    <row r="60" spans="1:4" x14ac:dyDescent="0.2">
      <c r="A60" s="4">
        <v>285</v>
      </c>
      <c r="B60" s="6" t="e">
        <f>LN($D$2-datos!B60)</f>
        <v>#NUM!</v>
      </c>
      <c r="C60" s="6">
        <f>LN(datos!D60/$D$2)</f>
        <v>-7.1989312406881734</v>
      </c>
      <c r="D60" s="6">
        <f>LN(datos!D60)</f>
        <v>-4.6051701859880909</v>
      </c>
    </row>
    <row r="61" spans="1:4" x14ac:dyDescent="0.2">
      <c r="A61" s="4">
        <v>290</v>
      </c>
      <c r="B61" s="6" t="e">
        <f>LN($D$2-datos!B61)</f>
        <v>#NUM!</v>
      </c>
      <c r="C61" s="6">
        <f>LN(datos!D61/$D$2)</f>
        <v>-7.1989312406881734</v>
      </c>
      <c r="D61" s="6">
        <f>LN(datos!D61)</f>
        <v>-4.6051701859880909</v>
      </c>
    </row>
    <row r="62" spans="1:4" x14ac:dyDescent="0.2">
      <c r="A62" s="4">
        <v>295</v>
      </c>
      <c r="B62" s="6" t="e">
        <f>LN($D$2-datos!B62)</f>
        <v>#NUM!</v>
      </c>
      <c r="C62" s="6">
        <f>LN(datos!D62/$D$2)</f>
        <v>-7.1989312406881734</v>
      </c>
      <c r="D62" s="6">
        <f>LN(datos!D62)</f>
        <v>-4.6051701859880909</v>
      </c>
    </row>
    <row r="63" spans="1:4" x14ac:dyDescent="0.2">
      <c r="A63" s="4">
        <v>300</v>
      </c>
      <c r="B63" s="6" t="e">
        <f>LN($D$2-datos!B63)</f>
        <v>#NUM!</v>
      </c>
      <c r="C63" s="6">
        <f>LN(datos!D63/$D$2)</f>
        <v>-7.1989312406881734</v>
      </c>
      <c r="D63" s="6">
        <f>LN(datos!D63)</f>
        <v>-4.6051701859880909</v>
      </c>
    </row>
    <row r="64" spans="1:4" x14ac:dyDescent="0.2">
      <c r="A64" s="4">
        <v>305</v>
      </c>
      <c r="B64" s="6" t="e">
        <f>LN($D$2-datos!B64)</f>
        <v>#NUM!</v>
      </c>
    </row>
    <row r="65" spans="1:2" x14ac:dyDescent="0.2">
      <c r="A65" s="4">
        <v>310</v>
      </c>
      <c r="B65" s="6" t="e">
        <f>LN($D$2-datos!B65)</f>
        <v>#NUM!</v>
      </c>
    </row>
    <row r="66" spans="1:2" x14ac:dyDescent="0.2">
      <c r="A66" s="4">
        <v>315</v>
      </c>
      <c r="B66" s="6" t="e">
        <f>LN($D$2-datos!B66)</f>
        <v>#NUM!</v>
      </c>
    </row>
    <row r="67" spans="1:2" x14ac:dyDescent="0.2">
      <c r="A67" s="4">
        <v>320</v>
      </c>
      <c r="B67" s="6" t="e">
        <f>LN($D$2-datos!B67)</f>
        <v>#NUM!</v>
      </c>
    </row>
    <row r="68" spans="1:2" x14ac:dyDescent="0.2">
      <c r="A68" s="4">
        <v>325</v>
      </c>
      <c r="B68" s="6" t="e">
        <f>LN($D$2-datos!B68)</f>
        <v>#NUM!</v>
      </c>
    </row>
    <row r="69" spans="1:2" x14ac:dyDescent="0.2">
      <c r="A69" s="4">
        <v>330</v>
      </c>
      <c r="B69" s="6" t="e">
        <f>LN($D$2-datos!B69)</f>
        <v>#NUM!</v>
      </c>
    </row>
    <row r="70" spans="1:2" x14ac:dyDescent="0.2">
      <c r="A70" s="4">
        <v>335</v>
      </c>
      <c r="B70" s="6" t="e">
        <f>LN($D$2-datos!B70)</f>
        <v>#NUM!</v>
      </c>
    </row>
    <row r="71" spans="1:2" x14ac:dyDescent="0.2">
      <c r="A71" s="4">
        <v>340</v>
      </c>
      <c r="B71" s="6" t="e">
        <f>LN($D$2-datos!B71)</f>
        <v>#NUM!</v>
      </c>
    </row>
    <row r="72" spans="1:2" x14ac:dyDescent="0.2">
      <c r="A72" s="4">
        <v>345</v>
      </c>
      <c r="B72" s="6" t="e">
        <f>LN($D$2-datos!B72)</f>
        <v>#NUM!</v>
      </c>
    </row>
    <row r="73" spans="1:2" x14ac:dyDescent="0.2">
      <c r="A73" s="4">
        <v>350</v>
      </c>
      <c r="B73" s="6" t="e">
        <f>LN($D$2-datos!B73)</f>
        <v>#NUM!</v>
      </c>
    </row>
    <row r="74" spans="1:2" x14ac:dyDescent="0.2">
      <c r="A74" s="4">
        <v>355</v>
      </c>
      <c r="B74" s="6" t="e">
        <f>LN($D$2-datos!B74)</f>
        <v>#NUM!</v>
      </c>
    </row>
    <row r="75" spans="1:2" x14ac:dyDescent="0.2">
      <c r="A75" s="4">
        <v>360</v>
      </c>
      <c r="B75" s="6" t="e">
        <f>LN($D$2-datos!B75)</f>
        <v>#NUM!</v>
      </c>
    </row>
    <row r="76" spans="1:2" x14ac:dyDescent="0.2">
      <c r="A76" s="4">
        <v>365</v>
      </c>
      <c r="B76" s="6" t="e">
        <f>LN($D$2-datos!B76)</f>
        <v>#NUM!</v>
      </c>
    </row>
    <row r="77" spans="1:2" x14ac:dyDescent="0.2">
      <c r="A77" s="4">
        <v>370</v>
      </c>
      <c r="B77" s="6" t="e">
        <f>LN($D$2-datos!B77)</f>
        <v>#NUM!</v>
      </c>
    </row>
    <row r="78" spans="1:2" x14ac:dyDescent="0.2">
      <c r="A78" s="4">
        <v>375</v>
      </c>
      <c r="B78" s="6" t="e">
        <f>LN($D$2-datos!B78)</f>
        <v>#NUM!</v>
      </c>
    </row>
    <row r="79" spans="1:2" x14ac:dyDescent="0.2">
      <c r="A79" s="4">
        <v>380</v>
      </c>
      <c r="B79" s="6" t="e">
        <f>LN($D$2-datos!B79)</f>
        <v>#NUM!</v>
      </c>
    </row>
    <row r="80" spans="1:2" x14ac:dyDescent="0.2">
      <c r="A80" s="4">
        <v>385</v>
      </c>
      <c r="B80" s="6" t="e">
        <f>LN($D$2-datos!B80)</f>
        <v>#NUM!</v>
      </c>
    </row>
    <row r="81" spans="1:2" x14ac:dyDescent="0.2">
      <c r="A81" s="4">
        <v>390</v>
      </c>
      <c r="B81" s="6" t="e">
        <f>LN($D$2-datos!B81)</f>
        <v>#NUM!</v>
      </c>
    </row>
    <row r="82" spans="1:2" x14ac:dyDescent="0.2">
      <c r="A82" s="4">
        <v>395</v>
      </c>
      <c r="B82" s="6" t="e">
        <f>LN($D$2-datos!B82)</f>
        <v>#NUM!</v>
      </c>
    </row>
    <row r="83" spans="1:2" x14ac:dyDescent="0.2">
      <c r="A83" s="4">
        <v>400</v>
      </c>
      <c r="B83" s="6" t="e">
        <f>LN($D$2-datos!B83)</f>
        <v>#NUM!</v>
      </c>
    </row>
    <row r="84" spans="1:2" x14ac:dyDescent="0.2">
      <c r="A84" s="4">
        <v>405</v>
      </c>
      <c r="B84" s="6" t="e">
        <f>LN($D$2-datos!B84)</f>
        <v>#NUM!</v>
      </c>
    </row>
    <row r="85" spans="1:2" x14ac:dyDescent="0.2">
      <c r="A85" s="4">
        <v>410</v>
      </c>
      <c r="B85" s="6" t="e">
        <f>LN($D$2-datos!B85)</f>
        <v>#NUM!</v>
      </c>
    </row>
    <row r="86" spans="1:2" x14ac:dyDescent="0.2">
      <c r="A86" s="4">
        <v>415</v>
      </c>
      <c r="B86" s="6" t="e">
        <f>LN($D$2-datos!B86)</f>
        <v>#NUM!</v>
      </c>
    </row>
    <row r="87" spans="1:2" x14ac:dyDescent="0.2">
      <c r="A87" s="4">
        <v>420</v>
      </c>
      <c r="B87" s="6" t="e">
        <f>LN($D$2-datos!B87)</f>
        <v>#NUM!</v>
      </c>
    </row>
    <row r="88" spans="1:2" x14ac:dyDescent="0.2">
      <c r="A88" s="4">
        <v>425</v>
      </c>
      <c r="B88" s="6" t="e">
        <f>LN($D$2-datos!B88)</f>
        <v>#NUM!</v>
      </c>
    </row>
    <row r="89" spans="1:2" x14ac:dyDescent="0.2">
      <c r="A89" s="4">
        <v>430</v>
      </c>
      <c r="B89" s="6" t="e">
        <f>LN($D$2-datos!B89)</f>
        <v>#NUM!</v>
      </c>
    </row>
    <row r="90" spans="1:2" x14ac:dyDescent="0.2">
      <c r="A90" s="4">
        <v>435</v>
      </c>
      <c r="B90" s="6" t="e">
        <f>LN($D$2-datos!B90)</f>
        <v>#NUM!</v>
      </c>
    </row>
    <row r="91" spans="1:2" x14ac:dyDescent="0.2">
      <c r="A91" s="4">
        <v>440</v>
      </c>
      <c r="B91" s="6" t="e">
        <f>LN($D$2-datos!B91)</f>
        <v>#NUM!</v>
      </c>
    </row>
    <row r="92" spans="1:2" x14ac:dyDescent="0.2">
      <c r="A92" s="4">
        <v>445</v>
      </c>
      <c r="B92" s="6" t="e">
        <f>LN($D$2-datos!B92)</f>
        <v>#NUM!</v>
      </c>
    </row>
    <row r="93" spans="1:2" x14ac:dyDescent="0.2">
      <c r="A93" s="4">
        <v>450</v>
      </c>
      <c r="B93" s="6" t="e">
        <f>LN($D$2-datos!B93)</f>
        <v>#NUM!</v>
      </c>
    </row>
    <row r="94" spans="1:2" x14ac:dyDescent="0.2">
      <c r="A94" s="4">
        <v>455</v>
      </c>
      <c r="B94" s="6" t="e">
        <f>LN($D$2-datos!B94)</f>
        <v>#NUM!</v>
      </c>
    </row>
    <row r="95" spans="1:2" x14ac:dyDescent="0.2">
      <c r="A95" s="4">
        <v>460</v>
      </c>
      <c r="B95" s="6" t="e">
        <f>LN($D$2-datos!B95)</f>
        <v>#NUM!</v>
      </c>
    </row>
    <row r="96" spans="1:2" x14ac:dyDescent="0.2">
      <c r="A96" s="4">
        <v>465</v>
      </c>
      <c r="B96" s="6" t="e">
        <f>LN($D$2-datos!B96)</f>
        <v>#NUM!</v>
      </c>
    </row>
    <row r="97" spans="1:2" x14ac:dyDescent="0.2">
      <c r="A97" s="4">
        <v>470</v>
      </c>
      <c r="B97" s="6" t="e">
        <f>LN($D$2-datos!B97)</f>
        <v>#NUM!</v>
      </c>
    </row>
    <row r="98" spans="1:2" x14ac:dyDescent="0.2">
      <c r="A98" s="4">
        <v>475</v>
      </c>
      <c r="B98" s="6" t="e">
        <f>LN($D$2-datos!B98)</f>
        <v>#NUM!</v>
      </c>
    </row>
    <row r="99" spans="1:2" x14ac:dyDescent="0.2">
      <c r="A99" s="4">
        <v>480</v>
      </c>
      <c r="B99" s="6" t="e">
        <f>LN($D$2-datos!B99)</f>
        <v>#NUM!</v>
      </c>
    </row>
    <row r="100" spans="1:2" x14ac:dyDescent="0.2">
      <c r="A100" s="4">
        <v>485</v>
      </c>
      <c r="B100" s="6" t="e">
        <f>LN($D$2-datos!B100)</f>
        <v>#NUM!</v>
      </c>
    </row>
    <row r="101" spans="1:2" x14ac:dyDescent="0.2">
      <c r="A101" s="4">
        <v>490</v>
      </c>
      <c r="B101" s="6" t="e">
        <f>LN($D$2-datos!B101)</f>
        <v>#NUM!</v>
      </c>
    </row>
    <row r="102" spans="1:2" x14ac:dyDescent="0.2">
      <c r="A102" s="4">
        <v>495</v>
      </c>
      <c r="B102" s="6" t="e">
        <f>LN($D$2-datos!B102)</f>
        <v>#NUM!</v>
      </c>
    </row>
    <row r="103" spans="1:2" x14ac:dyDescent="0.2">
      <c r="A103" s="4">
        <v>500</v>
      </c>
      <c r="B103" s="6" t="e">
        <f>LN($D$2-datos!B103)</f>
        <v>#NUM!</v>
      </c>
    </row>
    <row r="104" spans="1:2" x14ac:dyDescent="0.2">
      <c r="A104" s="4">
        <v>505</v>
      </c>
      <c r="B104" s="6" t="e">
        <f>LN($D$2-datos!B104)</f>
        <v>#NUM!</v>
      </c>
    </row>
    <row r="105" spans="1:2" x14ac:dyDescent="0.2">
      <c r="A105" s="4">
        <v>510</v>
      </c>
      <c r="B105" s="6" t="e">
        <f>LN($D$2-datos!B105)</f>
        <v>#NUM!</v>
      </c>
    </row>
    <row r="106" spans="1:2" x14ac:dyDescent="0.2">
      <c r="A106" s="4">
        <v>515</v>
      </c>
      <c r="B106" s="6" t="e">
        <f>LN($D$2-datos!B106)</f>
        <v>#NUM!</v>
      </c>
    </row>
    <row r="107" spans="1:2" x14ac:dyDescent="0.2">
      <c r="A107" s="4">
        <v>520</v>
      </c>
      <c r="B107" s="6" t="e">
        <f>LN($D$2-datos!B107)</f>
        <v>#NUM!</v>
      </c>
    </row>
    <row r="108" spans="1:2" x14ac:dyDescent="0.2">
      <c r="A108" s="4">
        <v>525</v>
      </c>
      <c r="B108" s="6" t="e">
        <f>LN($D$2-datos!B108)</f>
        <v>#NUM!</v>
      </c>
    </row>
    <row r="109" spans="1:2" x14ac:dyDescent="0.2">
      <c r="A109" s="4">
        <v>530</v>
      </c>
      <c r="B109" s="6" t="e">
        <f>LN($D$2-datos!B109)</f>
        <v>#NUM!</v>
      </c>
    </row>
    <row r="110" spans="1:2" x14ac:dyDescent="0.2">
      <c r="A110" s="4">
        <v>535</v>
      </c>
      <c r="B110" s="6" t="e">
        <f>LN($D$2-datos!B110)</f>
        <v>#NUM!</v>
      </c>
    </row>
    <row r="111" spans="1:2" x14ac:dyDescent="0.2">
      <c r="A111" s="4">
        <v>540</v>
      </c>
      <c r="B111" s="6" t="e">
        <f>LN($D$2-datos!B111)</f>
        <v>#NUM!</v>
      </c>
    </row>
    <row r="112" spans="1:2" x14ac:dyDescent="0.2">
      <c r="A112" s="4">
        <v>545</v>
      </c>
      <c r="B112" s="6" t="e">
        <f>LN($D$2-datos!B112)</f>
        <v>#NUM!</v>
      </c>
    </row>
    <row r="113" spans="1:2" x14ac:dyDescent="0.2">
      <c r="A113" s="4">
        <v>550</v>
      </c>
      <c r="B113" s="6" t="e">
        <f>LN($D$2-datos!B113)</f>
        <v>#NUM!</v>
      </c>
    </row>
    <row r="114" spans="1:2" x14ac:dyDescent="0.2">
      <c r="A114" s="4">
        <v>555</v>
      </c>
      <c r="B114" s="6" t="e">
        <f>LN($D$2-datos!B114)</f>
        <v>#NUM!</v>
      </c>
    </row>
    <row r="115" spans="1:2" x14ac:dyDescent="0.2">
      <c r="A115" s="4">
        <v>560</v>
      </c>
      <c r="B115" s="6" t="e">
        <f>LN($D$2-datos!B115)</f>
        <v>#NUM!</v>
      </c>
    </row>
    <row r="116" spans="1:2" x14ac:dyDescent="0.2">
      <c r="A116" s="4">
        <v>565</v>
      </c>
      <c r="B116" s="6" t="e">
        <f>LN($D$2-datos!B116)</f>
        <v>#NUM!</v>
      </c>
    </row>
    <row r="117" spans="1:2" x14ac:dyDescent="0.2">
      <c r="A117" s="4">
        <v>570</v>
      </c>
      <c r="B117" s="6" t="e">
        <f>LN($D$2-datos!B117)</f>
        <v>#NUM!</v>
      </c>
    </row>
    <row r="118" spans="1:2" x14ac:dyDescent="0.2">
      <c r="A118" s="4">
        <v>575</v>
      </c>
      <c r="B118" s="6" t="e">
        <f>LN($D$2-datos!B118)</f>
        <v>#NUM!</v>
      </c>
    </row>
    <row r="119" spans="1:2" x14ac:dyDescent="0.2">
      <c r="A119" s="4">
        <v>580</v>
      </c>
      <c r="B119" s="6" t="e">
        <f>LN($D$2-datos!B119)</f>
        <v>#NUM!</v>
      </c>
    </row>
    <row r="120" spans="1:2" x14ac:dyDescent="0.2">
      <c r="A120" s="4">
        <v>585</v>
      </c>
      <c r="B120" s="6" t="e">
        <f>LN($D$2-datos!B120)</f>
        <v>#NUM!</v>
      </c>
    </row>
    <row r="121" spans="1:2" x14ac:dyDescent="0.2">
      <c r="A121" s="4">
        <v>590</v>
      </c>
      <c r="B121" s="6" t="e">
        <f>LN($D$2-datos!B121)</f>
        <v>#NUM!</v>
      </c>
    </row>
    <row r="122" spans="1:2" x14ac:dyDescent="0.2">
      <c r="A122" s="4">
        <v>595</v>
      </c>
      <c r="B122" s="6" t="e">
        <f>LN($D$2-datos!B122)</f>
        <v>#NUM!</v>
      </c>
    </row>
    <row r="123" spans="1:2" x14ac:dyDescent="0.2">
      <c r="A123" s="4">
        <v>600</v>
      </c>
      <c r="B123" s="6" t="e">
        <f>LN($D$2-datos!B123)</f>
        <v>#NUM!</v>
      </c>
    </row>
  </sheetData>
  <pageMargins left="0.7" right="0.7" top="0.75" bottom="0.75" header="0.3" footer="0.3"/>
  <ignoredErrors>
    <ignoredError sqref="B41" evalError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A5C-BF10-4A93-A6DB-D9C09AC096A0}">
  <dimension ref="A1:E161"/>
  <sheetViews>
    <sheetView workbookViewId="0">
      <selection activeCell="A9" sqref="A9"/>
    </sheetView>
  </sheetViews>
  <sheetFormatPr baseColWidth="10" defaultRowHeight="12.75" x14ac:dyDescent="0.2"/>
  <cols>
    <col min="1" max="1" width="15.42578125" customWidth="1"/>
    <col min="5" max="5" width="21.7109375" customWidth="1"/>
  </cols>
  <sheetData>
    <row r="1" spans="1:5" x14ac:dyDescent="0.2">
      <c r="A1" t="s">
        <v>13</v>
      </c>
      <c r="D1" t="s">
        <v>14</v>
      </c>
      <c r="E1" t="s">
        <v>12</v>
      </c>
    </row>
    <row r="2" spans="1:5" x14ac:dyDescent="0.2">
      <c r="A2">
        <f>13.3815834969752*(1-EXP(-datos!A3/22.2522530968308))</f>
        <v>0</v>
      </c>
      <c r="B2">
        <f>(datos!B3-A2)^2</f>
        <v>0</v>
      </c>
      <c r="C2">
        <f>(datos!B3-$E$2)^2</f>
        <v>164.71282879584803</v>
      </c>
      <c r="D2">
        <f>1-(SUM(B2:B122)/SUM(C2:C122))</f>
        <v>0.99968456681674578</v>
      </c>
      <c r="E2">
        <f>AVERAGE(datos!B3:B123)</f>
        <v>12.834049586776889</v>
      </c>
    </row>
    <row r="3" spans="1:5" x14ac:dyDescent="0.2">
      <c r="A3" s="6">
        <f>13.3815834969752*(1-EXP(-datos!A4/22.2522530968308))</f>
        <v>2.6929269000228584</v>
      </c>
      <c r="B3" s="6">
        <f>(datos!B4-A3)^2</f>
        <v>2.4671958736429151E-2</v>
      </c>
      <c r="C3" s="6">
        <f>(datos!B4-$E$2)^2</f>
        <v>99.681246151219767</v>
      </c>
    </row>
    <row r="4" spans="1:5" x14ac:dyDescent="0.2">
      <c r="A4" s="6">
        <f>13.3815834969752*(1-EXP(-datos!A5/22.2522530968308))</f>
        <v>4.8439257621191167</v>
      </c>
      <c r="B4" s="6">
        <f>(datos!B5-A4)^2</f>
        <v>4.246659151818679E-2</v>
      </c>
      <c r="C4" s="6">
        <f>(datos!B5-$E$2)^2</f>
        <v>60.591427969401451</v>
      </c>
    </row>
    <row r="5" spans="1:5" x14ac:dyDescent="0.2">
      <c r="A5" s="6">
        <f>13.3815834969752*(1-EXP(-datos!A6/22.2522530968308))</f>
        <v>6.5620548746101139</v>
      </c>
      <c r="B5" s="6">
        <f>(datos!B6-A5)^2</f>
        <v>1.4398325408541486E-3</v>
      </c>
      <c r="C5" s="6">
        <f>(datos!B6-$E$2)^2</f>
        <v>38.8633742503931</v>
      </c>
    </row>
    <row r="6" spans="1:5" x14ac:dyDescent="0.2">
      <c r="A6" s="6">
        <f>13.3815834969752*(1-EXP(-datos!A7/22.2522530968308))</f>
        <v>7.9344254970251598</v>
      </c>
      <c r="B6" s="6">
        <f>(datos!B7-A6)^2</f>
        <v>3.1075083416507076E-5</v>
      </c>
      <c r="C6" s="6">
        <f>(datos!B7-$E$2)^2</f>
        <v>23.95172135783103</v>
      </c>
    </row>
    <row r="7" spans="1:5" x14ac:dyDescent="0.2">
      <c r="A7" s="6">
        <f>13.3815834969752*(1-EXP(-datos!A8/22.2522530968308))</f>
        <v>9.0306185081180512</v>
      </c>
      <c r="B7" s="6">
        <f>(datos!B8-A7)^2</f>
        <v>4.8137914157648743E-3</v>
      </c>
      <c r="C7" s="6">
        <f>(datos!B8-$E$2)^2</f>
        <v>13.943126316508655</v>
      </c>
    </row>
    <row r="8" spans="1:5" x14ac:dyDescent="0.2">
      <c r="A8" s="6">
        <f>13.3815834969752*(1-EXP(-datos!A9/22.2522530968308))</f>
        <v>9.9062122420135612</v>
      </c>
      <c r="B8" s="6">
        <f>(datos!B9-A8)^2</f>
        <v>9.2567955132759772E-3</v>
      </c>
      <c r="C8" s="6">
        <f>(datos!B9-$E$2)^2</f>
        <v>9.1448759032854685</v>
      </c>
    </row>
    <row r="9" spans="1:5" x14ac:dyDescent="0.2">
      <c r="A9" s="6">
        <f>13.3815834969752*(1-EXP(-datos!A10/22.2522530968308))</f>
        <v>10.60560037811628</v>
      </c>
      <c r="B9" s="6">
        <f>(datos!B10-A9)^2</f>
        <v>2.4337179737092559E-4</v>
      </c>
      <c r="C9" s="6">
        <f>(datos!B10-$E$2)^2</f>
        <v>5.0357585479135256</v>
      </c>
    </row>
    <row r="10" spans="1:5" x14ac:dyDescent="0.2">
      <c r="A10" s="6">
        <f>13.3815834969752*(1-EXP(-datos!A11/22.2522530968308))</f>
        <v>11.164242755266512</v>
      </c>
      <c r="B10" s="6">
        <f>(datos!B11-A10)^2</f>
        <v>1.2785805509304888E-3</v>
      </c>
      <c r="C10" s="6">
        <f>(datos!B11-$E$2)^2</f>
        <v>2.6701180520457228</v>
      </c>
    </row>
    <row r="11" spans="1:5" x14ac:dyDescent="0.2">
      <c r="A11" s="6">
        <f>13.3815834969752*(1-EXP(-datos!A12/22.2522530968308))</f>
        <v>11.610463229189772</v>
      </c>
      <c r="B11" s="6">
        <f>(datos!B12-A11)^2</f>
        <v>3.6558020840548409E-3</v>
      </c>
      <c r="C11" s="6">
        <f>(datos!B12-$E$2)^2</f>
        <v>1.6487833413018966</v>
      </c>
    </row>
    <row r="12" spans="1:5" x14ac:dyDescent="0.2">
      <c r="A12" s="6">
        <f>13.3815834969752*(1-EXP(-datos!A13/22.2522530968308))</f>
        <v>11.966885726824165</v>
      </c>
      <c r="B12" s="6">
        <f>(datos!B13-A12)^2</f>
        <v>7.2284230686364399E-4</v>
      </c>
      <c r="C12" s="6">
        <f>(datos!B13-$E$2)^2</f>
        <v>0.79932466361592625</v>
      </c>
    </row>
    <row r="13" spans="1:5" x14ac:dyDescent="0.2">
      <c r="A13" s="6">
        <f>13.3815834969752*(1-EXP(-datos!A14/22.2522530968308))</f>
        <v>12.251581307246559</v>
      </c>
      <c r="B13" s="6">
        <f>(datos!B14-A13)^2</f>
        <v>5.1238835471262767E-3</v>
      </c>
      <c r="C13" s="6">
        <f>(datos!B14-$E$2)^2</f>
        <v>0.42778086196301918</v>
      </c>
    </row>
    <row r="14" spans="1:5" x14ac:dyDescent="0.2">
      <c r="A14" s="6">
        <f>13.3815834969752*(1-EXP(-datos!A15/22.2522530968308))</f>
        <v>12.478984386597581</v>
      </c>
      <c r="B14" s="6">
        <f>(datos!B15-A14)^2</f>
        <v>3.4791578622929173E-3</v>
      </c>
      <c r="C14" s="6">
        <f>(datos!B15-$E$2)^2</f>
        <v>0.17143706031011233</v>
      </c>
    </row>
    <row r="15" spans="1:5" x14ac:dyDescent="0.2">
      <c r="A15" s="6">
        <f>13.3815834969752*(1-EXP(-datos!A16/22.2522530968308))</f>
        <v>12.660624580736192</v>
      </c>
      <c r="B15" s="6">
        <f>(datos!B16-A15)^2</f>
        <v>3.6753397894390932E-3</v>
      </c>
      <c r="C15" s="6">
        <f>(datos!B16-$E$2)^2</f>
        <v>5.4779209070432509E-2</v>
      </c>
    </row>
    <row r="16" spans="1:5" x14ac:dyDescent="0.2">
      <c r="A16" s="6">
        <f>13.3815834969752*(1-EXP(-datos!A17/22.2522530968308))</f>
        <v>12.805711270946674</v>
      </c>
      <c r="B16" s="6">
        <f>(datos!B17-A16)^2</f>
        <v>4.317971129427123E-3</v>
      </c>
      <c r="C16" s="6">
        <f>(datos!B17-$E$2)^2</f>
        <v>8.845324772903472E-3</v>
      </c>
    </row>
    <row r="17" spans="1:3" x14ac:dyDescent="0.2">
      <c r="A17" s="6">
        <f>13.3815834969752*(1-EXP(-datos!A18/22.2522530968308))</f>
        <v>12.921600530898518</v>
      </c>
      <c r="B17" s="6">
        <f>(datos!B18-A17)^2</f>
        <v>3.7946254069793151E-3</v>
      </c>
      <c r="C17" s="6">
        <f>(datos!B18-$E$2)^2</f>
        <v>6.7342394645020166E-4</v>
      </c>
    </row>
    <row r="18" spans="1:3" x14ac:dyDescent="0.2">
      <c r="A18" s="6">
        <f>13.3815834969752*(1-EXP(-datos!A19/22.2522530968308))</f>
        <v>13.014168088630395</v>
      </c>
      <c r="B18" s="6">
        <f>(datos!B19-A18)^2</f>
        <v>2.9341818258702577E-3</v>
      </c>
      <c r="C18" s="6">
        <f>(datos!B19-$E$2)^2</f>
        <v>1.5863506591072711E-2</v>
      </c>
    </row>
    <row r="19" spans="1:3" x14ac:dyDescent="0.2">
      <c r="A19" s="6">
        <f>13.3815834969752*(1-EXP(-datos!A20/22.2522530968308))</f>
        <v>13.088107233189653</v>
      </c>
      <c r="B19" s="6">
        <f>(datos!B20-A19)^2</f>
        <v>3.3764505489568206E-3</v>
      </c>
      <c r="C19" s="6">
        <f>(datos!B20-$E$2)^2</f>
        <v>3.839656444230783E-2</v>
      </c>
    </row>
    <row r="20" spans="1:3" x14ac:dyDescent="0.2">
      <c r="A20" s="6">
        <f>13.3815834969752*(1-EXP(-datos!A21/22.2522530968308))</f>
        <v>13.147166770160366</v>
      </c>
      <c r="B20" s="6">
        <f>(datos!B21-A20)^2</f>
        <v>2.2247042073608313E-3</v>
      </c>
      <c r="C20" s="6">
        <f>(datos!B21-$E$2)^2</f>
        <v>7.0729622293543473E-2</v>
      </c>
    </row>
    <row r="21" spans="1:3" x14ac:dyDescent="0.2">
      <c r="A21" s="6">
        <f>13.3815834969752*(1-EXP(-datos!A22/22.2522530968308))</f>
        <v>13.194341090717993</v>
      </c>
      <c r="B21" s="6">
        <f>(datos!B22-A21)^2</f>
        <v>1.9661323260612329E-3</v>
      </c>
      <c r="C21" s="6">
        <f>(datos!B22-$E$2)^2</f>
        <v>9.9824663615855028E-2</v>
      </c>
    </row>
    <row r="22" spans="1:3" x14ac:dyDescent="0.2">
      <c r="A22" s="6">
        <f>13.3815834969752*(1-EXP(-datos!A23/22.2522530968308))</f>
        <v>13.23202199094546</v>
      </c>
      <c r="B22" s="6">
        <f>(datos!B23-A22)^2</f>
        <v>2.7062875419295923E-3</v>
      </c>
      <c r="C22" s="6">
        <f>(datos!B23-$E$2)^2</f>
        <v>0.11968168840924129</v>
      </c>
    </row>
    <row r="23" spans="1:3" x14ac:dyDescent="0.2">
      <c r="A23" s="6">
        <f>13.3815834969752*(1-EXP(-datos!A24/22.2522530968308))</f>
        <v>13.262119938836788</v>
      </c>
      <c r="B23" s="6">
        <f>(datos!B24-A23)^2</f>
        <v>1.7740892476147149E-3</v>
      </c>
      <c r="C23" s="6">
        <f>(datos!B24-$E$2)^2</f>
        <v>0.14895772146709088</v>
      </c>
    </row>
    <row r="24" spans="1:3" x14ac:dyDescent="0.2">
      <c r="A24" s="6">
        <f>13.3815834969752*(1-EXP(-datos!A25/22.2522530968308))</f>
        <v>13.286160937374525</v>
      </c>
      <c r="B24" s="6">
        <f>(datos!B25-A24)^2</f>
        <v>1.3076133918043409E-3</v>
      </c>
      <c r="C24" s="6">
        <f>(datos!B25-$E$2)^2</f>
        <v>0.17301474626047705</v>
      </c>
    </row>
    <row r="25" spans="1:3" x14ac:dyDescent="0.2">
      <c r="A25" s="6">
        <f>13.3815834969752*(1-EXP(-datos!A26/22.2522530968308))</f>
        <v>13.305363894758139</v>
      </c>
      <c r="B25" s="6">
        <f>(datos!B26-A25)^2</f>
        <v>1.2506050524647902E-3</v>
      </c>
      <c r="C25" s="6">
        <f>(datos!B26-$E$2)^2</f>
        <v>0.19005276278940114</v>
      </c>
    </row>
    <row r="26" spans="1:3" x14ac:dyDescent="0.2">
      <c r="A26" s="6">
        <f>13.3815834969752*(1-EXP(-datos!A27/22.2522530968308))</f>
        <v>13.320702424549157</v>
      </c>
      <c r="B26" s="6">
        <f>(datos!B27-A26)^2</f>
        <v>9.4263887319675707E-4</v>
      </c>
      <c r="C26" s="6">
        <f>(datos!B27-$E$2)^2</f>
        <v>0.2078907793183252</v>
      </c>
    </row>
    <row r="27" spans="1:3" x14ac:dyDescent="0.2">
      <c r="A27" s="6">
        <f>13.3815834969752*(1-EXP(-datos!A28/22.2522530968308))</f>
        <v>13.332954209076407</v>
      </c>
      <c r="B27" s="6">
        <f>(datos!B28-A27)^2</f>
        <v>1.0859798958514871E-3</v>
      </c>
      <c r="C27" s="6">
        <f>(datos!B28-$E$2)^2</f>
        <v>0.21710978758278887</v>
      </c>
    </row>
    <row r="28" spans="1:3" x14ac:dyDescent="0.2">
      <c r="A28" s="6">
        <f>13.3815834969752*(1-EXP(-datos!A29/22.2522530968308))</f>
        <v>13.342740428886732</v>
      </c>
      <c r="B28" s="6">
        <f>(datos!B29-A28)^2</f>
        <v>5.171271059524799E-4</v>
      </c>
      <c r="C28" s="6">
        <f>(datos!B29-$E$2)^2</f>
        <v>0.23614780411171293</v>
      </c>
    </row>
    <row r="29" spans="1:3" x14ac:dyDescent="0.2">
      <c r="A29" s="6">
        <f>13.3815834969752*(1-EXP(-datos!A30/22.2522530968308))</f>
        <v>13.350557257362862</v>
      </c>
      <c r="B29" s="6">
        <f>(datos!B30-A29)^2</f>
        <v>4.2260083028293764E-4</v>
      </c>
      <c r="C29" s="6">
        <f>(datos!B30-$E$2)^2</f>
        <v>0.24596681237617496</v>
      </c>
    </row>
    <row r="30" spans="1:3" x14ac:dyDescent="0.2">
      <c r="A30" s="6">
        <f>13.3815834969752*(1-EXP(-datos!A31/22.2522530968308))</f>
        <v>13.356801017324267</v>
      </c>
      <c r="B30" s="6">
        <f>(datos!B31-A30)^2</f>
        <v>2.8227418313033398E-4</v>
      </c>
      <c r="C30" s="6">
        <f>(datos!B31-$E$2)^2</f>
        <v>0.25598582064063696</v>
      </c>
    </row>
    <row r="31" spans="1:3" x14ac:dyDescent="0.2">
      <c r="A31" s="6">
        <f>13.3815834969752*(1-EXP(-datos!A32/22.2522530968308))</f>
        <v>13.361788275081643</v>
      </c>
      <c r="B31" s="6">
        <f>(datos!B32-A31)^2</f>
        <v>1.3896342940050455E-4</v>
      </c>
      <c r="C31" s="6">
        <f>(datos!B32-$E$2)^2</f>
        <v>0.26620482890509894</v>
      </c>
    </row>
    <row r="32" spans="1:3" x14ac:dyDescent="0.2">
      <c r="A32" s="6">
        <f>13.3815834969752*(1-EXP(-datos!A33/22.2522530968308))</f>
        <v>13.365771890738275</v>
      </c>
      <c r="B32" s="6">
        <f>(datos!B33-A32)^2</f>
        <v>2.4875253746008846E-4</v>
      </c>
      <c r="C32" s="6">
        <f>(datos!B33-$E$2)^2</f>
        <v>0.26620482890509894</v>
      </c>
    </row>
    <row r="33" spans="1:3" x14ac:dyDescent="0.2">
      <c r="A33" s="6">
        <f>13.3815834969752*(1-EXP(-datos!A34/22.2522530968308))</f>
        <v>13.368953838508329</v>
      </c>
      <c r="B33" s="6">
        <f>(datos!B34-A33)^2</f>
        <v>3.5924799419982336E-4</v>
      </c>
      <c r="C33" s="6">
        <f>(datos!B34-$E$2)^2</f>
        <v>0.26620482890509894</v>
      </c>
    </row>
    <row r="34" spans="1:3" x14ac:dyDescent="0.2">
      <c r="A34" s="6">
        <f>13.3815834969752*(1-EXP(-datos!A35/22.2522530968308))</f>
        <v>13.37149544705796</v>
      </c>
      <c r="B34" s="6">
        <f>(datos!B35-A34)^2</f>
        <v>1.3214530306237185E-4</v>
      </c>
      <c r="C34" s="6">
        <f>(datos!B35-$E$2)^2</f>
        <v>0.27662383716956096</v>
      </c>
    </row>
    <row r="35" spans="1:3" x14ac:dyDescent="0.2">
      <c r="A35" s="6">
        <f>13.3815834969752*(1-EXP(-datos!A36/22.2522530968308))</f>
        <v>13.373525579067154</v>
      </c>
      <c r="B35" s="6">
        <f>(datos!B36-A35)^2</f>
        <v>1.8294128910185289E-4</v>
      </c>
      <c r="C35" s="6">
        <f>(datos!B36-$E$2)^2</f>
        <v>0.27662383716956096</v>
      </c>
    </row>
    <row r="36" spans="1:3" x14ac:dyDescent="0.2">
      <c r="A36" s="6">
        <f>13.3815834969752*(1-EXP(-datos!A37/22.2522530968308))</f>
        <v>13.375147164726105</v>
      </c>
      <c r="B36" s="6">
        <f>(datos!B37-A36)^2</f>
        <v>2.6493304717666327E-5</v>
      </c>
      <c r="C36" s="6">
        <f>(datos!B37-$E$2)^2</f>
        <v>0.28724284543402295</v>
      </c>
    </row>
    <row r="37" spans="1:3" x14ac:dyDescent="0.2">
      <c r="A37" s="6">
        <f>13.3815834969752*(1-EXP(-datos!A38/22.2522530968308))</f>
        <v>13.376442420422487</v>
      </c>
      <c r="B37" s="6">
        <f>(datos!B38-A37)^2</f>
        <v>4.1504780900087515E-5</v>
      </c>
      <c r="C37" s="6">
        <f>(datos!B38-$E$2)^2</f>
        <v>0.28724284543402295</v>
      </c>
    </row>
    <row r="38" spans="1:3" x14ac:dyDescent="0.2">
      <c r="A38" s="6">
        <f>13.3815834969752*(1-EXP(-datos!A39/22.2522530968308))</f>
        <v>13.377477017213442</v>
      </c>
      <c r="B38" s="6">
        <f>(datos!B39-A38)^2</f>
        <v>5.5905786410120672E-5</v>
      </c>
      <c r="C38" s="6">
        <f>(datos!B39-$E$2)^2</f>
        <v>0.28724284543402295</v>
      </c>
    </row>
    <row r="39" spans="1:3" x14ac:dyDescent="0.2">
      <c r="A39" s="6">
        <f>13.3815834969752*(1-EXP(-datos!A40/22.2522530968308))</f>
        <v>13.378303410428964</v>
      </c>
      <c r="B39" s="6">
        <f>(datos!B40-A39)^2</f>
        <v>6.8946624751848169E-5</v>
      </c>
      <c r="C39" s="6">
        <f>(datos!B40-$E$2)^2</f>
        <v>0.28724284543402295</v>
      </c>
    </row>
    <row r="40" spans="1:3" x14ac:dyDescent="0.2">
      <c r="A40" s="6">
        <f>13.3815834969752*(1-EXP(-datos!A41/22.2522530968308))</f>
        <v>13.378963499221651</v>
      </c>
      <c r="B40" s="6">
        <f>(datos!B41-A40)^2</f>
        <v>1.0743338635191022E-6</v>
      </c>
      <c r="C40" s="6">
        <f>(datos!B41-$E$2)^2</f>
        <v>0.29806185369848687</v>
      </c>
    </row>
    <row r="41" spans="1:3" x14ac:dyDescent="0.2">
      <c r="A41" s="6">
        <f>13.3815834969752*(1-EXP(-datos!A42/22.2522530968308))</f>
        <v>13.37949075090529</v>
      </c>
      <c r="B41" s="6">
        <f>(datos!B42-A41)^2</f>
        <v>2.5933464046324436E-7</v>
      </c>
      <c r="C41" s="6">
        <f>(datos!B42-$E$2)^2</f>
        <v>0.29806185369848687</v>
      </c>
    </row>
    <row r="42" spans="1:3" x14ac:dyDescent="0.2">
      <c r="A42" s="6">
        <f>13.3815834969752*(1-EXP(-datos!A43/22.2522530968308))</f>
        <v>13.37991189778883</v>
      </c>
      <c r="B42" s="6">
        <f>(datos!B43-A42)^2</f>
        <v>7.7619996132103872E-9</v>
      </c>
      <c r="C42" s="6">
        <f>(datos!B43-$E$2)^2</f>
        <v>0.29806185369848687</v>
      </c>
    </row>
    <row r="43" spans="1:3" x14ac:dyDescent="0.2">
      <c r="A43" s="6">
        <f>13.3815834969752*(1-EXP(-datos!A44/22.2522530968308))</f>
        <v>13.380248292537333</v>
      </c>
      <c r="B43" s="6">
        <f>(datos!B44-A43)^2</f>
        <v>6.164918409484309E-8</v>
      </c>
      <c r="C43" s="6">
        <f>(datos!B44-$E$2)^2</f>
        <v>0.29806185369848687</v>
      </c>
    </row>
    <row r="44" spans="1:3" x14ac:dyDescent="0.2">
      <c r="A44" s="6">
        <f>13.3815834969752*(1-EXP(-datos!A45/22.2522530968308))</f>
        <v>13.380516990778357</v>
      </c>
      <c r="B44" s="6">
        <f>(datos!B45-A44)^2</f>
        <v>2.6727946490558713E-7</v>
      </c>
      <c r="C44" s="6">
        <f>(datos!B45-$E$2)^2</f>
        <v>0.29806185369848687</v>
      </c>
    </row>
    <row r="45" spans="1:3" x14ac:dyDescent="0.2">
      <c r="A45" s="6">
        <f>13.3815834969752*(1-EXP(-datos!A46/22.2522530968308))</f>
        <v>13.380731615843258</v>
      </c>
      <c r="B45" s="6">
        <f>(datos!B46-A45)^2</f>
        <v>5.3526174210511373E-7</v>
      </c>
      <c r="C45" s="6">
        <f>(datos!B46-$E$2)^2</f>
        <v>0.29806185369848687</v>
      </c>
    </row>
    <row r="46" spans="1:3" x14ac:dyDescent="0.2">
      <c r="A46" s="6">
        <f>13.3815834969752*(1-EXP(-datos!A47/22.2522530968308))</f>
        <v>13.380903049486845</v>
      </c>
      <c r="B46" s="6">
        <f>(datos!B47-A46)^2</f>
        <v>8.1549837568930959E-7</v>
      </c>
      <c r="C46" s="6">
        <f>(datos!B47-$E$2)^2</f>
        <v>0.29806185369848687</v>
      </c>
    </row>
    <row r="47" spans="1:3" x14ac:dyDescent="0.2">
      <c r="A47" s="6">
        <f>13.3815834969752*(1-EXP(-datos!A48/22.2522530968308))</f>
        <v>13.38103998360573</v>
      </c>
      <c r="B47" s="6">
        <f>(datos!B48-A47)^2</f>
        <v>1.0815659001848384E-6</v>
      </c>
      <c r="C47" s="6">
        <f>(datos!B48-$E$2)^2</f>
        <v>0.29806185369848687</v>
      </c>
    </row>
    <row r="48" spans="1:3" x14ac:dyDescent="0.2">
      <c r="A48" s="6">
        <f>13.3815834969752*(1-EXP(-datos!A49/22.2522530968308))</f>
        <v>13.381149360928189</v>
      </c>
      <c r="B48" s="6">
        <f>(datos!B49-A48)^2</f>
        <v>1.321030543246363E-6</v>
      </c>
      <c r="C48" s="6">
        <f>(datos!B49-$E$2)^2</f>
        <v>0.29806185369848687</v>
      </c>
    </row>
    <row r="49" spans="1:3" x14ac:dyDescent="0.2">
      <c r="A49" s="6">
        <f>13.3815834969752*(1-EXP(-datos!A50/22.2522530968308))</f>
        <v>13.38123672701902</v>
      </c>
      <c r="B49" s="6">
        <f>(datos!B50-A49)^2</f>
        <v>1.5294937195732737E-6</v>
      </c>
      <c r="C49" s="6">
        <f>(datos!B50-$E$2)^2</f>
        <v>0.29806185369848687</v>
      </c>
    </row>
    <row r="50" spans="1:3" x14ac:dyDescent="0.2">
      <c r="A50" s="6">
        <f>13.3815834969752*(1-EXP(-datos!A51/22.2522530968308))</f>
        <v>13.381306511446502</v>
      </c>
      <c r="B50" s="6">
        <f>(datos!B51-A50)^2</f>
        <v>1.7069721598374442E-6</v>
      </c>
      <c r="C50" s="6">
        <f>(datos!B51-$E$2)^2</f>
        <v>0.29806185369848687</v>
      </c>
    </row>
    <row r="51" spans="1:3" x14ac:dyDescent="0.2">
      <c r="A51" s="6">
        <f>13.3815834969752*(1-EXP(-datos!A52/22.2522530968308))</f>
        <v>13.381362252366946</v>
      </c>
      <c r="B51" s="6">
        <f>(datos!B52-A51)^2</f>
        <v>7.4610684172336195E-5</v>
      </c>
      <c r="C51" s="6">
        <f>(datos!B52-$E$2)^2</f>
        <v>0.30908086196294887</v>
      </c>
    </row>
    <row r="52" spans="1:3" x14ac:dyDescent="0.2">
      <c r="A52" s="6">
        <f>13.3815834969752*(1-EXP(-datos!A53/22.2522530968308))</f>
        <v>13.381406775913593</v>
      </c>
      <c r="B52" s="6">
        <f>(datos!B53-A52)^2</f>
        <v>7.3843500199214057E-5</v>
      </c>
      <c r="C52" s="6">
        <f>(datos!B53-$E$2)^2</f>
        <v>0.30908086196294887</v>
      </c>
    </row>
    <row r="53" spans="1:3" x14ac:dyDescent="0.2">
      <c r="A53" s="6">
        <f>13.3815834969752*(1-EXP(-datos!A54/22.2522530968308))</f>
        <v>13.381442339485028</v>
      </c>
      <c r="B53" s="6">
        <f>(datos!B54-A53)^2</f>
        <v>7.3233553489514239E-5</v>
      </c>
      <c r="C53" s="6">
        <f>(datos!B54-$E$2)^2</f>
        <v>0.30908086196294887</v>
      </c>
    </row>
    <row r="54" spans="1:3" x14ac:dyDescent="0.2">
      <c r="A54" s="6">
        <f>13.3815834969752*(1-EXP(-datos!A55/22.2522530968308))</f>
        <v>13.381470746198069</v>
      </c>
      <c r="B54" s="6">
        <f>(datos!B55-A54)^2</f>
        <v>7.2748170417766394E-5</v>
      </c>
      <c r="C54" s="6">
        <f>(datos!B55-$E$2)^2</f>
        <v>0.30908086196294887</v>
      </c>
    </row>
    <row r="55" spans="1:3" x14ac:dyDescent="0.2">
      <c r="A55" s="6">
        <f>13.3815834969752*(1-EXP(-datos!A56/22.2522530968308))</f>
        <v>13.381493436308009</v>
      </c>
      <c r="B55" s="6">
        <f>(datos!B56-A55)^2</f>
        <v>7.2361625845906885E-5</v>
      </c>
      <c r="C55" s="6">
        <f>(datos!B56-$E$2)^2</f>
        <v>0.30908086196294887</v>
      </c>
    </row>
    <row r="56" spans="1:3" x14ac:dyDescent="0.2">
      <c r="A56" s="6">
        <f>13.3815834969752*(1-EXP(-datos!A57/22.2522530968308))</f>
        <v>13.381511560231338</v>
      </c>
      <c r="B56" s="6">
        <f>(datos!B57-A56)^2</f>
        <v>7.2053609706206051E-5</v>
      </c>
      <c r="C56" s="6">
        <f>(datos!B57-$E$2)^2</f>
        <v>0.30908086196294887</v>
      </c>
    </row>
    <row r="57" spans="1:3" x14ac:dyDescent="0.2">
      <c r="A57" s="6">
        <f>13.3815834969752*(1-EXP(-datos!A58/22.2522530968308))</f>
        <v>13.381526036873261</v>
      </c>
      <c r="B57" s="6">
        <f>(datos!B58-A57)^2</f>
        <v>7.1808051073343187E-5</v>
      </c>
      <c r="C57" s="6">
        <f>(datos!B58-$E$2)^2</f>
        <v>0.30908086196294887</v>
      </c>
    </row>
    <row r="58" spans="1:3" x14ac:dyDescent="0.2">
      <c r="A58" s="6">
        <f>13.3815834969752*(1-EXP(-datos!A59/22.2522530968308))</f>
        <v>13.381537600217332</v>
      </c>
      <c r="B58" s="6">
        <f>(datos!B59-A58)^2</f>
        <v>7.1612210081715307E-5</v>
      </c>
      <c r="C58" s="6">
        <f>(datos!B59-$E$2)^2</f>
        <v>0.30908086196294887</v>
      </c>
    </row>
    <row r="59" spans="1:3" x14ac:dyDescent="0.2">
      <c r="A59" s="6">
        <f>13.3815834969752*(1-EXP(-datos!A60/22.2522530968308))</f>
        <v>13.38154683653932</v>
      </c>
      <c r="B59" s="6">
        <f>(datos!B60-A59)^2</f>
        <v>7.1455972492989213E-5</v>
      </c>
      <c r="C59" s="6">
        <f>(datos!B60-$E$2)^2</f>
        <v>0.30908086196294887</v>
      </c>
    </row>
    <row r="60" spans="1:3" x14ac:dyDescent="0.2">
      <c r="A60" s="6">
        <f>13.3815834969752*(1-EXP(-datos!A61/22.2522530968308))</f>
        <v>13.381554214132111</v>
      </c>
      <c r="B60" s="6">
        <f>(datos!B61-A60)^2</f>
        <v>7.1331298926248919E-5</v>
      </c>
      <c r="C60" s="6">
        <f>(datos!B61-$E$2)^2</f>
        <v>0.30908086196294887</v>
      </c>
    </row>
    <row r="61" spans="1:3" x14ac:dyDescent="0.2">
      <c r="A61" s="6">
        <f>13.3815834969752*(1-EXP(-datos!A62/22.2522530968308))</f>
        <v>13.381560107048736</v>
      </c>
      <c r="B61" s="6">
        <f>(datos!B62-A61)^2</f>
        <v>7.1231793028797899E-5</v>
      </c>
      <c r="C61" s="6">
        <f>(datos!B62-$E$2)^2</f>
        <v>0.30908086196294887</v>
      </c>
    </row>
    <row r="62" spans="1:3" x14ac:dyDescent="0.2">
      <c r="A62" s="6">
        <f>13.3815834969752*(1-EXP(-datos!A63/22.2522530968308))</f>
        <v>13.381564814067318</v>
      </c>
      <c r="B62" s="6">
        <f>(datos!B63-A62)^2</f>
        <v>7.1152361718933139E-5</v>
      </c>
      <c r="C62" s="6">
        <f>(datos!B63-$E$2)^2</f>
        <v>0.30908086196294887</v>
      </c>
    </row>
    <row r="63" spans="1:3" x14ac:dyDescent="0.2">
      <c r="A63" s="6">
        <f>13.3815834969752*(1-EXP(-datos!A64/22.2522530968308))</f>
        <v>13.381568573839486</v>
      </c>
      <c r="B63" s="6">
        <f>(datos!B64-A63)^2</f>
        <v>7.1088947100212202E-5</v>
      </c>
      <c r="C63" s="6">
        <f>(datos!B64-$E$2)^2</f>
        <v>0.30908086196294887</v>
      </c>
    </row>
    <row r="64" spans="1:3" x14ac:dyDescent="0.2">
      <c r="A64" s="6">
        <f>13.3815834969752*(1-EXP(-datos!A65/22.2522530968308))</f>
        <v>13.381571576990318</v>
      </c>
      <c r="B64" s="6">
        <f>(datos!B65-A64)^2</f>
        <v>7.1038314430149079E-5</v>
      </c>
      <c r="C64" s="6">
        <f>(datos!B65-$E$2)^2</f>
        <v>0.30908086196294887</v>
      </c>
    </row>
    <row r="65" spans="1:3" x14ac:dyDescent="0.2">
      <c r="A65" s="6">
        <f>13.3815834969752*(1-EXP(-datos!A66/22.2522530968308))</f>
        <v>13.381573975783251</v>
      </c>
      <c r="B65" s="6">
        <f>(datos!B66-A65)^2</f>
        <v>7.0997884101249687E-5</v>
      </c>
      <c r="C65" s="6">
        <f>(datos!B66-$E$2)^2</f>
        <v>0.30908086196294887</v>
      </c>
    </row>
    <row r="66" spans="1:3" x14ac:dyDescent="0.2">
      <c r="A66" s="6">
        <f>13.3815834969752*(1-EXP(-datos!A67/22.2522530968308))</f>
        <v>13.381575891840042</v>
      </c>
      <c r="B66" s="6">
        <f>(datos!B67-A66)^2</f>
        <v>7.0965598290687415E-5</v>
      </c>
      <c r="C66" s="6">
        <f>(datos!B67-$E$2)^2</f>
        <v>0.30908086196294887</v>
      </c>
    </row>
    <row r="67" spans="1:3" x14ac:dyDescent="0.2">
      <c r="A67" s="6">
        <f>13.3815834969752*(1-EXP(-datos!A68/22.2522530968308))</f>
        <v>13.381577422307123</v>
      </c>
      <c r="B67" s="6">
        <f>(datos!B68-A67)^2</f>
        <v>7.0939814992564544E-5</v>
      </c>
      <c r="C67" s="6">
        <f>(datos!B68-$E$2)^2</f>
        <v>0.30908086196294887</v>
      </c>
    </row>
    <row r="68" spans="1:3" x14ac:dyDescent="0.2">
      <c r="A68" s="6">
        <f>13.3815834969752*(1-EXP(-datos!A69/22.2522530968308))</f>
        <v>13.381578644781062</v>
      </c>
      <c r="B68" s="6">
        <f>(datos!B69-A68)^2</f>
        <v>7.0919223723550146E-5</v>
      </c>
      <c r="C68" s="6">
        <f>(datos!B69-$E$2)^2</f>
        <v>0.30908086196294887</v>
      </c>
    </row>
    <row r="69" spans="1:3" x14ac:dyDescent="0.2">
      <c r="A69" s="6">
        <f>13.3815834969752*(1-EXP(-datos!A70/22.2522530968308))</f>
        <v>13.381579621242787</v>
      </c>
      <c r="B69" s="6">
        <f>(datos!B70-A69)^2</f>
        <v>7.0902778414928035E-5</v>
      </c>
      <c r="C69" s="6">
        <f>(datos!B70-$E$2)^2</f>
        <v>0.30908086196294887</v>
      </c>
    </row>
    <row r="70" spans="1:3" x14ac:dyDescent="0.2">
      <c r="A70" s="6">
        <f>13.3815834969752*(1-EXP(-datos!A71/22.2522530968308))</f>
        <v>13.381580401200111</v>
      </c>
      <c r="B70" s="6">
        <f>(datos!B71-A70)^2</f>
        <v>7.0889643951102855E-5</v>
      </c>
      <c r="C70" s="6">
        <f>(datos!B71-$E$2)^2</f>
        <v>0.30908086196294887</v>
      </c>
    </row>
    <row r="71" spans="1:3" x14ac:dyDescent="0.2">
      <c r="A71" s="6">
        <f>13.3815834969752*(1-EXP(-datos!A72/22.2522530968308))</f>
        <v>13.381581024197832</v>
      </c>
      <c r="B71" s="6">
        <f>(datos!B72-A71)^2</f>
        <v>7.0879153557501428E-5</v>
      </c>
      <c r="C71" s="6">
        <f>(datos!B72-$E$2)^2</f>
        <v>0.30908086196294887</v>
      </c>
    </row>
    <row r="72" spans="1:3" x14ac:dyDescent="0.2">
      <c r="A72" s="6">
        <f>13.3815834969752*(1-EXP(-datos!A73/22.2522530968308))</f>
        <v>13.381581521822699</v>
      </c>
      <c r="B72" s="6">
        <f>(datos!B73-A72)^2</f>
        <v>7.0870774821695279E-5</v>
      </c>
      <c r="C72" s="6">
        <f>(datos!B73-$E$2)^2</f>
        <v>0.30908086196294887</v>
      </c>
    </row>
    <row r="73" spans="1:3" x14ac:dyDescent="0.2">
      <c r="A73" s="6">
        <f>13.3815834969752*(1-EXP(-datos!A74/22.2522530968308))</f>
        <v>13.381581919304903</v>
      </c>
      <c r="B73" s="6">
        <f>(datos!B74-A73)^2</f>
        <v>7.0864082589173704E-5</v>
      </c>
      <c r="C73" s="6">
        <f>(datos!B74-$E$2)^2</f>
        <v>0.30908086196294887</v>
      </c>
    </row>
    <row r="74" spans="1:3" x14ac:dyDescent="0.2">
      <c r="A74" s="6">
        <f>13.3815834969752*(1-EXP(-datos!A75/22.2522530968308))</f>
        <v>13.381582236797282</v>
      </c>
      <c r="B74" s="6">
        <f>(datos!B75-A74)^2</f>
        <v>7.0858737337041214E-5</v>
      </c>
      <c r="C74" s="6">
        <f>(datos!B75-$E$2)^2</f>
        <v>0.30908086196294887</v>
      </c>
    </row>
    <row r="75" spans="1:3" x14ac:dyDescent="0.2">
      <c r="A75" s="6">
        <f>13.3815834969752*(1-EXP(-datos!A76/22.2522530968308))</f>
        <v>13.38158249039709</v>
      </c>
      <c r="B75" s="6">
        <f>(datos!B76-A75)^2</f>
        <v>7.0854467915093102E-5</v>
      </c>
      <c r="C75" s="6">
        <f>(datos!B76-$E$2)^2</f>
        <v>0.30908086196294887</v>
      </c>
    </row>
    <row r="76" spans="1:3" x14ac:dyDescent="0.2">
      <c r="A76" s="6">
        <f>13.3815834969752*(1-EXP(-datos!A77/22.2522530968308))</f>
        <v>13.381582692962152</v>
      </c>
      <c r="B76" s="6">
        <f>(datos!B77-A76)^2</f>
        <v>7.0851057769423024E-5</v>
      </c>
      <c r="C76" s="6">
        <f>(datos!B77-$E$2)^2</f>
        <v>0.30908086196294887</v>
      </c>
    </row>
    <row r="77" spans="1:3" x14ac:dyDescent="0.2">
      <c r="A77" s="6">
        <f>13.3815834969752*(1-EXP(-datos!A78/22.2522530968308))</f>
        <v>13.38158285476276</v>
      </c>
      <c r="B77" s="6">
        <f>(datos!B78-A77)^2</f>
        <v>7.0848333944801699E-5</v>
      </c>
      <c r="C77" s="6">
        <f>(datos!B78-$E$2)^2</f>
        <v>0.30908086196294887</v>
      </c>
    </row>
    <row r="78" spans="1:3" x14ac:dyDescent="0.2">
      <c r="A78" s="6">
        <f>13.3815834969752*(1-EXP(-datos!A79/22.2522530968308))</f>
        <v>13.38158298400241</v>
      </c>
      <c r="B78" s="6">
        <f>(datos!B79-A78)^2</f>
        <v>7.0846158303694107E-5</v>
      </c>
      <c r="C78" s="6">
        <f>(datos!B79-$E$2)^2</f>
        <v>0.30908086196294887</v>
      </c>
    </row>
    <row r="79" spans="1:3" x14ac:dyDescent="0.2">
      <c r="A79" s="6">
        <f>13.3815834969752*(1-EXP(-datos!A80/22.2522530968308))</f>
        <v>13.381583087233707</v>
      </c>
      <c r="B79" s="6">
        <f>(datos!B80-A79)^2</f>
        <v>7.0844420515389357E-5</v>
      </c>
      <c r="C79" s="6">
        <f>(datos!B80-$E$2)^2</f>
        <v>0.30908086196294887</v>
      </c>
    </row>
    <row r="80" spans="1:3" x14ac:dyDescent="0.2">
      <c r="A80" s="6">
        <f>13.3815834969752*(1-EXP(-datos!A81/22.2522530968308))</f>
        <v>13.381583169690606</v>
      </c>
      <c r="B80" s="6">
        <f>(datos!B81-A80)^2</f>
        <v>7.0843032457150261E-5</v>
      </c>
      <c r="C80" s="6">
        <f>(datos!B81-$E$2)^2</f>
        <v>0.30908086196294887</v>
      </c>
    </row>
    <row r="81" spans="1:3" x14ac:dyDescent="0.2">
      <c r="A81" s="6">
        <f>13.3815834969752*(1-EXP(-datos!A82/22.2522530968308))</f>
        <v>13.381583235553775</v>
      </c>
      <c r="B81" s="6">
        <f>(datos!B82-A81)^2</f>
        <v>7.0841923743251631E-5</v>
      </c>
      <c r="C81" s="6">
        <f>(datos!B82-$E$2)^2</f>
        <v>0.30908086196294887</v>
      </c>
    </row>
    <row r="82" spans="1:3" x14ac:dyDescent="0.2">
      <c r="A82" s="6">
        <f>13.3815834969752*(1-EXP(-datos!A83/22.2522530968308))</f>
        <v>13.381583288162554</v>
      </c>
      <c r="B82" s="6">
        <f>(datos!B83-A82)^2</f>
        <v>7.0841038154608672E-5</v>
      </c>
      <c r="C82" s="6">
        <f>(datos!B83-$E$2)^2</f>
        <v>0.30908086196294887</v>
      </c>
    </row>
    <row r="83" spans="1:3" x14ac:dyDescent="0.2">
      <c r="A83" s="6">
        <f>13.3815834969752*(1-EXP(-datos!A84/22.2522530968308))</f>
        <v>13.381583330184277</v>
      </c>
      <c r="B83" s="6">
        <f>(datos!B84-A83)^2</f>
        <v>7.0840330786907854E-5</v>
      </c>
      <c r="C83" s="6">
        <f>(datos!B84-$E$2)^2</f>
        <v>0.30908086196294887</v>
      </c>
    </row>
    <row r="84" spans="1:3" x14ac:dyDescent="0.2">
      <c r="A84" s="6">
        <f>13.3815834969752*(1-EXP(-datos!A85/22.2522530968308))</f>
        <v>13.381583363749495</v>
      </c>
      <c r="B84" s="6">
        <f>(datos!B85-A84)^2</f>
        <v>7.0839765773317388E-5</v>
      </c>
      <c r="C84" s="6">
        <f>(datos!B85-$E$2)^2</f>
        <v>0.30908086196294887</v>
      </c>
    </row>
    <row r="85" spans="1:3" x14ac:dyDescent="0.2">
      <c r="A85" s="6">
        <f>13.3815834969752*(1-EXP(-datos!A86/22.2522530968308))</f>
        <v>13.381583390560005</v>
      </c>
      <c r="B85" s="6">
        <f>(datos!B86-A85)^2</f>
        <v>7.0839314465426101E-5</v>
      </c>
      <c r="C85" s="6">
        <f>(datos!B86-$E$2)^2</f>
        <v>0.30908086196294887</v>
      </c>
    </row>
    <row r="86" spans="1:3" x14ac:dyDescent="0.2">
      <c r="A86" s="6">
        <f>13.3815834969752*(1-EXP(-datos!A87/22.2522530968308))</f>
        <v>13.381583411975134</v>
      </c>
      <c r="B86" s="6">
        <f>(datos!B87-A86)^2</f>
        <v>7.0838953980327109E-5</v>
      </c>
      <c r="C86" s="6">
        <f>(datos!B87-$E$2)^2</f>
        <v>0.30908086196294887</v>
      </c>
    </row>
    <row r="87" spans="1:3" x14ac:dyDescent="0.2">
      <c r="A87" s="6">
        <f>13.3815834969752*(1-EXP(-datos!A88/22.2522530968308))</f>
        <v>13.381583429080656</v>
      </c>
      <c r="B87" s="6">
        <f>(datos!B88-A87)^2</f>
        <v>7.0838666040350871E-5</v>
      </c>
      <c r="C87" s="6">
        <f>(datos!B88-$E$2)^2</f>
        <v>0.30908086196294887</v>
      </c>
    </row>
    <row r="88" spans="1:3" x14ac:dyDescent="0.2">
      <c r="A88" s="6">
        <f>13.3815834969752*(1-EXP(-datos!A89/22.2522530968308))</f>
        <v>13.381583442743841</v>
      </c>
      <c r="B88" s="6">
        <f>(datos!B89-A88)^2</f>
        <v>7.0838436046217229E-5</v>
      </c>
      <c r="C88" s="6">
        <f>(datos!B89-$E$2)^2</f>
        <v>0.30908086196294887</v>
      </c>
    </row>
    <row r="89" spans="1:3" x14ac:dyDescent="0.2">
      <c r="A89" s="6">
        <f>13.3815834969752*(1-EXP(-datos!A90/22.2522530968308))</f>
        <v>13.381583453657429</v>
      </c>
      <c r="B89" s="6">
        <f>(datos!B90-A89)^2</f>
        <v>7.0838252336655492E-5</v>
      </c>
      <c r="C89" s="6">
        <f>(datos!B90-$E$2)^2</f>
        <v>0.30908086196294887</v>
      </c>
    </row>
    <row r="90" spans="1:3" x14ac:dyDescent="0.2">
      <c r="A90" s="6">
        <f>13.3815834969752*(1-EXP(-datos!A91/22.2522530968308))</f>
        <v>13.381583462374751</v>
      </c>
      <c r="B90" s="6">
        <f>(datos!B91-A90)^2</f>
        <v>7.0838105597242703E-5</v>
      </c>
      <c r="C90" s="6">
        <f>(datos!B91-$E$2)^2</f>
        <v>0.30908086196294887</v>
      </c>
    </row>
    <row r="91" spans="1:3" x14ac:dyDescent="0.2">
      <c r="A91" s="6">
        <f>13.3815834969752*(1-EXP(-datos!A92/22.2522530968308))</f>
        <v>13.381583469337789</v>
      </c>
      <c r="B91" s="6">
        <f>(datos!B92-A91)^2</f>
        <v>7.08379883879461E-5</v>
      </c>
      <c r="C91" s="6">
        <f>(datos!B92-$E$2)^2</f>
        <v>0.30908086196294887</v>
      </c>
    </row>
    <row r="92" spans="1:3" x14ac:dyDescent="0.2">
      <c r="A92" s="6">
        <f>13.3815834969752*(1-EXP(-datos!A93/22.2522530968308))</f>
        <v>13.381583474899577</v>
      </c>
      <c r="B92" s="6">
        <f>(datos!B93-A92)^2</f>
        <v>7.0837894766067404E-5</v>
      </c>
      <c r="C92" s="6">
        <f>(datos!B93-$E$2)^2</f>
        <v>0.30908086196294887</v>
      </c>
    </row>
    <row r="93" spans="1:3" x14ac:dyDescent="0.2">
      <c r="A93" s="6">
        <f>13.3815834969752*(1-EXP(-datos!A94/22.2522530968308))</f>
        <v>13.381583479342103</v>
      </c>
      <c r="B93" s="6">
        <f>(datos!B94-A93)^2</f>
        <v>7.0837819984818123E-5</v>
      </c>
      <c r="C93" s="6">
        <f>(datos!B94-$E$2)^2</f>
        <v>0.30908086196294887</v>
      </c>
    </row>
    <row r="94" spans="1:3" x14ac:dyDescent="0.2">
      <c r="A94" s="6">
        <f>13.3815834969752*(1-EXP(-datos!A95/22.2522530968308))</f>
        <v>13.38158348289061</v>
      </c>
      <c r="B94" s="6">
        <f>(datos!B95-A94)^2</f>
        <v>7.0837760252661294E-5</v>
      </c>
      <c r="C94" s="6">
        <f>(datos!B95-$E$2)^2</f>
        <v>0.30908086196294887</v>
      </c>
    </row>
    <row r="95" spans="1:3" x14ac:dyDescent="0.2">
      <c r="A95" s="6">
        <f>13.3815834969752*(1-EXP(-datos!A96/22.2522530968308))</f>
        <v>13.38158348572501</v>
      </c>
      <c r="B95" s="6">
        <f>(datos!B96-A95)^2</f>
        <v>7.0837712541127555E-5</v>
      </c>
      <c r="C95" s="6">
        <f>(datos!B96-$E$2)^2</f>
        <v>0.30908086196294887</v>
      </c>
    </row>
    <row r="96" spans="1:3" x14ac:dyDescent="0.2">
      <c r="A96" s="6">
        <f>13.3815834969752*(1-EXP(-datos!A97/22.2522530968308))</f>
        <v>13.381583487989014</v>
      </c>
      <c r="B96" s="6">
        <f>(datos!B97-A96)^2</f>
        <v>7.0837674431087095E-5</v>
      </c>
      <c r="C96" s="6">
        <f>(datos!B97-$E$2)^2</f>
        <v>0.30908086196294887</v>
      </c>
    </row>
    <row r="97" spans="1:3" x14ac:dyDescent="0.2">
      <c r="A97" s="6">
        <f>13.3815834969752*(1-EXP(-datos!A98/22.2522530968308))</f>
        <v>13.381583489797405</v>
      </c>
      <c r="B97" s="6">
        <f>(datos!B98-A97)^2</f>
        <v>7.0837643990390135E-5</v>
      </c>
      <c r="C97" s="6">
        <f>(datos!B98-$E$2)^2</f>
        <v>0.30908086196294887</v>
      </c>
    </row>
    <row r="98" spans="1:3" x14ac:dyDescent="0.2">
      <c r="A98" s="6">
        <f>13.3815834969752*(1-EXP(-datos!A99/22.2522530968308))</f>
        <v>13.381583491241873</v>
      </c>
      <c r="B98" s="6">
        <f>(datos!B99-A98)^2</f>
        <v>7.0837619675638683E-5</v>
      </c>
      <c r="C98" s="6">
        <f>(datos!B99-$E$2)^2</f>
        <v>0.30908086196294887</v>
      </c>
    </row>
    <row r="99" spans="1:3" x14ac:dyDescent="0.2">
      <c r="A99" s="6">
        <f>13.3815834969752*(1-EXP(-datos!A100/22.2522530968308))</f>
        <v>13.381583492395656</v>
      </c>
      <c r="B99" s="6">
        <f>(datos!B100-A99)^2</f>
        <v>3.3916775234088049E-4</v>
      </c>
      <c r="C99" s="6">
        <f>(datos!B100-$E$2)^2</f>
        <v>0.32029987022741085</v>
      </c>
    </row>
    <row r="100" spans="1:3" x14ac:dyDescent="0.2">
      <c r="A100" s="6">
        <f>13.3815834969752*(1-EXP(-datos!A101/22.2522530968308))</f>
        <v>13.381583493317249</v>
      </c>
      <c r="B100" s="6">
        <f>(datos!B101-A100)^2</f>
        <v>3.3916771839581509E-4</v>
      </c>
      <c r="C100" s="6">
        <f>(datos!B101-$E$2)^2</f>
        <v>0.32029987022741085</v>
      </c>
    </row>
    <row r="101" spans="1:3" x14ac:dyDescent="0.2">
      <c r="A101" s="6">
        <f>13.3815834969752*(1-EXP(-datos!A102/22.2522530968308))</f>
        <v>13.38158349405338</v>
      </c>
      <c r="B101" s="6">
        <f>(datos!B102-A101)^2</f>
        <v>3.391676912818869E-4</v>
      </c>
      <c r="C101" s="6">
        <f>(datos!B102-$E$2)^2</f>
        <v>0.32029987022741085</v>
      </c>
    </row>
    <row r="102" spans="1:3" x14ac:dyDescent="0.2">
      <c r="A102" s="6">
        <f>13.3815834969752*(1-EXP(-datos!A103/22.2522530968308))</f>
        <v>13.381583494641371</v>
      </c>
      <c r="B102" s="6">
        <f>(datos!B103-A102)^2</f>
        <v>3.3916766962444089E-4</v>
      </c>
      <c r="C102" s="6">
        <f>(datos!B103-$E$2)^2</f>
        <v>0.32029987022741085</v>
      </c>
    </row>
    <row r="103" spans="1:3" x14ac:dyDescent="0.2">
      <c r="A103" s="6">
        <f>13.3815834969752*(1-EXP(-datos!A104/22.2522530968308))</f>
        <v>13.381583495111034</v>
      </c>
      <c r="B103" s="6">
        <f>(datos!B104-A103)^2</f>
        <v>3.3916765232532334E-4</v>
      </c>
      <c r="C103" s="6">
        <f>(datos!B104-$E$2)^2</f>
        <v>0.32029987022741085</v>
      </c>
    </row>
    <row r="104" spans="1:3" x14ac:dyDescent="0.2">
      <c r="A104" s="6">
        <f>13.3815834969752*(1-EXP(-datos!A105/22.2522530968308))</f>
        <v>13.381583495486181</v>
      </c>
      <c r="B104" s="6">
        <f>(datos!B105-A104)^2</f>
        <v>3.3916763850752948E-4</v>
      </c>
      <c r="C104" s="6">
        <f>(datos!B105-$E$2)^2</f>
        <v>0.32029987022741085</v>
      </c>
    </row>
    <row r="105" spans="1:3" x14ac:dyDescent="0.2">
      <c r="A105" s="6">
        <f>13.3815834969752*(1-EXP(-datos!A106/22.2522530968308))</f>
        <v>13.381583495785833</v>
      </c>
      <c r="B105" s="6">
        <f>(datos!B106-A105)^2</f>
        <v>3.3916762747044992E-4</v>
      </c>
      <c r="C105" s="6">
        <f>(datos!B106-$E$2)^2</f>
        <v>0.32029987022741085</v>
      </c>
    </row>
    <row r="106" spans="1:3" x14ac:dyDescent="0.2">
      <c r="A106" s="6">
        <f>13.3815834969752*(1-EXP(-datos!A107/22.2522530968308))</f>
        <v>13.381583496025181</v>
      </c>
      <c r="B106" s="6">
        <f>(datos!B107-A106)^2</f>
        <v>3.3916761865453952E-4</v>
      </c>
      <c r="C106" s="6">
        <f>(datos!B107-$E$2)^2</f>
        <v>0.32029987022741085</v>
      </c>
    </row>
    <row r="107" spans="1:3" x14ac:dyDescent="0.2">
      <c r="A107" s="6">
        <f>13.3815834969752*(1-EXP(-datos!A108/22.2522530968308))</f>
        <v>13.381583496216365</v>
      </c>
      <c r="B107" s="6">
        <f>(datos!B108-A107)^2</f>
        <v>3.3916761161265931E-4</v>
      </c>
      <c r="C107" s="6">
        <f>(datos!B108-$E$2)^2</f>
        <v>0.32029987022741085</v>
      </c>
    </row>
    <row r="108" spans="1:3" x14ac:dyDescent="0.2">
      <c r="A108" s="6">
        <f>13.3815834969752*(1-EXP(-datos!A109/22.2522530968308))</f>
        <v>13.381583496369073</v>
      </c>
      <c r="B108" s="6">
        <f>(datos!B109-A108)^2</f>
        <v>3.3916760598796188E-4</v>
      </c>
      <c r="C108" s="6">
        <f>(datos!B109-$E$2)^2</f>
        <v>0.32029987022741085</v>
      </c>
    </row>
    <row r="109" spans="1:3" x14ac:dyDescent="0.2">
      <c r="A109" s="6">
        <f>13.3815834969752*(1-EXP(-datos!A110/22.2522530968308))</f>
        <v>13.381583496491052</v>
      </c>
      <c r="B109" s="6">
        <f>(datos!B110-A109)^2</f>
        <v>3.3916760149511324E-4</v>
      </c>
      <c r="C109" s="6">
        <f>(datos!B110-$E$2)^2</f>
        <v>0.32029987022741085</v>
      </c>
    </row>
    <row r="110" spans="1:3" x14ac:dyDescent="0.2">
      <c r="A110" s="6">
        <f>13.3815834969752*(1-EXP(-datos!A111/22.2522530968308))</f>
        <v>13.381583496588483</v>
      </c>
      <c r="B110" s="6">
        <f>(datos!B111-A110)^2</f>
        <v>3.3916759790642199E-4</v>
      </c>
      <c r="C110" s="6">
        <f>(datos!B111-$E$2)^2</f>
        <v>0.32029987022741085</v>
      </c>
    </row>
    <row r="111" spans="1:3" x14ac:dyDescent="0.2">
      <c r="A111" s="6">
        <f>13.3815834969752*(1-EXP(-datos!A112/22.2522530968308))</f>
        <v>13.381583496666305</v>
      </c>
      <c r="B111" s="6">
        <f>(datos!B112-A111)^2</f>
        <v>3.3916759503999658E-4</v>
      </c>
      <c r="C111" s="6">
        <f>(datos!B112-$E$2)^2</f>
        <v>0.32029987022741085</v>
      </c>
    </row>
    <row r="112" spans="1:3" x14ac:dyDescent="0.2">
      <c r="A112" s="6">
        <f>13.3815834969752*(1-EXP(-datos!A113/22.2522530968308))</f>
        <v>13.381583496728469</v>
      </c>
      <c r="B112" s="6">
        <f>(datos!B113-A112)^2</f>
        <v>3.3916759275032406E-4</v>
      </c>
      <c r="C112" s="6">
        <f>(datos!B113-$E$2)^2</f>
        <v>0.32029987022741085</v>
      </c>
    </row>
    <row r="113" spans="1:3" x14ac:dyDescent="0.2">
      <c r="A113" s="6">
        <f>13.3815834969752*(1-EXP(-datos!A114/22.2522530968308))</f>
        <v>13.38158349677812</v>
      </c>
      <c r="B113" s="6">
        <f>(datos!B114-A113)^2</f>
        <v>3.3916759092153027E-4</v>
      </c>
      <c r="C113" s="6">
        <f>(datos!B114-$E$2)^2</f>
        <v>0.32029987022741085</v>
      </c>
    </row>
    <row r="114" spans="1:3" x14ac:dyDescent="0.2">
      <c r="A114" s="6">
        <f>13.3815834969752*(1-EXP(-datos!A115/22.2522530968308))</f>
        <v>13.381583496817781</v>
      </c>
      <c r="B114" s="6">
        <f>(datos!B115-A114)^2</f>
        <v>3.3916758946070673E-4</v>
      </c>
      <c r="C114" s="6">
        <f>(datos!B115-$E$2)^2</f>
        <v>0.32029987022741085</v>
      </c>
    </row>
    <row r="115" spans="1:3" x14ac:dyDescent="0.2">
      <c r="A115" s="6">
        <f>13.3815834969752*(1-EXP(-datos!A116/22.2522530968308))</f>
        <v>13.38158349684946</v>
      </c>
      <c r="B115" s="6">
        <f>(datos!B116-A115)^2</f>
        <v>3.3916758829385376E-4</v>
      </c>
      <c r="C115" s="6">
        <f>(datos!B116-$E$2)^2</f>
        <v>0.32029987022741085</v>
      </c>
    </row>
    <row r="116" spans="1:3" x14ac:dyDescent="0.2">
      <c r="A116" s="6">
        <f>13.3815834969752*(1-EXP(-datos!A117/22.2522530968308))</f>
        <v>13.381583496874763</v>
      </c>
      <c r="B116" s="6">
        <f>(datos!B117-A116)^2</f>
        <v>3.391675873618893E-4</v>
      </c>
      <c r="C116" s="6">
        <f>(datos!B117-$E$2)^2</f>
        <v>0.32029987022741085</v>
      </c>
    </row>
    <row r="117" spans="1:3" x14ac:dyDescent="0.2">
      <c r="A117" s="6">
        <f>13.3815834969752*(1-EXP(-datos!A118/22.2522530968308))</f>
        <v>13.381583496894976</v>
      </c>
      <c r="B117" s="6">
        <f>(datos!B118-A117)^2</f>
        <v>3.3916758661737769E-4</v>
      </c>
      <c r="C117" s="6">
        <f>(datos!B118-$E$2)^2</f>
        <v>0.32029987022741085</v>
      </c>
    </row>
    <row r="118" spans="1:3" x14ac:dyDescent="0.2">
      <c r="A118" s="6">
        <f>13.3815834969752*(1-EXP(-datos!A119/22.2522530968308))</f>
        <v>13.381583496911121</v>
      </c>
      <c r="B118" s="6">
        <f>(datos!B119-A118)^2</f>
        <v>3.3916758602269752E-4</v>
      </c>
      <c r="C118" s="6">
        <f>(datos!B119-$E$2)^2</f>
        <v>0.32029987022741085</v>
      </c>
    </row>
    <row r="119" spans="1:3" x14ac:dyDescent="0.2">
      <c r="A119" s="6">
        <f>13.3815834969752*(1-EXP(-datos!A120/22.2522530968308))</f>
        <v>13.381583496924016</v>
      </c>
      <c r="B119" s="6">
        <f>(datos!B120-A119)^2</f>
        <v>3.3916758554775154E-4</v>
      </c>
      <c r="C119" s="6">
        <f>(datos!B120-$E$2)^2</f>
        <v>0.32029987022741085</v>
      </c>
    </row>
    <row r="120" spans="1:3" x14ac:dyDescent="0.2">
      <c r="A120" s="6">
        <f>13.3815834969752*(1-EXP(-datos!A121/22.2522530968308))</f>
        <v>13.381583496934317</v>
      </c>
      <c r="B120" s="6">
        <f>(datos!B121-A120)^2</f>
        <v>3.391675851683313E-4</v>
      </c>
      <c r="C120" s="6">
        <f>(datos!B121-$E$2)^2</f>
        <v>0.32029987022741085</v>
      </c>
    </row>
    <row r="121" spans="1:3" x14ac:dyDescent="0.2">
      <c r="A121" s="6">
        <f>13.3815834969752*(1-EXP(-datos!A122/22.2522530968308))</f>
        <v>13.381583496942543</v>
      </c>
      <c r="B121" s="6">
        <f>(datos!B122-A121)^2</f>
        <v>3.3916758486533165E-4</v>
      </c>
      <c r="C121" s="6">
        <f>(datos!B122-$E$2)^2</f>
        <v>0.32029987022741085</v>
      </c>
    </row>
    <row r="122" spans="1:3" x14ac:dyDescent="0.2">
      <c r="A122" s="6">
        <f>13.3815834969752*(1-EXP(-datos!A123/22.2522530968308))</f>
        <v>13.381583496949114</v>
      </c>
      <c r="B122" s="6">
        <f>(datos!B123-A122)^2</f>
        <v>3.3916758462331138E-4</v>
      </c>
      <c r="C122" s="6">
        <f>(datos!B123-$E$2)^2</f>
        <v>0.32029987022741085</v>
      </c>
    </row>
    <row r="123" spans="1:3" x14ac:dyDescent="0.2">
      <c r="A123" s="6"/>
    </row>
    <row r="124" spans="1:3" x14ac:dyDescent="0.2">
      <c r="A124" s="6"/>
    </row>
    <row r="125" spans="1:3" x14ac:dyDescent="0.2">
      <c r="A125" s="6"/>
    </row>
    <row r="126" spans="1:3" x14ac:dyDescent="0.2">
      <c r="A126" s="6"/>
    </row>
    <row r="127" spans="1:3" x14ac:dyDescent="0.2">
      <c r="A127" s="6"/>
    </row>
    <row r="128" spans="1:3" x14ac:dyDescent="0.2">
      <c r="A128" s="6"/>
    </row>
    <row r="129" spans="1:1" x14ac:dyDescent="0.2">
      <c r="A129" s="6"/>
    </row>
    <row r="130" spans="1:1" x14ac:dyDescent="0.2">
      <c r="A130" s="6"/>
    </row>
    <row r="131" spans="1:1" x14ac:dyDescent="0.2">
      <c r="A131" s="6"/>
    </row>
    <row r="132" spans="1:1" x14ac:dyDescent="0.2">
      <c r="A132" s="6"/>
    </row>
    <row r="133" spans="1:1" x14ac:dyDescent="0.2">
      <c r="A133" s="6"/>
    </row>
    <row r="134" spans="1:1" x14ac:dyDescent="0.2">
      <c r="A134" s="6"/>
    </row>
    <row r="135" spans="1:1" x14ac:dyDescent="0.2">
      <c r="A135" s="6"/>
    </row>
    <row r="136" spans="1:1" x14ac:dyDescent="0.2">
      <c r="A136" s="6"/>
    </row>
    <row r="137" spans="1:1" x14ac:dyDescent="0.2">
      <c r="A137" s="6"/>
    </row>
    <row r="138" spans="1:1" x14ac:dyDescent="0.2">
      <c r="A138" s="6"/>
    </row>
    <row r="139" spans="1:1" x14ac:dyDescent="0.2">
      <c r="A139" s="6"/>
    </row>
    <row r="140" spans="1:1" x14ac:dyDescent="0.2">
      <c r="A140" s="6"/>
    </row>
    <row r="141" spans="1:1" x14ac:dyDescent="0.2">
      <c r="A141" s="6"/>
    </row>
    <row r="142" spans="1:1" x14ac:dyDescent="0.2">
      <c r="A142" s="6"/>
    </row>
    <row r="143" spans="1:1" x14ac:dyDescent="0.2">
      <c r="A143" s="6"/>
    </row>
    <row r="144" spans="1:1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lineal</vt:lpstr>
      <vt:lpstr>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Exequiel Solich</cp:lastModifiedBy>
  <dcterms:modified xsi:type="dcterms:W3CDTF">2024-05-23T03:22:52Z</dcterms:modified>
</cp:coreProperties>
</file>