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  <sheet name="analisisGrafico" sheetId="2" state="visible" r:id="rId3"/>
    <sheet name="analisisAnalitico" sheetId="3" state="visible" r:id="rId4"/>
    <sheet name="are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<sst xmlns="http://schemas.openxmlformats.org/spreadsheetml/2006/main" count="36" uniqueCount="30">
  <si>
    <t xml:space="preserve">Longitud (m)</t>
  </si>
  <si>
    <t xml:space="preserve">I = 0,49 A</t>
  </si>
  <si>
    <t xml:space="preserve">prom V (V)</t>
  </si>
  <si>
    <t xml:space="preserve">I = 0,35 A</t>
  </si>
  <si>
    <t xml:space="preserve">I = 0,25 A</t>
  </si>
  <si>
    <t xml:space="preserve">Ri1 (ohm)</t>
  </si>
  <si>
    <t xml:space="preserve">Ri2 (ohm)</t>
  </si>
  <si>
    <t xml:space="preserve">Ri3 (ohm)</t>
  </si>
  <si>
    <t xml:space="preserve">Rprom (ohm)</t>
  </si>
  <si>
    <t xml:space="preserve">deltaR</t>
  </si>
  <si>
    <t xml:space="preserve">propagacion R1</t>
  </si>
  <si>
    <t xml:space="preserve">propagacion R2</t>
  </si>
  <si>
    <t xml:space="preserve">propagacion R3</t>
  </si>
  <si>
    <t xml:space="preserve">prom (ohm)</t>
  </si>
  <si>
    <t xml:space="preserve">sigma V1</t>
  </si>
  <si>
    <t xml:space="preserve">#DIV/0!</t>
  </si>
  <si>
    <t xml:space="preserve">serie 1</t>
  </si>
  <si>
    <t xml:space="preserve">serie 2</t>
  </si>
  <si>
    <t xml:space="preserve">serie 3</t>
  </si>
  <si>
    <t xml:space="preserve">rho</t>
  </si>
  <si>
    <t xml:space="preserve">error 1</t>
  </si>
  <si>
    <t xml:space="preserve">error 2</t>
  </si>
  <si>
    <t xml:space="preserve">error 3</t>
  </si>
  <si>
    <t xml:space="preserve">errorVoltaje</t>
  </si>
  <si>
    <t xml:space="preserve">errorArea</t>
  </si>
  <si>
    <t xml:space="preserve">errorIntensidad</t>
  </si>
  <si>
    <t xml:space="preserve">errorLongitud</t>
  </si>
  <si>
    <t xml:space="preserve">d (mm)</t>
  </si>
  <si>
    <t xml:space="preserve">d (m)</t>
  </si>
  <si>
    <t xml:space="preserve">A (m)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</si>
</sst>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"/>
    <numFmt numFmtId="166" formatCode="General"/>
    <numFmt numFmtId="167" formatCode="0.00000"/>
    <numFmt numFmtId="168" formatCode="0.0"/>
    <numFmt numFmtId="169" formatCode="#,##0.000"/>
    <numFmt numFmtId="170" formatCode="0.00000E+00"/>
    <numFmt numFmtId="171" formatCode="0.000E+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4"/>
      <color rgb="FF595959"/>
      <name val="Arial"/>
      <family val="2"/>
    </font>
    <font>
      <sz val="9"/>
      <color rgb="FF5959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AR" sz="1400" spc="-1" strike="noStrike">
                <a:solidFill>
                  <a:srgbClr val="595959"/>
                </a:solidFill>
                <a:latin typeface="Arial"/>
                <a:ea typeface="Arial"/>
              </a:defRPr>
            </a:pPr>
            <a:r>
              <a:rPr b="0" lang="es-AR" sz="1400" spc="-1" strike="noStrike">
                <a:solidFill>
                  <a:srgbClr val="595959"/>
                </a:solidFill>
                <a:latin typeface="Arial"/>
                <a:ea typeface="Arial"/>
              </a:rPr>
              <a:t>V1 vs L</a:t>
            </a:r>
          </a:p>
        </c:rich>
      </c:tx>
      <c:layout>
        <c:manualLayout>
          <c:xMode val="edge"/>
          <c:yMode val="edge"/>
          <c:x val="0.342415551306565"/>
          <c:y val="0.0278215223097113"/>
        </c:manualLayout>
      </c:layout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285f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285f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285f4"/>
                </a:solidFill>
                <a:prstDash val="sysDot"/>
                <a:round/>
              </a:ln>
            </c:spPr>
            <c:trendlineType val="linear"/>
            <c:forward val="0"/>
            <c:backward val="0"/>
            <c:intercept val="0"/>
            <c:dispRSqr val="1"/>
            <c:dispEq val="1"/>
          </c:trendline>
          <c:xVal>
            <c:numRef>
              <c:f>datos!$A$2:$A$22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datos!$E$2:$E$22</c:f>
              <c:numCache>
                <c:formatCode>General</c:formatCode>
                <c:ptCount val="21"/>
                <c:pt idx="0">
                  <c:v>0</c:v>
                </c:pt>
                <c:pt idx="1">
                  <c:v>0.117</c:v>
                </c:pt>
                <c:pt idx="2">
                  <c:v>0.205666666666667</c:v>
                </c:pt>
                <c:pt idx="3">
                  <c:v>0.294</c:v>
                </c:pt>
                <c:pt idx="4">
                  <c:v>0.381</c:v>
                </c:pt>
                <c:pt idx="5">
                  <c:v>0.467</c:v>
                </c:pt>
                <c:pt idx="6">
                  <c:v>0.553666666666667</c:v>
                </c:pt>
                <c:pt idx="7">
                  <c:v>0.640333333333333</c:v>
                </c:pt>
                <c:pt idx="8">
                  <c:v>0.727666666666667</c:v>
                </c:pt>
                <c:pt idx="9">
                  <c:v>0.814</c:v>
                </c:pt>
                <c:pt idx="10">
                  <c:v>0.900666666666667</c:v>
                </c:pt>
                <c:pt idx="11">
                  <c:v>0.986666666666667</c:v>
                </c:pt>
                <c:pt idx="12">
                  <c:v>1.074</c:v>
                </c:pt>
                <c:pt idx="13">
                  <c:v>1.16066666666667</c:v>
                </c:pt>
                <c:pt idx="14">
                  <c:v>1.24766666666667</c:v>
                </c:pt>
                <c:pt idx="15">
                  <c:v>1.334</c:v>
                </c:pt>
                <c:pt idx="16">
                  <c:v>1.42</c:v>
                </c:pt>
                <c:pt idx="17">
                  <c:v>1.507</c:v>
                </c:pt>
                <c:pt idx="18">
                  <c:v>1.59333333333333</c:v>
                </c:pt>
                <c:pt idx="19">
                  <c:v>1.68066666666667</c:v>
                </c:pt>
                <c:pt idx="20">
                  <c:v>1.786</c:v>
                </c:pt>
              </c:numCache>
            </c:numRef>
          </c:yVal>
          <c:smooth val="0"/>
        </c:ser>
        <c:axId val="41640479"/>
        <c:axId val="27576021"/>
      </c:scatterChart>
      <c:valAx>
        <c:axId val="4164047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27576021"/>
        <c:crosses val="autoZero"/>
        <c:crossBetween val="midCat"/>
      </c:valAx>
      <c:valAx>
        <c:axId val="2757602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4164047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AR" sz="1400" spc="-1" strike="noStrike">
                <a:solidFill>
                  <a:srgbClr val="595959"/>
                </a:solidFill>
                <a:latin typeface="Arial"/>
                <a:ea typeface="Arial"/>
              </a:defRPr>
            </a:pPr>
            <a:r>
              <a:rPr b="0" lang="es-AR" sz="1400" spc="-1" strike="noStrike">
                <a:solidFill>
                  <a:srgbClr val="595959"/>
                </a:solidFill>
                <a:latin typeface="Arial"/>
                <a:ea typeface="Arial"/>
              </a:rPr>
              <a:t>V2 vs 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285f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285f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285f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 cap="rnd" w="19080">
                <a:solidFill>
                  <a:srgbClr val="4285f4"/>
                </a:solidFill>
                <a:prstDash val="sysDot"/>
                <a:round/>
              </a:ln>
            </c:spPr>
            <c:trendlineType val="linear"/>
            <c:forward val="0"/>
            <c:backward val="0"/>
            <c:intercept val="0"/>
            <c:dispRSqr val="1"/>
            <c:dispEq val="1"/>
          </c:trendline>
          <c:xVal>
            <c:numRef>
              <c:f>datos!$A$2:$A$22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datos!$I$2:$I$22</c:f>
              <c:numCache>
                <c:formatCode>General</c:formatCode>
                <c:ptCount val="21"/>
                <c:pt idx="0">
                  <c:v>0</c:v>
                </c:pt>
                <c:pt idx="1">
                  <c:v>0.083</c:v>
                </c:pt>
                <c:pt idx="2">
                  <c:v>0.147</c:v>
                </c:pt>
                <c:pt idx="3">
                  <c:v>0.21</c:v>
                </c:pt>
                <c:pt idx="4">
                  <c:v>0.271666666666667</c:v>
                </c:pt>
                <c:pt idx="5">
                  <c:v>0.333333333333333</c:v>
                </c:pt>
                <c:pt idx="6">
                  <c:v>0.395333333333333</c:v>
                </c:pt>
                <c:pt idx="7">
                  <c:v>0.458</c:v>
                </c:pt>
                <c:pt idx="8">
                  <c:v>0.52</c:v>
                </c:pt>
                <c:pt idx="9">
                  <c:v>0.581333333333333</c:v>
                </c:pt>
                <c:pt idx="10">
                  <c:v>0.643333333333333</c:v>
                </c:pt>
                <c:pt idx="11">
                  <c:v>0.705</c:v>
                </c:pt>
                <c:pt idx="12">
                  <c:v>0.767333333333333</c:v>
                </c:pt>
                <c:pt idx="13">
                  <c:v>0.828666666666667</c:v>
                </c:pt>
                <c:pt idx="14">
                  <c:v>0.891</c:v>
                </c:pt>
                <c:pt idx="15">
                  <c:v>0.953</c:v>
                </c:pt>
                <c:pt idx="16">
                  <c:v>1.014</c:v>
                </c:pt>
                <c:pt idx="17">
                  <c:v>1.07666666666667</c:v>
                </c:pt>
                <c:pt idx="18">
                  <c:v>1.138</c:v>
                </c:pt>
                <c:pt idx="19">
                  <c:v>1.20066666666667</c:v>
                </c:pt>
                <c:pt idx="20">
                  <c:v>1.275</c:v>
                </c:pt>
              </c:numCache>
            </c:numRef>
          </c:yVal>
          <c:smooth val="0"/>
        </c:ser>
        <c:axId val="72333097"/>
        <c:axId val="13278232"/>
      </c:scatterChart>
      <c:valAx>
        <c:axId val="7233309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13278232"/>
        <c:crosses val="autoZero"/>
        <c:crossBetween val="midCat"/>
      </c:valAx>
      <c:valAx>
        <c:axId val="132782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7233309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AR" sz="1400" spc="-1" strike="noStrike">
                <a:solidFill>
                  <a:srgbClr val="595959"/>
                </a:solidFill>
                <a:latin typeface="Arial"/>
                <a:ea typeface="Arial"/>
              </a:defRPr>
            </a:pPr>
            <a:r>
              <a:rPr b="0" lang="es-AR" sz="1400" spc="-1" strike="noStrike">
                <a:solidFill>
                  <a:srgbClr val="595959"/>
                </a:solidFill>
                <a:latin typeface="Arial"/>
                <a:ea typeface="Arial"/>
              </a:rPr>
              <a:t>V3 vs 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285f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285f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285f4"/>
                </a:solidFill>
                <a:prstDash val="sysDot"/>
                <a:round/>
              </a:ln>
            </c:spPr>
            <c:trendlineType val="linear"/>
            <c:forward val="0"/>
            <c:backward val="0"/>
            <c:intercept val="0"/>
            <c:dispRSqr val="1"/>
            <c:dispEq val="1"/>
          </c:trendline>
          <c:xVal>
            <c:numRef>
              <c:f>datos!$A$2:$A$22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datos!$M$2:$M$22</c:f>
              <c:numCache>
                <c:formatCode>General</c:formatCode>
                <c:ptCount val="21"/>
                <c:pt idx="0">
                  <c:v>0</c:v>
                </c:pt>
                <c:pt idx="1">
                  <c:v>0.0593333333333333</c:v>
                </c:pt>
                <c:pt idx="2">
                  <c:v>0.105</c:v>
                </c:pt>
                <c:pt idx="3">
                  <c:v>0.15</c:v>
                </c:pt>
                <c:pt idx="4">
                  <c:v>0.194</c:v>
                </c:pt>
                <c:pt idx="5">
                  <c:v>0.238</c:v>
                </c:pt>
                <c:pt idx="6">
                  <c:v>0.282666666666667</c:v>
                </c:pt>
                <c:pt idx="7">
                  <c:v>0.326666666666667</c:v>
                </c:pt>
                <c:pt idx="8">
                  <c:v>0.371333333333333</c:v>
                </c:pt>
                <c:pt idx="9">
                  <c:v>0.416</c:v>
                </c:pt>
                <c:pt idx="10">
                  <c:v>0.46</c:v>
                </c:pt>
                <c:pt idx="11">
                  <c:v>0.504</c:v>
                </c:pt>
                <c:pt idx="12">
                  <c:v>0.548333333333333</c:v>
                </c:pt>
                <c:pt idx="13">
                  <c:v>0.593</c:v>
                </c:pt>
                <c:pt idx="14">
                  <c:v>0.637</c:v>
                </c:pt>
                <c:pt idx="15">
                  <c:v>0.681333333333333</c:v>
                </c:pt>
                <c:pt idx="16">
                  <c:v>0.725333333333333</c:v>
                </c:pt>
                <c:pt idx="17">
                  <c:v>0.77</c:v>
                </c:pt>
                <c:pt idx="18">
                  <c:v>0.814</c:v>
                </c:pt>
                <c:pt idx="19">
                  <c:v>0.858</c:v>
                </c:pt>
                <c:pt idx="20">
                  <c:v>0.913</c:v>
                </c:pt>
              </c:numCache>
            </c:numRef>
          </c:yVal>
          <c:smooth val="0"/>
        </c:ser>
        <c:axId val="84554558"/>
        <c:axId val="98232135"/>
      </c:scatterChart>
      <c:valAx>
        <c:axId val="8455455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98232135"/>
        <c:crosses val="autoZero"/>
        <c:crossBetween val="midCat"/>
      </c:valAx>
      <c:valAx>
        <c:axId val="9823213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84554558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171360</xdr:colOff>
      <xdr:row>0</xdr:row>
      <xdr:rowOff>0</xdr:rowOff>
    </xdr:from>
    <xdr:to>
      <xdr:col>6</xdr:col>
      <xdr:colOff>171000</xdr:colOff>
      <xdr:row>16</xdr:row>
      <xdr:rowOff>151920</xdr:rowOff>
    </xdr:to>
    <xdr:graphicFrame>
      <xdr:nvGraphicFramePr>
        <xdr:cNvPr id="0" name="Gráfico 2"/>
        <xdr:cNvGraphicFramePr/>
      </xdr:nvGraphicFramePr>
      <xdr:xfrm>
        <a:off x="171360" y="0"/>
        <a:ext cx="4518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181080</xdr:colOff>
      <xdr:row>17</xdr:row>
      <xdr:rowOff>114480</xdr:rowOff>
    </xdr:from>
    <xdr:to>
      <xdr:col>6</xdr:col>
      <xdr:colOff>180720</xdr:colOff>
      <xdr:row>34</xdr:row>
      <xdr:rowOff>104760</xdr:rowOff>
    </xdr:to>
    <xdr:graphicFrame>
      <xdr:nvGraphicFramePr>
        <xdr:cNvPr id="1" name="Gráfico 3"/>
        <xdr:cNvGraphicFramePr/>
      </xdr:nvGraphicFramePr>
      <xdr:xfrm>
        <a:off x="181080" y="2867040"/>
        <a:ext cx="4518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171360</xdr:colOff>
      <xdr:row>35</xdr:row>
      <xdr:rowOff>28440</xdr:rowOff>
    </xdr:from>
    <xdr:to>
      <xdr:col>6</xdr:col>
      <xdr:colOff>171000</xdr:colOff>
      <xdr:row>52</xdr:row>
      <xdr:rowOff>18720</xdr:rowOff>
    </xdr:to>
    <xdr:graphicFrame>
      <xdr:nvGraphicFramePr>
        <xdr:cNvPr id="2" name="Gráfico 4"/>
        <xdr:cNvGraphicFramePr/>
      </xdr:nvGraphicFramePr>
      <xdr:xfrm>
        <a:off x="171360" y="5695920"/>
        <a:ext cx="4518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:E22"/>
    </sheetView>
  </sheetViews>
  <sheetFormatPr defaultColWidth="12.58984375" defaultRowHeight="15.75" zeroHeight="false" outlineLevelRow="0" outlineLevelCol="0"/>
  <cols>
    <col collapsed="false" customWidth="true" hidden="false" outlineLevel="0" max="4" min="4" style="0" width="13.14"/>
    <col collapsed="false" customWidth="false" hidden="true" outlineLevel="0" max="21" min="21" style="0" width="12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3" t="s">
        <v>2</v>
      </c>
      <c r="F1" s="2" t="s">
        <v>3</v>
      </c>
      <c r="G1" s="2"/>
      <c r="H1" s="2"/>
      <c r="I1" s="3" t="s">
        <v>2</v>
      </c>
      <c r="J1" s="2" t="s">
        <v>4</v>
      </c>
      <c r="K1" s="2"/>
      <c r="L1" s="2"/>
      <c r="M1" s="3" t="s">
        <v>2</v>
      </c>
      <c r="O1" s="4" t="s">
        <v>5</v>
      </c>
      <c r="P1" s="4" t="s">
        <v>6</v>
      </c>
      <c r="Q1" s="4" t="s">
        <v>7</v>
      </c>
      <c r="S1" s="5" t="s">
        <v>8</v>
      </c>
      <c r="U1" s="5" t="s">
        <v>9</v>
      </c>
      <c r="V1" s="5" t="s">
        <v>10</v>
      </c>
      <c r="W1" s="5" t="s">
        <v>11</v>
      </c>
      <c r="X1" s="5" t="s">
        <v>12</v>
      </c>
      <c r="Y1" s="5" t="s">
        <v>13</v>
      </c>
    </row>
    <row r="2" customFormat="false" ht="15.75" hidden="false" customHeight="false" outlineLevel="0" collapsed="false">
      <c r="A2" s="6" t="n">
        <v>0</v>
      </c>
      <c r="B2" s="5" t="n">
        <v>0</v>
      </c>
      <c r="C2" s="5" t="n">
        <v>0</v>
      </c>
      <c r="D2" s="5" t="n">
        <v>0</v>
      </c>
      <c r="E2" s="7" t="n">
        <f aca="false">AVERAGE(B2:D2)/1000</f>
        <v>0</v>
      </c>
      <c r="F2" s="5" t="n">
        <v>0</v>
      </c>
      <c r="G2" s="5" t="n">
        <v>0</v>
      </c>
      <c r="H2" s="5" t="n">
        <v>0</v>
      </c>
      <c r="I2" s="7" t="n">
        <f aca="false">AVERAGE(F2:H2)/1000</f>
        <v>0</v>
      </c>
      <c r="J2" s="5" t="n">
        <v>0</v>
      </c>
      <c r="K2" s="5" t="n">
        <v>0</v>
      </c>
      <c r="L2" s="5" t="n">
        <v>0</v>
      </c>
      <c r="M2" s="7" t="n">
        <f aca="false">AVERAGE(J2:L2)/1000</f>
        <v>0</v>
      </c>
      <c r="O2" s="8" t="n">
        <f aca="false">E2/0.49</f>
        <v>0</v>
      </c>
      <c r="P2" s="8" t="n">
        <f aca="false">I2/0.35</f>
        <v>0</v>
      </c>
      <c r="Q2" s="8" t="n">
        <f aca="false">M2/0.25</f>
        <v>0</v>
      </c>
      <c r="S2" s="8" t="n">
        <f aca="false">AVERAGE(O2:Q2)</f>
        <v>0</v>
      </c>
      <c r="V2" s="9" t="n">
        <f aca="false">((((-E2*0.001)/(0.49)^2)^2)+((0.001/0.49)^2))^(1/2)</f>
        <v>0.00204081632653061</v>
      </c>
      <c r="W2" s="9" t="n">
        <f aca="false">((((-I2*0.001)/(0.49)^2)^2)+((0.001/0.49)^2))^(1/2)</f>
        <v>0.00204081632653061</v>
      </c>
      <c r="X2" s="9" t="n">
        <f aca="false">((((-M2*0.001)/(0.49)^2)^2)+((0.001/0.49)^2))^(1/2)</f>
        <v>0.00204081632653061</v>
      </c>
      <c r="Y2" s="9" t="n">
        <f aca="false">AVERAGE(V2:X2)</f>
        <v>0.00204081632653061</v>
      </c>
    </row>
    <row r="3" customFormat="false" ht="15.75" hidden="false" customHeight="false" outlineLevel="0" collapsed="false">
      <c r="A3" s="6" t="n">
        <v>0.05</v>
      </c>
      <c r="B3" s="5" t="n">
        <v>116</v>
      </c>
      <c r="C3" s="5" t="n">
        <v>117</v>
      </c>
      <c r="D3" s="5" t="n">
        <v>118</v>
      </c>
      <c r="E3" s="7" t="n">
        <f aca="false">AVERAGE(B3:D3)/1000</f>
        <v>0.117</v>
      </c>
      <c r="F3" s="5" t="n">
        <v>83</v>
      </c>
      <c r="G3" s="5" t="n">
        <v>83</v>
      </c>
      <c r="H3" s="5" t="n">
        <v>83</v>
      </c>
      <c r="I3" s="7" t="n">
        <f aca="false">AVERAGE(F3:H3)/1000</f>
        <v>0.083</v>
      </c>
      <c r="J3" s="5" t="n">
        <v>60</v>
      </c>
      <c r="K3" s="5" t="n">
        <v>59</v>
      </c>
      <c r="L3" s="5" t="n">
        <v>59</v>
      </c>
      <c r="M3" s="7" t="n">
        <f aca="false">AVERAGE(J3:L3)/1000</f>
        <v>0.0593333333333333</v>
      </c>
      <c r="O3" s="10" t="n">
        <f aca="false">E3/0.49</f>
        <v>0.238775510204082</v>
      </c>
      <c r="P3" s="10" t="n">
        <f aca="false">I3/0.35</f>
        <v>0.237142857142857</v>
      </c>
      <c r="Q3" s="10" t="n">
        <f aca="false">M3/0.25</f>
        <v>0.237333333333333</v>
      </c>
      <c r="S3" s="10" t="n">
        <f aca="false">AVERAGE(O3:Q3)</f>
        <v>0.237750566893424</v>
      </c>
      <c r="V3" s="9" t="n">
        <f aca="false">((((-E3*0.001)/(0.49)^2)^2)+((0.001/0.49)^2))^(1/2)</f>
        <v>0.00209818721887954</v>
      </c>
      <c r="W3" s="9" t="n">
        <f aca="false">((((-I3*0.001)/(0.49)^2)^2)+((0.001/0.49)^2))^(1/2)</f>
        <v>0.00206988704235048</v>
      </c>
      <c r="X3" s="9" t="n">
        <f aca="false">((((-M3*0.001)/(0.49)^2)^2)+((0.001/0.49)^2))^(1/2)</f>
        <v>0.00205572352354432</v>
      </c>
      <c r="Y3" s="9" t="n">
        <f aca="false">AVERAGE(V3:X3)</f>
        <v>0.00207459926159145</v>
      </c>
    </row>
    <row r="4" customFormat="false" ht="15.75" hidden="false" customHeight="false" outlineLevel="0" collapsed="false">
      <c r="A4" s="6" t="n">
        <v>0.1</v>
      </c>
      <c r="B4" s="5" t="n">
        <v>205</v>
      </c>
      <c r="C4" s="5" t="n">
        <v>205</v>
      </c>
      <c r="D4" s="5" t="n">
        <v>207</v>
      </c>
      <c r="E4" s="7" t="n">
        <f aca="false">AVERAGE(B4:D4)/1000</f>
        <v>0.205666666666667</v>
      </c>
      <c r="F4" s="5" t="n">
        <v>147</v>
      </c>
      <c r="G4" s="5" t="n">
        <v>147</v>
      </c>
      <c r="H4" s="5" t="n">
        <v>147</v>
      </c>
      <c r="I4" s="7" t="n">
        <f aca="false">AVERAGE(F4:H4)/1000</f>
        <v>0.147</v>
      </c>
      <c r="J4" s="5" t="n">
        <v>105</v>
      </c>
      <c r="K4" s="5" t="n">
        <v>105</v>
      </c>
      <c r="L4" s="5" t="n">
        <v>105</v>
      </c>
      <c r="M4" s="7" t="n">
        <f aca="false">AVERAGE(J4:L4)/1000</f>
        <v>0.105</v>
      </c>
      <c r="O4" s="10" t="n">
        <f aca="false">E4/0.49</f>
        <v>0.419727891156463</v>
      </c>
      <c r="P4" s="10" t="n">
        <f aca="false">I4/0.35</f>
        <v>0.42</v>
      </c>
      <c r="Q4" s="10" t="n">
        <f aca="false">M4/0.25</f>
        <v>0.42</v>
      </c>
      <c r="S4" s="10" t="n">
        <f aca="false">AVERAGE(O4:Q4)</f>
        <v>0.419909297052154</v>
      </c>
      <c r="V4" s="9" t="n">
        <f aca="false">((((-E4*0.001)/(0.49)^2)^2)+((0.001/0.49)^2))^(1/2)</f>
        <v>0.00221329471157313</v>
      </c>
      <c r="W4" s="9" t="n">
        <f aca="false">((((-I4*0.001)/(0.49)^2)^2)+((0.001/0.49)^2))^(1/2)</f>
        <v>0.00213067479773685</v>
      </c>
      <c r="X4" s="9" t="n">
        <f aca="false">((((-M4*0.001)/(0.49)^2)^2)+((0.001/0.49)^2))^(1/2)</f>
        <v>0.00208714592759131</v>
      </c>
      <c r="Y4" s="9" t="n">
        <f aca="false">AVERAGE(V4:X4)</f>
        <v>0.00214370514563376</v>
      </c>
    </row>
    <row r="5" customFormat="false" ht="15.75" hidden="false" customHeight="false" outlineLevel="0" collapsed="false">
      <c r="A5" s="6" t="n">
        <v>0.15</v>
      </c>
      <c r="B5" s="5" t="n">
        <v>293</v>
      </c>
      <c r="C5" s="5" t="n">
        <v>294</v>
      </c>
      <c r="D5" s="5" t="n">
        <v>295</v>
      </c>
      <c r="E5" s="7" t="n">
        <f aca="false">AVERAGE(B5:D5)/1000</f>
        <v>0.294</v>
      </c>
      <c r="F5" s="5" t="n">
        <v>210</v>
      </c>
      <c r="G5" s="5" t="n">
        <v>210</v>
      </c>
      <c r="H5" s="5" t="n">
        <v>210</v>
      </c>
      <c r="I5" s="7" t="n">
        <f aca="false">AVERAGE(F5:H5)/1000</f>
        <v>0.21</v>
      </c>
      <c r="J5" s="5" t="n">
        <v>150</v>
      </c>
      <c r="K5" s="5" t="n">
        <v>150</v>
      </c>
      <c r="L5" s="5" t="n">
        <v>150</v>
      </c>
      <c r="M5" s="7" t="n">
        <f aca="false">AVERAGE(J5:L5)/1000</f>
        <v>0.15</v>
      </c>
      <c r="O5" s="10" t="n">
        <f aca="false">E5/0.49</f>
        <v>0.6</v>
      </c>
      <c r="P5" s="10" t="n">
        <f aca="false">I5/0.35</f>
        <v>0.6</v>
      </c>
      <c r="Q5" s="10" t="n">
        <f aca="false">M5/0.25</f>
        <v>0.6</v>
      </c>
      <c r="S5" s="10" t="n">
        <f aca="false">AVERAGE(O5:Q5)</f>
        <v>0.6</v>
      </c>
      <c r="V5" s="9" t="n">
        <f aca="false">((((-E5*0.001)/(0.49)^2)^2)+((0.001/0.49)^2))^(1/2)</f>
        <v>0.00237998036524298</v>
      </c>
      <c r="W5" s="9" t="n">
        <f aca="false">((((-I5*0.001)/(0.49)^2)^2)+((0.001/0.49)^2))^(1/2)</f>
        <v>0.0022203420133714</v>
      </c>
      <c r="X5" s="9" t="n">
        <f aca="false">((((-M5*0.001)/(0.49)^2)^2)+((0.001/0.49)^2))^(1/2)</f>
        <v>0.00213429870475951</v>
      </c>
      <c r="Y5" s="9" t="n">
        <f aca="false">AVERAGE(V5:X5)</f>
        <v>0.00224487369445796</v>
      </c>
    </row>
    <row r="6" customFormat="false" ht="15.75" hidden="false" customHeight="false" outlineLevel="0" collapsed="false">
      <c r="A6" s="6" t="n">
        <v>0.2</v>
      </c>
      <c r="B6" s="5" t="n">
        <v>380</v>
      </c>
      <c r="C6" s="5" t="n">
        <v>381</v>
      </c>
      <c r="D6" s="5" t="n">
        <v>382</v>
      </c>
      <c r="E6" s="7" t="n">
        <f aca="false">AVERAGE(B6:D6)/1000</f>
        <v>0.381</v>
      </c>
      <c r="F6" s="5" t="n">
        <v>271</v>
      </c>
      <c r="G6" s="5" t="n">
        <v>272</v>
      </c>
      <c r="H6" s="5" t="n">
        <v>272</v>
      </c>
      <c r="I6" s="7" t="n">
        <f aca="false">AVERAGE(F6:H6)/1000</f>
        <v>0.271666666666667</v>
      </c>
      <c r="J6" s="5" t="n">
        <v>194</v>
      </c>
      <c r="K6" s="5" t="n">
        <v>194</v>
      </c>
      <c r="L6" s="5" t="n">
        <v>194</v>
      </c>
      <c r="M6" s="7" t="n">
        <f aca="false">AVERAGE(J6:L6)/1000</f>
        <v>0.194</v>
      </c>
      <c r="O6" s="10" t="n">
        <f aca="false">E6/0.49</f>
        <v>0.777551020408163</v>
      </c>
      <c r="P6" s="10" t="n">
        <f aca="false">I6/0.35</f>
        <v>0.776190476190476</v>
      </c>
      <c r="Q6" s="10" t="n">
        <f aca="false">M6/0.25</f>
        <v>0.776</v>
      </c>
      <c r="S6" s="10" t="n">
        <f aca="false">AVERAGE(O6:Q6)</f>
        <v>0.776580498866213</v>
      </c>
      <c r="V6" s="9" t="n">
        <f aca="false">((((-E6*0.001)/(0.49)^2)^2)+((0.001/0.49)^2))^(1/2)</f>
        <v>0.00258514771536911</v>
      </c>
      <c r="W6" s="9" t="n">
        <f aca="false">((((-I6*0.001)/(0.49)^2)^2)+((0.001/0.49)^2))^(1/2)</f>
        <v>0.00233348718067911</v>
      </c>
      <c r="X6" s="9" t="n">
        <f aca="false">((((-M6*0.001)/(0.49)^2)^2)+((0.001/0.49)^2))^(1/2)</f>
        <v>0.00219494644449969</v>
      </c>
      <c r="Y6" s="9" t="n">
        <f aca="false">AVERAGE(V6:X6)</f>
        <v>0.00237119378018264</v>
      </c>
    </row>
    <row r="7" customFormat="false" ht="15.75" hidden="false" customHeight="false" outlineLevel="0" collapsed="false">
      <c r="A7" s="6" t="n">
        <v>0.25</v>
      </c>
      <c r="B7" s="5" t="n">
        <v>466</v>
      </c>
      <c r="C7" s="5" t="n">
        <v>467</v>
      </c>
      <c r="D7" s="5" t="n">
        <v>468</v>
      </c>
      <c r="E7" s="7" t="n">
        <f aca="false">AVERAGE(B7:D7)/1000</f>
        <v>0.467</v>
      </c>
      <c r="F7" s="5" t="n">
        <v>333</v>
      </c>
      <c r="G7" s="5" t="n">
        <v>334</v>
      </c>
      <c r="H7" s="5" t="n">
        <v>333</v>
      </c>
      <c r="I7" s="7" t="n">
        <f aca="false">AVERAGE(F7:H7)/1000</f>
        <v>0.333333333333333</v>
      </c>
      <c r="J7" s="5" t="n">
        <v>238</v>
      </c>
      <c r="K7" s="5" t="n">
        <v>238</v>
      </c>
      <c r="L7" s="5" t="n">
        <v>238</v>
      </c>
      <c r="M7" s="7" t="n">
        <f aca="false">AVERAGE(J7:L7)/1000</f>
        <v>0.238</v>
      </c>
      <c r="O7" s="10" t="n">
        <f aca="false">E7/0.49</f>
        <v>0.953061224489796</v>
      </c>
      <c r="P7" s="10" t="n">
        <f aca="false">I7/0.35</f>
        <v>0.952380952380952</v>
      </c>
      <c r="Q7" s="10" t="n">
        <f aca="false">M7/0.25</f>
        <v>0.952</v>
      </c>
      <c r="S7" s="10" t="n">
        <f aca="false">AVERAGE(O7:Q7)</f>
        <v>0.952480725623583</v>
      </c>
      <c r="V7" s="9" t="n">
        <f aca="false">((((-E7*0.001)/(0.49)^2)^2)+((0.001/0.49)^2))^(1/2)</f>
        <v>0.00281922779992383</v>
      </c>
      <c r="W7" s="9" t="n">
        <f aca="false">((((-I7*0.001)/(0.49)^2)^2)+((0.001/0.49)^2))^(1/2)</f>
        <v>0.00246826601446459</v>
      </c>
      <c r="X7" s="9" t="n">
        <f aca="false">((((-M7*0.001)/(0.49)^2)^2)+((0.001/0.49)^2))^(1/2)</f>
        <v>0.00226881358114796</v>
      </c>
      <c r="Y7" s="9" t="n">
        <f aca="false">AVERAGE(V7:X7)</f>
        <v>0.00251876913184546</v>
      </c>
    </row>
    <row r="8" customFormat="false" ht="15.75" hidden="false" customHeight="false" outlineLevel="0" collapsed="false">
      <c r="A8" s="6" t="n">
        <v>0.3</v>
      </c>
      <c r="B8" s="5" t="n">
        <v>552</v>
      </c>
      <c r="C8" s="5" t="n">
        <v>554</v>
      </c>
      <c r="D8" s="5" t="n">
        <v>555</v>
      </c>
      <c r="E8" s="7" t="n">
        <f aca="false">AVERAGE(B8:D8)/1000</f>
        <v>0.553666666666667</v>
      </c>
      <c r="F8" s="5" t="n">
        <v>395</v>
      </c>
      <c r="G8" s="5" t="n">
        <v>396</v>
      </c>
      <c r="H8" s="5" t="n">
        <v>395</v>
      </c>
      <c r="I8" s="7" t="n">
        <f aca="false">AVERAGE(F8:H8)/1000</f>
        <v>0.395333333333333</v>
      </c>
      <c r="J8" s="5" t="n">
        <v>282</v>
      </c>
      <c r="K8" s="5" t="n">
        <v>283</v>
      </c>
      <c r="L8" s="5" t="n">
        <v>283</v>
      </c>
      <c r="M8" s="7" t="n">
        <f aca="false">AVERAGE(J8:L8)/1000</f>
        <v>0.282666666666667</v>
      </c>
      <c r="O8" s="10" t="n">
        <f aca="false">E8/0.49</f>
        <v>1.12993197278912</v>
      </c>
      <c r="P8" s="10" t="n">
        <f aca="false">I8/0.35</f>
        <v>1.12952380952381</v>
      </c>
      <c r="Q8" s="10" t="n">
        <f aca="false">M8/0.25</f>
        <v>1.13066666666667</v>
      </c>
      <c r="S8" s="10" t="n">
        <f aca="false">AVERAGE(O8:Q8)</f>
        <v>1.13004081632653</v>
      </c>
      <c r="V8" s="9" t="n">
        <f aca="false">((((-E8*0.001)/(0.49)^2)^2)+((0.001/0.49)^2))^(1/2)</f>
        <v>0.0030793654743839</v>
      </c>
      <c r="W8" s="9" t="n">
        <f aca="false">((((-I8*0.001)/(0.49)^2)^2)+((0.001/0.49)^2))^(1/2)</f>
        <v>0.00262221521292384</v>
      </c>
      <c r="X8" s="9" t="n">
        <f aca="false">((((-M8*0.001)/(0.49)^2)^2)+((0.001/0.49)^2))^(1/2)</f>
        <v>0.00235604255637735</v>
      </c>
      <c r="Y8" s="9" t="n">
        <f aca="false">AVERAGE(V8:X8)</f>
        <v>0.0026858744145617</v>
      </c>
    </row>
    <row r="9" customFormat="false" ht="15.75" hidden="false" customHeight="false" outlineLevel="0" collapsed="false">
      <c r="A9" s="6" t="n">
        <v>0.35</v>
      </c>
      <c r="B9" s="5" t="n">
        <v>638</v>
      </c>
      <c r="C9" s="5" t="n">
        <v>641</v>
      </c>
      <c r="D9" s="5" t="n">
        <v>642</v>
      </c>
      <c r="E9" s="7" t="n">
        <f aca="false">AVERAGE(B9:D9)/1000</f>
        <v>0.640333333333333</v>
      </c>
      <c r="F9" s="5" t="n">
        <v>458</v>
      </c>
      <c r="G9" s="5" t="n">
        <v>458</v>
      </c>
      <c r="H9" s="5" t="n">
        <v>458</v>
      </c>
      <c r="I9" s="7" t="n">
        <f aca="false">AVERAGE(F9:H9)/1000</f>
        <v>0.458</v>
      </c>
      <c r="J9" s="5" t="n">
        <v>327</v>
      </c>
      <c r="K9" s="5" t="n">
        <v>327</v>
      </c>
      <c r="L9" s="5" t="n">
        <v>326</v>
      </c>
      <c r="M9" s="7" t="n">
        <f aca="false">AVERAGE(J9:L9)/1000</f>
        <v>0.326666666666667</v>
      </c>
      <c r="O9" s="10" t="n">
        <f aca="false">E9/0.49</f>
        <v>1.30680272108844</v>
      </c>
      <c r="P9" s="10" t="n">
        <f aca="false">I9/0.35</f>
        <v>1.30857142857143</v>
      </c>
      <c r="Q9" s="10" t="n">
        <f aca="false">M9/0.25</f>
        <v>1.30666666666667</v>
      </c>
      <c r="S9" s="10" t="n">
        <f aca="false">AVERAGE(O9:Q9)</f>
        <v>1.30734693877551</v>
      </c>
      <c r="V9" s="9" t="n">
        <f aca="false">((((-E9*0.001)/(0.49)^2)^2)+((0.001/0.49)^2))^(1/2)</f>
        <v>0.0033582023958207</v>
      </c>
      <c r="W9" s="9" t="n">
        <f aca="false">((((-I9*0.001)/(0.49)^2)^2)+((0.001/0.49)^2))^(1/2)</f>
        <v>0.00279349861380613</v>
      </c>
      <c r="X9" s="9" t="n">
        <f aca="false">((((-M9*0.001)/(0.49)^2)^2)+((0.001/0.49)^2))^(1/2)</f>
        <v>0.00245275596970339</v>
      </c>
      <c r="Y9" s="9" t="n">
        <f aca="false">AVERAGE(V9:X9)</f>
        <v>0.00286815232644341</v>
      </c>
    </row>
    <row r="10" customFormat="false" ht="15.75" hidden="false" customHeight="false" outlineLevel="0" collapsed="false">
      <c r="A10" s="6" t="n">
        <v>0.4</v>
      </c>
      <c r="B10" s="5" t="n">
        <v>726</v>
      </c>
      <c r="C10" s="5" t="n">
        <v>728</v>
      </c>
      <c r="D10" s="5" t="n">
        <v>729</v>
      </c>
      <c r="E10" s="7" t="n">
        <f aca="false">AVERAGE(B10:D10)/1000</f>
        <v>0.727666666666667</v>
      </c>
      <c r="F10" s="5" t="n">
        <v>520</v>
      </c>
      <c r="G10" s="5" t="n">
        <v>520</v>
      </c>
      <c r="H10" s="5" t="n">
        <v>520</v>
      </c>
      <c r="I10" s="7" t="n">
        <f aca="false">AVERAGE(F10:H10)/1000</f>
        <v>0.52</v>
      </c>
      <c r="J10" s="5" t="n">
        <v>371</v>
      </c>
      <c r="K10" s="5" t="n">
        <v>371</v>
      </c>
      <c r="L10" s="5" t="n">
        <v>372</v>
      </c>
      <c r="M10" s="7" t="n">
        <f aca="false">AVERAGE(J10:L10)/1000</f>
        <v>0.371333333333333</v>
      </c>
      <c r="O10" s="10" t="n">
        <f aca="false">E10/0.49</f>
        <v>1.48503401360544</v>
      </c>
      <c r="P10" s="10" t="n">
        <f aca="false">I10/0.35</f>
        <v>1.48571428571429</v>
      </c>
      <c r="Q10" s="10" t="n">
        <f aca="false">M10/0.25</f>
        <v>1.48533333333333</v>
      </c>
      <c r="S10" s="10" t="n">
        <f aca="false">AVERAGE(O10:Q10)</f>
        <v>1.48536054421769</v>
      </c>
      <c r="V10" s="9" t="n">
        <f aca="false">((((-E10*0.001)/(0.49)^2)^2)+((0.001/0.49)^2))^(1/2)</f>
        <v>0.00365376006402112</v>
      </c>
      <c r="W10" s="9" t="n">
        <f aca="false">((((-I10*0.001)/(0.49)^2)^2)+((0.001/0.49)^2))^(1/2)</f>
        <v>0.00297581352401437</v>
      </c>
      <c r="X10" s="9" t="n">
        <f aca="false">((((-M10*0.001)/(0.49)^2)^2)+((0.001/0.49)^2))^(1/2)</f>
        <v>0.00256063160487087</v>
      </c>
      <c r="Y10" s="9" t="n">
        <f aca="false">AVERAGE(V10:X10)</f>
        <v>0.00306340173096879</v>
      </c>
    </row>
    <row r="11" customFormat="false" ht="15.75" hidden="false" customHeight="false" outlineLevel="0" collapsed="false">
      <c r="A11" s="6" t="n">
        <v>0.45</v>
      </c>
      <c r="B11" s="5" t="n">
        <v>812</v>
      </c>
      <c r="C11" s="5" t="n">
        <v>815</v>
      </c>
      <c r="D11" s="5" t="n">
        <v>815</v>
      </c>
      <c r="E11" s="7" t="n">
        <f aca="false">AVERAGE(B11:D11)/1000</f>
        <v>0.814</v>
      </c>
      <c r="F11" s="5" t="n">
        <v>581</v>
      </c>
      <c r="G11" s="5" t="n">
        <v>581</v>
      </c>
      <c r="H11" s="5" t="n">
        <v>582</v>
      </c>
      <c r="I11" s="7" t="n">
        <f aca="false">AVERAGE(F11:H11)/1000</f>
        <v>0.581333333333333</v>
      </c>
      <c r="J11" s="5" t="n">
        <v>416</v>
      </c>
      <c r="K11" s="5" t="n">
        <v>416</v>
      </c>
      <c r="L11" s="5" t="n">
        <v>416</v>
      </c>
      <c r="M11" s="7" t="n">
        <f aca="false">AVERAGE(J11:L11)/1000</f>
        <v>0.416</v>
      </c>
      <c r="O11" s="10" t="n">
        <f aca="false">E11/0.49</f>
        <v>1.66122448979592</v>
      </c>
      <c r="P11" s="10" t="n">
        <f aca="false">I11/0.35</f>
        <v>1.66095238095238</v>
      </c>
      <c r="Q11" s="10" t="n">
        <f aca="false">M11/0.25</f>
        <v>1.664</v>
      </c>
      <c r="S11" s="10" t="n">
        <f aca="false">AVERAGE(O11:Q11)</f>
        <v>1.6620589569161</v>
      </c>
      <c r="V11" s="9" t="n">
        <f aca="false">((((-E11*0.001)/(0.49)^2)^2)+((0.001/0.49)^2))^(1/2)</f>
        <v>0.00395711433692015</v>
      </c>
      <c r="W11" s="9" t="n">
        <f aca="false">((((-I11*0.001)/(0.49)^2)^2)+((0.001/0.49)^2))^(1/2)</f>
        <v>0.00316657630985983</v>
      </c>
      <c r="X11" s="9" t="n">
        <f aca="false">((((-M11*0.001)/(0.49)^2)^2)+((0.001/0.49)^2))^(1/2)</f>
        <v>0.00267710171329379</v>
      </c>
      <c r="Y11" s="9" t="n">
        <f aca="false">AVERAGE(V11:X11)</f>
        <v>0.00326693078669126</v>
      </c>
    </row>
    <row r="12" customFormat="false" ht="15.75" hidden="false" customHeight="false" outlineLevel="0" collapsed="false">
      <c r="A12" s="6" t="n">
        <v>0.5</v>
      </c>
      <c r="B12" s="5" t="n">
        <v>898</v>
      </c>
      <c r="C12" s="5" t="n">
        <v>901</v>
      </c>
      <c r="D12" s="5" t="n">
        <v>903</v>
      </c>
      <c r="E12" s="7" t="n">
        <f aca="false">AVERAGE(B12:D12)/1000</f>
        <v>0.900666666666667</v>
      </c>
      <c r="F12" s="5" t="n">
        <v>643</v>
      </c>
      <c r="G12" s="5" t="n">
        <v>643</v>
      </c>
      <c r="H12" s="5" t="n">
        <v>644</v>
      </c>
      <c r="I12" s="7" t="n">
        <f aca="false">AVERAGE(F12:H12)/1000</f>
        <v>0.643333333333333</v>
      </c>
      <c r="J12" s="5" t="n">
        <v>460</v>
      </c>
      <c r="K12" s="5" t="n">
        <v>460</v>
      </c>
      <c r="L12" s="5" t="n">
        <v>460</v>
      </c>
      <c r="M12" s="7" t="n">
        <f aca="false">AVERAGE(J12:L12)/1000</f>
        <v>0.46</v>
      </c>
      <c r="O12" s="10" t="n">
        <f aca="false">E12/0.49</f>
        <v>1.83809523809524</v>
      </c>
      <c r="P12" s="10" t="n">
        <f aca="false">I12/0.35</f>
        <v>1.83809523809524</v>
      </c>
      <c r="Q12" s="10" t="n">
        <f aca="false">M12/0.25</f>
        <v>1.84</v>
      </c>
      <c r="S12" s="10" t="n">
        <f aca="false">AVERAGE(O12:Q12)</f>
        <v>1.83873015873016</v>
      </c>
      <c r="V12" s="9" t="n">
        <f aca="false">((((-E12*0.001)/(0.49)^2)^2)+((0.001/0.49)^2))^(1/2)</f>
        <v>0.00427042662288863</v>
      </c>
      <c r="W12" s="9" t="n">
        <f aca="false">((((-I12*0.001)/(0.49)^2)^2)+((0.001/0.49)^2))^(1/2)</f>
        <v>0.00336813379934468</v>
      </c>
      <c r="X12" s="9" t="n">
        <f aca="false">((((-M12*0.001)/(0.49)^2)^2)+((0.001/0.49)^2))^(1/2)</f>
        <v>0.00279919326939551</v>
      </c>
      <c r="Y12" s="9" t="n">
        <f aca="false">AVERAGE(V12:X12)</f>
        <v>0.00347925123054294</v>
      </c>
    </row>
    <row r="13" customFormat="false" ht="15.75" hidden="false" customHeight="false" outlineLevel="0" collapsed="false">
      <c r="A13" s="6" t="n">
        <v>0.55</v>
      </c>
      <c r="B13" s="5" t="n">
        <v>984</v>
      </c>
      <c r="C13" s="5" t="n">
        <v>987</v>
      </c>
      <c r="D13" s="5" t="n">
        <v>989</v>
      </c>
      <c r="E13" s="7" t="n">
        <f aca="false">AVERAGE(B13:D13)/1000</f>
        <v>0.986666666666667</v>
      </c>
      <c r="F13" s="5" t="n">
        <v>705</v>
      </c>
      <c r="G13" s="5" t="n">
        <v>705</v>
      </c>
      <c r="H13" s="5" t="n">
        <v>705</v>
      </c>
      <c r="I13" s="7" t="n">
        <f aca="false">AVERAGE(F13:H13)/1000</f>
        <v>0.705</v>
      </c>
      <c r="J13" s="5" t="n">
        <v>504</v>
      </c>
      <c r="K13" s="5" t="n">
        <v>504</v>
      </c>
      <c r="L13" s="5" t="n">
        <v>504</v>
      </c>
      <c r="M13" s="7" t="n">
        <f aca="false">AVERAGE(J13:L13)/1000</f>
        <v>0.504</v>
      </c>
      <c r="O13" s="10" t="n">
        <f aca="false">E13/0.49</f>
        <v>2.01360544217687</v>
      </c>
      <c r="P13" s="10" t="n">
        <f aca="false">I13/0.35</f>
        <v>2.01428571428571</v>
      </c>
      <c r="Q13" s="10" t="n">
        <f aca="false">M13/0.25</f>
        <v>2.016</v>
      </c>
      <c r="S13" s="10" t="n">
        <f aca="false">AVERAGE(O13:Q13)</f>
        <v>2.01463038548753</v>
      </c>
      <c r="V13" s="9" t="n">
        <f aca="false">((((-E13*0.001)/(0.49)^2)^2)+((0.001/0.49)^2))^(1/2)</f>
        <v>0.00458825569059024</v>
      </c>
      <c r="W13" s="9" t="n">
        <f aca="false">((((-I13*0.001)/(0.49)^2)^2)+((0.001/0.49)^2))^(1/2)</f>
        <v>0.00357584273495802</v>
      </c>
      <c r="X13" s="9" t="n">
        <f aca="false">((((-M13*0.001)/(0.49)^2)^2)+((0.001/0.49)^2))^(1/2)</f>
        <v>0.00292767118615351</v>
      </c>
      <c r="Y13" s="9" t="n">
        <f aca="false">AVERAGE(V13:X13)</f>
        <v>0.00369725653723393</v>
      </c>
    </row>
    <row r="14" customFormat="false" ht="15.75" hidden="false" customHeight="false" outlineLevel="0" collapsed="false">
      <c r="A14" s="6" t="n">
        <v>0.6</v>
      </c>
      <c r="B14" s="5" t="n">
        <v>1071</v>
      </c>
      <c r="C14" s="5" t="n">
        <v>1075</v>
      </c>
      <c r="D14" s="5" t="n">
        <v>1076</v>
      </c>
      <c r="E14" s="7" t="n">
        <f aca="false">AVERAGE(B14:D14)/1000</f>
        <v>1.074</v>
      </c>
      <c r="F14" s="5" t="n">
        <v>767</v>
      </c>
      <c r="G14" s="5" t="n">
        <v>767</v>
      </c>
      <c r="H14" s="5" t="n">
        <v>768</v>
      </c>
      <c r="I14" s="7" t="n">
        <f aca="false">AVERAGE(F14:H14)/1000</f>
        <v>0.767333333333333</v>
      </c>
      <c r="J14" s="5" t="n">
        <v>548</v>
      </c>
      <c r="K14" s="5" t="n">
        <v>548</v>
      </c>
      <c r="L14" s="5" t="n">
        <v>549</v>
      </c>
      <c r="M14" s="7" t="n">
        <f aca="false">AVERAGE(J14:L14)/1000</f>
        <v>0.548333333333333</v>
      </c>
      <c r="O14" s="10" t="n">
        <f aca="false">E14/0.49</f>
        <v>2.19183673469388</v>
      </c>
      <c r="P14" s="10" t="n">
        <f aca="false">I14/0.35</f>
        <v>2.19238095238095</v>
      </c>
      <c r="Q14" s="10" t="n">
        <f aca="false">M14/0.25</f>
        <v>2.19333333333333</v>
      </c>
      <c r="S14" s="10" t="n">
        <f aca="false">AVERAGE(O14:Q14)</f>
        <v>2.19251700680272</v>
      </c>
      <c r="V14" s="9" t="n">
        <f aca="false">((((-E14*0.001)/(0.49)^2)^2)+((0.001/0.49)^2))^(1/2)</f>
        <v>0.00491669387719249</v>
      </c>
      <c r="W14" s="9" t="n">
        <f aca="false">((((-I14*0.001)/(0.49)^2)^2)+((0.001/0.49)^2))^(1/2)</f>
        <v>0.00379191877722595</v>
      </c>
      <c r="X14" s="9" t="n">
        <f aca="false">((((-M14*0.001)/(0.49)^2)^2)+((0.001/0.49)^2))^(1/2)</f>
        <v>0.00306276666847802</v>
      </c>
      <c r="Y14" s="9" t="n">
        <f aca="false">AVERAGE(V14:X14)</f>
        <v>0.00392379310763216</v>
      </c>
    </row>
    <row r="15" customFormat="false" ht="15.75" hidden="false" customHeight="false" outlineLevel="0" collapsed="false">
      <c r="A15" s="6" t="n">
        <v>0.65</v>
      </c>
      <c r="B15" s="5" t="n">
        <v>1158</v>
      </c>
      <c r="C15" s="5" t="n">
        <v>1161</v>
      </c>
      <c r="D15" s="5" t="n">
        <v>1163</v>
      </c>
      <c r="E15" s="7" t="n">
        <f aca="false">AVERAGE(B15:D15)/1000</f>
        <v>1.16066666666667</v>
      </c>
      <c r="F15" s="5" t="n">
        <v>828</v>
      </c>
      <c r="G15" s="5" t="n">
        <v>829</v>
      </c>
      <c r="H15" s="5" t="n">
        <v>829</v>
      </c>
      <c r="I15" s="7" t="n">
        <f aca="false">AVERAGE(F15:H15)/1000</f>
        <v>0.828666666666667</v>
      </c>
      <c r="J15" s="5" t="n">
        <v>593</v>
      </c>
      <c r="K15" s="5" t="n">
        <v>593</v>
      </c>
      <c r="L15" s="5" t="n">
        <v>593</v>
      </c>
      <c r="M15" s="7" t="n">
        <f aca="false">AVERAGE(J15:L15)/1000</f>
        <v>0.593</v>
      </c>
      <c r="O15" s="10" t="n">
        <f aca="false">E15/0.49</f>
        <v>2.3687074829932</v>
      </c>
      <c r="P15" s="10" t="n">
        <f aca="false">I15/0.35</f>
        <v>2.36761904761905</v>
      </c>
      <c r="Q15" s="10" t="n">
        <f aca="false">M15/0.25</f>
        <v>2.372</v>
      </c>
      <c r="S15" s="10" t="n">
        <f aca="false">AVERAGE(O15:Q15)</f>
        <v>2.36944217687075</v>
      </c>
      <c r="V15" s="9" t="n">
        <f aca="false">((((-E15*0.001)/(0.49)^2)^2)+((0.001/0.49)^2))^(1/2)</f>
        <v>0.00524723014137471</v>
      </c>
      <c r="W15" s="9" t="n">
        <f aca="false">((((-I15*0.001)/(0.49)^2)^2)+((0.001/0.49)^2))^(1/2)</f>
        <v>0.00400957318656928</v>
      </c>
      <c r="X15" s="9" t="n">
        <f aca="false">((((-M15*0.001)/(0.49)^2)^2)+((0.001/0.49)^2))^(1/2)</f>
        <v>0.0032038826918613</v>
      </c>
      <c r="Y15" s="9" t="n">
        <f aca="false">AVERAGE(V15:X15)</f>
        <v>0.00415356200660176</v>
      </c>
    </row>
    <row r="16" customFormat="false" ht="15.75" hidden="false" customHeight="false" outlineLevel="0" collapsed="false">
      <c r="A16" s="6" t="n">
        <v>0.7</v>
      </c>
      <c r="B16" s="5" t="n">
        <v>1245</v>
      </c>
      <c r="C16" s="5" t="n">
        <v>1248</v>
      </c>
      <c r="D16" s="5" t="n">
        <v>1250</v>
      </c>
      <c r="E16" s="7" t="n">
        <f aca="false">AVERAGE(B16:D16)/1000</f>
        <v>1.24766666666667</v>
      </c>
      <c r="F16" s="5" t="n">
        <v>891</v>
      </c>
      <c r="G16" s="5" t="n">
        <v>891</v>
      </c>
      <c r="H16" s="5" t="n">
        <v>891</v>
      </c>
      <c r="I16" s="7" t="n">
        <f aca="false">AVERAGE(F16:H16)/1000</f>
        <v>0.891</v>
      </c>
      <c r="J16" s="5" t="n">
        <v>637</v>
      </c>
      <c r="K16" s="5" t="n">
        <v>637</v>
      </c>
      <c r="L16" s="5" t="n">
        <v>637</v>
      </c>
      <c r="M16" s="7" t="n">
        <f aca="false">AVERAGE(J16:L16)/1000</f>
        <v>0.637</v>
      </c>
      <c r="O16" s="10" t="n">
        <f aca="false">E16/0.49</f>
        <v>2.54625850340136</v>
      </c>
      <c r="P16" s="10" t="n">
        <f aca="false">I16/0.35</f>
        <v>2.54571428571429</v>
      </c>
      <c r="Q16" s="10" t="n">
        <f aca="false">M16/0.25</f>
        <v>2.548</v>
      </c>
      <c r="S16" s="10" t="n">
        <f aca="false">AVERAGE(O16:Q16)</f>
        <v>2.54665759637188</v>
      </c>
      <c r="V16" s="9" t="n">
        <f aca="false">((((-E16*0.001)/(0.49)^2)^2)+((0.001/0.49)^2))^(1/2)</f>
        <v>0.00558282916927371</v>
      </c>
      <c r="W16" s="9" t="n">
        <f aca="false">((((-I16*0.001)/(0.49)^2)^2)+((0.001/0.49)^2))^(1/2)</f>
        <v>0.0042351043855187</v>
      </c>
      <c r="X16" s="9" t="n">
        <f aca="false">((((-M16*0.001)/(0.49)^2)^2)+((0.001/0.49)^2))^(1/2)</f>
        <v>0.00334718764629729</v>
      </c>
      <c r="Y16" s="9" t="n">
        <f aca="false">AVERAGE(V16:X16)</f>
        <v>0.00438837373369657</v>
      </c>
    </row>
    <row r="17" customFormat="false" ht="15.75" hidden="false" customHeight="false" outlineLevel="0" collapsed="false">
      <c r="A17" s="6" t="n">
        <v>0.75</v>
      </c>
      <c r="B17" s="5" t="n">
        <v>1331</v>
      </c>
      <c r="C17" s="5" t="n">
        <v>1335</v>
      </c>
      <c r="D17" s="5" t="n">
        <v>1336</v>
      </c>
      <c r="E17" s="7" t="n">
        <f aca="false">AVERAGE(B17:D17)/1000</f>
        <v>1.334</v>
      </c>
      <c r="F17" s="5" t="n">
        <v>953</v>
      </c>
      <c r="G17" s="5" t="n">
        <v>953</v>
      </c>
      <c r="H17" s="5" t="n">
        <v>953</v>
      </c>
      <c r="I17" s="7" t="n">
        <f aca="false">AVERAGE(F17:H17)/1000</f>
        <v>0.953</v>
      </c>
      <c r="J17" s="5" t="n">
        <v>682</v>
      </c>
      <c r="K17" s="5" t="n">
        <v>681</v>
      </c>
      <c r="L17" s="5" t="n">
        <v>681</v>
      </c>
      <c r="M17" s="7" t="n">
        <f aca="false">AVERAGE(J17:L17)/1000</f>
        <v>0.681333333333333</v>
      </c>
      <c r="O17" s="10" t="n">
        <f aca="false">E17/0.49</f>
        <v>2.72244897959184</v>
      </c>
      <c r="P17" s="10" t="n">
        <f aca="false">I17/0.35</f>
        <v>2.72285714285714</v>
      </c>
      <c r="Q17" s="10" t="n">
        <f aca="false">M17/0.25</f>
        <v>2.72533333333333</v>
      </c>
      <c r="S17" s="10" t="n">
        <f aca="false">AVERAGE(O17:Q17)</f>
        <v>2.72354648526077</v>
      </c>
      <c r="V17" s="9" t="n">
        <f aca="false">((((-E17*0.001)/(0.49)^2)^2)+((0.001/0.49)^2))^(1/2)</f>
        <v>0.00591897549531351</v>
      </c>
      <c r="W17" s="9" t="n">
        <f aca="false">((((-I17*0.001)/(0.49)^2)^2)+((0.001/0.49)^2))^(1/2)</f>
        <v>0.00446310623329008</v>
      </c>
      <c r="X17" s="9" t="n">
        <f aca="false">((((-M17*0.001)/(0.49)^2)^2)+((0.001/0.49)^2))^(1/2)</f>
        <v>0.003495355421442</v>
      </c>
      <c r="Y17" s="9" t="n">
        <f aca="false">AVERAGE(V17:X17)</f>
        <v>0.00462581238334853</v>
      </c>
    </row>
    <row r="18" customFormat="false" ht="15.75" hidden="false" customHeight="false" outlineLevel="0" collapsed="false">
      <c r="A18" s="6" t="n">
        <v>0.8</v>
      </c>
      <c r="B18" s="5" t="n">
        <v>1417</v>
      </c>
      <c r="C18" s="5" t="n">
        <v>1421</v>
      </c>
      <c r="D18" s="5" t="n">
        <v>1422</v>
      </c>
      <c r="E18" s="7" t="n">
        <f aca="false">AVERAGE(B18:D18)/1000</f>
        <v>1.42</v>
      </c>
      <c r="F18" s="5" t="n">
        <v>1014</v>
      </c>
      <c r="G18" s="5" t="n">
        <v>1014</v>
      </c>
      <c r="H18" s="5" t="n">
        <v>1014</v>
      </c>
      <c r="I18" s="7" t="n">
        <f aca="false">AVERAGE(F18:H18)/1000</f>
        <v>1.014</v>
      </c>
      <c r="J18" s="5" t="n">
        <v>726</v>
      </c>
      <c r="K18" s="5" t="n">
        <v>725</v>
      </c>
      <c r="L18" s="5" t="n">
        <v>725</v>
      </c>
      <c r="M18" s="7" t="n">
        <f aca="false">AVERAGE(J18:L18)/1000</f>
        <v>0.725333333333333</v>
      </c>
      <c r="O18" s="10" t="n">
        <f aca="false">E18/0.49</f>
        <v>2.89795918367347</v>
      </c>
      <c r="P18" s="10" t="n">
        <f aca="false">I18/0.35</f>
        <v>2.89714285714286</v>
      </c>
      <c r="Q18" s="10" t="n">
        <f aca="false">M18/0.25</f>
        <v>2.90133333333333</v>
      </c>
      <c r="S18" s="10" t="n">
        <f aca="false">AVERAGE(O18:Q18)</f>
        <v>2.89881179138322</v>
      </c>
      <c r="V18" s="9" t="n">
        <f aca="false">((((-E18*0.001)/(0.49)^2)^2)+((0.001/0.49)^2))^(1/2)</f>
        <v>0.00625641442777204</v>
      </c>
      <c r="W18" s="9" t="n">
        <f aca="false">((((-I18*0.001)/(0.49)^2)^2)+((0.001/0.49)^2))^(1/2)</f>
        <v>0.00469048931880659</v>
      </c>
      <c r="X18" s="9" t="n">
        <f aca="false">((((-M18*0.001)/(0.49)^2)^2)+((0.001/0.49)^2))^(1/2)</f>
        <v>0.00364570317923088</v>
      </c>
      <c r="Y18" s="9" t="n">
        <f aca="false">AVERAGE(V18:X18)</f>
        <v>0.00486420230860317</v>
      </c>
    </row>
    <row r="19" customFormat="false" ht="15.75" hidden="false" customHeight="false" outlineLevel="0" collapsed="false">
      <c r="A19" s="6" t="n">
        <v>0.85</v>
      </c>
      <c r="B19" s="5" t="n">
        <v>1504</v>
      </c>
      <c r="C19" s="5" t="n">
        <v>1507</v>
      </c>
      <c r="D19" s="5" t="n">
        <v>1510</v>
      </c>
      <c r="E19" s="7" t="n">
        <f aca="false">AVERAGE(B19:D19)/1000</f>
        <v>1.507</v>
      </c>
      <c r="F19" s="5" t="n">
        <v>1076</v>
      </c>
      <c r="G19" s="5" t="n">
        <v>1077</v>
      </c>
      <c r="H19" s="5" t="n">
        <v>1077</v>
      </c>
      <c r="I19" s="7" t="n">
        <f aca="false">AVERAGE(F19:H19)/1000</f>
        <v>1.07666666666667</v>
      </c>
      <c r="J19" s="5" t="n">
        <v>770</v>
      </c>
      <c r="K19" s="5" t="n">
        <v>770</v>
      </c>
      <c r="L19" s="5" t="n">
        <v>770</v>
      </c>
      <c r="M19" s="7" t="n">
        <f aca="false">AVERAGE(J19:L19)/1000</f>
        <v>0.77</v>
      </c>
      <c r="O19" s="10" t="n">
        <f aca="false">E19/0.49</f>
        <v>3.07551020408163</v>
      </c>
      <c r="P19" s="10" t="n">
        <f aca="false">I19/0.35</f>
        <v>3.07619047619048</v>
      </c>
      <c r="Q19" s="10" t="n">
        <f aca="false">M19/0.25</f>
        <v>3.08</v>
      </c>
      <c r="S19" s="10" t="n">
        <f aca="false">AVERAGE(O19:Q19)</f>
        <v>3.0772335600907</v>
      </c>
      <c r="V19" s="9" t="n">
        <f aca="false">((((-E19*0.001)/(0.49)^2)^2)+((0.001/0.49)^2))^(1/2)</f>
        <v>0.00660000221353763</v>
      </c>
      <c r="W19" s="9" t="n">
        <f aca="false">((((-I19*0.001)/(0.49)^2)^2)+((0.001/0.49)^2))^(1/2)</f>
        <v>0.00492680055023899</v>
      </c>
      <c r="X19" s="9" t="n">
        <f aca="false">((((-M19*0.001)/(0.49)^2)^2)+((0.001/0.49)^2))^(1/2)</f>
        <v>0.00380128420128434</v>
      </c>
      <c r="Y19" s="9" t="n">
        <f aca="false">AVERAGE(V19:X19)</f>
        <v>0.00510936232168699</v>
      </c>
    </row>
    <row r="20" customFormat="false" ht="15.75" hidden="false" customHeight="false" outlineLevel="0" collapsed="false">
      <c r="A20" s="6" t="n">
        <v>0.9</v>
      </c>
      <c r="B20" s="5" t="n">
        <v>1589</v>
      </c>
      <c r="C20" s="5" t="n">
        <v>1594</v>
      </c>
      <c r="D20" s="5" t="n">
        <v>1597</v>
      </c>
      <c r="E20" s="7" t="n">
        <f aca="false">AVERAGE(B20:D20)/1000</f>
        <v>1.59333333333333</v>
      </c>
      <c r="F20" s="5" t="n">
        <v>1138</v>
      </c>
      <c r="G20" s="5" t="n">
        <v>1138</v>
      </c>
      <c r="H20" s="5" t="n">
        <v>1138</v>
      </c>
      <c r="I20" s="7" t="n">
        <f aca="false">AVERAGE(F20:H20)/1000</f>
        <v>1.138</v>
      </c>
      <c r="J20" s="5" t="n">
        <v>814</v>
      </c>
      <c r="K20" s="5" t="n">
        <v>814</v>
      </c>
      <c r="L20" s="5" t="n">
        <v>814</v>
      </c>
      <c r="M20" s="7" t="n">
        <f aca="false">AVERAGE(J20:L20)/1000</f>
        <v>0.814</v>
      </c>
      <c r="O20" s="10" t="n">
        <f aca="false">E20/0.49</f>
        <v>3.25170068027211</v>
      </c>
      <c r="P20" s="10" t="n">
        <f aca="false">I20/0.35</f>
        <v>3.25142857142857</v>
      </c>
      <c r="Q20" s="10" t="n">
        <f aca="false">M20/0.25</f>
        <v>3.256</v>
      </c>
      <c r="S20" s="10" t="n">
        <f aca="false">AVERAGE(O20:Q20)</f>
        <v>3.25304308390023</v>
      </c>
      <c r="V20" s="9" t="n">
        <f aca="false">((((-E20*0.001)/(0.49)^2)^2)+((0.001/0.49)^2))^(1/2)</f>
        <v>0.00694284313970024</v>
      </c>
      <c r="W20" s="9" t="n">
        <f aca="false">((((-I20*0.001)/(0.49)^2)^2)+((0.001/0.49)^2))^(1/2)</f>
        <v>0.00516038851163685</v>
      </c>
      <c r="X20" s="9" t="n">
        <f aca="false">((((-M20*0.001)/(0.49)^2)^2)+((0.001/0.49)^2))^(1/2)</f>
        <v>0.00395711433692015</v>
      </c>
      <c r="Y20" s="9" t="n">
        <f aca="false">AVERAGE(V20:X20)</f>
        <v>0.00535344866275242</v>
      </c>
    </row>
    <row r="21" customFormat="false" ht="15.75" hidden="false" customHeight="false" outlineLevel="0" collapsed="false">
      <c r="A21" s="6" t="n">
        <v>0.95</v>
      </c>
      <c r="B21" s="5" t="n">
        <v>1677</v>
      </c>
      <c r="C21" s="5" t="n">
        <v>1681</v>
      </c>
      <c r="D21" s="5" t="n">
        <v>1684</v>
      </c>
      <c r="E21" s="7" t="n">
        <f aca="false">AVERAGE(B21:D21)/1000</f>
        <v>1.68066666666667</v>
      </c>
      <c r="F21" s="5" t="n">
        <v>1201</v>
      </c>
      <c r="G21" s="5" t="n">
        <v>1200</v>
      </c>
      <c r="H21" s="5" t="n">
        <v>1201</v>
      </c>
      <c r="I21" s="7" t="n">
        <f aca="false">AVERAGE(F21:H21)/1000</f>
        <v>1.20066666666667</v>
      </c>
      <c r="J21" s="5" t="n">
        <v>858</v>
      </c>
      <c r="K21" s="5" t="n">
        <v>858</v>
      </c>
      <c r="L21" s="5" t="n">
        <v>858</v>
      </c>
      <c r="M21" s="7" t="n">
        <f aca="false">AVERAGE(J21:L21)/1000</f>
        <v>0.858</v>
      </c>
      <c r="O21" s="10" t="n">
        <f aca="false">E21/0.49</f>
        <v>3.42993197278912</v>
      </c>
      <c r="P21" s="10" t="n">
        <f aca="false">I21/0.35</f>
        <v>3.43047619047619</v>
      </c>
      <c r="Q21" s="10" t="n">
        <f aca="false">M21/0.25</f>
        <v>3.432</v>
      </c>
      <c r="S21" s="10" t="n">
        <f aca="false">AVERAGE(O21:Q21)</f>
        <v>3.43080272108844</v>
      </c>
      <c r="V21" s="9" t="n">
        <f aca="false">((((-E21*0.001)/(0.49)^2)^2)+((0.001/0.49)^2))^(1/2)</f>
        <v>0.0072912953350767</v>
      </c>
      <c r="W21" s="9" t="n">
        <f aca="false">((((-I21*0.001)/(0.49)^2)^2)+((0.001/0.49)^2))^(1/2)</f>
        <v>0.00540109926890966</v>
      </c>
      <c r="X21" s="9" t="n">
        <f aca="false">((((-M21*0.001)/(0.49)^2)^2)+((0.001/0.49)^2))^(1/2)</f>
        <v>0.00411520502656671</v>
      </c>
      <c r="Y21" s="9" t="n">
        <f aca="false">AVERAGE(V21:X21)</f>
        <v>0.00560253321018436</v>
      </c>
    </row>
    <row r="22" customFormat="false" ht="15.75" hidden="false" customHeight="false" outlineLevel="0" collapsed="false">
      <c r="A22" s="6" t="n">
        <v>1</v>
      </c>
      <c r="B22" s="5" t="n">
        <v>1782</v>
      </c>
      <c r="C22" s="5" t="n">
        <v>1787</v>
      </c>
      <c r="D22" s="5" t="n">
        <v>1789</v>
      </c>
      <c r="E22" s="7" t="n">
        <f aca="false">AVERAGE(B22:D22)/1000</f>
        <v>1.786</v>
      </c>
      <c r="F22" s="5" t="n">
        <v>1275</v>
      </c>
      <c r="G22" s="5" t="n">
        <v>1275</v>
      </c>
      <c r="H22" s="5" t="n">
        <v>1275</v>
      </c>
      <c r="I22" s="7" t="n">
        <f aca="false">AVERAGE(F22:H22)/1000</f>
        <v>1.275</v>
      </c>
      <c r="J22" s="5" t="n">
        <v>913</v>
      </c>
      <c r="K22" s="5" t="n">
        <v>913</v>
      </c>
      <c r="L22" s="5" t="n">
        <v>913</v>
      </c>
      <c r="M22" s="7" t="n">
        <f aca="false">AVERAGE(J22:L22)/1000</f>
        <v>0.913</v>
      </c>
      <c r="O22" s="10" t="n">
        <f aca="false">E22/0.49</f>
        <v>3.64489795918367</v>
      </c>
      <c r="P22" s="10" t="n">
        <f aca="false">I22/0.35</f>
        <v>3.64285714285714</v>
      </c>
      <c r="Q22" s="10" t="n">
        <f aca="false">M22/0.25</f>
        <v>3.652</v>
      </c>
      <c r="S22" s="10" t="n">
        <f aca="false">AVERAGE(O22:Q22)</f>
        <v>3.64658503401361</v>
      </c>
      <c r="V22" s="9" t="n">
        <f aca="false">((((-E22*0.001)/(0.49)^2)^2)+((0.001/0.49)^2))^(1/2)</f>
        <v>0.00771344373249282</v>
      </c>
      <c r="W22" s="9" t="n">
        <f aca="false">((((-I22*0.001)/(0.49)^2)^2)+((0.001/0.49)^2))^(1/2)</f>
        <v>0.00568894395644426</v>
      </c>
      <c r="X22" s="9" t="n">
        <f aca="false">((((-M22*0.001)/(0.49)^2)^2)+((0.001/0.49)^2))^(1/2)</f>
        <v>0.004315618507569</v>
      </c>
      <c r="Y22" s="9" t="n">
        <f aca="false">AVERAGE(V22:X22)</f>
        <v>0.00590600206550203</v>
      </c>
    </row>
    <row r="24" customFormat="false" ht="15.75" hidden="false" customHeight="true" outlineLevel="0" collapsed="false">
      <c r="D24" s="0" t="s">
        <v>14</v>
      </c>
    </row>
    <row r="25" customFormat="false" ht="15.75" hidden="false" customHeight="true" outlineLevel="0" collapsed="false">
      <c r="D25" s="11" t="s">
        <v>15</v>
      </c>
    </row>
    <row r="26" customFormat="false" ht="15.75" hidden="false" customHeight="true" outlineLevel="0" collapsed="false">
      <c r="D26" s="11" t="n">
        <v>0.001085</v>
      </c>
    </row>
    <row r="27" customFormat="false" ht="15.75" hidden="false" customHeight="true" outlineLevel="0" collapsed="false">
      <c r="D27" s="11" t="n">
        <v>0.001528333333</v>
      </c>
    </row>
    <row r="28" customFormat="false" ht="15.75" hidden="false" customHeight="true" outlineLevel="0" collapsed="false">
      <c r="D28" s="11" t="n">
        <v>0.00197</v>
      </c>
    </row>
    <row r="29" customFormat="false" ht="15.75" hidden="false" customHeight="true" outlineLevel="0" collapsed="false">
      <c r="D29" s="11" t="n">
        <v>0.002405</v>
      </c>
    </row>
    <row r="30" customFormat="false" ht="15.75" hidden="false" customHeight="true" outlineLevel="0" collapsed="false">
      <c r="D30" s="11" t="n">
        <v>0.002835</v>
      </c>
    </row>
    <row r="31" customFormat="false" ht="15.75" hidden="false" customHeight="true" outlineLevel="0" collapsed="false">
      <c r="D31" s="11" t="n">
        <v>0.003268333333</v>
      </c>
    </row>
    <row r="32" customFormat="false" ht="15.75" hidden="false" customHeight="true" outlineLevel="0" collapsed="false">
      <c r="D32" s="11" t="n">
        <v>0.003701666667</v>
      </c>
    </row>
    <row r="33" customFormat="false" ht="15.75" hidden="false" customHeight="true" outlineLevel="0" collapsed="false">
      <c r="D33" s="11" t="n">
        <v>0.004138333333</v>
      </c>
    </row>
    <row r="34" customFormat="false" ht="15.75" hidden="false" customHeight="true" outlineLevel="0" collapsed="false">
      <c r="D34" s="11" t="n">
        <v>0.00457</v>
      </c>
    </row>
    <row r="35" customFormat="false" ht="15.75" hidden="false" customHeight="true" outlineLevel="0" collapsed="false">
      <c r="D35" s="11" t="n">
        <v>0.005003333333</v>
      </c>
    </row>
    <row r="36" customFormat="false" ht="15.75" hidden="false" customHeight="true" outlineLevel="0" collapsed="false">
      <c r="D36" s="11" t="n">
        <v>0.005433333333</v>
      </c>
    </row>
    <row r="37" customFormat="false" ht="15.75" hidden="false" customHeight="true" outlineLevel="0" collapsed="false">
      <c r="D37" s="11" t="n">
        <v>0.00587</v>
      </c>
    </row>
    <row r="38" customFormat="false" ht="15.75" hidden="false" customHeight="true" outlineLevel="0" collapsed="false">
      <c r="D38" s="11" t="n">
        <v>0.006303333333</v>
      </c>
    </row>
    <row r="39" customFormat="false" ht="15.75" hidden="false" customHeight="true" outlineLevel="0" collapsed="false">
      <c r="D39" s="11" t="n">
        <v>0.006738333333</v>
      </c>
    </row>
    <row r="40" customFormat="false" ht="15.75" hidden="false" customHeight="true" outlineLevel="0" collapsed="false">
      <c r="D40" s="11" t="n">
        <v>0.00717</v>
      </c>
    </row>
    <row r="41" customFormat="false" ht="12.8" hidden="false" customHeight="false" outlineLevel="0" collapsed="false">
      <c r="D41" s="11" t="n">
        <v>0.0076</v>
      </c>
      <c r="R41" s="5"/>
      <c r="S41" s="5"/>
      <c r="T41" s="5"/>
    </row>
    <row r="42" customFormat="false" ht="12.8" hidden="false" customHeight="false" outlineLevel="0" collapsed="false">
      <c r="D42" s="11" t="n">
        <v>0.008035</v>
      </c>
      <c r="R42" s="5"/>
      <c r="S42" s="5"/>
      <c r="T42" s="5"/>
    </row>
    <row r="43" customFormat="false" ht="12.8" hidden="false" customHeight="false" outlineLevel="0" collapsed="false">
      <c r="D43" s="11" t="n">
        <v>0.008466666667</v>
      </c>
      <c r="U43" s="5"/>
    </row>
    <row r="44" customFormat="false" ht="12.8" hidden="false" customHeight="false" outlineLevel="0" collapsed="false">
      <c r="D44" s="11" t="n">
        <v>0.008903333333</v>
      </c>
      <c r="R44" s="5"/>
      <c r="S44" s="5"/>
      <c r="T44" s="5"/>
      <c r="U44" s="5"/>
    </row>
    <row r="45" customFormat="false" ht="12.8" hidden="false" customHeight="false" outlineLevel="0" collapsed="false">
      <c r="D45" s="11" t="n">
        <v>0.00943</v>
      </c>
      <c r="R45" s="8"/>
      <c r="S45" s="8"/>
      <c r="T45" s="8"/>
    </row>
    <row r="46" customFormat="false" ht="15.75" hidden="false" customHeight="false" outlineLevel="0" collapsed="false">
      <c r="U46" s="5"/>
    </row>
    <row r="47" customFormat="false" ht="15.75" hidden="false" customHeight="false" outlineLevel="0" collapsed="false">
      <c r="U47" s="8"/>
    </row>
  </sheetData>
  <mergeCells count="3">
    <mergeCell ref="B1:D1"/>
    <mergeCell ref="F1:H1"/>
    <mergeCell ref="J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1" sqref="E3:E22 L15"/>
    </sheetView>
  </sheetViews>
  <sheetFormatPr defaultColWidth="10.6875" defaultRowHeight="12.75" zeroHeight="false" outlineLevelRow="0" outlineLevelCol="0"/>
  <cols>
    <col collapsed="false" customWidth="true" hidden="false" outlineLevel="0" max="12" min="12" style="0" width="13.57"/>
  </cols>
  <sheetData>
    <row r="2" customFormat="false" ht="12.75" hidden="false" customHeight="false" outlineLevel="0" collapsed="false">
      <c r="L2" s="12"/>
    </row>
    <row r="3" customFormat="false" ht="12.75" hidden="false" customHeight="false" outlineLevel="0" collapsed="false">
      <c r="B3" s="13"/>
      <c r="C3" s="13"/>
      <c r="D3" s="5"/>
      <c r="E3" s="5"/>
    </row>
    <row r="4" customFormat="false" ht="12.75" hidden="false" customHeight="false" outlineLevel="0" collapsed="false">
      <c r="B4" s="14"/>
      <c r="C4" s="5"/>
      <c r="D4" s="5"/>
      <c r="E4" s="8"/>
    </row>
    <row r="5" customFormat="false" ht="12.75" hidden="false" customHeight="false" outlineLevel="0" collapsed="false">
      <c r="D5" s="5"/>
      <c r="E5" s="5"/>
    </row>
    <row r="13" customFormat="false" ht="12.75" hidden="false" customHeight="false" outlineLevel="0" collapsed="false">
      <c r="B13" s="15"/>
      <c r="C13" s="16"/>
    </row>
    <row r="14" customFormat="false" ht="12.75" hidden="false" customHeight="false" outlineLevel="0" collapsed="false">
      <c r="B14" s="15"/>
      <c r="C14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E3:E22 F9"/>
    </sheetView>
  </sheetViews>
  <sheetFormatPr defaultColWidth="10.6875" defaultRowHeight="12.75" zeroHeight="false" outlineLevelRow="0" outlineLevelCol="0"/>
  <cols>
    <col collapsed="false" customWidth="true" hidden="false" outlineLevel="0" max="3" min="3" style="0" width="11.71"/>
    <col collapsed="false" customWidth="true" hidden="false" outlineLevel="0" max="6" min="6" style="0" width="12.29"/>
    <col collapsed="false" customWidth="true" hidden="false" outlineLevel="0" max="9" min="9" style="0" width="14.7"/>
  </cols>
  <sheetData>
    <row r="1" customFormat="false" ht="12.75" hidden="false" customHeight="false" outlineLevel="0" collapsed="false">
      <c r="B1" s="0" t="s">
        <v>16</v>
      </c>
      <c r="C1" s="0" t="s">
        <v>17</v>
      </c>
      <c r="D1" s="0" t="s">
        <v>18</v>
      </c>
    </row>
    <row r="2" customFormat="false" ht="12.75" hidden="false" customHeight="false" outlineLevel="0" collapsed="false">
      <c r="A2" s="5" t="s">
        <v>0</v>
      </c>
      <c r="B2" s="5" t="s">
        <v>19</v>
      </c>
      <c r="C2" s="5" t="s">
        <v>19</v>
      </c>
      <c r="D2" s="5" t="s">
        <v>19</v>
      </c>
      <c r="E2" s="5"/>
      <c r="F2" s="15" t="s">
        <v>20</v>
      </c>
      <c r="G2" s="15" t="s">
        <v>21</v>
      </c>
      <c r="H2" s="15" t="s">
        <v>22</v>
      </c>
    </row>
    <row r="3" customFormat="false" ht="12.75" hidden="false" customHeight="false" outlineLevel="0" collapsed="false">
      <c r="A3" s="8" t="n">
        <f aca="false">datos!A2</f>
        <v>0</v>
      </c>
      <c r="B3" s="8" t="e">
        <f aca="false">(datos!E2*area!$D$2)/(0.49*datos!A2)</f>
        <v>#DIV/0!</v>
      </c>
      <c r="C3" s="18" t="e">
        <f aca="false">(datos!I2*area!$D$2)/(0.35*datos!A2)</f>
        <v>#DIV/0!</v>
      </c>
      <c r="D3" s="8" t="e">
        <f aca="false">(datos!M2*area!$D$2)/(0.25*datos!A2)</f>
        <v>#DIV/0!</v>
      </c>
      <c r="F3" s="0" t="e">
        <f aca="false" t="array" ref="F3:F3">ra</f>
        <v>#NAME?</v>
      </c>
      <c r="I3" s="15" t="s">
        <v>23</v>
      </c>
    </row>
    <row r="4" customFormat="false" ht="12.75" hidden="false" customHeight="false" outlineLevel="0" collapsed="false">
      <c r="A4" s="8" t="n">
        <f aca="false">datos!A3</f>
        <v>0.05</v>
      </c>
      <c r="B4" s="8" t="n">
        <f aca="false">(datos!E3*area!$D$2)/(0.49*datos!A3)</f>
        <v>1.56521749938348E-006</v>
      </c>
      <c r="C4" s="18" t="n">
        <f aca="false">(datos!I3*area!$D$2)/(0.35*datos!A3)</f>
        <v>1.55451515750735E-006</v>
      </c>
      <c r="D4" s="8" t="n">
        <f aca="false">(datos!M3*area!$D$2)/(0.25*datos!A3)</f>
        <v>1.55576376405957E-006</v>
      </c>
      <c r="G4" s="16"/>
      <c r="I4" s="15" t="s">
        <v>24</v>
      </c>
    </row>
    <row r="5" customFormat="false" ht="12.75" hidden="false" customHeight="false" outlineLevel="0" collapsed="false">
      <c r="A5" s="8" t="n">
        <f aca="false">datos!A4</f>
        <v>0.1</v>
      </c>
      <c r="B5" s="8" t="n">
        <f aca="false">(datos!E4*area!$D$2)/(0.49*datos!A4)</f>
        <v>1.37569686199374E-006</v>
      </c>
      <c r="C5" s="18" t="n">
        <f aca="false">(datos!I4*area!$D$2)/(0.35*datos!A4)</f>
        <v>1.37658872381675E-006</v>
      </c>
      <c r="D5" s="8" t="n">
        <f aca="false">(datos!M4*area!$D$2)/(0.25*datos!A4)</f>
        <v>1.37658872381675E-006</v>
      </c>
      <c r="G5" s="17"/>
      <c r="I5" s="15" t="s">
        <v>25</v>
      </c>
    </row>
    <row r="6" customFormat="false" ht="12.75" hidden="false" customHeight="false" outlineLevel="0" collapsed="false">
      <c r="A6" s="8" t="n">
        <f aca="false">datos!A5</f>
        <v>0.15</v>
      </c>
      <c r="B6" s="8" t="n">
        <f aca="false">(datos!E5*area!$D$2)/(0.49*datos!A5)</f>
        <v>1.31103687982548E-006</v>
      </c>
      <c r="C6" s="18" t="n">
        <f aca="false">(datos!I5*area!$D$2)/(0.35*datos!A5)</f>
        <v>1.31103687982548E-006</v>
      </c>
      <c r="D6" s="8" t="n">
        <f aca="false">(datos!M5*area!$D$2)/(0.25*datos!A5)</f>
        <v>1.31103687982548E-006</v>
      </c>
      <c r="I6" s="15" t="s">
        <v>26</v>
      </c>
    </row>
    <row r="7" customFormat="false" ht="12.75" hidden="false" customHeight="false" outlineLevel="0" collapsed="false">
      <c r="A7" s="8" t="n">
        <f aca="false">datos!A6</f>
        <v>0.2</v>
      </c>
      <c r="B7" s="8" t="n">
        <f aca="false">(datos!E6*area!$D$2)/(0.49*datos!A6)</f>
        <v>1.27424757962629E-006</v>
      </c>
      <c r="C7" s="18" t="n">
        <f aca="false">(datos!I6*area!$D$2)/(0.35*datos!A6)</f>
        <v>1.27201792506877E-006</v>
      </c>
      <c r="D7" s="8" t="n">
        <f aca="false">(datos!M6*area!$D$2)/(0.25*datos!A6)</f>
        <v>1.27170577343071E-006</v>
      </c>
      <c r="G7" s="15"/>
      <c r="H7" s="16"/>
    </row>
    <row r="8" customFormat="false" ht="12.75" hidden="false" customHeight="false" outlineLevel="0" collapsed="false">
      <c r="A8" s="8" t="n">
        <f aca="false">datos!A7</f>
        <v>0.25</v>
      </c>
      <c r="B8" s="8" t="n">
        <f aca="false">(datos!E7*area!$D$2)/(0.49*datos!A7)</f>
        <v>1.24949841403775E-006</v>
      </c>
      <c r="C8" s="18" t="n">
        <f aca="false">(datos!I7*area!$D$2)/(0.35*datos!A7)</f>
        <v>1.24860655221474E-006</v>
      </c>
      <c r="D8" s="8" t="n">
        <f aca="false">(datos!M7*area!$D$2)/(0.25*datos!A7)</f>
        <v>1.24810710959386E-006</v>
      </c>
      <c r="G8" s="15"/>
      <c r="H8" s="17"/>
    </row>
    <row r="9" customFormat="false" ht="12.75" hidden="false" customHeight="false" outlineLevel="0" collapsed="false">
      <c r="A9" s="8" t="n">
        <f aca="false">datos!A8</f>
        <v>0.3</v>
      </c>
      <c r="B9" s="8" t="n">
        <f aca="false">(datos!E8*area!$D$2)/(0.49*datos!A8)</f>
        <v>1.23448540668374E-006</v>
      </c>
      <c r="C9" s="18" t="n">
        <f aca="false">(datos!I8*area!$D$2)/(0.35*datos!A8)</f>
        <v>1.23403947577224E-006</v>
      </c>
      <c r="D9" s="8" t="n">
        <f aca="false">(datos!M8*area!$D$2)/(0.25*datos!A8)</f>
        <v>1.23528808232445E-006</v>
      </c>
    </row>
    <row r="10" customFormat="false" ht="12.75" hidden="false" customHeight="false" outlineLevel="0" collapsed="false">
      <c r="A10" s="8" t="n">
        <f aca="false">datos!A9</f>
        <v>0.35</v>
      </c>
      <c r="B10" s="8" t="n">
        <f aca="false">(datos!E9*area!$D$2)/(0.49*datos!A9)</f>
        <v>1.22376183000231E-006</v>
      </c>
      <c r="C10" s="18" t="n">
        <f aca="false">(datos!I9*area!$D$2)/(0.35*datos!A9)</f>
        <v>1.22541814481647E-006</v>
      </c>
      <c r="D10" s="8" t="n">
        <f aca="false">(datos!M9*area!$D$2)/(0.25*datos!A9)</f>
        <v>1.22363442117045E-006</v>
      </c>
    </row>
    <row r="11" customFormat="false" ht="12.75" hidden="false" customHeight="false" outlineLevel="0" collapsed="false">
      <c r="A11" s="8" t="n">
        <f aca="false">datos!A10</f>
        <v>0.4</v>
      </c>
      <c r="B11" s="8" t="n">
        <f aca="false">(datos!E10*area!$D$2)/(0.49*datos!A10)</f>
        <v>1.21683397476999E-006</v>
      </c>
      <c r="C11" s="18" t="n">
        <f aca="false">(datos!I10*area!$D$2)/(0.35*datos!A10)</f>
        <v>1.21739138840937E-006</v>
      </c>
      <c r="D11" s="8" t="n">
        <f aca="false">(datos!M10*area!$D$2)/(0.25*datos!A10)</f>
        <v>1.21707923677132E-006</v>
      </c>
    </row>
    <row r="12" customFormat="false" ht="12.75" hidden="false" customHeight="false" outlineLevel="0" collapsed="false">
      <c r="A12" s="8" t="n">
        <f aca="false">datos!A11</f>
        <v>0.45</v>
      </c>
      <c r="B12" s="8" t="n">
        <f aca="false">(datos!E11*area!$D$2)/(0.49*datos!A11)</f>
        <v>1.20995920655095E-006</v>
      </c>
      <c r="C12" s="18" t="n">
        <f aca="false">(datos!I11*area!$D$2)/(0.35*datos!A11)</f>
        <v>1.20976101503473E-006</v>
      </c>
      <c r="D12" s="8" t="n">
        <f aca="false">(datos!M11*area!$D$2)/(0.25*datos!A11)</f>
        <v>1.21198076001644E-006</v>
      </c>
    </row>
    <row r="13" customFormat="false" ht="12.75" hidden="false" customHeight="false" outlineLevel="0" collapsed="false">
      <c r="A13" s="8" t="n">
        <f aca="false">datos!A12</f>
        <v>0.5</v>
      </c>
      <c r="B13" s="8" t="n">
        <f aca="false">(datos!E12*area!$D$2)/(0.49*datos!A12)</f>
        <v>1.20490532288722E-006</v>
      </c>
      <c r="C13" s="18" t="n">
        <f aca="false">(datos!I12*area!$D$2)/(0.35*datos!A12)</f>
        <v>1.20490532288723E-006</v>
      </c>
      <c r="D13" s="8" t="n">
        <f aca="false">(datos!M12*area!$D$2)/(0.25*datos!A12)</f>
        <v>1.20615392943944E-006</v>
      </c>
    </row>
    <row r="14" customFormat="false" ht="12.75" hidden="false" customHeight="false" outlineLevel="0" collapsed="false">
      <c r="A14" s="8" t="n">
        <f aca="false">datos!A13</f>
        <v>0.55</v>
      </c>
      <c r="B14" s="8" t="n">
        <f aca="false">(datos!E13*area!$D$2)/(0.49*datos!A13)</f>
        <v>1.19995954368689E-006</v>
      </c>
      <c r="C14" s="18" t="n">
        <f aca="false">(datos!I13*area!$D$2)/(0.35*datos!A13)</f>
        <v>1.20036493542463E-006</v>
      </c>
      <c r="D14" s="8" t="n">
        <f aca="false">(datos!M13*area!$D$2)/(0.25*datos!A13)</f>
        <v>1.20138652260371E-006</v>
      </c>
    </row>
    <row r="15" customFormat="false" ht="12.75" hidden="false" customHeight="false" outlineLevel="0" collapsed="false">
      <c r="A15" s="8" t="n">
        <f aca="false">datos!A14</f>
        <v>0.6</v>
      </c>
      <c r="B15" s="8" t="n">
        <f aca="false">(datos!E14*area!$D$2)/(0.49*datos!A14)</f>
        <v>1.19732449739164E-006</v>
      </c>
      <c r="C15" s="18" t="n">
        <f aca="false">(datos!I14*area!$D$2)/(0.35*datos!A14)</f>
        <v>1.19762178466597E-006</v>
      </c>
      <c r="D15" s="8" t="n">
        <f aca="false">(datos!M14*area!$D$2)/(0.25*datos!A14)</f>
        <v>1.19814203739606E-006</v>
      </c>
    </row>
    <row r="16" customFormat="false" ht="12.75" hidden="false" customHeight="false" outlineLevel="0" collapsed="false">
      <c r="A16" s="8" t="n">
        <f aca="false">datos!A15</f>
        <v>0.65</v>
      </c>
      <c r="B16" s="8" t="n">
        <f aca="false">(datos!E15*area!$D$2)/(0.49*datos!A15)</f>
        <v>1.19440879527795E-006</v>
      </c>
      <c r="C16" s="18" t="n">
        <f aca="false">(datos!I15*area!$D$2)/(0.35*datos!A15)</f>
        <v>1.19385995723302E-006</v>
      </c>
      <c r="D16" s="8" t="n">
        <f aca="false">(datos!M15*area!$D$2)/(0.25*datos!A15)</f>
        <v>1.19606903036386E-006</v>
      </c>
    </row>
    <row r="17" customFormat="false" ht="12.75" hidden="false" customHeight="false" outlineLevel="0" collapsed="false">
      <c r="A17" s="8" t="n">
        <f aca="false">datos!A16</f>
        <v>0.7</v>
      </c>
      <c r="B17" s="8" t="n">
        <f aca="false">(datos!E16*area!$D$2)/(0.49*datos!A16)</f>
        <v>1.19222814411729E-006</v>
      </c>
      <c r="C17" s="18" t="n">
        <f aca="false">(datos!I16*area!$D$2)/(0.35*datos!A16)</f>
        <v>1.19197332645357E-006</v>
      </c>
      <c r="D17" s="8" t="n">
        <f aca="false">(datos!M16*area!$D$2)/(0.25*datos!A16)</f>
        <v>1.19304356064119E-006</v>
      </c>
    </row>
    <row r="18" customFormat="false" ht="12.75" hidden="false" customHeight="false" outlineLevel="0" collapsed="false">
      <c r="A18" s="8" t="n">
        <f aca="false">datos!A17</f>
        <v>0.75</v>
      </c>
      <c r="B18" s="8" t="n">
        <f aca="false">(datos!E17*area!$D$2)/(0.49*datos!A17)</f>
        <v>1.18974367189605E-006</v>
      </c>
      <c r="C18" s="18" t="n">
        <f aca="false">(datos!I17*area!$D$2)/(0.35*datos!A17)</f>
        <v>1.18992204426065E-006</v>
      </c>
      <c r="D18" s="8" t="n">
        <f aca="false">(datos!M17*area!$D$2)/(0.25*datos!A17)</f>
        <v>1.19100416993923E-006</v>
      </c>
    </row>
    <row r="19" customFormat="false" ht="12.75" hidden="false" customHeight="false" outlineLevel="0" collapsed="false">
      <c r="A19" s="8" t="n">
        <f aca="false">datos!A18</f>
        <v>0.8</v>
      </c>
      <c r="B19" s="8" t="n">
        <f aca="false">(datos!E18*area!$D$2)/(0.49*datos!A18)</f>
        <v>1.18729105188277E-006</v>
      </c>
      <c r="C19" s="18" t="n">
        <f aca="false">(datos!I18*area!$D$2)/(0.35*datos!A18)</f>
        <v>1.18695660369914E-006</v>
      </c>
      <c r="D19" s="8" t="n">
        <f aca="false">(datos!M18*area!$D$2)/(0.25*datos!A18)</f>
        <v>1.18867343770843E-006</v>
      </c>
    </row>
    <row r="20" customFormat="false" ht="12.75" hidden="false" customHeight="false" outlineLevel="0" collapsed="false">
      <c r="A20" s="8" t="n">
        <f aca="false">datos!A19</f>
        <v>0.85</v>
      </c>
      <c r="B20" s="8" t="n">
        <f aca="false">(datos!E19*area!$D$2)/(0.49*datos!A19)</f>
        <v>1.18591391230312E-006</v>
      </c>
      <c r="C20" s="18" t="n">
        <f aca="false">(datos!I19*area!$D$2)/(0.35*datos!A19)</f>
        <v>1.186176224604E-006</v>
      </c>
      <c r="D20" s="8" t="n">
        <f aca="false">(datos!M19*area!$D$2)/(0.25*datos!A19)</f>
        <v>1.18764517348896E-006</v>
      </c>
    </row>
    <row r="21" customFormat="false" ht="12.75" hidden="false" customHeight="false" outlineLevel="0" collapsed="false">
      <c r="A21" s="8" t="n">
        <f aca="false">datos!A20</f>
        <v>0.9</v>
      </c>
      <c r="B21" s="8" t="n">
        <f aca="false">(datos!E20*area!$D$2)/(0.49*datos!A20)</f>
        <v>1.18419430944176E-006</v>
      </c>
      <c r="C21" s="18" t="n">
        <f aca="false">(datos!I20*area!$D$2)/(0.35*datos!A20)</f>
        <v>1.18409521368365E-006</v>
      </c>
      <c r="D21" s="8" t="n">
        <f aca="false">(datos!M20*area!$D$2)/(0.25*datos!A20)</f>
        <v>1.18576002241993E-006</v>
      </c>
    </row>
    <row r="22" customFormat="false" ht="12.75" hidden="false" customHeight="false" outlineLevel="0" collapsed="false">
      <c r="A22" s="8" t="n">
        <f aca="false">datos!A21</f>
        <v>0.95</v>
      </c>
      <c r="B22" s="8" t="n">
        <f aca="false">(datos!E21*area!$D$2)/(0.49*datos!A21)</f>
        <v>1.18335981884713E-006</v>
      </c>
      <c r="C22" s="18" t="n">
        <f aca="false">(datos!I21*area!$D$2)/(0.35*datos!A21)</f>
        <v>1.18354757923092E-006</v>
      </c>
      <c r="D22" s="8" t="n">
        <f aca="false">(datos!M21*area!$D$2)/(0.25*datos!A21)</f>
        <v>1.18407330830554E-006</v>
      </c>
    </row>
    <row r="23" customFormat="false" ht="12.75" hidden="false" customHeight="false" outlineLevel="0" collapsed="false">
      <c r="A23" s="8" t="n">
        <f aca="false">datos!A22</f>
        <v>1</v>
      </c>
      <c r="B23" s="8" t="n">
        <f aca="false">(datos!E22*area!$D$2)/(0.49*datos!A22)</f>
        <v>1.1946489119226E-006</v>
      </c>
      <c r="C23" s="18" t="n">
        <f aca="false">(datos!I22*area!$D$2)/(0.35*datos!A22)</f>
        <v>1.19398001555535E-006</v>
      </c>
      <c r="D23" s="8" t="n">
        <f aca="false">(datos!M22*area!$D$2)/(0.25*datos!A22)</f>
        <v>1.19697667128066E-006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E3:E22 C8"/>
    </sheetView>
  </sheetViews>
  <sheetFormatPr defaultColWidth="12.58984375" defaultRowHeight="15.75" zeroHeight="false" outlineLevelRow="0" outlineLevelCol="0"/>
  <sheetData>
    <row r="1" customFormat="false" ht="15.75" hidden="false" customHeight="false" outlineLevel="0" collapsed="false">
      <c r="A1" s="13" t="s">
        <v>27</v>
      </c>
      <c r="B1" s="13" t="s">
        <v>27</v>
      </c>
      <c r="C1" s="13" t="s">
        <v>28</v>
      </c>
      <c r="D1" s="13" t="s">
        <v>29</v>
      </c>
    </row>
    <row r="2" customFormat="false" ht="15.75" hidden="false" customHeight="false" outlineLevel="0" collapsed="false">
      <c r="A2" s="5" t="n">
        <f aca="false">0.645</f>
        <v>0.645</v>
      </c>
      <c r="B2" s="8" t="n">
        <f aca="false">AVERAGE(A2:A6)</f>
        <v>0.646</v>
      </c>
      <c r="C2" s="8" t="n">
        <f aca="false">B2/1000</f>
        <v>0.000646</v>
      </c>
      <c r="D2" s="8" t="n">
        <f aca="false">PI()*(C2/2)^2</f>
        <v>3.2775921995637E-007</v>
      </c>
    </row>
    <row r="3" customFormat="false" ht="15.75" hidden="false" customHeight="false" outlineLevel="0" collapsed="false">
      <c r="A3" s="5" t="n">
        <v>0.645</v>
      </c>
    </row>
    <row r="4" customFormat="false" ht="15.75" hidden="false" customHeight="false" outlineLevel="0" collapsed="false">
      <c r="A4" s="5" t="n">
        <v>0.65</v>
      </c>
    </row>
    <row r="5" customFormat="false" ht="15.75" hidden="false" customHeight="false" outlineLevel="0" collapsed="false">
      <c r="A5" s="5" t="n">
        <v>0.65</v>
      </c>
    </row>
    <row r="6" customFormat="false" ht="15.75" hidden="false" customHeight="false" outlineLevel="0" collapsed="false">
      <c r="A6" s="5" t="n">
        <v>0.64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2024-05-27T19:19:32Z</dcterms:created>
  <dc:creator>Ivan Exequiel Solich</dc:creator>
  <dc:description/>
  <dc:language>es-AR</dc:language>
  <cp:lastModifiedBy/>
  <dcterms:modified xsi:type="dcterms:W3CDTF">2024-05-31T10:33:59Z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