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6.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7.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0.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1.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2.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3.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4.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15.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6.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17.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18.xml" ContentType="application/vnd.openxmlformats-officedocument.drawing+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9.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20.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2.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3.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24.xml" ContentType="application/vnd.openxmlformats-officedocument.drawing+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25.xml" ContentType="application/vnd.openxmlformats-officedocument.drawing+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26.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7.xml" ContentType="application/vnd.openxmlformats-officedocument.drawing+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28.xml" ContentType="application/vnd.openxmlformats-officedocument.drawing+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29.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30.xml" ContentType="application/vnd.openxmlformats-officedocument.drawing+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31.xml" ContentType="application/vnd.openxmlformats-officedocument.drawing+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32.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33.xml" ContentType="application/vnd.openxmlformats-officedocument.drawing+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34.xml" ContentType="application/vnd.openxmlformats-officedocument.drawing+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35.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36.xml" ContentType="application/vnd.openxmlformats-officedocument.drawing+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37.xml" ContentType="application/vnd.openxmlformats-officedocument.drawing+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38.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39.xml" ContentType="application/vnd.openxmlformats-officedocument.drawing+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40.xml" ContentType="application/vnd.openxmlformats-officedocument.drawing+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41.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42.xml" ContentType="application/vnd.openxmlformats-officedocument.drawing+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43.xml" ContentType="application/vnd.openxmlformats-officedocument.drawing+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44.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45.xml" ContentType="application/vnd.openxmlformats-officedocument.drawing+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46.xml" ContentType="application/vnd.openxmlformats-officedocument.drawing+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47.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48.xml" ContentType="application/vnd.openxmlformats-officedocument.drawing+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49.xml" ContentType="application/vnd.openxmlformats-officedocument.drawing+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50.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51.xml" ContentType="application/vnd.openxmlformats-officedocument.drawing+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52.xml" ContentType="application/vnd.openxmlformats-officedocument.drawing+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53.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54.xml" ContentType="application/vnd.openxmlformats-officedocument.drawing+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55.xml" ContentType="application/vnd.openxmlformats-officedocument.drawing+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56.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57.xml" ContentType="application/vnd.openxmlformats-officedocument.drawing+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CVES\"/>
    </mc:Choice>
  </mc:AlternateContent>
  <xr:revisionPtr revIDLastSave="0" documentId="13_ncr:1_{635B90D9-24F0-4E57-8521-48889CAA80D7}" xr6:coauthVersionLast="47" xr6:coauthVersionMax="47" xr10:uidLastSave="{00000000-0000-0000-0000-000000000000}"/>
  <bookViews>
    <workbookView xWindow="-120" yWindow="-120" windowWidth="20730" windowHeight="11160" firstSheet="43" activeTab="44" xr2:uid="{61B51A6B-08C7-490F-9CAF-135E9E56165F}"/>
  </bookViews>
  <sheets>
    <sheet name="data_meta.id-description.value" sheetId="1" r:id="rId1"/>
    <sheet name="exploitabilityscoreV2_published" sheetId="4" r:id="rId2"/>
    <sheet name="explotabilityscoreV3_published" sheetId="2" r:id="rId3"/>
    <sheet name="impactscoreV3_published" sheetId="6" r:id="rId4"/>
    <sheet name="impactscoreV2_published" sheetId="7" r:id="rId5"/>
    <sheet name="basescorev2_published" sheetId="8" r:id="rId6"/>
    <sheet name="basescore_impactscoreV3" sheetId="10" r:id="rId7"/>
    <sheet name="basescore_exploitabilityscoreV3" sheetId="11" r:id="rId8"/>
    <sheet name="basescore_exploitabilityscoreV2" sheetId="12" r:id="rId9"/>
    <sheet name="basescore_impactscoreV2" sheetId="13" r:id="rId10"/>
    <sheet name="assigner_published" sheetId="14" r:id="rId11"/>
    <sheet name="baseseverity_attackvector" sheetId="15" r:id="rId12"/>
    <sheet name="baseseverity_attackcomplexity" sheetId="16" r:id="rId13"/>
    <sheet name="baseseverity_userinteraction" sheetId="17" r:id="rId14"/>
    <sheet name="baseseverity_scope" sheetId="18" r:id="rId15"/>
    <sheet name="baseseverityV3_confidentiality" sheetId="19" r:id="rId16"/>
    <sheet name="baseseverityV3_integrity" sheetId="20" r:id="rId17"/>
    <sheet name="baseseverityV3_availability" sheetId="21" r:id="rId18"/>
    <sheet name="baseseverityV3_privileges" sheetId="22" r:id="rId19"/>
    <sheet name="impactscoreV3_confidentiality" sheetId="23" r:id="rId20"/>
    <sheet name="impactscoreV3_integrity" sheetId="24" r:id="rId21"/>
    <sheet name="impactscoreV3_availability" sheetId="25" r:id="rId22"/>
    <sheet name="exploitabilityV3_attackvector" sheetId="26" r:id="rId23"/>
    <sheet name="exploitabilityV3_attackcomplex." sheetId="27" r:id="rId24"/>
    <sheet name="exploitabilityV3_userinteract." sheetId="28" r:id="rId25"/>
    <sheet name="exploitabilityv3_privileges" sheetId="29" r:id="rId26"/>
    <sheet name="exploitabiltiyV3_scope" sheetId="30" r:id="rId27"/>
    <sheet name="severityV2_accessvector" sheetId="31" r:id="rId28"/>
    <sheet name="severityV2_accesscomplexity" sheetId="32" r:id="rId29"/>
    <sheet name="severityv2_confidentiality" sheetId="33" r:id="rId30"/>
    <sheet name="severityV2_integrity" sheetId="34" r:id="rId31"/>
    <sheet name="severityV2_availability" sheetId="35" r:id="rId32"/>
    <sheet name="severityV2_authentication" sheetId="36" r:id="rId33"/>
    <sheet name="impactscoreV2_confidentiality" sheetId="37" r:id="rId34"/>
    <sheet name="impactscoreV2_integrity" sheetId="38" r:id="rId35"/>
    <sheet name="impactscoreV2-availability" sheetId="39" r:id="rId36"/>
    <sheet name="attackvector_attackcomplex.V3" sheetId="40" r:id="rId37"/>
    <sheet name="accessvector_accesscomplexV2" sheetId="41" r:id="rId38"/>
    <sheet name="integrity_confidentiality V3" sheetId="42" r:id="rId39"/>
    <sheet name="integrity_availability V3" sheetId="43" r:id="rId40"/>
    <sheet name="confidentiality_availability V3" sheetId="44" r:id="rId41"/>
    <sheet name="confidentiality_integrity V3" sheetId="45" r:id="rId42"/>
    <sheet name="availability_integrity V3" sheetId="46" r:id="rId43"/>
    <sheet name="availability_confidentiality V3" sheetId="47" r:id="rId44"/>
    <sheet name="integrity_confidentiality V2" sheetId="48" r:id="rId45"/>
    <sheet name="integrity_availability V2" sheetId="49" r:id="rId46"/>
    <sheet name="confidentiality_availability V2" sheetId="50" r:id="rId47"/>
    <sheet name="confidentiality_integrity V2" sheetId="51" r:id="rId48"/>
    <sheet name="availability_integrity V2" sheetId="52" r:id="rId49"/>
    <sheet name="availability_confidentiality V2" sheetId="53" r:id="rId50"/>
    <sheet name="userinteraction_scope" sheetId="54" r:id="rId51"/>
    <sheet name="userinteraction_privileges V3" sheetId="55" r:id="rId52"/>
    <sheet name="scope_privileges V3" sheetId="56" r:id="rId53"/>
    <sheet name="scope_userinteraction V3" sheetId="57" r:id="rId54"/>
    <sheet name="privileges_userinteraction v3" sheetId="58" r:id="rId55"/>
    <sheet name="privileges_scope v3" sheetId="59" r:id="rId56"/>
    <sheet name="Hoja3" sheetId="3" r:id="rId5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8" l="1"/>
  <c r="D52" i="10" l="1"/>
  <c r="C22" i="59"/>
  <c r="D21" i="59" s="1"/>
  <c r="C19" i="59"/>
  <c r="C16" i="59"/>
  <c r="D41" i="58"/>
  <c r="D40" i="58"/>
  <c r="E41" i="58"/>
  <c r="E40" i="58"/>
  <c r="C41" i="58"/>
  <c r="C40" i="58"/>
  <c r="D26" i="58"/>
  <c r="C26" i="58"/>
  <c r="C19" i="58"/>
  <c r="C22" i="58"/>
  <c r="D23" i="58" s="1"/>
  <c r="C16" i="58"/>
  <c r="D17" i="58" s="1"/>
  <c r="C19" i="57"/>
  <c r="C16" i="57"/>
  <c r="C20" i="56"/>
  <c r="D23" i="56" s="1"/>
  <c r="C16" i="56"/>
  <c r="D17" i="56" s="1"/>
  <c r="D40" i="55"/>
  <c r="C40" i="55"/>
  <c r="D22" i="55"/>
  <c r="D18" i="55"/>
  <c r="C20" i="55"/>
  <c r="D21" i="55" s="1"/>
  <c r="C16" i="55"/>
  <c r="D23" i="54"/>
  <c r="C23" i="54"/>
  <c r="C19" i="54"/>
  <c r="D21" i="54" s="1"/>
  <c r="C16" i="54"/>
  <c r="D18" i="54" s="1"/>
  <c r="C24" i="53"/>
  <c r="D27" i="53" s="1"/>
  <c r="C20" i="53"/>
  <c r="D21" i="53" s="1"/>
  <c r="C16" i="53"/>
  <c r="D19" i="53" s="1"/>
  <c r="C24" i="52"/>
  <c r="D27" i="52" s="1"/>
  <c r="C20" i="52"/>
  <c r="D21" i="52" s="1"/>
  <c r="C16" i="52"/>
  <c r="D19" i="52" s="1"/>
  <c r="C24" i="51"/>
  <c r="D27" i="51" s="1"/>
  <c r="C20" i="51"/>
  <c r="D23" i="51" s="1"/>
  <c r="C16" i="51"/>
  <c r="D18" i="51" s="1"/>
  <c r="C24" i="50"/>
  <c r="D27" i="50" s="1"/>
  <c r="C20" i="50"/>
  <c r="D23" i="50" s="1"/>
  <c r="C16" i="50"/>
  <c r="D19" i="50" s="1"/>
  <c r="C24" i="49"/>
  <c r="D25" i="49" s="1"/>
  <c r="C20" i="49"/>
  <c r="D21" i="49" s="1"/>
  <c r="C16" i="49"/>
  <c r="D19" i="49" s="1"/>
  <c r="C24" i="48"/>
  <c r="D27" i="48" s="1"/>
  <c r="C20" i="48"/>
  <c r="D21" i="48" s="1"/>
  <c r="C16" i="48"/>
  <c r="D19" i="48" s="1"/>
  <c r="C24" i="47"/>
  <c r="D26" i="47" s="1"/>
  <c r="C20" i="47"/>
  <c r="D23" i="47" s="1"/>
  <c r="D19" i="47"/>
  <c r="C16" i="47"/>
  <c r="D18" i="47" s="1"/>
  <c r="C24" i="46"/>
  <c r="D25" i="46" s="1"/>
  <c r="C20" i="46"/>
  <c r="D23" i="46" s="1"/>
  <c r="C16" i="46"/>
  <c r="D19" i="46" s="1"/>
  <c r="C24" i="45"/>
  <c r="D27" i="45" s="1"/>
  <c r="C20" i="45"/>
  <c r="D22" i="45" s="1"/>
  <c r="C16" i="45"/>
  <c r="D19" i="45" s="1"/>
  <c r="C24" i="44"/>
  <c r="D27" i="44" s="1"/>
  <c r="C20" i="44"/>
  <c r="C16" i="44"/>
  <c r="D18" i="44" s="1"/>
  <c r="C24" i="43"/>
  <c r="D26" i="43" s="1"/>
  <c r="C20" i="43"/>
  <c r="D22" i="43" s="1"/>
  <c r="C16" i="43"/>
  <c r="D18" i="43" s="1"/>
  <c r="C24" i="42"/>
  <c r="D27" i="42" s="1"/>
  <c r="C20" i="42"/>
  <c r="D22" i="42" s="1"/>
  <c r="C16" i="42"/>
  <c r="D19" i="42" s="1"/>
  <c r="E44" i="41"/>
  <c r="D44" i="41"/>
  <c r="C44" i="41"/>
  <c r="D26" i="41"/>
  <c r="D22" i="41"/>
  <c r="D18" i="41"/>
  <c r="D29" i="41"/>
  <c r="C29" i="41"/>
  <c r="C24" i="41"/>
  <c r="C20" i="41"/>
  <c r="C16" i="41"/>
  <c r="D19" i="41" s="1"/>
  <c r="C25" i="40"/>
  <c r="D26" i="40" s="1"/>
  <c r="C22" i="40"/>
  <c r="D23" i="40" s="1"/>
  <c r="C19" i="40"/>
  <c r="D21" i="40" s="1"/>
  <c r="C16" i="40"/>
  <c r="D18" i="40"/>
  <c r="C24" i="39"/>
  <c r="D26" i="39" s="1"/>
  <c r="C20" i="39"/>
  <c r="C16" i="39"/>
  <c r="D18" i="39" s="1"/>
  <c r="C24" i="38"/>
  <c r="D27" i="38" s="1"/>
  <c r="C20" i="38"/>
  <c r="D22" i="38" s="1"/>
  <c r="C16" i="38"/>
  <c r="D19" i="38" s="1"/>
  <c r="D27" i="37"/>
  <c r="C24" i="37"/>
  <c r="D26" i="37" s="1"/>
  <c r="C20" i="37"/>
  <c r="D23" i="37" s="1"/>
  <c r="C16" i="37"/>
  <c r="D18" i="37" s="1"/>
  <c r="C29" i="36"/>
  <c r="D29" i="35"/>
  <c r="C29" i="35"/>
  <c r="D29" i="34"/>
  <c r="C29" i="34"/>
  <c r="D44" i="32"/>
  <c r="E44" i="32"/>
  <c r="C44" i="32"/>
  <c r="D29" i="32"/>
  <c r="D26" i="32"/>
  <c r="D27" i="32"/>
  <c r="D22" i="32"/>
  <c r="D23" i="32"/>
  <c r="D18" i="32"/>
  <c r="D19" i="32"/>
  <c r="C29" i="32"/>
  <c r="D29" i="31"/>
  <c r="C29" i="31"/>
  <c r="C24" i="36"/>
  <c r="D25" i="36" s="1"/>
  <c r="C20" i="36"/>
  <c r="D23" i="36" s="1"/>
  <c r="C16" i="36"/>
  <c r="D19" i="36" s="1"/>
  <c r="C24" i="35"/>
  <c r="D27" i="35" s="1"/>
  <c r="C20" i="35"/>
  <c r="D21" i="35" s="1"/>
  <c r="C16" i="35"/>
  <c r="D17" i="35" s="1"/>
  <c r="C24" i="34"/>
  <c r="D25" i="34" s="1"/>
  <c r="C20" i="34"/>
  <c r="D23" i="34" s="1"/>
  <c r="C16" i="34"/>
  <c r="D17" i="34" s="1"/>
  <c r="C24" i="33"/>
  <c r="D27" i="33" s="1"/>
  <c r="C20" i="33"/>
  <c r="D23" i="33" s="1"/>
  <c r="C16" i="33"/>
  <c r="D17" i="33" s="1"/>
  <c r="C24" i="32"/>
  <c r="C20" i="32"/>
  <c r="C16" i="32"/>
  <c r="C24" i="31"/>
  <c r="D27" i="31" s="1"/>
  <c r="C20" i="31"/>
  <c r="D21" i="31" s="1"/>
  <c r="C16" i="31"/>
  <c r="C25" i="30"/>
  <c r="D27" i="30" s="1"/>
  <c r="C22" i="30"/>
  <c r="C19" i="30"/>
  <c r="C16" i="30"/>
  <c r="D31" i="29"/>
  <c r="D30" i="29"/>
  <c r="C28" i="29"/>
  <c r="D29" i="29" s="1"/>
  <c r="C24" i="29"/>
  <c r="C20" i="29"/>
  <c r="C16" i="29"/>
  <c r="C25" i="28"/>
  <c r="D27" i="28" s="1"/>
  <c r="C22" i="28"/>
  <c r="C19" i="28"/>
  <c r="C16" i="28"/>
  <c r="C25" i="27"/>
  <c r="D27" i="27" s="1"/>
  <c r="C22" i="27"/>
  <c r="C19" i="27"/>
  <c r="C16" i="27"/>
  <c r="C31" i="26"/>
  <c r="D32" i="26" s="1"/>
  <c r="C26" i="26"/>
  <c r="C21" i="26"/>
  <c r="C16" i="26"/>
  <c r="C28" i="25"/>
  <c r="D31" i="25" s="1"/>
  <c r="C24" i="25"/>
  <c r="D27" i="25" s="1"/>
  <c r="C20" i="25"/>
  <c r="C16" i="25"/>
  <c r="C28" i="24"/>
  <c r="D31" i="24" s="1"/>
  <c r="C24" i="24"/>
  <c r="D27" i="24" s="1"/>
  <c r="C20" i="24"/>
  <c r="C16" i="24"/>
  <c r="C28" i="23"/>
  <c r="D31" i="23" s="1"/>
  <c r="C24" i="23"/>
  <c r="D27" i="23" s="1"/>
  <c r="C20" i="23"/>
  <c r="C16" i="23"/>
  <c r="C28" i="22"/>
  <c r="D31" i="22" s="1"/>
  <c r="C24" i="22"/>
  <c r="D27" i="22" s="1"/>
  <c r="C20" i="22"/>
  <c r="D23" i="22" s="1"/>
  <c r="C16" i="22"/>
  <c r="C28" i="21"/>
  <c r="D31" i="21" s="1"/>
  <c r="C24" i="21"/>
  <c r="D26" i="21" s="1"/>
  <c r="C20" i="21"/>
  <c r="D23" i="21" s="1"/>
  <c r="D19" i="21"/>
  <c r="C16" i="21"/>
  <c r="D31" i="20"/>
  <c r="C28" i="20"/>
  <c r="D29" i="20" s="1"/>
  <c r="C24" i="20"/>
  <c r="D26" i="20" s="1"/>
  <c r="C20" i="20"/>
  <c r="D21" i="20" s="1"/>
  <c r="D17" i="20"/>
  <c r="C16" i="20"/>
  <c r="C28" i="19"/>
  <c r="D31" i="19" s="1"/>
  <c r="C24" i="19"/>
  <c r="D25" i="19" s="1"/>
  <c r="C16" i="19"/>
  <c r="D19" i="19" s="1"/>
  <c r="C25" i="18"/>
  <c r="D27" i="18" s="1"/>
  <c r="C22" i="18"/>
  <c r="D24" i="18" s="1"/>
  <c r="C19" i="18"/>
  <c r="C16" i="18"/>
  <c r="D18" i="18" s="1"/>
  <c r="C25" i="17"/>
  <c r="D27" i="17" s="1"/>
  <c r="C22" i="17"/>
  <c r="D23" i="17" s="1"/>
  <c r="C19" i="17"/>
  <c r="D21" i="17" s="1"/>
  <c r="C16" i="17"/>
  <c r="C25" i="16"/>
  <c r="C22" i="16"/>
  <c r="C19" i="16"/>
  <c r="C16" i="16"/>
  <c r="D18" i="16" s="1"/>
  <c r="C26" i="15"/>
  <c r="C22" i="15"/>
  <c r="C21" i="15" s="1"/>
  <c r="C31" i="15"/>
  <c r="C16" i="15"/>
  <c r="D52" i="14"/>
  <c r="D56" i="14"/>
  <c r="D37" i="14"/>
  <c r="D42" i="14"/>
  <c r="D35" i="14"/>
  <c r="D25" i="14"/>
  <c r="D33" i="14"/>
  <c r="C66" i="14"/>
  <c r="D72" i="14" s="1"/>
  <c r="C57" i="14"/>
  <c r="D60" i="14" s="1"/>
  <c r="C46" i="14"/>
  <c r="D49" i="14" s="1"/>
  <c r="C34" i="14"/>
  <c r="D36" i="14" s="1"/>
  <c r="C22" i="14"/>
  <c r="D28" i="14" s="1"/>
  <c r="C14" i="14"/>
  <c r="D17" i="14" s="1"/>
  <c r="C44" i="13"/>
  <c r="C45" i="13"/>
  <c r="C46" i="13"/>
  <c r="C43" i="13"/>
  <c r="C42" i="13"/>
  <c r="C57" i="13"/>
  <c r="C56" i="13"/>
  <c r="C55" i="13"/>
  <c r="C54" i="13"/>
  <c r="C53" i="13"/>
  <c r="C51" i="13"/>
  <c r="C50" i="13"/>
  <c r="C49" i="13"/>
  <c r="C48" i="13"/>
  <c r="I24" i="13"/>
  <c r="J27" i="13" s="1"/>
  <c r="C24" i="13"/>
  <c r="D25" i="13" s="1"/>
  <c r="I19" i="13"/>
  <c r="J20" i="13" s="1"/>
  <c r="C19" i="13"/>
  <c r="D20" i="13" s="1"/>
  <c r="I14" i="13"/>
  <c r="J17" i="13" s="1"/>
  <c r="C14" i="13"/>
  <c r="D18" i="13" s="1"/>
  <c r="D58" i="12"/>
  <c r="C58" i="12"/>
  <c r="D42" i="12"/>
  <c r="J30" i="12"/>
  <c r="D30" i="12"/>
  <c r="C30" i="12"/>
  <c r="C57" i="12"/>
  <c r="C56" i="12"/>
  <c r="C55" i="12"/>
  <c r="C54" i="12"/>
  <c r="C53" i="12"/>
  <c r="C51" i="12"/>
  <c r="C50" i="12"/>
  <c r="C49" i="12"/>
  <c r="C48" i="12"/>
  <c r="C46" i="12"/>
  <c r="C45" i="12"/>
  <c r="C44" i="12"/>
  <c r="C43" i="12"/>
  <c r="I24" i="12"/>
  <c r="J25" i="12" s="1"/>
  <c r="C24" i="12"/>
  <c r="C52" i="12" s="1"/>
  <c r="I19" i="12"/>
  <c r="J23" i="12" s="1"/>
  <c r="C19" i="12"/>
  <c r="D20" i="12" s="1"/>
  <c r="I14" i="12"/>
  <c r="J17" i="12" s="1"/>
  <c r="C14" i="12"/>
  <c r="C75" i="11"/>
  <c r="C74" i="11"/>
  <c r="C73" i="11"/>
  <c r="C72" i="11"/>
  <c r="C71" i="11"/>
  <c r="C70" i="11"/>
  <c r="C68" i="11"/>
  <c r="C67" i="11"/>
  <c r="C66" i="11"/>
  <c r="C65" i="11"/>
  <c r="C64" i="11"/>
  <c r="C62" i="11"/>
  <c r="C61" i="11"/>
  <c r="C60" i="11"/>
  <c r="C59" i="11"/>
  <c r="C58" i="11"/>
  <c r="C56" i="11"/>
  <c r="C55" i="11"/>
  <c r="C54" i="11"/>
  <c r="C53" i="11"/>
  <c r="C52" i="11"/>
  <c r="J37" i="11"/>
  <c r="D37" i="11"/>
  <c r="D36" i="11"/>
  <c r="J35" i="11"/>
  <c r="J33" i="11"/>
  <c r="D33" i="11"/>
  <c r="I32" i="11"/>
  <c r="J34" i="11" s="1"/>
  <c r="C32" i="11"/>
  <c r="C69" i="11" s="1"/>
  <c r="J31" i="11"/>
  <c r="J30" i="11"/>
  <c r="J28" i="11"/>
  <c r="J27" i="11"/>
  <c r="I26" i="11"/>
  <c r="J29" i="11" s="1"/>
  <c r="C26" i="11"/>
  <c r="D28" i="11" s="1"/>
  <c r="I20" i="11"/>
  <c r="J22" i="11" s="1"/>
  <c r="C20" i="11"/>
  <c r="J16" i="11"/>
  <c r="I14" i="11"/>
  <c r="J19" i="11" s="1"/>
  <c r="C14" i="11"/>
  <c r="D18" i="11" s="1"/>
  <c r="C75" i="10"/>
  <c r="C58" i="10"/>
  <c r="C59" i="10"/>
  <c r="C60" i="10"/>
  <c r="C61" i="10"/>
  <c r="C62" i="10"/>
  <c r="C64" i="10"/>
  <c r="C65" i="10"/>
  <c r="C66" i="10"/>
  <c r="C67" i="10"/>
  <c r="C68" i="10"/>
  <c r="C70" i="10"/>
  <c r="C71" i="10"/>
  <c r="C72" i="10"/>
  <c r="C73" i="10"/>
  <c r="C74" i="10"/>
  <c r="C52" i="10"/>
  <c r="C53" i="10"/>
  <c r="C54" i="10"/>
  <c r="C55" i="10"/>
  <c r="C56" i="10"/>
  <c r="I32" i="10"/>
  <c r="C32" i="10"/>
  <c r="D35" i="10" s="1"/>
  <c r="I26" i="10"/>
  <c r="J27" i="10" s="1"/>
  <c r="C26" i="10"/>
  <c r="D29" i="10" s="1"/>
  <c r="I20" i="10"/>
  <c r="C20" i="10"/>
  <c r="D23" i="10" s="1"/>
  <c r="I14" i="10"/>
  <c r="J15" i="10" s="1"/>
  <c r="C14" i="10"/>
  <c r="F132" i="8"/>
  <c r="E127" i="8"/>
  <c r="E128" i="8"/>
  <c r="E129" i="8"/>
  <c r="E130" i="8"/>
  <c r="E131" i="8"/>
  <c r="E126" i="8"/>
  <c r="D127" i="8"/>
  <c r="D128" i="8"/>
  <c r="D129" i="8"/>
  <c r="D130" i="8"/>
  <c r="D131" i="8"/>
  <c r="D126" i="8"/>
  <c r="C127" i="8"/>
  <c r="C128" i="8"/>
  <c r="C132" i="8" s="1"/>
  <c r="C129" i="8"/>
  <c r="C130" i="8"/>
  <c r="C131" i="8"/>
  <c r="C126" i="8"/>
  <c r="D106" i="8"/>
  <c r="D107" i="8"/>
  <c r="D108" i="8"/>
  <c r="D109" i="8"/>
  <c r="D110" i="8"/>
  <c r="D105" i="8"/>
  <c r="D99" i="8"/>
  <c r="D100" i="8"/>
  <c r="D101" i="8"/>
  <c r="D102" i="8"/>
  <c r="D103" i="8"/>
  <c r="D98" i="8"/>
  <c r="D92" i="8"/>
  <c r="D93" i="8"/>
  <c r="D94" i="8"/>
  <c r="D95" i="8"/>
  <c r="D96" i="8"/>
  <c r="D91" i="8"/>
  <c r="D15" i="8"/>
  <c r="D111" i="8"/>
  <c r="D104" i="8"/>
  <c r="D97" i="8"/>
  <c r="D90" i="8"/>
  <c r="L56" i="8"/>
  <c r="K55" i="8"/>
  <c r="J55" i="8"/>
  <c r="I55" i="8"/>
  <c r="K54" i="8"/>
  <c r="J54" i="8"/>
  <c r="I54" i="8"/>
  <c r="K53" i="8"/>
  <c r="J53" i="8"/>
  <c r="I53" i="8"/>
  <c r="K52" i="8"/>
  <c r="J52" i="8"/>
  <c r="I52" i="8"/>
  <c r="K51" i="8"/>
  <c r="J51" i="8"/>
  <c r="I51" i="8"/>
  <c r="K50" i="8"/>
  <c r="K56" i="8" s="1"/>
  <c r="J50" i="8"/>
  <c r="J56" i="8" s="1"/>
  <c r="I50" i="8"/>
  <c r="I56" i="8" s="1"/>
  <c r="F56" i="8"/>
  <c r="E51" i="8"/>
  <c r="E52" i="8"/>
  <c r="E53" i="8"/>
  <c r="E54" i="8"/>
  <c r="E55" i="8"/>
  <c r="E50" i="8"/>
  <c r="D51" i="8"/>
  <c r="D52" i="8"/>
  <c r="D53" i="8"/>
  <c r="D54" i="8"/>
  <c r="D55" i="8"/>
  <c r="D50" i="8"/>
  <c r="C50" i="8"/>
  <c r="C51" i="8"/>
  <c r="C56" i="8" s="1"/>
  <c r="C52" i="8"/>
  <c r="C53" i="8"/>
  <c r="C54" i="8"/>
  <c r="C55" i="8"/>
  <c r="D34" i="8"/>
  <c r="J20" i="8"/>
  <c r="J19" i="8"/>
  <c r="J18" i="8"/>
  <c r="J17" i="8"/>
  <c r="J16" i="8"/>
  <c r="J15" i="8"/>
  <c r="D16" i="8"/>
  <c r="D17" i="8"/>
  <c r="D18" i="8"/>
  <c r="D19" i="8"/>
  <c r="D20" i="8"/>
  <c r="J35" i="8"/>
  <c r="J34" i="8"/>
  <c r="J33" i="8"/>
  <c r="J32" i="8"/>
  <c r="J31" i="8"/>
  <c r="J30" i="8"/>
  <c r="J29" i="8"/>
  <c r="J28" i="8"/>
  <c r="J27" i="8"/>
  <c r="J26" i="8"/>
  <c r="J25" i="8"/>
  <c r="J24" i="8"/>
  <c r="J23" i="8"/>
  <c r="J22" i="8"/>
  <c r="J21" i="8"/>
  <c r="J14" i="8"/>
  <c r="D35" i="8"/>
  <c r="D28" i="8"/>
  <c r="D21" i="8"/>
  <c r="D30" i="8"/>
  <c r="D31" i="8"/>
  <c r="D32" i="8"/>
  <c r="D33" i="8"/>
  <c r="D29" i="8"/>
  <c r="D22" i="8"/>
  <c r="D23" i="8"/>
  <c r="D24" i="8"/>
  <c r="D25" i="8"/>
  <c r="D26" i="8"/>
  <c r="D27" i="8"/>
  <c r="C111" i="8"/>
  <c r="C110" i="8"/>
  <c r="C109" i="8"/>
  <c r="C108" i="8"/>
  <c r="C107" i="8"/>
  <c r="C106" i="8"/>
  <c r="C105" i="8"/>
  <c r="C103" i="8"/>
  <c r="C102" i="8"/>
  <c r="C101" i="8"/>
  <c r="C100" i="8"/>
  <c r="C99" i="8"/>
  <c r="C98" i="8"/>
  <c r="C96" i="8"/>
  <c r="C95" i="8"/>
  <c r="C94" i="8"/>
  <c r="C93" i="8"/>
  <c r="C92" i="8"/>
  <c r="C91" i="8"/>
  <c r="J36" i="8"/>
  <c r="I28" i="8"/>
  <c r="C28" i="8"/>
  <c r="I21" i="8"/>
  <c r="C21" i="8"/>
  <c r="C97" i="8" s="1"/>
  <c r="I14" i="8"/>
  <c r="C14" i="8"/>
  <c r="C90" i="8" s="1"/>
  <c r="E132" i="7"/>
  <c r="D132" i="7"/>
  <c r="C91" i="7"/>
  <c r="C92" i="7"/>
  <c r="C93" i="7"/>
  <c r="C94" i="7"/>
  <c r="C95" i="7"/>
  <c r="C96" i="7"/>
  <c r="C98" i="7"/>
  <c r="C99" i="7"/>
  <c r="C100" i="7"/>
  <c r="C101" i="7"/>
  <c r="C102" i="7"/>
  <c r="C103" i="7"/>
  <c r="C105" i="7"/>
  <c r="C106" i="7"/>
  <c r="C107" i="7"/>
  <c r="C108" i="7"/>
  <c r="C109" i="7"/>
  <c r="C110" i="7"/>
  <c r="C111" i="7"/>
  <c r="C56" i="7"/>
  <c r="D36" i="7"/>
  <c r="I56" i="7"/>
  <c r="K56" i="7"/>
  <c r="J56" i="7"/>
  <c r="E56" i="7"/>
  <c r="D56" i="7"/>
  <c r="I14" i="7"/>
  <c r="J36" i="7"/>
  <c r="I28" i="7"/>
  <c r="C28" i="7"/>
  <c r="I21" i="7"/>
  <c r="C21" i="7"/>
  <c r="C14" i="7"/>
  <c r="D145" i="6"/>
  <c r="D144" i="6"/>
  <c r="D143" i="6"/>
  <c r="D142" i="6"/>
  <c r="D141" i="6"/>
  <c r="D140" i="6"/>
  <c r="D146" i="6"/>
  <c r="F146" i="6"/>
  <c r="E146" i="6"/>
  <c r="C146" i="6"/>
  <c r="C125" i="6"/>
  <c r="C104" i="6"/>
  <c r="C105" i="6"/>
  <c r="C106" i="6"/>
  <c r="C107" i="6"/>
  <c r="C108" i="6"/>
  <c r="C109" i="6"/>
  <c r="C110" i="6"/>
  <c r="C111" i="6"/>
  <c r="C112" i="6"/>
  <c r="C113" i="6"/>
  <c r="C114" i="6"/>
  <c r="C115" i="6"/>
  <c r="C116" i="6"/>
  <c r="C117" i="6"/>
  <c r="C118" i="6"/>
  <c r="C119" i="6"/>
  <c r="C120" i="6"/>
  <c r="C121" i="6"/>
  <c r="C122" i="6"/>
  <c r="C123" i="6"/>
  <c r="C124" i="6"/>
  <c r="C98" i="6"/>
  <c r="C99" i="6"/>
  <c r="C100" i="6"/>
  <c r="C101" i="6"/>
  <c r="C102" i="6"/>
  <c r="C103" i="6"/>
  <c r="C97" i="6"/>
  <c r="D126" i="6"/>
  <c r="M63" i="6"/>
  <c r="L63" i="6"/>
  <c r="K63" i="6"/>
  <c r="J63" i="6"/>
  <c r="D63" i="6"/>
  <c r="C63" i="6"/>
  <c r="C14" i="6"/>
  <c r="F63" i="6"/>
  <c r="E63" i="6"/>
  <c r="J43" i="6"/>
  <c r="D43" i="6"/>
  <c r="I35" i="6"/>
  <c r="C35" i="6"/>
  <c r="I28" i="6"/>
  <c r="C28" i="6"/>
  <c r="C21" i="6"/>
  <c r="E132" i="4"/>
  <c r="D132" i="4"/>
  <c r="C132" i="4"/>
  <c r="D112" i="4"/>
  <c r="C105" i="4"/>
  <c r="C106" i="4"/>
  <c r="C107" i="4"/>
  <c r="C108" i="4"/>
  <c r="C109" i="4"/>
  <c r="C110" i="4"/>
  <c r="C111" i="4"/>
  <c r="C98" i="4"/>
  <c r="C99" i="4"/>
  <c r="C100" i="4"/>
  <c r="C101" i="4"/>
  <c r="C102" i="4"/>
  <c r="C103" i="4"/>
  <c r="C91" i="4"/>
  <c r="C92" i="4"/>
  <c r="C93" i="4"/>
  <c r="C94" i="4"/>
  <c r="C95" i="4"/>
  <c r="C96" i="4"/>
  <c r="C104" i="4"/>
  <c r="K56" i="4"/>
  <c r="J56" i="4"/>
  <c r="I56" i="4"/>
  <c r="E56" i="4"/>
  <c r="D56" i="4"/>
  <c r="C56" i="4"/>
  <c r="J36" i="4"/>
  <c r="I28" i="4"/>
  <c r="I21" i="4"/>
  <c r="I14" i="4"/>
  <c r="D36" i="4"/>
  <c r="C28" i="4"/>
  <c r="C21" i="4"/>
  <c r="C97" i="4" s="1"/>
  <c r="C14" i="4"/>
  <c r="C90" i="4" s="1"/>
  <c r="C77" i="2"/>
  <c r="C76" i="2"/>
  <c r="C75" i="2"/>
  <c r="C74" i="2"/>
  <c r="C73" i="2"/>
  <c r="C72" i="2"/>
  <c r="C71" i="2"/>
  <c r="D70" i="2"/>
  <c r="D78" i="2" s="1"/>
  <c r="H14" i="2"/>
  <c r="H22" i="2" s="1"/>
  <c r="G14" i="2"/>
  <c r="G22" i="2" s="1"/>
  <c r="D14" i="2"/>
  <c r="D22" i="2" s="1"/>
  <c r="C36" i="3"/>
  <c r="D36" i="3"/>
  <c r="G21" i="3"/>
  <c r="G13" i="3"/>
  <c r="D21" i="3"/>
  <c r="D13" i="3"/>
  <c r="E21" i="3"/>
  <c r="E13" i="3"/>
  <c r="C21" i="3"/>
  <c r="C13" i="3"/>
  <c r="H21" i="3"/>
  <c r="F21" i="3"/>
  <c r="H13" i="3"/>
  <c r="F13" i="3"/>
  <c r="C14" i="2"/>
  <c r="C22" i="2" s="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C26" i="59" l="1"/>
  <c r="D25" i="59" s="1"/>
  <c r="D17" i="59"/>
  <c r="D23" i="59"/>
  <c r="D18" i="59"/>
  <c r="D20" i="59"/>
  <c r="D24" i="59"/>
  <c r="E42" i="58"/>
  <c r="D21" i="58"/>
  <c r="D20" i="58"/>
  <c r="D25" i="58"/>
  <c r="D18" i="58"/>
  <c r="D24" i="58"/>
  <c r="D22" i="58"/>
  <c r="C23" i="57"/>
  <c r="C37" i="57" s="1"/>
  <c r="D20" i="57"/>
  <c r="D21" i="57"/>
  <c r="D17" i="57"/>
  <c r="D18" i="57"/>
  <c r="D18" i="56"/>
  <c r="D19" i="56"/>
  <c r="C25" i="56"/>
  <c r="D41" i="56" s="1"/>
  <c r="D21" i="56"/>
  <c r="D22" i="56"/>
  <c r="C41" i="56"/>
  <c r="D23" i="55"/>
  <c r="C25" i="55"/>
  <c r="D41" i="55" s="1"/>
  <c r="D17" i="55"/>
  <c r="D19" i="55"/>
  <c r="C38" i="54"/>
  <c r="D20" i="54"/>
  <c r="D17" i="54"/>
  <c r="D23" i="53"/>
  <c r="D17" i="53"/>
  <c r="D22" i="53"/>
  <c r="C29" i="53"/>
  <c r="D20" i="53" s="1"/>
  <c r="D18" i="53"/>
  <c r="D25" i="53"/>
  <c r="D26" i="53"/>
  <c r="D22" i="52"/>
  <c r="D23" i="52"/>
  <c r="D17" i="52"/>
  <c r="C29" i="52"/>
  <c r="D24" i="52" s="1"/>
  <c r="D18" i="52"/>
  <c r="D25" i="52"/>
  <c r="D26" i="52"/>
  <c r="D25" i="51"/>
  <c r="D21" i="51"/>
  <c r="D22" i="51"/>
  <c r="D19" i="51"/>
  <c r="D17" i="51"/>
  <c r="C29" i="51"/>
  <c r="D26" i="51"/>
  <c r="D26" i="50"/>
  <c r="D25" i="50"/>
  <c r="D21" i="50"/>
  <c r="D22" i="50"/>
  <c r="D17" i="50"/>
  <c r="D18" i="50"/>
  <c r="C29" i="50"/>
  <c r="D20" i="50" s="1"/>
  <c r="D26" i="49"/>
  <c r="D27" i="49"/>
  <c r="D23" i="49"/>
  <c r="D22" i="49"/>
  <c r="D17" i="49"/>
  <c r="C29" i="49"/>
  <c r="D24" i="49" s="1"/>
  <c r="D18" i="49"/>
  <c r="D25" i="48"/>
  <c r="D22" i="48"/>
  <c r="D23" i="48"/>
  <c r="D17" i="48"/>
  <c r="D18" i="48"/>
  <c r="C29" i="48"/>
  <c r="D26" i="48"/>
  <c r="D27" i="47"/>
  <c r="D25" i="47"/>
  <c r="D17" i="47"/>
  <c r="D21" i="47"/>
  <c r="D22" i="47"/>
  <c r="C29" i="47"/>
  <c r="D24" i="47" s="1"/>
  <c r="D26" i="46"/>
  <c r="D27" i="46"/>
  <c r="D17" i="46"/>
  <c r="D21" i="46"/>
  <c r="D22" i="46"/>
  <c r="C29" i="46"/>
  <c r="D24" i="46" s="1"/>
  <c r="D18" i="46"/>
  <c r="D25" i="45"/>
  <c r="D23" i="45"/>
  <c r="D21" i="45"/>
  <c r="C29" i="45"/>
  <c r="D16" i="45" s="1"/>
  <c r="D17" i="45"/>
  <c r="D18" i="45"/>
  <c r="D26" i="45"/>
  <c r="D19" i="44"/>
  <c r="D17" i="44"/>
  <c r="D25" i="44"/>
  <c r="D21" i="44"/>
  <c r="D22" i="44"/>
  <c r="C29" i="44"/>
  <c r="D16" i="44" s="1"/>
  <c r="D23" i="44"/>
  <c r="D26" i="44"/>
  <c r="D25" i="43"/>
  <c r="D27" i="43"/>
  <c r="D21" i="43"/>
  <c r="D23" i="43"/>
  <c r="D19" i="43"/>
  <c r="D17" i="43"/>
  <c r="C29" i="43"/>
  <c r="D25" i="42"/>
  <c r="D26" i="42"/>
  <c r="D21" i="42"/>
  <c r="D23" i="42"/>
  <c r="D18" i="42"/>
  <c r="C29" i="42"/>
  <c r="D17" i="42"/>
  <c r="D24" i="41"/>
  <c r="D17" i="41"/>
  <c r="D21" i="41"/>
  <c r="D25" i="41"/>
  <c r="D23" i="41"/>
  <c r="D27" i="41"/>
  <c r="D27" i="40"/>
  <c r="D20" i="40"/>
  <c r="C29" i="40"/>
  <c r="D22" i="40" s="1"/>
  <c r="D17" i="40"/>
  <c r="D24" i="40"/>
  <c r="D17" i="39"/>
  <c r="D19" i="39"/>
  <c r="D27" i="39"/>
  <c r="D25" i="39"/>
  <c r="D21" i="38"/>
  <c r="D26" i="38"/>
  <c r="D25" i="37"/>
  <c r="D19" i="37"/>
  <c r="D17" i="37"/>
  <c r="D22" i="39"/>
  <c r="C29" i="39"/>
  <c r="D20" i="39" s="1"/>
  <c r="D23" i="39"/>
  <c r="D21" i="39"/>
  <c r="C29" i="38"/>
  <c r="D16" i="38" s="1"/>
  <c r="D23" i="38"/>
  <c r="D17" i="38"/>
  <c r="D18" i="38"/>
  <c r="D25" i="38"/>
  <c r="D21" i="37"/>
  <c r="D22" i="37"/>
  <c r="C29" i="37"/>
  <c r="D24" i="37" s="1"/>
  <c r="D18" i="36"/>
  <c r="D17" i="36"/>
  <c r="D26" i="36"/>
  <c r="D27" i="36"/>
  <c r="D45" i="36"/>
  <c r="D22" i="35"/>
  <c r="D23" i="35"/>
  <c r="D18" i="34"/>
  <c r="D26" i="34"/>
  <c r="D27" i="34"/>
  <c r="E44" i="34"/>
  <c r="C29" i="33"/>
  <c r="D18" i="33"/>
  <c r="D19" i="33"/>
  <c r="D25" i="33"/>
  <c r="E44" i="33"/>
  <c r="D26" i="33"/>
  <c r="D17" i="32"/>
  <c r="D25" i="32"/>
  <c r="D22" i="31"/>
  <c r="D23" i="31"/>
  <c r="E44" i="31"/>
  <c r="D19" i="31"/>
  <c r="D18" i="31"/>
  <c r="D44" i="36"/>
  <c r="C44" i="36"/>
  <c r="D28" i="36"/>
  <c r="D43" i="36"/>
  <c r="D24" i="36"/>
  <c r="D21" i="36"/>
  <c r="D22" i="36"/>
  <c r="D19" i="35"/>
  <c r="D25" i="35"/>
  <c r="D26" i="35"/>
  <c r="D18" i="35"/>
  <c r="D19" i="34"/>
  <c r="D21" i="34"/>
  <c r="D22" i="34"/>
  <c r="D21" i="33"/>
  <c r="D22" i="33"/>
  <c r="D21" i="32"/>
  <c r="D17" i="31"/>
  <c r="D25" i="31"/>
  <c r="D26" i="31"/>
  <c r="D26" i="30"/>
  <c r="C29" i="28"/>
  <c r="F43" i="28" s="1"/>
  <c r="D33" i="26"/>
  <c r="D34" i="26"/>
  <c r="D35" i="26"/>
  <c r="C29" i="30"/>
  <c r="D25" i="30" s="1"/>
  <c r="C33" i="29"/>
  <c r="D16" i="29" s="1"/>
  <c r="C44" i="28"/>
  <c r="D28" i="28"/>
  <c r="E43" i="28"/>
  <c r="C43" i="28"/>
  <c r="E44" i="28"/>
  <c r="D44" i="28"/>
  <c r="D25" i="28"/>
  <c r="D26" i="28"/>
  <c r="D22" i="28"/>
  <c r="C29" i="27"/>
  <c r="D19" i="27" s="1"/>
  <c r="D26" i="27"/>
  <c r="C37" i="26"/>
  <c r="D16" i="26" s="1"/>
  <c r="D29" i="25"/>
  <c r="D30" i="25"/>
  <c r="D30" i="24"/>
  <c r="D29" i="24"/>
  <c r="C33" i="25"/>
  <c r="F48" i="25" s="1"/>
  <c r="C33" i="23"/>
  <c r="F49" i="23" s="1"/>
  <c r="C33" i="24"/>
  <c r="C49" i="24" s="1"/>
  <c r="E49" i="25"/>
  <c r="D25" i="25"/>
  <c r="D26" i="25"/>
  <c r="D25" i="24"/>
  <c r="D26" i="24"/>
  <c r="D29" i="23"/>
  <c r="D30" i="23"/>
  <c r="D25" i="23"/>
  <c r="D26" i="23"/>
  <c r="D29" i="22"/>
  <c r="D25" i="22"/>
  <c r="D26" i="22"/>
  <c r="D21" i="22"/>
  <c r="D22" i="22"/>
  <c r="D17" i="22"/>
  <c r="D30" i="22"/>
  <c r="D18" i="22"/>
  <c r="D19" i="22"/>
  <c r="C33" i="22"/>
  <c r="D22" i="21"/>
  <c r="D21" i="21"/>
  <c r="D27" i="21"/>
  <c r="D25" i="21"/>
  <c r="C33" i="21"/>
  <c r="C48" i="21" s="1"/>
  <c r="D29" i="21"/>
  <c r="D17" i="21"/>
  <c r="D30" i="21"/>
  <c r="D18" i="21"/>
  <c r="D30" i="20"/>
  <c r="C33" i="20"/>
  <c r="C49" i="20" s="1"/>
  <c r="D22" i="20"/>
  <c r="D23" i="20"/>
  <c r="D18" i="20"/>
  <c r="D19" i="20"/>
  <c r="D25" i="20"/>
  <c r="D27" i="20"/>
  <c r="D27" i="19"/>
  <c r="D26" i="19"/>
  <c r="D17" i="19"/>
  <c r="D29" i="19"/>
  <c r="C20" i="19"/>
  <c r="C33" i="19" s="1"/>
  <c r="D30" i="19"/>
  <c r="D18" i="19"/>
  <c r="D20" i="18"/>
  <c r="D26" i="18"/>
  <c r="D21" i="18"/>
  <c r="C29" i="18"/>
  <c r="D16" i="18" s="1"/>
  <c r="D17" i="18"/>
  <c r="D23" i="18"/>
  <c r="D18" i="17"/>
  <c r="D24" i="17"/>
  <c r="C29" i="17"/>
  <c r="D22" i="17" s="1"/>
  <c r="D17" i="17"/>
  <c r="D20" i="17"/>
  <c r="D26" i="17"/>
  <c r="D23" i="16"/>
  <c r="D24" i="16"/>
  <c r="D21" i="16"/>
  <c r="D20" i="16"/>
  <c r="D17" i="16"/>
  <c r="C29" i="16"/>
  <c r="D26" i="16"/>
  <c r="D27" i="16"/>
  <c r="D23" i="15"/>
  <c r="D32" i="15"/>
  <c r="D18" i="15"/>
  <c r="D16" i="14"/>
  <c r="D45" i="14"/>
  <c r="D55" i="14"/>
  <c r="D23" i="14"/>
  <c r="D43" i="14"/>
  <c r="D54" i="14"/>
  <c r="D31" i="14"/>
  <c r="D41" i="14"/>
  <c r="D51" i="14"/>
  <c r="D27" i="14"/>
  <c r="D40" i="14"/>
  <c r="D48" i="14"/>
  <c r="D26" i="14"/>
  <c r="D38" i="14"/>
  <c r="D75" i="14"/>
  <c r="D59" i="14"/>
  <c r="D67" i="14"/>
  <c r="D15" i="14"/>
  <c r="D65" i="14"/>
  <c r="D81" i="14"/>
  <c r="D73" i="14"/>
  <c r="D21" i="14"/>
  <c r="D32" i="14"/>
  <c r="D24" i="14"/>
  <c r="D39" i="14"/>
  <c r="D53" i="14"/>
  <c r="D64" i="14"/>
  <c r="D80" i="14"/>
  <c r="C83" i="14"/>
  <c r="D82" i="14" s="1"/>
  <c r="D74" i="14"/>
  <c r="D20" i="14"/>
  <c r="D63" i="14"/>
  <c r="D79" i="14"/>
  <c r="D71" i="14"/>
  <c r="D19" i="14"/>
  <c r="D30" i="14"/>
  <c r="D62" i="14"/>
  <c r="D78" i="14"/>
  <c r="D70" i="14"/>
  <c r="D18" i="14"/>
  <c r="D29" i="14"/>
  <c r="D44" i="14"/>
  <c r="D50" i="14"/>
  <c r="D61" i="14"/>
  <c r="D77" i="14"/>
  <c r="D69" i="14"/>
  <c r="D58" i="14"/>
  <c r="D47" i="14"/>
  <c r="D76" i="14"/>
  <c r="D68" i="14"/>
  <c r="J21" i="13"/>
  <c r="D21" i="13"/>
  <c r="D23" i="13"/>
  <c r="D26" i="13"/>
  <c r="D28" i="13"/>
  <c r="D16" i="13"/>
  <c r="D15" i="13"/>
  <c r="C30" i="13"/>
  <c r="D29" i="13" s="1"/>
  <c r="J18" i="13"/>
  <c r="J28" i="13"/>
  <c r="D22" i="13"/>
  <c r="C47" i="13"/>
  <c r="D48" i="13" s="1"/>
  <c r="J15" i="13"/>
  <c r="J22" i="13"/>
  <c r="J25" i="13"/>
  <c r="D17" i="13"/>
  <c r="D27" i="13"/>
  <c r="I30" i="13"/>
  <c r="J29" i="13" s="1"/>
  <c r="D46" i="13"/>
  <c r="C52" i="13"/>
  <c r="D54" i="13" s="1"/>
  <c r="J16" i="13"/>
  <c r="J23" i="13"/>
  <c r="J26" i="13"/>
  <c r="I30" i="12"/>
  <c r="J24" i="12" s="1"/>
  <c r="D29" i="12"/>
  <c r="J15" i="12"/>
  <c r="D21" i="12"/>
  <c r="D27" i="12"/>
  <c r="D28" i="12"/>
  <c r="J20" i="12"/>
  <c r="J21" i="12"/>
  <c r="D15" i="12"/>
  <c r="J18" i="12"/>
  <c r="J16" i="12"/>
  <c r="C42" i="12"/>
  <c r="J26" i="12"/>
  <c r="D54" i="12"/>
  <c r="D55" i="12"/>
  <c r="J27" i="12"/>
  <c r="D56" i="12"/>
  <c r="D17" i="12"/>
  <c r="D23" i="12"/>
  <c r="D25" i="12"/>
  <c r="D16" i="12"/>
  <c r="D22" i="12"/>
  <c r="C47" i="12"/>
  <c r="D49" i="12" s="1"/>
  <c r="J22" i="12"/>
  <c r="J28" i="12"/>
  <c r="D53" i="12"/>
  <c r="D18" i="12"/>
  <c r="D26" i="12"/>
  <c r="J23" i="11"/>
  <c r="J24" i="11"/>
  <c r="J25" i="11"/>
  <c r="J21" i="11"/>
  <c r="C57" i="11"/>
  <c r="D58" i="11" s="1"/>
  <c r="J17" i="11"/>
  <c r="J18" i="11"/>
  <c r="D16" i="11"/>
  <c r="D19" i="11"/>
  <c r="D15" i="11"/>
  <c r="C51" i="11"/>
  <c r="C39" i="11"/>
  <c r="D38" i="11" s="1"/>
  <c r="D22" i="11"/>
  <c r="D59" i="11"/>
  <c r="D61" i="11"/>
  <c r="D62" i="11"/>
  <c r="D72" i="11"/>
  <c r="D73" i="11"/>
  <c r="D71" i="11"/>
  <c r="D66" i="11"/>
  <c r="D29" i="11"/>
  <c r="I39" i="11"/>
  <c r="J32" i="11" s="1"/>
  <c r="J15" i="11"/>
  <c r="J36" i="11"/>
  <c r="D70" i="11"/>
  <c r="D74" i="11"/>
  <c r="D23" i="11"/>
  <c r="D30" i="11"/>
  <c r="C63" i="11"/>
  <c r="D17" i="11"/>
  <c r="D24" i="11"/>
  <c r="D27" i="11"/>
  <c r="D31" i="11"/>
  <c r="D34" i="11"/>
  <c r="D21" i="11"/>
  <c r="D25" i="11"/>
  <c r="D35" i="11"/>
  <c r="C63" i="10"/>
  <c r="C69" i="10"/>
  <c r="C51" i="10"/>
  <c r="D33" i="10"/>
  <c r="D64" i="10"/>
  <c r="D34" i="10"/>
  <c r="D37" i="10"/>
  <c r="J37" i="10"/>
  <c r="J31" i="10"/>
  <c r="D16" i="10"/>
  <c r="D22" i="10"/>
  <c r="D19" i="10"/>
  <c r="D25" i="10"/>
  <c r="D30" i="10"/>
  <c r="J19" i="10"/>
  <c r="J25" i="10"/>
  <c r="D31" i="10"/>
  <c r="D36" i="10"/>
  <c r="D15" i="10"/>
  <c r="D21" i="10"/>
  <c r="J21" i="10"/>
  <c r="D27" i="10"/>
  <c r="I39" i="10"/>
  <c r="D18" i="10"/>
  <c r="D24" i="10"/>
  <c r="D28" i="10"/>
  <c r="J33" i="10"/>
  <c r="J17" i="10"/>
  <c r="J23" i="10"/>
  <c r="J29" i="10"/>
  <c r="J35" i="10"/>
  <c r="C39" i="10"/>
  <c r="D26" i="10" s="1"/>
  <c r="J18" i="10"/>
  <c r="J24" i="10"/>
  <c r="J30" i="10"/>
  <c r="J36" i="10"/>
  <c r="C57" i="10"/>
  <c r="J16" i="10"/>
  <c r="J22" i="10"/>
  <c r="J28" i="10"/>
  <c r="J34" i="10"/>
  <c r="D17" i="10"/>
  <c r="E132" i="8"/>
  <c r="D132" i="8"/>
  <c r="E56" i="8"/>
  <c r="D56" i="8"/>
  <c r="D36" i="8"/>
  <c r="C104" i="8"/>
  <c r="I36" i="8"/>
  <c r="C36" i="8"/>
  <c r="C112" i="8"/>
  <c r="C104" i="7"/>
  <c r="C90" i="7"/>
  <c r="D92" i="7" s="1"/>
  <c r="C97" i="7"/>
  <c r="I36" i="7"/>
  <c r="C36" i="7"/>
  <c r="C132" i="7"/>
  <c r="C126" i="6"/>
  <c r="I43" i="6"/>
  <c r="C43" i="6"/>
  <c r="C112" i="4"/>
  <c r="I36" i="4"/>
  <c r="C36" i="4"/>
  <c r="C70" i="2"/>
  <c r="C78" i="2" s="1"/>
  <c r="D16" i="59" l="1"/>
  <c r="C41" i="59"/>
  <c r="D19" i="59"/>
  <c r="D40" i="59"/>
  <c r="D41" i="59"/>
  <c r="C40" i="59"/>
  <c r="C42" i="59" s="1"/>
  <c r="E40" i="59"/>
  <c r="E41" i="59"/>
  <c r="D22" i="59"/>
  <c r="D16" i="58"/>
  <c r="D42" i="58"/>
  <c r="C42" i="58"/>
  <c r="D19" i="58"/>
  <c r="D16" i="57"/>
  <c r="D19" i="57"/>
  <c r="C38" i="57"/>
  <c r="D38" i="57"/>
  <c r="C39" i="57"/>
  <c r="D37" i="57"/>
  <c r="D39" i="57" s="1"/>
  <c r="D22" i="57"/>
  <c r="E39" i="57" s="1"/>
  <c r="D39" i="56"/>
  <c r="D40" i="56"/>
  <c r="D20" i="56"/>
  <c r="D16" i="56"/>
  <c r="C39" i="56"/>
  <c r="C40" i="56"/>
  <c r="D24" i="56"/>
  <c r="D20" i="55"/>
  <c r="D24" i="55"/>
  <c r="C39" i="55"/>
  <c r="C41" i="55"/>
  <c r="D39" i="55"/>
  <c r="D42" i="55" s="1"/>
  <c r="D16" i="55"/>
  <c r="D16" i="54"/>
  <c r="D37" i="54"/>
  <c r="D38" i="54"/>
  <c r="D22" i="54"/>
  <c r="C37" i="54"/>
  <c r="D19" i="54"/>
  <c r="D24" i="53"/>
  <c r="D44" i="53"/>
  <c r="D16" i="53"/>
  <c r="C44" i="53"/>
  <c r="E43" i="53"/>
  <c r="D43" i="53"/>
  <c r="D45" i="53"/>
  <c r="E45" i="53"/>
  <c r="C43" i="53"/>
  <c r="C45" i="53"/>
  <c r="E44" i="53"/>
  <c r="D28" i="53"/>
  <c r="D20" i="52"/>
  <c r="D44" i="52"/>
  <c r="D16" i="52"/>
  <c r="C44" i="52"/>
  <c r="E43" i="52"/>
  <c r="C43" i="52"/>
  <c r="D43" i="52"/>
  <c r="E45" i="52"/>
  <c r="D45" i="52"/>
  <c r="C45" i="52"/>
  <c r="E44" i="52"/>
  <c r="D28" i="52"/>
  <c r="D44" i="51"/>
  <c r="C44" i="51"/>
  <c r="E43" i="51"/>
  <c r="D43" i="51"/>
  <c r="D24" i="51"/>
  <c r="D28" i="51"/>
  <c r="E45" i="51"/>
  <c r="C43" i="51"/>
  <c r="D45" i="51"/>
  <c r="C45" i="51"/>
  <c r="E44" i="51"/>
  <c r="D16" i="51"/>
  <c r="D20" i="51"/>
  <c r="D44" i="50"/>
  <c r="E44" i="50"/>
  <c r="C44" i="50"/>
  <c r="E43" i="50"/>
  <c r="D43" i="50"/>
  <c r="D24" i="50"/>
  <c r="E45" i="50"/>
  <c r="C43" i="50"/>
  <c r="D45" i="50"/>
  <c r="C45" i="50"/>
  <c r="D28" i="50"/>
  <c r="D16" i="50"/>
  <c r="D44" i="49"/>
  <c r="C44" i="49"/>
  <c r="E43" i="49"/>
  <c r="D43" i="49"/>
  <c r="E44" i="49"/>
  <c r="E45" i="49"/>
  <c r="C43" i="49"/>
  <c r="D45" i="49"/>
  <c r="C45" i="49"/>
  <c r="D28" i="49"/>
  <c r="D16" i="49"/>
  <c r="D20" i="49"/>
  <c r="D44" i="48"/>
  <c r="D20" i="48"/>
  <c r="D43" i="48"/>
  <c r="C44" i="48"/>
  <c r="E45" i="48"/>
  <c r="C43" i="48"/>
  <c r="D45" i="48"/>
  <c r="E43" i="48"/>
  <c r="C45" i="48"/>
  <c r="D24" i="48"/>
  <c r="E44" i="48"/>
  <c r="D28" i="48"/>
  <c r="D16" i="48"/>
  <c r="D20" i="47"/>
  <c r="D43" i="47"/>
  <c r="D45" i="47"/>
  <c r="D16" i="47"/>
  <c r="D44" i="47"/>
  <c r="C44" i="47"/>
  <c r="E45" i="47"/>
  <c r="C43" i="47"/>
  <c r="E43" i="47"/>
  <c r="C45" i="47"/>
  <c r="E44" i="47"/>
  <c r="D28" i="47"/>
  <c r="D20" i="46"/>
  <c r="E43" i="46"/>
  <c r="E45" i="46"/>
  <c r="D45" i="46"/>
  <c r="D16" i="46"/>
  <c r="C44" i="46"/>
  <c r="D43" i="46"/>
  <c r="C43" i="46"/>
  <c r="C45" i="46"/>
  <c r="E44" i="46"/>
  <c r="D28" i="46"/>
  <c r="D44" i="46"/>
  <c r="D24" i="45"/>
  <c r="D44" i="45"/>
  <c r="E43" i="45"/>
  <c r="C44" i="45"/>
  <c r="D43" i="45"/>
  <c r="C45" i="45"/>
  <c r="E44" i="45"/>
  <c r="E45" i="45"/>
  <c r="C43" i="45"/>
  <c r="D45" i="45"/>
  <c r="D28" i="45"/>
  <c r="D20" i="45"/>
  <c r="D20" i="44"/>
  <c r="D24" i="44"/>
  <c r="D44" i="44"/>
  <c r="D43" i="44"/>
  <c r="E45" i="44"/>
  <c r="D45" i="44"/>
  <c r="E43" i="44"/>
  <c r="C43" i="44"/>
  <c r="C45" i="44"/>
  <c r="E44" i="44"/>
  <c r="D28" i="44"/>
  <c r="C44" i="44"/>
  <c r="D44" i="43"/>
  <c r="D20" i="43"/>
  <c r="C44" i="43"/>
  <c r="D45" i="43"/>
  <c r="E43" i="43"/>
  <c r="D16" i="43"/>
  <c r="D43" i="43"/>
  <c r="E45" i="43"/>
  <c r="C43" i="43"/>
  <c r="C45" i="43"/>
  <c r="E44" i="43"/>
  <c r="D28" i="43"/>
  <c r="D24" i="43"/>
  <c r="C44" i="42"/>
  <c r="E43" i="42"/>
  <c r="D16" i="42"/>
  <c r="D44" i="42"/>
  <c r="D43" i="42"/>
  <c r="D24" i="42"/>
  <c r="E45" i="42"/>
  <c r="C43" i="42"/>
  <c r="D45" i="42"/>
  <c r="C45" i="42"/>
  <c r="D28" i="42"/>
  <c r="D20" i="42"/>
  <c r="E44" i="42"/>
  <c r="D20" i="41"/>
  <c r="E43" i="41"/>
  <c r="E46" i="41" s="1"/>
  <c r="D28" i="41"/>
  <c r="F46" i="41" s="1"/>
  <c r="D45" i="41"/>
  <c r="C45" i="41"/>
  <c r="D16" i="41"/>
  <c r="E45" i="41"/>
  <c r="C43" i="41"/>
  <c r="C46" i="41" s="1"/>
  <c r="D43" i="41"/>
  <c r="D46" i="41" s="1"/>
  <c r="F43" i="40"/>
  <c r="E43" i="40"/>
  <c r="D25" i="40"/>
  <c r="D19" i="40"/>
  <c r="D43" i="40"/>
  <c r="C43" i="40"/>
  <c r="F44" i="40"/>
  <c r="C44" i="40"/>
  <c r="E44" i="40"/>
  <c r="D44" i="40"/>
  <c r="D28" i="40"/>
  <c r="D16" i="40"/>
  <c r="D16" i="37"/>
  <c r="D44" i="39"/>
  <c r="C44" i="39"/>
  <c r="D43" i="39"/>
  <c r="E43" i="39"/>
  <c r="E45" i="39"/>
  <c r="C43" i="39"/>
  <c r="D28" i="39"/>
  <c r="D45" i="39"/>
  <c r="D16" i="39"/>
  <c r="C45" i="39"/>
  <c r="E44" i="39"/>
  <c r="D24" i="39"/>
  <c r="D44" i="38"/>
  <c r="E44" i="38"/>
  <c r="C44" i="38"/>
  <c r="E43" i="38"/>
  <c r="D43" i="38"/>
  <c r="D24" i="38"/>
  <c r="E45" i="38"/>
  <c r="C43" i="38"/>
  <c r="C45" i="38"/>
  <c r="D28" i="38"/>
  <c r="D45" i="38"/>
  <c r="D20" i="38"/>
  <c r="C44" i="37"/>
  <c r="E43" i="37"/>
  <c r="D43" i="37"/>
  <c r="C43" i="37"/>
  <c r="E45" i="37"/>
  <c r="D45" i="37"/>
  <c r="C45" i="37"/>
  <c r="D44" i="37"/>
  <c r="D20" i="37"/>
  <c r="E44" i="37"/>
  <c r="D28" i="37"/>
  <c r="D46" i="36"/>
  <c r="D20" i="36"/>
  <c r="D29" i="36" s="1"/>
  <c r="C45" i="36"/>
  <c r="C43" i="36"/>
  <c r="D16" i="36"/>
  <c r="E43" i="36"/>
  <c r="E44" i="36"/>
  <c r="E45" i="36"/>
  <c r="D16" i="34"/>
  <c r="D20" i="34"/>
  <c r="E45" i="34"/>
  <c r="D43" i="34"/>
  <c r="D45" i="34"/>
  <c r="D24" i="34"/>
  <c r="D28" i="34"/>
  <c r="F46" i="34" s="1"/>
  <c r="C44" i="34"/>
  <c r="D44" i="34"/>
  <c r="C43" i="34"/>
  <c r="C46" i="34" s="1"/>
  <c r="E43" i="34"/>
  <c r="E46" i="34" s="1"/>
  <c r="C45" i="34"/>
  <c r="D24" i="33"/>
  <c r="D20" i="33"/>
  <c r="E45" i="33"/>
  <c r="D43" i="33"/>
  <c r="D16" i="33"/>
  <c r="D45" i="33"/>
  <c r="D28" i="33"/>
  <c r="D29" i="33" s="1"/>
  <c r="C43" i="33"/>
  <c r="C45" i="33"/>
  <c r="C44" i="33"/>
  <c r="D44" i="33"/>
  <c r="D46" i="33" s="1"/>
  <c r="E43" i="33"/>
  <c r="D20" i="31"/>
  <c r="D43" i="31"/>
  <c r="D45" i="31"/>
  <c r="C44" i="31"/>
  <c r="D44" i="31"/>
  <c r="C45" i="31"/>
  <c r="D24" i="31"/>
  <c r="C43" i="31"/>
  <c r="D28" i="31"/>
  <c r="F46" i="31" s="1"/>
  <c r="E43" i="31"/>
  <c r="E45" i="31"/>
  <c r="D16" i="31"/>
  <c r="F46" i="36"/>
  <c r="E44" i="35"/>
  <c r="D44" i="35"/>
  <c r="C44" i="35"/>
  <c r="D28" i="35"/>
  <c r="D24" i="35"/>
  <c r="D20" i="35"/>
  <c r="E45" i="35"/>
  <c r="E43" i="35"/>
  <c r="C43" i="35"/>
  <c r="D45" i="35"/>
  <c r="D43" i="35"/>
  <c r="D46" i="35" s="1"/>
  <c r="C45" i="35"/>
  <c r="D16" i="35"/>
  <c r="E43" i="32"/>
  <c r="D43" i="32"/>
  <c r="C43" i="32"/>
  <c r="E45" i="32"/>
  <c r="D45" i="32"/>
  <c r="C45" i="32"/>
  <c r="D28" i="32"/>
  <c r="D20" i="32"/>
  <c r="D24" i="32"/>
  <c r="D16" i="32"/>
  <c r="D19" i="30"/>
  <c r="D22" i="30"/>
  <c r="D16" i="30"/>
  <c r="F44" i="28"/>
  <c r="D19" i="28"/>
  <c r="D29" i="28" s="1"/>
  <c r="D43" i="28"/>
  <c r="D16" i="28"/>
  <c r="D25" i="27"/>
  <c r="D24" i="29"/>
  <c r="C44" i="30"/>
  <c r="F43" i="30"/>
  <c r="C43" i="30"/>
  <c r="F44" i="30"/>
  <c r="E44" i="30"/>
  <c r="D44" i="30"/>
  <c r="E43" i="30"/>
  <c r="D43" i="30"/>
  <c r="D28" i="30"/>
  <c r="C49" i="29"/>
  <c r="C47" i="29"/>
  <c r="D32" i="29"/>
  <c r="D28" i="29"/>
  <c r="F48" i="29"/>
  <c r="D48" i="29"/>
  <c r="C48" i="29"/>
  <c r="F49" i="29"/>
  <c r="E49" i="29"/>
  <c r="D49" i="29"/>
  <c r="E48" i="29"/>
  <c r="F47" i="29"/>
  <c r="E47" i="29"/>
  <c r="D47" i="29"/>
  <c r="D20" i="29"/>
  <c r="C45" i="28"/>
  <c r="G45" i="28"/>
  <c r="D45" i="28"/>
  <c r="E45" i="28"/>
  <c r="F45" i="28"/>
  <c r="C44" i="27"/>
  <c r="F43" i="27"/>
  <c r="E43" i="27"/>
  <c r="C43" i="27"/>
  <c r="D43" i="27"/>
  <c r="F44" i="27"/>
  <c r="E44" i="27"/>
  <c r="D44" i="27"/>
  <c r="D28" i="27"/>
  <c r="D22" i="27"/>
  <c r="D16" i="27"/>
  <c r="D53" i="26"/>
  <c r="C53" i="26"/>
  <c r="C51" i="26"/>
  <c r="D31" i="26"/>
  <c r="E52" i="26"/>
  <c r="F51" i="26"/>
  <c r="E53" i="26"/>
  <c r="F54" i="26"/>
  <c r="F52" i="26"/>
  <c r="E54" i="26"/>
  <c r="D54" i="26"/>
  <c r="D52" i="26"/>
  <c r="D36" i="26"/>
  <c r="C54" i="26"/>
  <c r="C52" i="26"/>
  <c r="F53" i="26"/>
  <c r="E51" i="26"/>
  <c r="D26" i="26"/>
  <c r="D21" i="26"/>
  <c r="D51" i="26"/>
  <c r="C49" i="25"/>
  <c r="F49" i="25"/>
  <c r="C47" i="25"/>
  <c r="C50" i="25" s="1"/>
  <c r="C48" i="23"/>
  <c r="D16" i="25"/>
  <c r="C48" i="25"/>
  <c r="D20" i="25"/>
  <c r="F47" i="25"/>
  <c r="D28" i="25"/>
  <c r="D47" i="25"/>
  <c r="D49" i="25"/>
  <c r="E48" i="25"/>
  <c r="D32" i="25"/>
  <c r="G50" i="25" s="1"/>
  <c r="D48" i="25"/>
  <c r="D24" i="25"/>
  <c r="E47" i="25"/>
  <c r="E47" i="24"/>
  <c r="E48" i="24"/>
  <c r="F48" i="24"/>
  <c r="D49" i="24"/>
  <c r="D24" i="24"/>
  <c r="F49" i="24"/>
  <c r="F50" i="24" s="1"/>
  <c r="C47" i="24"/>
  <c r="C48" i="24"/>
  <c r="C50" i="24" s="1"/>
  <c r="D16" i="24"/>
  <c r="F47" i="24"/>
  <c r="E49" i="24"/>
  <c r="D28" i="24"/>
  <c r="D32" i="24"/>
  <c r="G50" i="24" s="1"/>
  <c r="D20" i="24"/>
  <c r="D47" i="24"/>
  <c r="D48" i="24"/>
  <c r="D28" i="23"/>
  <c r="D49" i="23"/>
  <c r="D24" i="23"/>
  <c r="D32" i="23"/>
  <c r="G50" i="23" s="1"/>
  <c r="D20" i="23"/>
  <c r="D47" i="23"/>
  <c r="D48" i="23"/>
  <c r="E48" i="23"/>
  <c r="E47" i="23"/>
  <c r="E49" i="23"/>
  <c r="C47" i="23"/>
  <c r="F48" i="23"/>
  <c r="F47" i="23"/>
  <c r="C49" i="23"/>
  <c r="D16" i="23"/>
  <c r="C49" i="22"/>
  <c r="C47" i="22"/>
  <c r="D49" i="22"/>
  <c r="F48" i="22"/>
  <c r="E47" i="22"/>
  <c r="D28" i="22"/>
  <c r="E48" i="22"/>
  <c r="D48" i="22"/>
  <c r="D32" i="22"/>
  <c r="C48" i="22"/>
  <c r="F49" i="22"/>
  <c r="F47" i="22"/>
  <c r="E49" i="22"/>
  <c r="D47" i="22"/>
  <c r="D24" i="22"/>
  <c r="D20" i="22"/>
  <c r="D16" i="22"/>
  <c r="D24" i="21"/>
  <c r="D49" i="21"/>
  <c r="E47" i="21"/>
  <c r="E49" i="21"/>
  <c r="F48" i="21"/>
  <c r="C49" i="21"/>
  <c r="F47" i="21"/>
  <c r="D16" i="21"/>
  <c r="D32" i="21"/>
  <c r="G50" i="21" s="1"/>
  <c r="D20" i="21"/>
  <c r="E48" i="21"/>
  <c r="D28" i="21"/>
  <c r="D48" i="21"/>
  <c r="C47" i="21"/>
  <c r="C50" i="21" s="1"/>
  <c r="F49" i="21"/>
  <c r="D47" i="21"/>
  <c r="C48" i="20"/>
  <c r="D20" i="20"/>
  <c r="D28" i="20"/>
  <c r="D32" i="20"/>
  <c r="D47" i="20"/>
  <c r="D48" i="20"/>
  <c r="D16" i="20"/>
  <c r="E48" i="20"/>
  <c r="D24" i="20"/>
  <c r="E47" i="20"/>
  <c r="F48" i="20"/>
  <c r="D49" i="20"/>
  <c r="E49" i="20"/>
  <c r="C47" i="20"/>
  <c r="F49" i="20"/>
  <c r="F47" i="20"/>
  <c r="G50" i="20"/>
  <c r="C48" i="19"/>
  <c r="F49" i="19"/>
  <c r="F47" i="19"/>
  <c r="C49" i="19"/>
  <c r="D48" i="19"/>
  <c r="E49" i="19"/>
  <c r="E47" i="19"/>
  <c r="F48" i="19"/>
  <c r="D49" i="19"/>
  <c r="C47" i="19"/>
  <c r="D32" i="19"/>
  <c r="E48" i="19"/>
  <c r="D24" i="19"/>
  <c r="D28" i="19"/>
  <c r="D47" i="19"/>
  <c r="D16" i="19"/>
  <c r="D20" i="19"/>
  <c r="D23" i="19"/>
  <c r="D22" i="19"/>
  <c r="D21" i="19"/>
  <c r="D19" i="18"/>
  <c r="D25" i="18"/>
  <c r="D22" i="18"/>
  <c r="C43" i="18"/>
  <c r="F44" i="18"/>
  <c r="D28" i="18"/>
  <c r="E43" i="18"/>
  <c r="E44" i="18"/>
  <c r="D44" i="18"/>
  <c r="C44" i="18"/>
  <c r="F43" i="18"/>
  <c r="D43" i="18"/>
  <c r="D25" i="17"/>
  <c r="D19" i="17"/>
  <c r="C44" i="17"/>
  <c r="D44" i="17"/>
  <c r="F43" i="17"/>
  <c r="D28" i="17"/>
  <c r="E43" i="17"/>
  <c r="E45" i="17" s="1"/>
  <c r="D43" i="17"/>
  <c r="E44" i="17"/>
  <c r="C43" i="17"/>
  <c r="F44" i="17"/>
  <c r="D16" i="17"/>
  <c r="C44" i="16"/>
  <c r="F43" i="16"/>
  <c r="E43" i="16"/>
  <c r="C43" i="16"/>
  <c r="F44" i="16"/>
  <c r="E44" i="16"/>
  <c r="D44" i="16"/>
  <c r="D28" i="16"/>
  <c r="D19" i="16"/>
  <c r="D25" i="16"/>
  <c r="D16" i="16"/>
  <c r="D43" i="16"/>
  <c r="D22" i="16"/>
  <c r="D22" i="15"/>
  <c r="D20" i="15"/>
  <c r="D19" i="15"/>
  <c r="D34" i="15"/>
  <c r="D25" i="15"/>
  <c r="D28" i="15"/>
  <c r="D29" i="15"/>
  <c r="D30" i="15"/>
  <c r="D27" i="15"/>
  <c r="C37" i="15"/>
  <c r="D16" i="15" s="1"/>
  <c r="D35" i="15"/>
  <c r="D33" i="15"/>
  <c r="D17" i="15"/>
  <c r="D24" i="15"/>
  <c r="D57" i="14"/>
  <c r="D66" i="14"/>
  <c r="D46" i="14"/>
  <c r="D34" i="14"/>
  <c r="D14" i="14"/>
  <c r="D22" i="14"/>
  <c r="D56" i="13"/>
  <c r="D55" i="13"/>
  <c r="D45" i="13"/>
  <c r="D19" i="13"/>
  <c r="D44" i="13"/>
  <c r="D14" i="13"/>
  <c r="D24" i="13"/>
  <c r="D30" i="13" s="1"/>
  <c r="D49" i="13"/>
  <c r="J24" i="13"/>
  <c r="D53" i="13"/>
  <c r="D51" i="13"/>
  <c r="J19" i="13"/>
  <c r="J14" i="13"/>
  <c r="C58" i="13"/>
  <c r="D42" i="13" s="1"/>
  <c r="D43" i="13"/>
  <c r="D50" i="13"/>
  <c r="D19" i="12"/>
  <c r="D24" i="12"/>
  <c r="D14" i="12"/>
  <c r="C74" i="12"/>
  <c r="D44" i="12"/>
  <c r="D45" i="12"/>
  <c r="D43" i="12"/>
  <c r="D46" i="12"/>
  <c r="D51" i="12"/>
  <c r="D48" i="12"/>
  <c r="J29" i="12"/>
  <c r="J14" i="12"/>
  <c r="J19" i="12"/>
  <c r="D50" i="12"/>
  <c r="D60" i="11"/>
  <c r="D32" i="11"/>
  <c r="C76" i="11"/>
  <c r="D90" i="11" s="1"/>
  <c r="D26" i="11"/>
  <c r="D56" i="11"/>
  <c r="D52" i="11"/>
  <c r="D53" i="11"/>
  <c r="D14" i="11"/>
  <c r="D54" i="11"/>
  <c r="D20" i="11"/>
  <c r="D55" i="11"/>
  <c r="E90" i="11"/>
  <c r="C94" i="11"/>
  <c r="D68" i="11"/>
  <c r="D64" i="11"/>
  <c r="D67" i="11"/>
  <c r="D65" i="11"/>
  <c r="J38" i="11"/>
  <c r="J20" i="11"/>
  <c r="J26" i="11"/>
  <c r="J14" i="11"/>
  <c r="C76" i="10"/>
  <c r="D53" i="10"/>
  <c r="D54" i="10"/>
  <c r="D55" i="10"/>
  <c r="D56" i="10"/>
  <c r="D74" i="10"/>
  <c r="D72" i="10"/>
  <c r="J14" i="10"/>
  <c r="D66" i="10"/>
  <c r="D68" i="10"/>
  <c r="D67" i="10"/>
  <c r="D70" i="10"/>
  <c r="J20" i="10"/>
  <c r="D65" i="10"/>
  <c r="D73" i="10"/>
  <c r="D20" i="10"/>
  <c r="J38" i="10"/>
  <c r="D32" i="10"/>
  <c r="J32" i="10"/>
  <c r="J26" i="10"/>
  <c r="D61" i="10"/>
  <c r="D38" i="10"/>
  <c r="D14" i="10"/>
  <c r="D58" i="10"/>
  <c r="D60" i="10"/>
  <c r="D59" i="10"/>
  <c r="D71" i="10"/>
  <c r="D62" i="10"/>
  <c r="D91" i="7"/>
  <c r="C112" i="7"/>
  <c r="D42" i="59" l="1"/>
  <c r="D26" i="59"/>
  <c r="E42" i="59"/>
  <c r="D23" i="57"/>
  <c r="D42" i="56"/>
  <c r="D25" i="56"/>
  <c r="C42" i="56"/>
  <c r="E42" i="56"/>
  <c r="D25" i="55"/>
  <c r="C42" i="55"/>
  <c r="E42" i="55"/>
  <c r="D39" i="54"/>
  <c r="E39" i="54"/>
  <c r="C39" i="54"/>
  <c r="C46" i="53"/>
  <c r="D46" i="53"/>
  <c r="E46" i="53"/>
  <c r="F46" i="53"/>
  <c r="D29" i="53"/>
  <c r="D46" i="52"/>
  <c r="C46" i="52"/>
  <c r="E46" i="52"/>
  <c r="F46" i="52"/>
  <c r="D29" i="52"/>
  <c r="C46" i="51"/>
  <c r="D46" i="51"/>
  <c r="F46" i="51"/>
  <c r="D29" i="51"/>
  <c r="E46" i="51"/>
  <c r="C46" i="50"/>
  <c r="E46" i="50"/>
  <c r="D46" i="50"/>
  <c r="F46" i="50"/>
  <c r="D29" i="50"/>
  <c r="C46" i="49"/>
  <c r="D46" i="49"/>
  <c r="E46" i="49"/>
  <c r="F46" i="49"/>
  <c r="D29" i="49"/>
  <c r="E46" i="48"/>
  <c r="C46" i="48"/>
  <c r="F46" i="48"/>
  <c r="D29" i="48"/>
  <c r="D46" i="48"/>
  <c r="D46" i="47"/>
  <c r="E46" i="47"/>
  <c r="C46" i="47"/>
  <c r="D29" i="47"/>
  <c r="F46" i="47"/>
  <c r="D29" i="46"/>
  <c r="F46" i="46"/>
  <c r="E46" i="46"/>
  <c r="C46" i="46"/>
  <c r="D46" i="46"/>
  <c r="E46" i="45"/>
  <c r="C46" i="45"/>
  <c r="F46" i="45"/>
  <c r="D29" i="45"/>
  <c r="D46" i="45"/>
  <c r="C46" i="44"/>
  <c r="E46" i="44"/>
  <c r="F46" i="44"/>
  <c r="D29" i="44"/>
  <c r="D46" i="44"/>
  <c r="C46" i="43"/>
  <c r="D46" i="43"/>
  <c r="E46" i="43"/>
  <c r="F46" i="43"/>
  <c r="D29" i="43"/>
  <c r="E46" i="42"/>
  <c r="C46" i="42"/>
  <c r="D46" i="42"/>
  <c r="F46" i="42"/>
  <c r="D29" i="42"/>
  <c r="E45" i="40"/>
  <c r="D45" i="40"/>
  <c r="C45" i="40"/>
  <c r="G45" i="40"/>
  <c r="D29" i="40"/>
  <c r="F45" i="40"/>
  <c r="C46" i="39"/>
  <c r="E46" i="39"/>
  <c r="D46" i="38"/>
  <c r="C46" i="38"/>
  <c r="F46" i="39"/>
  <c r="D29" i="39"/>
  <c r="D46" i="39"/>
  <c r="E46" i="38"/>
  <c r="F46" i="38"/>
  <c r="D29" i="38"/>
  <c r="C46" i="37"/>
  <c r="D29" i="37"/>
  <c r="F46" i="37"/>
  <c r="D46" i="37"/>
  <c r="E46" i="37"/>
  <c r="C46" i="36"/>
  <c r="E46" i="36"/>
  <c r="C46" i="35"/>
  <c r="E46" i="35"/>
  <c r="D46" i="34"/>
  <c r="C46" i="33"/>
  <c r="E46" i="33"/>
  <c r="F46" i="33"/>
  <c r="C46" i="31"/>
  <c r="D46" i="31"/>
  <c r="E46" i="31"/>
  <c r="F46" i="35"/>
  <c r="C46" i="32"/>
  <c r="D46" i="32"/>
  <c r="E46" i="32"/>
  <c r="F46" i="32"/>
  <c r="E45" i="30"/>
  <c r="C45" i="30"/>
  <c r="D45" i="30"/>
  <c r="D50" i="29"/>
  <c r="E50" i="29"/>
  <c r="C45" i="27"/>
  <c r="F55" i="26"/>
  <c r="F45" i="30"/>
  <c r="G45" i="30"/>
  <c r="D29" i="30"/>
  <c r="F50" i="29"/>
  <c r="G50" i="29"/>
  <c r="D33" i="29"/>
  <c r="C50" i="29"/>
  <c r="E45" i="27"/>
  <c r="F45" i="27"/>
  <c r="D45" i="27"/>
  <c r="G45" i="27"/>
  <c r="D29" i="27"/>
  <c r="E55" i="26"/>
  <c r="D37" i="26"/>
  <c r="G55" i="26"/>
  <c r="D55" i="26"/>
  <c r="C55" i="26"/>
  <c r="F50" i="25"/>
  <c r="E50" i="25"/>
  <c r="D50" i="25"/>
  <c r="D33" i="25"/>
  <c r="E50" i="24"/>
  <c r="D33" i="24"/>
  <c r="D50" i="24"/>
  <c r="D50" i="23"/>
  <c r="F50" i="23"/>
  <c r="C50" i="23"/>
  <c r="D33" i="23"/>
  <c r="E50" i="23"/>
  <c r="F50" i="22"/>
  <c r="D50" i="22"/>
  <c r="E50" i="22"/>
  <c r="G50" i="22"/>
  <c r="D33" i="22"/>
  <c r="C50" i="22"/>
  <c r="F50" i="21"/>
  <c r="D33" i="21"/>
  <c r="E50" i="21"/>
  <c r="D50" i="21"/>
  <c r="C50" i="20"/>
  <c r="F50" i="20"/>
  <c r="D33" i="20"/>
  <c r="E50" i="20"/>
  <c r="D50" i="20"/>
  <c r="C50" i="19"/>
  <c r="G50" i="19"/>
  <c r="D33" i="19"/>
  <c r="F50" i="19"/>
  <c r="D50" i="19"/>
  <c r="E50" i="19"/>
  <c r="D45" i="18"/>
  <c r="C45" i="18"/>
  <c r="F45" i="18"/>
  <c r="D29" i="18"/>
  <c r="G45" i="18"/>
  <c r="E45" i="18"/>
  <c r="D45" i="17"/>
  <c r="F45" i="17"/>
  <c r="G45" i="17"/>
  <c r="D29" i="17"/>
  <c r="C45" i="17"/>
  <c r="C45" i="16"/>
  <c r="E45" i="16"/>
  <c r="G45" i="16"/>
  <c r="D29" i="16"/>
  <c r="D45" i="16"/>
  <c r="F45" i="16"/>
  <c r="E54" i="15"/>
  <c r="C53" i="15"/>
  <c r="E51" i="15"/>
  <c r="F51" i="15"/>
  <c r="D54" i="15"/>
  <c r="F53" i="15"/>
  <c r="D51" i="15"/>
  <c r="E53" i="15"/>
  <c r="D52" i="15"/>
  <c r="C52" i="15"/>
  <c r="F52" i="15"/>
  <c r="F54" i="15"/>
  <c r="D36" i="15"/>
  <c r="D53" i="15"/>
  <c r="C54" i="15"/>
  <c r="E52" i="15"/>
  <c r="C51" i="15"/>
  <c r="D21" i="15"/>
  <c r="D31" i="15"/>
  <c r="D26" i="15"/>
  <c r="D83" i="14"/>
  <c r="J30" i="13"/>
  <c r="D75" i="13"/>
  <c r="E72" i="13"/>
  <c r="C74" i="13"/>
  <c r="C75" i="13"/>
  <c r="D73" i="13"/>
  <c r="D72" i="13"/>
  <c r="D76" i="13" s="1"/>
  <c r="E73" i="13"/>
  <c r="E75" i="13"/>
  <c r="D57" i="13"/>
  <c r="C72" i="13"/>
  <c r="C73" i="13"/>
  <c r="E74" i="13"/>
  <c r="D74" i="13"/>
  <c r="D47" i="13"/>
  <c r="D52" i="13"/>
  <c r="C73" i="12"/>
  <c r="D75" i="12"/>
  <c r="D73" i="12"/>
  <c r="E74" i="12"/>
  <c r="D52" i="12"/>
  <c r="D57" i="12"/>
  <c r="F76" i="12" s="1"/>
  <c r="D47" i="12"/>
  <c r="E73" i="12"/>
  <c r="D74" i="12"/>
  <c r="C75" i="12"/>
  <c r="E75" i="12"/>
  <c r="E72" i="12"/>
  <c r="D72" i="12"/>
  <c r="D76" i="12" s="1"/>
  <c r="C72" i="12"/>
  <c r="C76" i="12" s="1"/>
  <c r="D51" i="11"/>
  <c r="E92" i="11"/>
  <c r="D63" i="11"/>
  <c r="D57" i="11"/>
  <c r="C91" i="11"/>
  <c r="C90" i="11"/>
  <c r="E91" i="11"/>
  <c r="E95" i="11" s="1"/>
  <c r="D75" i="11"/>
  <c r="G95" i="11" s="1"/>
  <c r="C93" i="11"/>
  <c r="D93" i="11"/>
  <c r="E94" i="11"/>
  <c r="F94" i="11"/>
  <c r="D91" i="11"/>
  <c r="F92" i="11"/>
  <c r="F90" i="11"/>
  <c r="D94" i="11"/>
  <c r="F91" i="11"/>
  <c r="C92" i="11"/>
  <c r="D92" i="11"/>
  <c r="F93" i="11"/>
  <c r="E93" i="11"/>
  <c r="D69" i="11"/>
  <c r="D39" i="11"/>
  <c r="J39" i="11"/>
  <c r="C90" i="10"/>
  <c r="C92" i="10"/>
  <c r="C91" i="10"/>
  <c r="C93" i="10"/>
  <c r="C94" i="10"/>
  <c r="D57" i="10"/>
  <c r="D51" i="10"/>
  <c r="D75" i="10"/>
  <c r="G95" i="10" s="1"/>
  <c r="D69" i="10"/>
  <c r="D63" i="10"/>
  <c r="J39" i="10"/>
  <c r="D90" i="10"/>
  <c r="E91" i="10"/>
  <c r="D94" i="10"/>
  <c r="D93" i="10"/>
  <c r="F94" i="10"/>
  <c r="D91" i="10"/>
  <c r="D92" i="10"/>
  <c r="E92" i="10"/>
  <c r="E94" i="10"/>
  <c r="F92" i="10"/>
  <c r="F91" i="10"/>
  <c r="E90" i="10"/>
  <c r="E93" i="10"/>
  <c r="F93" i="10"/>
  <c r="F90" i="10"/>
  <c r="D39" i="10"/>
  <c r="D112" i="8"/>
  <c r="D104" i="7"/>
  <c r="D97" i="7"/>
  <c r="D90" i="7"/>
  <c r="D111" i="7"/>
  <c r="E55" i="15" l="1"/>
  <c r="D55" i="15"/>
  <c r="D37" i="15"/>
  <c r="G55" i="15"/>
  <c r="F55" i="15"/>
  <c r="C55" i="15"/>
  <c r="C76" i="13"/>
  <c r="E76" i="13"/>
  <c r="F76" i="13"/>
  <c r="D58" i="13"/>
  <c r="E76" i="12"/>
  <c r="D95" i="11"/>
  <c r="D76" i="11"/>
  <c r="C95" i="11"/>
  <c r="F95" i="11"/>
  <c r="D76" i="10"/>
  <c r="C95" i="10"/>
  <c r="F95" i="10"/>
  <c r="D95" i="10"/>
  <c r="E95" i="10"/>
  <c r="D112" i="7"/>
</calcChain>
</file>

<file path=xl/sharedStrings.xml><?xml version="1.0" encoding="utf-8"?>
<sst xmlns="http://schemas.openxmlformats.org/spreadsheetml/2006/main" count="4474" uniqueCount="814">
  <si>
    <t>NOMBRE COLUMNA</t>
  </si>
  <si>
    <t>NOMBRE EN COLUMNA FICHERO EXCEL FUENTE</t>
  </si>
  <si>
    <t>DEFINICIÓN COLUMNA</t>
  </si>
  <si>
    <t>FORMATO DATOS COLUMNA</t>
  </si>
  <si>
    <t>REFERENCIAS</t>
  </si>
  <si>
    <t>ID</t>
  </si>
  <si>
    <t>CVE_Items.cve.CVE_data_meta.ID</t>
  </si>
  <si>
    <t>DESCRIPTION.VALUE</t>
  </si>
  <si>
    <t>CVE_Items.cve.problemtype.problemtype_data.description.value</t>
  </si>
  <si>
    <t>ESTADÍSTICAS PARTE IOT</t>
  </si>
  <si>
    <t>UMBRAL DE APARICIONES</t>
  </si>
  <si>
    <t>CRITERIO</t>
  </si>
  <si>
    <t>NÚMERO DE APARICIONES</t>
  </si>
  <si>
    <t>PORCENTAJE TOTAL</t>
  </si>
  <si>
    <t>NOMBRE CWE</t>
  </si>
  <si>
    <t>CVES ASOCIADAS</t>
  </si>
  <si>
    <t>CANTIDAD CVES</t>
  </si>
  <si>
    <t>CWE-125</t>
  </si>
  <si>
    <t>CWE-120</t>
  </si>
  <si>
    <t>CWE-77</t>
  </si>
  <si>
    <t>CWE-416</t>
  </si>
  <si>
    <t>CWE-129</t>
  </si>
  <si>
    <t>CWE-476</t>
  </si>
  <si>
    <t>CWE-617</t>
  </si>
  <si>
    <t>CWE-798</t>
  </si>
  <si>
    <t>CWE-415</t>
  </si>
  <si>
    <t>CWE-367</t>
  </si>
  <si>
    <t>CWE-770</t>
  </si>
  <si>
    <t>CWE-362</t>
  </si>
  <si>
    <t>CWE-22</t>
  </si>
  <si>
    <t>CWE-134</t>
  </si>
  <si>
    <t>CWE-89</t>
  </si>
  <si>
    <t>CWE-835</t>
  </si>
  <si>
    <t>CWE-63</t>
  </si>
  <si>
    <t>CWE-668</t>
  </si>
  <si>
    <t>CWE-203</t>
  </si>
  <si>
    <t>CWE-400</t>
  </si>
  <si>
    <t>CWE-862</t>
  </si>
  <si>
    <t>CWE-347</t>
  </si>
  <si>
    <t>CWE-775</t>
  </si>
  <si>
    <t>CWE-401</t>
  </si>
  <si>
    <t>CWE-255</t>
  </si>
  <si>
    <t>CWE-908</t>
  </si>
  <si>
    <t>CWE-704</t>
  </si>
  <si>
    <t>CWE-131</t>
  </si>
  <si>
    <t>CWE-399</t>
  </si>
  <si>
    <t>CWE-667</t>
  </si>
  <si>
    <t>CWE-330</t>
  </si>
  <si>
    <t>CWE-94</t>
  </si>
  <si>
    <t>CWE-327</t>
  </si>
  <si>
    <t>CWE-284</t>
  </si>
  <si>
    <t>CWE-404</t>
  </si>
  <si>
    <t>CWE-276</t>
  </si>
  <si>
    <t>CWE-601</t>
  </si>
  <si>
    <t>CWE-285</t>
  </si>
  <si>
    <t>CWE-434</t>
  </si>
  <si>
    <t>CWE-189</t>
  </si>
  <si>
    <t>CWE-345</t>
  </si>
  <si>
    <t>CWE-281</t>
  </si>
  <si>
    <t>CWE-613</t>
  </si>
  <si>
    <t>CWE-384</t>
  </si>
  <si>
    <t>CWE-763</t>
  </si>
  <si>
    <t>CWE-918</t>
  </si>
  <si>
    <t>CWE-489</t>
  </si>
  <si>
    <t>CWE-665</t>
  </si>
  <si>
    <t>CWE-459</t>
  </si>
  <si>
    <t>CWE-681</t>
  </si>
  <si>
    <t>CWE-93</t>
  </si>
  <si>
    <t>CWE-425</t>
  </si>
  <si>
    <t>CWE-209</t>
  </si>
  <si>
    <t>CWE-674</t>
  </si>
  <si>
    <t>CWE-212</t>
  </si>
  <si>
    <t>CWE-1188</t>
  </si>
  <si>
    <t>CWE-74</t>
  </si>
  <si>
    <t>CWE-59</t>
  </si>
  <si>
    <t>CWE-697</t>
  </si>
  <si>
    <t>CWE-834</t>
  </si>
  <si>
    <t>CWE-778</t>
  </si>
  <si>
    <t>CWE-123</t>
  </si>
  <si>
    <t>CWE-228</t>
  </si>
  <si>
    <t>CWE-502</t>
  </si>
  <si>
    <t>CWE-307</t>
  </si>
  <si>
    <t>CWE-444</t>
  </si>
  <si>
    <t>CWE-436</t>
  </si>
  <si>
    <t>CWE-294</t>
  </si>
  <si>
    <t>CWE-121</t>
  </si>
  <si>
    <t>CWE-428</t>
  </si>
  <si>
    <t>CWE-772</t>
  </si>
  <si>
    <t>CWE-552</t>
  </si>
  <si>
    <t>CWE-427</t>
  </si>
  <si>
    <t>CWE-417</t>
  </si>
  <si>
    <t>CWE-532</t>
  </si>
  <si>
    <t>CWE-338</t>
  </si>
  <si>
    <t>CWE-388</t>
  </si>
  <si>
    <t>CWE-1187</t>
  </si>
  <si>
    <t>CWE-521</t>
  </si>
  <si>
    <t>['CVE-2022-33268', 'CVE-2022-33235', 'CVE-2022-41873', 'CVE-2022-33237', 'CVE-2022-25676', 'CVE-2020-12862', 'CVE-2020-12863', 'CVE-2019-13120', 'CVE-2022-25719', 'CVE-2022-25665', 'CVE-2022-25749', 'CVE-2022-25736', 'CVE-2022-25706', 'CVE-2022-22066', 'CVE-2022-25653', 'CVE-2022-25669', 'CVE-2022-25670', 'CVE-2022-22062', 'CVE-2022-22059', 'CVE-2022-36052', 'CVE-2022-36053', 'CVE-2022-20346', 'CVE-2022-35926', 'CVE-2021-30259', 'CVE-2021-1930', 'CVE-2021-1952', 'CVE-2021-35119', 'CVE-2021-35071', 'CVE-2021-35086', 'CVE-2021-35100', 'CVE-2021-35085', 'CVE-2021-35084', 'CVE-2022-22083', 'CVE-2022-22064', 'CVE-2022-22065', 'CVE-2021-35083', 'CVE-2020-12864', 'CVE-2021-35117', 'CVE-2021-35106', 'CVE-2021-35088', 'CVE-2021-30336', 'CVE-2021-1981', 'CVE-2021-30306', 'CVE-2021-30257', 'CVE-2021-1985', 'CVE-2021-1980', 'CVE-2021-1977', 'CVE-2021-1948', 'CVE-2021-1941', 'CVE-2021-1974', 'CVE-2021-1945', 'CVE-2021-1928', 'CVE-2021-1970', 'CVE-2021-1964', 'CVE-2019-10552', 'CVE-2019-10559', 'CVE-2019-10563', 'CVE-2019-10577', 'CVE-2019-14038', 'CVE-2019-14082', 'CVE-2020-11119', 'CVE-2020-11141', 'CVE-2020-11144', 'CVE-2020-11156', 'CVE-2020-11169', 'CVE-2020-11195', 'CVE-2020-11200', 'CVE-2020-11216', 'CVE-2020-11226', 'CVE-2020-3617', 'CVE-2020-3674', 'CVE-2020-3703', 'CVE-2021-1943', 'CVE-2021-1954', 'CVE-2021-1897', 'CVE-2021-1898', 'CVE-2021-1899', 'CVE-2021-1901', 'CVE-2021-21410', 'CVE-2020-11304', 'CVE-2020-11238', 'CVE-2020-11161', 'CVE-2020-11159', 'CVE-2020-11126', 'CVE-2020-11241', 'CVE-2020-11285', 'CVE-2020-11293', 'CVE-2019-10574', 'CVE-2020-11247', 'CVE-2020-11251', 'CVE-2020-11252', 'CVE-2020-11191', 'CVE-2020-11188', 'CVE-2020-11166', 'CVE-2020-11171', 'CVE-2020-11189', 'CVE-2020-11190', 'CVE-2020-11222', 'CVE-2020-11275', 'CVE-2020-11276', 'CVE-2020-3664', 'CVE-2020-11214', 'CVE-2020-11213', 'CVE-2020-11179', 'CVE-2020-11212', 'CVE-2020-11215', 'CVE-2020-11136', 'CVE-2020-11193', 'CVE-2020-11132', 'CVE-2020-11114', 'CVE-2020-3670', 'CVE-2020-11115', 'CVE-2019-2253', 'CVE-2019-2283', 'CVE-2019-2301', 'CVE-2019-2306', 'CVE-2019-2343', 'CVE-2019-14101', 'CVE-2020-3700', 'CVE-2020-3658', 'CVE-2019-14039', 'CVE-2019-14043', 'CVE-2019-14042', 'CVE-2019-14053', 'CVE-2019-14019', 'CVE-2019-14020', 'CVE-2019-14033', 'CVE-2019-10610', 'CVE-2019-10622', 'CVE-2019-14104', 'CVE-2019-10625', 'CVE-2019-14134', 'CVE-2019-14011', 'CVE-2019-10554', 'CVE-2019-10553', 'CVE-2019-10550', 'CVE-2019-14081', 'CVE-2019-14048', 'CVE-2019-14057', 'CVE-2019-14063', 'CVE-2019-10532', 'CVE-2019-10579', 'CVE-2019-10564', 'CVE-2019-10487', 'CVE-2019-10516', 'CVE-2019-10557', 'CVE-2019-10584', 'CVE-2019-2337', 'CVE-2019-2310', 'CVE-2019-2268', 'CVE-2019-2271', 'CVE-2019-2303', 'CVE-2019-2318', 'CVE-2019-2249', 'CVE-2019-10542', 'CVE-2019-10505', 'CVE-2018-19975', 'CVE-2017-14910', 'CVE-2019-10507', 'CVE-2019-2307', 'CVE-2019-2273', 'CVE-2019-2276', 'CVE-2019-2305', 'CVE-2019-2277', 'CVE-2018-11955', 'CVE-2018-13910', 'CVE-2018-13911', 'CVE-2018-11953', 'CVE-2018-11937', 'CVE-2016-6891']</t>
  </si>
  <si>
    <t>['CVE-2023-27061', 'CVE-2023-27065', 'CVE-2023-27064', 'CVE-2023-27063', 'CVE-2023-27062', 'CVE-2022-25712', 'CVE-2022-44180', 'CVE-2022-44178', 'CVE-2022-44177', 'CVE-2022-44176', 'CVE-2022-44175', 'CVE-2022-44174', 'CVE-2022-44172', 'CVE-2022-44171', 'CVE-2022-44183', 'CVE-2022-44204', 'CVE-2022-25724', 'CVE-2022-43365', 'CVE-2022-25687', 'CVE-2020-11207', 'CVE-2022-25688', 'CVE-2022-25686', 'CVE-2022-40112', 'CVE-2022-40110', 'CVE-2022-37842', 'CVE-2022-37840', 'CVE-2022-37839', 'CVE-2022-25659', 'CVE-2022-25657', 'CVE-2022-37134', 'CVE-2022-35927', 'CVE-2021-32771', 'CVE-2022-34973', 'CVE-2021-30327', 'CVE-2021-35104', 'CVE-2021-35081', 'CVE-2021-35129', 'CVE-2022-22082', 'CVE-2022-22087', 'CVE-2022-26640', 'CVE-2022-26639', 'CVE-2021-30331', 'CVE-2022-26642', 'CVE-2022-26641', 'CVE-2021-44632', 'CVE-2021-44631', 'CVE-2021-44630', 'CVE-2021-44629', 'CVE-2021-44628', 'CVE-2021-44627', 'CVE-2021-44622', 'CVE-2021-44623', 'CVE-2021-44625', 'CVE-2021-44626', 'CVE-2021-30324', 'CVE-2021-30323', 'CVE-2021-30309', 'CVE-2021-30318', 'CVE-2021-30308', 'CVE-2021-30268', 'CVE-2021-30303', 'CVE-2021-30298', 'CVE-2021-30351', 'CVE-2021-43573', 'CVE-2021-30297', 'CVE-2021-1984', 'CVE-2021-1983', 'CVE-2021-1966', 'CVE-2021-1909', 'CVE-2021-1962', 'CVE-2021-1961', 'CVE-2021-30295', 'CVE-2021-1972', 'CVE-2021-37388', 'CVE-2019-14135', 'CVE-2021-1889', 'CVE-2021-1907', 'CVE-2021-1931', 'CVE-2021-31663', 'CVE-2021-31662', 'CVE-2021-31661', 'CVE-2021-31660', 'CVE-2021-31664', 'CVE-2020-11292', 'CVE-2021-1915', 'CVE-2021-22547', 'CVE-2021-27357', 'CVE-2021-27697', 'CVE-2021-27698', 'CVE-2020-11299', 'CVE-2020-11223', 'CVE-2020-11170', 'CVE-2020-3686', 'CVE-2020-11225', 'CVE-2020-11183', 'CVE-2020-11121', 'CVE-2020-11130', 'CVE-2020-11162', 'CVE-2020-11155', 'CVE-2020-3657', 'CVE-2020-3678', 'CVE-2020-3692', 'CVE-2020-11154', 'CVE-2020-3646', 'CVE-2020-11133', 'CVE-2020-3629', 'CVE-2020-3656', 'CVE-2020-11116', 'CVE-2020-3667', 'CVE-2020-3668', 'CVE-2019-13992', 'CVE-2019-14099', 'CVE-2020-3699', 'CVE-2020-3688', 'CVE-2019-14062', 'CVE-2019-14076', 'CVE-2020-3662', 'CVE-2020-3661', 'CVE-2020-3614', 'CVE-2020-3625', 'CVE-2020-3616', 'CVE-2019-14021', 'CVE-2019-10620', 'CVE-2019-14127', 'CVE-2019-14112', 'CVE-2019-14110', 'CVE-2019-10556', 'CVE-2019-10589', 'CVE-2019-14031', 'CVE-2019-10593', 'CVE-2019-14068', 'CVE-2019-10586', 'CVE-2019-14027', 'CVE-2019-14026', 'CVE-2019-10546', 'CVE-2019-14095', 'CVE-2019-14097', 'CVE-2019-14098', 'CVE-2019-2300', 'CVE-2019-2311', 'CVE-2019-14030', 'CVE-2019-14045', 'CVE-2019-14041', 'CVE-2020-4207', 'CVE-2019-10606', 'CVE-2019-14013', 'CVE-2019-14014', 'CVE-2019-14005', 'CVE-2018-11980', 'CVE-2019-10598', 'CVE-2019-10605', 'CVE-2019-10607', 'CVE-2019-10571', 'CVE-2019-2321', 'CVE-2019-2288', 'CVE-2019-10493', 'CVE-2019-10555', 'CVE-2018-13916', 'CVE-2019-10566', 'CVE-2019-10491', 'CVE-2019-10496', 'CVE-2019-10522', 'CVE-2019-2341', 'CVE-2019-2333', 'CVE-2019-10540', 'CVE-2019-2252', 'CVE-2019-10498', 'CVE-2019-10539', 'CVE-2019-10508']</t>
  </si>
  <si>
    <t>['CVE-2023-23080', 'CVE-2022-37130', 'CVE-2023-24184', 'CVE-2021-33963', 'CVE-2021-26731', 'CVE-2022-46476', 'CVE-2022-46642', 'CVE-2022-46641', 'CVE-2022-46634', 'CVE-2022-46631', 'CVE-2022-44832', 'CVE-2022-45005', 'CVE-2022-45043', 'CVE-2022-45977', 'CVE-2022-45506', 'CVE-2022-45497', 'CVE-2021-26729', 'CVE-2021-26728', 'CVE-2021-26727', 'CVE-2022-44844', 'CVE-2022-44843', 'CVE-2022-43109', 'CVE-2022-43367', 'CVE-2022-40475', 'CVE-2022-40100', 'CVE-2022-37125', 'CVE-2022-37843', 'CVE-2022-37149', 'CVE-2022-37129', 'CVE-2022-37123', 'CVE-2022-35555', 'CVE-2022-34974', 'CVE-2022-34597', 'CVE-2022-34596', 'CVE-2022-34595', 'CVE-2022-32092', 'CVE-2021-35394', 'CVE-2022-29639', 'CVE-2022-28913', 'CVE-2022-28912', 'CVE-2022-28911', 'CVE-2022-28910', 'CVE-2022-28909', 'CVE-2022-28908', 'CVE-2022-28907', 'CVE-2022-28906', 'CVE-2022-28905', 'CVE-2022-28915', 'CVE-2022-28901', 'CVE-2022-28896', 'CVE-2022-28895', 'CVE-2022-28579', 'CVE-2022-28583', 'CVE-2022-28581', 'CVE-2022-28582', 'CVE-2022-28584', 'CVE-2022-28580', 'CVE-2022-28578', 'CVE-2022-28577', 'CVE-2022-28575', 'CVE-2022-27411', 'CVE-2020-11117', 'CVE-2021-20991', 'CVE-2022-27276', 'CVE-2022-27275', 'CVE-2022-27274', 'CVE-2022-27273', 'CVE-2022-27272', 'CVE-2022-27271', 'CVE-2022-27270', 'CVE-2022-27269', 'CVE-2022-27268', 'CVE-2021-43474', 'CVE-2021-43663', 'CVE-2021-43664', 'CVE-2022-25440', 'CVE-2022-25437', 'CVE-2022-25435', 'CVE-2022-25438', 'CVE-2022-25439', 'CVE-2022-25441', 'CVE-2022-25428', 'CVE-2022-25429', 'CVE-2022-25431', 'CVE-2022-25433', 'CVE-2022-25434', 'CVE-2022-25427', 'CVE-2022-25081', 'CVE-2022-25083', 'CVE-2022-25084', 'CVE-2022-25082', 'CVE-2022-25080', 'CVE-2022-25079', 'CVE-2022-25078', 'CVE-2022-25077', 'CVE-2022-25076', 'CVE-2022-25075', 'CVE-2021-45401', 'CVE-2021-33964', 'CVE-2021-33965', 'CVE-2021-35395', 'CVE-2021-25812', 'CVE-2017-8411', 'CVE-2017-8404', 'CVE-2017-8413', 'CVE-2019-12786', 'CVE-2017-8408', 'CVE-2019-13148', 'CVE-2019-13150', 'CVE-2019-13152', 'CVE-2017-8331', 'CVE-2017-8333', 'CVE-2017-9384', 'CVE-2017-9388', 'CVE-2017-5675']</t>
  </si>
  <si>
    <t>['CVE-2022-25677', 'CVE-2022-25743', 'CVE-2022-25666', 'CVE-2022-40278', 'CVE-2022-22058', 'CVE-2022-22095', 'CVE-2022-22092', 'CVE-2022-22097', 'CVE-2021-35133', 'CVE-2021-30334', 'CVE-2021-35130', 'CVE-2022-22057', 'CVE-2022-22068', 'CVE-2022-22071', 'CVE-2021-35077', 'CVE-2021-30313', 'CVE-2021-30337', 'CVE-2021-30266', 'CVE-2021-30264', 'CVE-2021-30263', 'CVE-2021-1976', 'CVE-2021-1947', 'CVE-2021-1963', 'CVE-2019-10494', 'CVE-2019-10501', 'CVE-2019-10529', 'CVE-2019-14070', 'CVE-2019-14072', 'CVE-2019-2284', 'CVE-2019-2314', 'CVE-2019-2336', 'CVE-2020-11151', 'CVE-2020-11173', 'CVE-2020-11277', 'CVE-2021-1940', 'CVE-2016-10109', 'CVE-2021-1900', 'CVE-2020-11262', 'CVE-2020-11239', 'CVE-2020-11250', 'CVE-2021-1891', 'CVE-2021-1927', 'CVE-2021-1905', 'CVE-2020-11295', 'CVE-2020-11234', 'CVE-2020-11309', 'CVE-2020-11290', 'CVE-2020-11272', 'CVE-2020-11147', 'CVE-2020-11148', 'CVE-2020-11175', 'CVE-2020-3696', 'CVE-2020-11120', 'CVE-2020-11129', 'CVE-2020-11124', 'CVE-2019-14117', 'CVE-2019-10585', 'CVE-2019-14055', 'CVE-2019-10580', 'CVE-2019-14037', 'CVE-2020-3671', 'CVE-2017-0861', 'CVE-2020-3642', 'CVE-2019-14087', 'CVE-2019-10621', 'CVE-2019-14029', 'CVE-2019-14032', 'CVE-2019-10603', 'CVE-2019-14088', 'CVE-2019-14040', 'CVE-2019-10602', 'CVE-2019-10583', 'CVE-2019-10582', 'CVE-2019-14024', 'CVE-2019-10548', 'CVE-2019-10581', 'CVE-2019-14034', 'CVE-2019-10518', 'CVE-2019-10484', 'CVE-2019-10490', 'CVE-2019-2329', 'CVE-2019-10528', 'CVE-2019-10515', 'CVE-2019-10524', 'CVE-2019-10497', 'CVE-2019-10509', 'CVE-2019-2316', 'CVE-2019-2293', 'CVE-2019-2263', 'CVE-2019-2290', 'CVE-2019-2298', 'CVE-2019-2260', 'CVE-2019-2264', 'CVE-2018-13919', 'CVE-2018-11819', 'CVE-2018-11939', 'CVE-2018-13920', 'CVE-2018-13899', 'CVE-2018-12005', 'CVE-2018-13925', 'CVE-2018-13900', 'CVE-2018-13905', 'CVE-2016-6892']</t>
  </si>
  <si>
    <t>['CVE-2022-25711', 'CVE-2022-25695', 'CVE-2022-25720', 'CVE-2022-25690', 'CVE-2021-35121', 'CVE-2021-35072', 'CVE-2021-35126', 'CVE-2021-30325', 'CVE-2021-30282', 'CVE-2021-30255', 'CVE-2021-1933', 'CVE-2019-10527', 'CVE-2019-14044', 'CVE-2019-14080', 'CVE-2019-2239', 'CVE-2019-2258', 'CVE-2019-2320', 'CVE-2020-11226', 'CVE-2020-11227', 'CVE-2020-3630', 'CVE-2020-11307', 'CVE-2020-11134', 'CVE-2020-11291', 'CVE-2020-11294', 'CVE-2020-11308', 'CVE-2020-11271', 'CVE-2020-11163', 'CVE-2020-11146', 'CVE-2020-3639', 'CVE-2020-3654', 'CVE-2020-11174', 'CVE-2020-3673', 'CVE-2020-11128', 'CVE-2019-10628', 'CVE-2019-10629', 'CVE-2019-2339', 'CVE-2019-14093', 'CVE-2020-3665', 'CVE-2020-3660', 'CVE-2020-3633', 'CVE-2019-14018', 'CVE-2019-10594', 'CVE-2019-10590', 'CVE-2019-14046', 'CVE-2019-14036', 'CVE-2019-10611', 'CVE-2019-10481', 'CVE-2019-10601', 'CVE-2019-10511', 'CVE-2019-10503', 'CVE-2019-2325', 'CVE-2019-10533', 'CVE-2019-10512', 'CVE-2019-2326', 'CVE-2019-2346', 'CVE-2018-5903', 'CVE-2018-5883', 'CVE-2018-13902', 'CVE-2018-11927', 'CVE-2018-11948', 'CVE-2018-13913', 'CVE-2018-11899']</t>
  </si>
  <si>
    <t>['CVE-2022-41972', 'CVE-2020-12866', 'CVE-2022-25741', 'CVE-2022-25710', 'CVE-2020-12867', 'CVE-2021-35135', 'CVE-2021-35076', 'CVE-2021-35087', 'CVE-2021-35068', 'CVE-2021-35075', 'CVE-2021-30330', 'CVE-2021-30269', 'CVE-2021-30272', 'CVE-2021-30271', 'CVE-2021-30270', 'CVE-2021-1936', 'CVE-2021-1917', 'CVE-2021-1939', 'CVE-2021-1946', 'CVE-2021-1935', 'CVE-2021-30290', 'CVE-2021-30294', 'CVE-2021-38206', 'CVE-2019-10559', 'CVE-2020-11122', 'CVE-2020-11168', 'CVE-2018-13903', 'CVE-2019-14003', 'CVE-2017-6311', 'CVE-2020-3658', 'CVE-2020-3660', 'CVE-2019-14075', 'CVE-2019-14012', 'CVE-2019-10591', 'CVE-2019-10616', 'CVE-2019-10549', 'CVE-2019-14061', 'CVE-2019-16754', 'CVE-2019-10578', 'CVE-2019-14008', 'CVE-2019-10513', 'CVE-2019-10600', 'CVE-2019-10545', 'CVE-2019-10534', 'CVE-2019-10488', 'CVE-2019-10489', 'CVE-2019-10510', 'CVE-2019-2334', 'CVE-2019-2236', 'CVE-2019-2264', 'CVE-2017-7243']</t>
  </si>
  <si>
    <t>['CVE-2022-25675', 'CVE-2022-25702', 'CVE-2022-25692', 'CVE-2021-30340', 'CVE-2021-35073', 'CVE-2021-30329', 'CVE-2021-30328', 'CVE-2021-30332', 'CVE-2021-30326', 'CVE-2021-30353', 'CVE-2021-30287', 'CVE-2021-30307', 'CVE-2021-30335', 'CVE-2021-30293', 'CVE-2021-30273', 'CVE-2021-1982', 'CVE-2021-1971', 'CVE-2021-1953', 'CVE-2021-1938', 'CVE-2021-1955', 'CVE-2021-1937', 'CVE-2021-1925', 'CVE-2020-11274', 'CVE-2020-11218', 'CVE-2020-11278', 'CVE-2020-11280', 'CVE-2020-11296', 'CVE-2020-11135', 'CVE-2020-3645', 'CVE-2020-3615', 'CVE-2019-14022', 'CVE-2020-3651', 'CVE-2019-14049']</t>
  </si>
  <si>
    <t>['CVE-2021-4228', 'CVE-2022-29477', 'CVE-2022-29889', 'CVE-2022-40111', 'CVE-2022-37841', 'CVE-2022-35491', 'CVE-2022-34993', 'CVE-2022-29730', 'CVE-2022-29644', 'CVE-2022-29645', 'CVE-2020-9306', 'CVE-2021-33219', 'CVE-2021-33218', 'CVE-2021-33220', 'CVE-2017-8415', 'CVE-2020-26879', 'CVE-2020-3234', 'CVE-2019-16734', 'CVE-2018-5560', 'CVE-2017-8226', 'CVE-2018-11682', 'CVE-2018-11681', 'CVE-2018-11629', 'CVE-2018-10328', 'CVE-2018-12323', 'CVE-2018-11482', 'CVE-2015-2882', 'CVE-2015-2885', 'CVE-2015-2887', 'CVE-2015-2881']</t>
  </si>
  <si>
    <t>['CVE-2022-32574', 'CVE-2022-25660', 'CVE-2022-25668', 'CVE-2022-22086', 'CVE-2021-1934', 'CVE-2019-14091', 'CVE-2021-1888', 'CVE-2021-1910', 'CVE-2020-11246', 'CVE-2020-11231', 'CVE-2020-3685', 'CVE-2020-11217', 'CVE-2019-14065', 'CVE-2019-14055', 'CVE-2019-2266', 'CVE-2020-3610', 'CVE-2018-11838', 'CVE-2019-10517', 'CVE-2019-10536', 'CVE-2019-10565', 'CVE-2018-11947', 'CVE-2019-2247']</t>
  </si>
  <si>
    <t>['CVE-2022-33214', 'CVE-2022-25696', 'CVE-2022-22094', 'CVE-2022-22093', 'CVE-2021-30342', 'CVE-2021-30343', 'CVE-2021-30347', 'CVE-2021-35090', 'CVE-2021-35082', 'CVE-2022-28743', 'CVE-2021-1921', 'CVE-2021-30290', 'CVE-2019-10494', 'CVE-2019-14119', 'CVE-2020-3619', 'CVE-2020-11298', 'CVE-2020-11233', 'CVE-2020-11220', 'CVE-2020-11230', 'CVE-2020-3680', 'CVE-2019-10486']</t>
  </si>
  <si>
    <t>['CVE-2022-36620', 'CVE-2021-43662', 'CVE-2022-32040', 'CVE-2022-32041', 'CVE-2022-32043', 'CVE-2022-32039', 'CVE-2022-32037', 'CVE-2022-32053', 'CVE-2022-32052', 'CVE-2022-32051', 'CVE-2022-32050', 'CVE-2022-32049', 'CVE-2022-32048', 'CVE-2022-32047', 'CVE-2022-32046', 'CVE-2022-32044', 'CVE-2022-32045', 'CVE-2021-35096', 'CVE-2019-1644', 'CVE-2019-9012', 'CVE-2017-6780']</t>
  </si>
  <si>
    <t>['CVE-2021-30313', 'CVE-2019-10529', 'CVE-2019-14070', 'CVE-2019-14072', 'CVE-2019-2284', 'CVE-2019-2314', 'CVE-2020-11151', 'CVE-2020-11173', 'CVE-2020-11277', 'CVE-2021-1900', 'CVE-2020-11262', 'CVE-2020-11250', 'CVE-2020-11152', 'CVE-2018-13903', 'CVE-2016-1000236', 'CVE-2019-2345', 'CVE-2019-2260', 'CVE-2018-13909', 'CVE-2008-2958', 'CVE-2013-6458']</t>
  </si>
  <si>
    <t>['CVE-2019-11601', 'CVE-2022-42055', 'CVE-2022-29332', 'CVE-2022-27279', 'CVE-2022-27277', 'CVE-2021-33215', 'CVE-2020-26078', 'CVE-2020-15858', 'CVE-2019-12182', 'CVE-2019-17404', 'CVE-2019-17406', 'CVE-2019-11603', 'CVE-2019-11327', 'CVE-2017-9386', 'CVE-2017-9382', 'CVE-2018-7835']</t>
  </si>
  <si>
    <t>['CVE-2022-35874', 'CVE-2022-35875', 'CVE-2022-35876', 'CVE-2022-35877', 'CVE-2022-35881', 'CVE-2022-35880', 'CVE-2022-35879', 'CVE-2022-35878', 'CVE-2022-35886', 'CVE-2022-35885', 'CVE-2022-35884', 'CVE-2022-35887', 'CVE-2022-33938', 'CVE-2022-35244', 'CVE-2019-12297']</t>
  </si>
  <si>
    <t>['CVE-2022-40967', 'CVE-2022-34022', 'CVE-2021-41365', 'CVE-2021-42311', 'CVE-2021-42313', 'CVE-2020-26075', 'CVE-2015-6910', 'CVE-2017-14743', 'CVE-2009-0110', 'CVE-2009-0109', 'CVE-2011-5135', 'CVE-2016-4350']</t>
  </si>
  <si>
    <t>['CVE-2022-33238', 'CVE-2022-33239', 'CVE-2022-25742', 'CVE-2021-1914', 'CVE-2017-6314', 'CVE-2019-19506', 'CVE-2019-2335', 'CVE-2019-15702', 'CVE-2019-10485']</t>
  </si>
  <si>
    <t>['CVE-2023-25017', 'CVE-2023-24829', 'CVE-2022-46076', 'CVE-2022-25685', 'CVE-2022-22091', 'CVE-2021-35112', 'CVE-2021-30344', 'CVE-2021-1903', 'CVE-2020-12733']</t>
  </si>
  <si>
    <t>['CVE-2021-30345', 'CVE-2021-30346', 'CVE-2021-35092', 'CVE-2022-29646', 'CVE-2021-30314', 'CVE-2021-1918', 'CVE-2021-43888', 'CVE-2020-11303']</t>
  </si>
  <si>
    <t>['CVE-2021-45925', 'CVE-2021-1924', 'CVE-2019-10483', 'CVE-2019-14007', 'CVE-2019-14067', 'CVE-2020-11287', 'CVE-2019-15809', 'CVE-2019-10764']</t>
  </si>
  <si>
    <t>['CVE-2023-23631', 'CVE-2021-30301', 'CVE-2021-30348', 'CVE-2019-9750', 'CVE-2020-11270', 'CVE-2019-10504', 'CVE-2019-2259', 'CVE-2018-11936']</t>
  </si>
  <si>
    <t>['CVE-2021-26732', 'CVE-2022-35136', 'CVE-2022-38370', 'CVE-2020-12734', 'CVE-2020-25366', 'CVE-2019-14116', 'CVE-2018-11888']</t>
  </si>
  <si>
    <t>['CVE-2021-35097', 'CVE-2021-35113', 'CVE-2019-10562', 'CVE-2019-16732', 'CVE-2020-27540', 'CVE-2019-10575', 'CVE-2019-2278']</t>
  </si>
  <si>
    <t>['CVE-2022-34643', 'CVE-2021-30283', 'CVE-2021-1894', 'CVE-2021-30289', 'CVE-2019-2240', 'CVE-2019-2241', 'CVE-2021-1906']</t>
  </si>
  <si>
    <t>['CVE-2023-28096', 'CVE-2022-0854', 'CVE-2021-35078', 'CVE-2019-10547', 'CVE-2020-11255', 'CVE-2019-15134', 'CVE-2020-12430']</t>
  </si>
  <si>
    <t>['CVE-2017-8417', 'CVE-2017-8229', 'CVE-2017-10718', 'CVE-2017-9385', 'CVE-2017-13717', 'CVE-2015-4400']</t>
  </si>
  <si>
    <t>['CVE-2019-10541', 'CVE-2019-14044', 'CVE-2020-11260', 'CVE-2019-14052', 'CVE-2018-19974', 'CVE-2019-14079']</t>
  </si>
  <si>
    <t>['CVE-2021-35105', 'CVE-2021-30300', 'CVE-2021-1923', 'CVE-2019-14077', 'CVE-2019-2306', 'CVE-2018-6480']</t>
  </si>
  <si>
    <t>['CVE-2021-35134', 'CVE-2019-14078', 'CVE-2020-15350', 'CVE-2020-11240', 'CVE-2020-3640', 'CVE-2019-10500']</t>
  </si>
  <si>
    <t>['CVE-2009-3613', 'CVE-2016-10527', 'CVE-2017-11580', 'CVE-2006-5857', 'CVE-2006-4535']</t>
  </si>
  <si>
    <t>['CVE-2020-11284', 'CVE-2019-10494', 'CVE-2019-14091', 'CVE-2020-3704', 'CVE-2019-15513']</t>
  </si>
  <si>
    <t>['CVE-2021-41061', 'CVE-2019-0729', 'CVE-2018-18602', 'CVE-2019-2317', 'CVE-2019-2294']</t>
  </si>
  <si>
    <t>['CVE-2009-0084', 'CVE-2017-7911', 'CVE-2009-4471', 'CVE-2013-4479', 'CVE-2013-4478']</t>
  </si>
  <si>
    <t>['CVE-2021-41278', 'CVE-2019-14089', 'CVE-2019-9013', 'CVE-2019-14001']</t>
  </si>
  <si>
    <t>['CVE-2022-27805', 'CVE-2018-13896', 'CVE-2017-10721', 'CVE-2018-13895']</t>
  </si>
  <si>
    <t>['CVE-2022-39368', 'CVE-2022-37133', 'CVE-2020-3643', 'CVE-2020-3644']</t>
  </si>
  <si>
    <t>['CVE-2022-40109', 'CVE-2022-28932', 'CVE-2020-3626', 'CVE-2019-14002']</t>
  </si>
  <si>
    <t>['CVE-2017-20164', 'CVE-2021-31252', 'CVE-2020-6803']</t>
  </si>
  <si>
    <t>['CVE-2017-8409', 'CVE-2018-13908', 'CVE-2017-8252']</t>
  </si>
  <si>
    <t>['CVE-2020-13260', 'CVE-2019-17403', 'CVE-2018-7836']</t>
  </si>
  <si>
    <t>['CVE-2009-0794', 'CVE-2013-4921']</t>
  </si>
  <si>
    <t>['CVE-2021-33887', 'CVE-2019-2289']</t>
  </si>
  <si>
    <t>['CVE-2021-35079', 'CVE-2021-30279']</t>
  </si>
  <si>
    <t>['CVE-2021-46279', 'CVE-2017-3215']</t>
  </si>
  <si>
    <t>['CVE-2021-46279', 'CVE-2022-38369']</t>
  </si>
  <si>
    <t>['CVE-2022-25661', 'CVE-2022-25662']</t>
  </si>
  <si>
    <t>['CVE-2022-29556', 'CVE-2019-11897']</t>
  </si>
  <si>
    <t>['CVE-2022-32760', 'CVE-2022-29520']</t>
  </si>
  <si>
    <t>['CVE-2022-37128', 'CVE-2018-11949']</t>
  </si>
  <si>
    <t>['CVE-2022-39368', 'CVE-2019-14115']</t>
  </si>
  <si>
    <t>['CVE-2019-10624']</t>
  </si>
  <si>
    <t>['CVE-2019-11236']</t>
  </si>
  <si>
    <t>['CVE-2019-11326']</t>
  </si>
  <si>
    <t>['CVE-2019-11602']</t>
  </si>
  <si>
    <t>['CVE-2019-13129']</t>
  </si>
  <si>
    <t>['CVE-2020-11198']</t>
  </si>
  <si>
    <t>['CVE-2020-12732']</t>
  </si>
  <si>
    <t>['CVE-2020-26081']</t>
  </si>
  <si>
    <t>['CVE-2020-7346']</t>
  </si>
  <si>
    <t>['CVE-2021-1904']</t>
  </si>
  <si>
    <t>['CVE-2021-3128']</t>
  </si>
  <si>
    <t>['CVE-2021-32680']</t>
  </si>
  <si>
    <t>['CVE-2021-38441']</t>
  </si>
  <si>
    <t>['CVE-2021-38443']</t>
  </si>
  <si>
    <t>['CVE-2021-41419']</t>
  </si>
  <si>
    <t>['CVE-2021-41435']</t>
  </si>
  <si>
    <t>['CVE-2021-41436']</t>
  </si>
  <si>
    <t>['CVE-2021-41437']</t>
  </si>
  <si>
    <t>['CVE-2022-29475']</t>
  </si>
  <si>
    <t>['CVE-2022-32454']</t>
  </si>
  <si>
    <t>['CVE-2022-37197']</t>
  </si>
  <si>
    <t>['CVE-2022-40280']</t>
  </si>
  <si>
    <t>['CVE-2022-45227']</t>
  </si>
  <si>
    <t>['CVE-2018-12163']</t>
  </si>
  <si>
    <t>['CVE-2018-13906']</t>
  </si>
  <si>
    <t>['CVE-2019-0741']</t>
  </si>
  <si>
    <t>['CVE-2019-11842']</t>
  </si>
  <si>
    <t>['CVE-2019-2237']</t>
  </si>
  <si>
    <t>['CVE-2019-2323']</t>
  </si>
  <si>
    <t>['CVE-2020-11624']</t>
  </si>
  <si>
    <t>ESTADÍSTICAS PARTE SMART HOME</t>
  </si>
  <si>
    <t>CWE-369</t>
  </si>
  <si>
    <t>CWE-922</t>
  </si>
  <si>
    <t>CWE-441</t>
  </si>
  <si>
    <t>CWE-326</t>
  </si>
  <si>
    <t>['CVE-2019-15913']</t>
  </si>
  <si>
    <t>['CVE-2017-5250', 'CVE-2017-5249']</t>
  </si>
  <si>
    <t>['CVE-2018-16598']</t>
  </si>
  <si>
    <t>['CVE-2018-15124']</t>
  </si>
  <si>
    <t>ESTADÍSTICAS PARTE IOT Y SMART HOME CONJUNTAS</t>
  </si>
  <si>
    <t>CWE-787</t>
  </si>
  <si>
    <t>CWE-119</t>
  </si>
  <si>
    <t>CWE-190</t>
  </si>
  <si>
    <t>CWE-20</t>
  </si>
  <si>
    <t>CWE-78</t>
  </si>
  <si>
    <t>CWE-200</t>
  </si>
  <si>
    <t>CWE-79</t>
  </si>
  <si>
    <t>CWE-287</t>
  </si>
  <si>
    <t>CWE-306</t>
  </si>
  <si>
    <t>CWE-295</t>
  </si>
  <si>
    <t>CWE-522</t>
  </si>
  <si>
    <t>CWE-352</t>
  </si>
  <si>
    <t>CWE-269</t>
  </si>
  <si>
    <t>CWE-191</t>
  </si>
  <si>
    <t>CWE-319</t>
  </si>
  <si>
    <t>CWE-264</t>
  </si>
  <si>
    <t>CWE-312</t>
  </si>
  <si>
    <t>CWE-611</t>
  </si>
  <si>
    <t>CWE-732</t>
  </si>
  <si>
    <t>CWE-311</t>
  </si>
  <si>
    <t>CWE-254</t>
  </si>
  <si>
    <t>CWE-310</t>
  </si>
  <si>
    <t>CWE-290</t>
  </si>
  <si>
    <t>CWE-824</t>
  </si>
  <si>
    <t>['CVE-2023-28116', 'CVE-2023-0847', 'CVE-2022-32035', 'CVE-2023-23609', 'CVE-2021-26731', 'CVE-2018-6692', 'CVE-2022-46475', 'CVE-2022-32036', 'CVE-2022-32034', 'CVE-2022-46109', 'CVE-2022-45979', 'CVE-2022-44931', 'CVE-2022-45515', 'CVE-2022-45511', 'CVE-2022-45512', 'CVE-2022-45513', 'CVE-2022-45514', 'CVE-2022-45499', 'CVE-2022-45505', 'CVE-2022-45518', 'CVE-2022-45519', 'CVE-2022-45520', 'CVE-2022-45525', 'CVE-2022-45524', 'CVE-2022-45523', 'CVE-2022-45522', 'CVE-2022-45521', 'CVE-2022-45517', 'CVE-2022-45516', 'CVE-2022-45510', 'CVE-2022-45509', 'CVE-2022-45508', 'CVE-2022-45507', 'CVE-2022-45503', 'CVE-2022-45501', 'CVE-2022-45640', 'CVE-2021-26730', 'CVE-2021-26729', 'CVE-2021-26728', 'CVE-2021-26727', 'CVE-2022-44202', 'CVE-2022-44804', 'CVE-2022-44806', 'CVE-2022-44807', 'CVE-2022-44191', 'CVE-2022-44190', 'CVE-2022-44188', 'CVE-2022-44187', 'CVE-2022-44186', 'CVE-2022-44197', 'CVE-2022-44196', 'CVE-2022-44194', 'CVE-2022-44193', 'CVE-2022-44184', 'CVE-2022-44200', 'CVE-2022-44199', 'CVE-2022-44198', 'CVE-2022-44168', 'CVE-2022-44169', 'CVE-2020-12861', 'CVE-2020-12865', 'CVE-2022-43105', 'CVE-2022-43106', 'CVE-2022-43107', 'CVE-2022-43108', 'CVE-2022-43104', 'CVE-2022-43103', 'CVE-2022-43102', 'CVE-2022-43101', 'CVE-2022-32033', 'CVE-2022-42163', 'CVE-2022-42164', 'CVE-2022-42165', 'CVE-2022-42166', 'CVE-2022-42167', 'CVE-2022-42168', 'CVE-2022-42169', 'CVE-2022-42170', 'CVE-2022-42171', 'CVE-2022-20417', 'CVE-2022-20416', 'CVE-2021-40556', 'CVE-2022-40101', 'CVE-2022-40105', 'CVE-2022-40106', 'CVE-2022-40102', 'CVE-2022-40104', 'CVE-2022-40103', 'CVE-2022-40107', 'CVE-2022-36054', 'CVE-2022-36571', 'CVE-2022-36570', 'CVE-2022-36569', 'CVE-2022-36568', 'CVE-2022-37292', 'CVE-2022-35561', 'CVE-2022-35560', 'CVE-2022-35559', 'CVE-2022-35558', 'CVE-2022-35557', 'CVE-2022-32032', 'CVE-2022-33087', 'CVE-2021-1890', 'CVE-2021-35394', 'CVE-2021-30341', 'CVE-2021-35118', 'CVE-2022-22085', 'CVE-2022-22084', 'CVE-2022-30909', 'CVE-2022-30910', 'CVE-2022-30912', 'CVE-2022-30913', 'CVE-2022-30914', 'CVE-2022-30915', 'CVE-2022-30916', 'CVE-2022-30917', 'CVE-2022-30918', 'CVE-2022-30919', 'CVE-2022-30920', 'CVE-2022-30921', 'CVE-2022-30922', 'CVE-2022-30923', 'CVE-2022-30924', 'CVE-2022-30925', 'CVE-2022-30926', 'CVE-2021-32457', 'CVE-2022-30476', 'CVE-2022-30475', 'CVE-2022-30474', 'CVE-2022-30473', 'CVE-2022-30472', 'CVE-2022-30477', 'CVE-2022-29377', 'CVE-2022-29643', 'CVE-2022-29642', 'CVE-2022-29641', 'CVE-2022-29640', 'CVE-2022-29638', 'CVE-2022-28973', 'CVE-2022-28972', 'CVE-2022-28969', 'CVE-2022-28971', 'CVE-2022-28970', 'CVE-2022-29394', 'CVE-2022-29397', 'CVE-2022-29395', 'CVE-2022-29393', 'CVE-2022-29391', 'CVE-2022-29392', 'CVE-2022-29396', 'CVE-2022-29398', 'CVE-2022-29399', 'CVE-2022-29329', 'CVE-2022-29328', 'CVE-2022-29327', 'CVE-2022-29326', 'CVE-2022-29325', 'CVE-2022-29324', 'CVE-2022-29323', 'CVE-2022-29322', 'CVE-2022-29321', 'CVE-2022-28082', 'CVE-2022-28560', 'CVE-2022-28561', 'CVE-2020-11165', 'CVE-2020-11176', 'CVE-2020-11182', 'CVE-2020-11210', 'CVE-2019-5105', 'CVE-2022-27295', 'CVE-2022-27291', 'CVE-2022-27290', 'CVE-2022-27289', 'CVE-2022-27288', 'CVE-2022-27293', 'CVE-2022-27294', 'CVE-2022-27286', 'CVE-2022-27287', 'CVE-2022-27022', 'CVE-2022-27016', 'CVE-2021-35103', 'CVE-2021-43722', 'CVE-2021-30333', 'CVE-2019-12266', 'CVE-2022-25460', 'CVE-2022-25459', 'CVE-2022-25458', 'CVE-2022-25461', 'CVE-2022-25450', 'CVE-2022-25447', 'CVE-2022-25449', 'CVE-2022-25446', 'CVE-2022-25448', 'CVE-2022-25445', 'CVE-2022-25451', 'CVE-2022-25452', 'CVE-2022-25453', 'CVE-2022-25454', 'CVE-2022-25455', 'CVE-2022-25456', 'CVE-2022-25457', 'CVE-2022-25561', 'CVE-2022-25560', 'CVE-2022-25556', 'CVE-2022-24995', 'CVE-2021-46408', 'CVE-2022-25547', 'CVE-2022-25549', 'CVE-2022-25566', 'CVE-2022-25558', 'CVE-2022-25557', 'CVE-2022-25555', 'CVE-2022-25554', 'CVE-2022-25553', 'CVE-2022-25552', 'CVE-2022-25550', 'CVE-2022-25551', 'CVE-2022-25548', 'CVE-2022-25546', 'CVE-2021-46393', 'CVE-2021-46394', 'CVE-2022-25417', 'CVE-2022-25414', 'CVE-2022-25072', 'CVE-2022-25073', 'CVE-2022-25074', 'CVE-2022-25418', 'CVE-2021-45391', 'CVE-2021-45392', 'CVE-2021-30322', 'CVE-2021-38783', 'CVE-2021-39306', 'CVE-2020-11202', 'CVE-2021-33269', 'CVE-2021-33268', 'CVE-2021-33270', 'CVE-2021-33267', 'CVE-2021-33274', 'CVE-2021-33271', 'CVE-2021-33266', 'CVE-2021-33265', 'CVE-2021-30265', 'CVE-2021-1979', 'CVE-2021-1975', 'CVE-2021-30292', 'CVE-2021-30291', 'CVE-2021-30288', 'CVE-2021-30258', 'CVE-2021-30257', 'CVE-2021-30256', 'CVE-2021-1967', 'CVE-2021-1959', 'CVE-2020-3198', 'CVE-2021-1916', 'CVE-2020-18735', 'CVE-2020-18734', 'CVE-2021-35395', 'CVE-2021-35393', 'CVE-2021-35392', 'CVE-2019-1000006', 'CVE-2019-10480', 'CVE-2019-10494', 'CVE-2019-10495', 'CVE-2019-10527', 'CVE-2019-10559', 'CVE-2019-10588', 'CVE-2019-10595', 'CVE-2019-10597', 'CVE-2019-10615', 'CVE-2019-11417', 'CVE-2019-13994', 'CVE-2019-13995', 'CVE-2019-13998', 'CVE-2019-13999', 'CVE-2019-14017', 'CVE-2019-14074', 'CVE-2019-14080', 'CVE-2019-14119', 'CVE-2019-14131', 'CVE-2019-2251', 'CVE-2019-2258', 'CVE-2019-2304', 'CVE-2019-2320', 'CVE-2019-2336', 'CVE-2020-11167', 'CVE-2020-11195', 'CVE-2020-11204', 'CVE-2020-11227', 'CVE-2020-11253', 'CVE-2020-3619', 'CVE-2020-3621', 'CVE-2020-3622', 'CVE-2020-3648', 'CVE-2020-3676', 'CVE-2020-3698', 'CVE-2020-9395', 'CVE-2021-1886', 'CVE-2021-33217', 'CVE-2020-11267', 'CVE-2020-11134', 'CVE-2021-32458', 'CVE-2021-31755', 'CVE-2021-31756', 'CVE-2021-31757', 'CVE-2021-31758', 'CVE-2020-11192', 'CVE-2020-11203', 'CVE-2020-11283', 'CVE-2020-27539', 'CVE-2020-27541', 'CVE-2020-11179', 'CVE-2020-11225', 'CVE-2020-11139', 'CVE-2020-11140', 'CVE-2020-11143', 'CVE-2020-11125', 'CVE-2020-11153', 'CVE-2020-3647', 'CVE-2020-3666', 'CVE-2020-14934', 'CVE-2020-14936', 'CVE-2018-11929', 'CVE-2018-11945', 'CVE-2018-13924', 'CVE-2018-14496', 'CVE-2018-8531', 'CVE-2019-14000', 'CVE-2019-2238', 'CVE-2019-2246', 'CVE-2019-2279', 'CVE-2019-2283', 'CVE-2019-2292', 'CVE-2019-2299', 'CVE-2019-2302', 'CVE-2019-2319', 'CVE-2019-2332', 'CVE-2019-19505', 'CVE-2020-14473', 'CVE-2019-14073', 'CVE-2020-3663', 'CVE-2020-3635', 'CVE-2020-14080', 'CVE-2020-14079', 'CVE-2020-14078', 'CVE-2020-14077', 'CVE-2020-14076', 'CVE-2020-14074', 'CVE-2019-10609', 'CVE-2019-14105', 'CVE-2019-14132', 'CVE-2019-11516', 'CVE-2020-10214', 'CVE-2019-14028', 'CVE-2019-14015', 'CVE-2019-10594', 'CVE-2019-10587', 'CVE-2019-10569', 'CVE-2019-10612', 'CVE-2019-10604', 'CVE-2019-10526', 'CVE-2019-14050', 'CVE-2019-19452', 'CVE-2019-10525', 'CVE-2019-10614', 'CVE-2019-16735', 'CVE-2019-16736', 'CVE-2019-2285', 'CVE-2019-2287', 'CVE-2018-13898', 'CVE-2018-11934', 'CVE-2018-6692']</t>
  </si>
  <si>
    <t>['CVE-2010-4531', 'CVE-2014-3633', 'CVE-2022-25682', 'CVE-2021-35132', 'CVE-2022-25658', 'CVE-2022-32031', 'CVE-2022-32030', 'CVE-2021-35098', 'CVE-2021-35120', 'CVE-2021-30350', 'CVE-2021-1973', 'CVE-2021-30316', 'CVE-2020-3257', 'CVE-2019-10502', 'CVE-2019-10535', 'CVE-2019-10541', 'CVE-2019-10624', 'CVE-2019-10626', 'CVE-2019-14100', 'CVE-2019-14113', 'CVE-2019-2250', 'CVE-2019-2254', 'CVE-2019-2297', 'CVE-2020-11181', 'CVE-2020-11194', 'CVE-2020-11196', 'CVE-2020-11286', 'CVE-2020-15350', 'CVE-2008-4539', 'CVE-2020-11289', 'CVE-2020-11288', 'CVE-2017-8412', 'CVE-2017-8410', 'CVE-2017-8414', 'CVE-2017-8416', 'CVE-2020-11305', 'CVE-2020-11180', 'CVE-2020-11150', 'CVE-2020-11149', 'CVE-2020-3693', 'CVE-2020-3669', 'CVE-2019-14004', 'CVE-2019-14006', 'CVE-2019-2275', 'CVE-2019-14009', 'CVE-2017-12865', 'CVE-2019-10544', 'CVE-2019-2295', 'CVE-2019-2324', 'CVE-2019-2322', 'CVE-2019-2328', 'CVE-2019-2327', 'CVE-2019-2312', 'CVE-2019-2235', 'CVE-2019-2272', 'CVE-2019-2243', 'CVE-2019-2269', 'CVE-2017-13719', 'CVE-2017-8336', 'CVE-2017-8335', 'CVE-2017-8329', 'CVE-2017-10723', 'CVE-2017-10722', 'CVE-2017-10720', 'CVE-2017-10724', 'CVE-2017-9391', 'CVE-2017-9392', 'CVE-2018-13907', 'CVE-2018-5911', 'CVE-2018-3583', 'CVE-2018-13918', 'CVE-2019-2248', 'CVE-2018-11928', 'CVE-2018-11940', 'CVE-2018-12012', 'CVE-2018-11923', 'CVE-2018-14559', 'CVE-2018-14557', 'CVE-2019-11418', 'CVE-2018-11289', 'CVE-2018-13912', 'CVE-2018-13914', 'CVE-2018-11938', 'CVE-2018-18601', 'CVE-2018-13888', 'CVE-2018-18706', 'CVE-2018-18707', 'CVE-2018-18708', 'CVE-2018-18709', 'CVE-2015-7552', 'CVE-2017-11498', 'CVE-2017-11497', 'CVE-2017-11496', 'CVE-2017-14912', 'CVE-2012-2944', 'CVE-2016-4727', 'CVE-2006-3668', 'CVE-2017-8289', 'CVE-2016-6890', 'CVE-2013-7027', 'CVE-2018-20299', 'CVE-2014-3261', 'CVE-2012-4094']</t>
  </si>
  <si>
    <t>['CVE-2022-32775', 'CVE-2022-22078', 'CVE-2022-25748', 'CVE-2022-25656', 'CVE-2022-22105', 'CVE-2022-25651', 'CVE-2021-27427', 'CVE-2021-35069', 'CVE-2021-35074', 'CVE-2021-30319', 'CVE-2021-30274', 'CVE-2021-30275', 'CVE-2021-30267', 'CVE-2020-11263', 'CVE-2021-1912', 'CVE-2021-1949', 'CVE-2021-1913', 'CVE-2021-30260', 'CVE-2019-10615', 'CVE-2019-13994', 'CVE-2019-13995', 'CVE-2019-13998', 'CVE-2019-13999', 'CVE-2019-14074', 'CVE-2019-14113', 'CVE-2019-14135', 'CVE-2019-2297', 'CVE-2019-2304', 'CVE-2020-11167', 'CVE-2020-11169', 'CVE-2020-11196', 'CVE-2020-11216', 'CVE-2020-11306', 'CVE-2020-11235', 'CVE-2020-11160', 'CVE-2021-31642', 'CVE-2020-11279', 'CVE-2021-1895', 'CVE-2020-11245', 'CVE-2020-11269', 'CVE-2020-11197', 'CVE-2020-11137', 'CVE-2020-11127', 'CVE-2020-11131', 'CVE-2020-11184', 'CVE-2019-14056', 'CVE-2020-3620', 'CVE-2020-3624', 'CVE-2019-10585', 'CVE-2019-10623', 'CVE-2019-2302', 'CVE-2019-2309', 'CVE-2017-6312', 'CVE-2019-14094', 'CVE-2019-14066', 'CVE-2020-3641', 'CVE-2019-14114', 'CVE-2019-14086', 'CVE-2019-14051', 'CVE-2019-14016', 'CVE-2019-10537', 'CVE-2019-10572', 'CVE-2019-2242', 'CVE-2019-10592', 'CVE-2019-10530', 'CVE-2019-2331', 'CVE-2018-13886', 'CVE-2018-13887', 'CVE-2018-11968', 'CVE-2018-11925', 'CVE-2018-11923', 'CVE-2018-11924', 'CVE-2018-11855', 'CVE-2018-13723', 'CVE-2017-12465', 'CVE-2018-13512']</t>
  </si>
  <si>
    <t>['CVE-2021-44769', 'CVE-2022-25654', 'CVE-2021-35122', 'CVE-2022-22070', 'CVE-2021-1968', 'CVE-2021-1969', 'CVE-2021-35116', 'CVE-2021-30311', 'CVE-2021-30285', 'CVE-2021-30278', 'CVE-2021-30262', 'CVE-2020-11201', 'CVE-2021-30254', 'CVE-2021-30310', 'CVE-2021-30305', 'CVE-2021-30260', 'CVE-2021-30261', 'CVE-2021-1960', 'CVE-2017-7730', 'CVE-2020-3162', 'CVE-2021-1970', 'CVE-2019-10501', 'CVE-2019-10535', 'CVE-2019-10552', 'CVE-2019-10563', 'CVE-2019-10577', 'CVE-2019-10595', 'CVE-2019-10626', 'CVE-2019-11417', 'CVE-2019-14038', 'CVE-2019-14074', 'CVE-2019-14082', 'CVE-2019-2250', 'CVE-2019-2304', 'CVE-2020-11118', 'CVE-2020-11119', 'CVE-2020-11141', 'CVE-2020-11144', 'CVE-2020-11156', 'CVE-2020-11194', 'CVE-2020-11195', 'CVE-2020-11200', 'CVE-2020-11204', 'CVE-2020-11253', 'CVE-2020-3617', 'CVE-2020-3621', 'CVE-2020-3648', 'CVE-2020-3676', 'CVE-2020-3698', 'CVE-2020-3703', 'CVE-2020-11261', 'CVE-2020-11178', 'CVE-2020-28349', 'CVE-2019-14047', 'CVE-2019-14010', 'CVE-2019-10538', 'CVE-2019-10506', 'CVE-2019-2330', 'CVE-2017-8330', 'CVE-2018-13906', 'CVE-2018-11830', 'CVE-2018-11966', 'CVE-2018-11864', 'CVE-2018-11931', 'CVE-2018-11932', 'CVE-2018-11935', 'CVE-2018-13904', 'CVE-2018-11847', 'CVE-2007-1922', 'CVE-2018-11481', 'CVE-2017-14913', 'CVE-2018-16528', 'CVE-2014-3346', 'CVE-2012-4093']</t>
  </si>
  <si>
    <t>['CVE-2022-45045', 'CVE-2022-44201', 'CVE-2022-44808', 'CVE-2022-33204', 'CVE-2022-33205', 'CVE-2022-33206', 'CVE-2022-33207', 'CVE-2022-33193', 'CVE-2022-33195', 'CVE-2022-33194', 'CVE-2022-33192', 'CVE-2022-32773', 'CVE-2022-32586', 'CVE-2022-33189', 'CVE-2022-29472', 'CVE-2022-30603', 'CVE-2022-30541', 'CVE-2022-27804', 'CVE-2021-1441', 'CVE-2021-42232', 'CVE-2020-25367', 'CVE-2020-25368', 'CVE-2021-28144', 'CVE-2021-30228', 'CVE-2021-30229', 'CVE-2021-30230', 'CVE-2021-30231', 'CVE-2021-30232', 'CVE-2021-30233', 'CVE-2021-30234', 'CVE-2022-24796', 'CVE-2021-33962', 'CVE-2020-8105', 'CVE-2019-5736', 'CVE-2020-3205', 'CVE-2019-12787', 'CVE-2019-16730', 'CVE-2020-26878', 'CVE-2020-27542', 'CVE-2019-13481', 'CVE-2019-13482', 'CVE-2018-14494', 'CVE-2018-14495', 'CVE-2019-11319', 'CVE-2019-11322', 'CVE-2019-13128', 'CVE-2019-13149', 'CVE-2019-13151', 'CVE-2019-13153', 'CVE-2019-13154', 'CVE-2019-13155', 'CVE-2019-15526', 'CVE-2019-15527', 'CVE-2019-15528', 'CVE-2019-15529', 'CVE-2019-15530', 'CVE-2019-19117', 'CVE-2019-16213', 'CVE-2020-14081', 'CVE-2020-14075', 'CVE-2020-3210', 'CVE-2020-10213', 'CVE-2020-10215', 'CVE-2020-10216', 'CVE-2020-5535', 'CVE-2019-16733', 'CVE-2019-16737', 'CVE-2019-17364', 'CVE-2018-14558', 'CVE-2018-18600', 'CVE-2018-16334', 'CVE-2022-24796', 'CVE-2016-1141']</t>
  </si>
  <si>
    <t>['CVE-2011-3634', 'CVE-2022-43366', 'CVE-2022-25664', 'CVE-2021-30284', 'CVE-2021-35070', 'CVE-2021-35080', 'CVE-2018-11653', 'CVE-2018-11654', 'CVE-2020-3643', 'CVE-2020-3644', 'CVE-2021-32720', 'CVE-2020-11199', 'CVE-2020-11221', 'CVE-2020-13702', 'CVE-2020-11281', 'CVE-2018-5953', 'CVE-2020-26076', 'CVE-2017-6318', 'CVE-2018-11976', 'CVE-2019-10523', 'CVE-2017-18642', 'CVE-2018-19976', 'CVE-2018-13897', 'CVE-2017-11578', 'CVE-2017-8337', 'CVE-2017-10719', 'CVE-2018-11942', 'CVE-2018-13885', 'CVE-2018-12004', 'CVE-2018-11971', 'CVE-2018-11845', 'CVE-2018-7812', 'CVE-2018-18390', 'CVE-2018-10770', 'CVE-2015-2884', 'CVE-2015-2886', 'CVE-2017-5674', 'CVE-2017-2704', 'CVE-2018-16524', 'CVE-2018-16527', 'CVE-2018-16599', 'CVE-2018-16600', 'CVE-2018-16602', 'CVE-2018-16603', 'CVE-2018-15125']</t>
  </si>
  <si>
    <t>['CVE-2023-25018', 'CVE-2022-27280', 'CVE-2022-38803', 'CVE-2022-38802', 'CVE-2022-38801', 'CVE-2022-42054', 'CVE-2022-34021', 'CVE-2022-35134', 'CVE-2022-35137', 'CVE-2022-31861', 'CVE-2022-20916', 'CVE-2021-43702', 'CVE-2022-33005', 'CVE-2021-43661', 'CVE-2021-46382', 'CVE-2021-34223', 'CVE-2021-34220', 'CVE-2021-34215', 'CVE-2021-34207', 'CVE-2021-34228', 'CVE-2020-13260', 'CVE-2021-31643', 'CVE-2021-31641', 'CVE-2021-31250', 'CVE-2020-25786', 'CVE-2021-27938', 'CVE-2020-26701', 'CVE-2020-24704', 'CVE-2020-24706', 'CVE-2020-6804', 'CVE-2019-18842', 'CVE-2019-17405', 'CVE-2018-20986', 'CVE-2017-8332', 'CVE-2017-9390', 'CVE-2017-9387', 'CVE-2015-2883', 'CVE-2021-41427', 'CVE-2007-5725', 'CVE-2014-3344', 'CVE-2016-6359', 'CVE-2016-1136']</t>
  </si>
  <si>
    <t>['CVE-2023-24830', 'CVE-2019-9564', 'CVE-2022-44801', 'CVE-2022-24562', 'CVE-2022-35135', 'CVE-2021-35094', 'CVE-2022-28955', 'CVE-2021-1950', 'CVE-2021-30317', 'CVE-2019-14598', 'CVE-2021-30312', 'CVE-2021-30302', 'CVE-2020-11264', 'CVE-2020-11301', 'CVE-2019-10562', 'CVE-2020-35219', 'CVE-2021-31251', 'CVE-2021-32030', 'CVE-2017-8405', 'CVE-2019-18252', 'CVE-2019-18246', 'CVE-2020-27488', 'CVE-2018-12013', 'CVE-2020-5536', 'CVE-2017-8403', 'CVE-2018-13927', 'CVE-2017-9383', 'CVE-2017-9389', 'CVE-2018-11271', 'CVE-2017-14911', 'CVE-2015-2880', 'CVE-2021-26638', 'CVE-2021-41292']</t>
  </si>
  <si>
    <t>['CVE-2022-30515', 'CVE-2021-20990', 'CVE-2022-36619', 'CVE-2020-35755', 'CVE-2020-35756', 'CVE-2020-35757', 'CVE-2020-35758', 'CVE-2020-12117', 'CVE-2022-25008', 'CVE-2015-2888', 'CVE-2020-23512', 'CVE-2021-33221', 'CVE-2020-3531', 'CVE-2020-3392', 'CVE-2019-11061', 'CVE-2019-11063', 'CVE-2019-11321', 'CVE-2019-16731', 'CVE-2019-18980', 'CVE-2020-21997', 'CVE-2021-20107', 'CVE-2019-11061', 'CVE-2019-11063', 'CVE-2018-9162']</t>
  </si>
  <si>
    <t>['CVE-2021-20989', 'CVE-2021-43882', 'CVE-2021-40830', 'CVE-2021-40831', 'CVE-2021-40829', 'CVE-2021-40828', 'CVE-2017-7726', 'CVE-2019-11324', 'CVE-2020-13245', 'CVE-2020-1952', 'CVE-2018-8479', 'CVE-2018-12257', 'CVE-2018-8119', 'CVE-2014-3394', 'CVE-2020-6781', 'CVE-2019-1757', 'CVE-2019-7728']</t>
  </si>
  <si>
    <t>['CVE-2022-37193', 'CVE-2019-18256', 'CVE-2020-9306', 'CVE-2020-26079', 'CVE-2019-5627', 'CVE-2019-5626', 'CVE-2019-5625', 'CVE-2017-3214', 'CVE-2018-12260', 'CVE-2021-27941', 'CVE-2021-20826', 'CVE-2021-37400', 'CVE-2021-37401', 'CVE-2019-5625']</t>
  </si>
  <si>
    <t>['CVE-2022-45980', 'CVE-2022-45228', 'CVE-2022-34020', 'CVE-2022-41489', 'CVE-2022-29555', 'CVE-2017-8406', 'CVE-2017-8407', 'CVE-2018-0270', 'CVE-2017-8328', 'CVE-2017-8334', 'CVE-2017-9381', 'CVE-2008-1260', 'CVE-2021-41426', 'CVE-2016-1139']</t>
  </si>
  <si>
    <t>['CVE-2021-30349', 'CVE-2021-1942', 'CVE-2022-23266', 'CVE-2021-24087', 'CVE-2020-26072', 'CVE-2020-26077', 'CVE-2020-26080', 'CVE-2018-12261', 'CVE-2019-18845', 'CVE-2019-12183', 'CVE-2018-5839', 'CVE-2019-11896', 'CVE-2019-11893', 'CVE-2019-11891']</t>
  </si>
  <si>
    <t>['CVE-2021-1919', 'CVE-2021-1920', 'CVE-2020-3691', 'CVE-2020-3634', 'CVE-2020-3675', 'CVE-2017-6313', 'CVE-2019-14083', 'CVE-2019-14085', 'CVE-2019-2307', 'CVE-2018-11930', 'CVE-2019-2244', 'CVE-2019-2245', 'CVE-2018-16601']</t>
  </si>
  <si>
    <t>['CVE-2021-32934', 'CVE-2020-3702', 'CVE-2019-16732', 'CVE-2021-20992', 'CVE-2019-18248', 'CVE-2020-9550', 'CVE-2019-15911']</t>
  </si>
  <si>
    <t>['CVE-2015-2889', 'CVE-2017-8230', 'CVE-2017-8228', 'CVE-2014-1381', 'CVE-2008-0664', 'CVE-2007-4739', 'CVE-2014-3345']</t>
  </si>
  <si>
    <t>['CVE-2019-18254', 'CVE-2017-3214', 'CVE-2018-18394', 'CVE-2021-20827', 'CVE-2017-5250', 'CVE-2017-5249']</t>
  </si>
  <si>
    <t>['CVE-2020-25649', 'CVE-2019-1698', 'CVE-2018-7837', 'CVE-2021-21266']</t>
  </si>
  <si>
    <t>['CVE-2019-1010009', 'CVE-2019-2257', 'CVE-2018-12259', 'CVE-2019-7729']</t>
  </si>
  <si>
    <t>['CVE-2022-41627', 'CVE-2017-7729', 'CVE-2019-18980', 'CVE-2017-5251']</t>
  </si>
  <si>
    <t>['CVE-2017-11579', 'CVE-2017-8227', 'CVE-2017-13718', 'CVE-2016-1140']</t>
  </si>
  <si>
    <t>['CVE-2018-5913', 'CVE-2018-7839', 'CVE-2014-4892', 'CVE-2014-7422']</t>
  </si>
  <si>
    <t>['CVE-2020-11015', 'CVE-2021-28372', 'CVE-2020-22001']</t>
  </si>
  <si>
    <t>['CVE-2020-11138', 'CVE-2019-14060', 'CVE-2018-16522']</t>
  </si>
  <si>
    <t>['CVE-2020-11145', 'CVE-2018-16523']</t>
  </si>
  <si>
    <t>Las CVES tienen un identificador único alfanumérico que lo identifican de forma única. Este identificador lo establece el asignador del CVE(1), y es útil para que varias partes puedan compartir y correlacionar información sobre una vulnerabilidad. (31). Este campo se incluye en los metadatos del CVE.</t>
  </si>
  <si>
    <t>El campo de "tipo de problema" para la descripción de un CVE puede incluir un resumen del problema relacionado con la CVE (32), aunque suele utilizar el estándar CWE son un estándar útil para describir el problema. Las CWES sirven para listar una serie de debilidades software y/o hardware , además de parar medir herramientas de seguridad y una forma de identificar debilidades. (33)</t>
  </si>
  <si>
    <r>
      <t xml:space="preserve">(1) </t>
    </r>
    <r>
      <rPr>
        <i/>
        <u/>
        <sz val="16"/>
        <color theme="4"/>
        <rFont val="Calibri"/>
        <family val="2"/>
        <scheme val="minor"/>
      </rPr>
      <t>https://www.cve.org/ProgramOrganization/CNAs</t>
    </r>
    <r>
      <rPr>
        <sz val="20"/>
        <color theme="4"/>
        <rFont val="Calibri"/>
        <family val="2"/>
        <scheme val="minor"/>
      </rPr>
      <t xml:space="preserve">                                                       (31) </t>
    </r>
    <r>
      <rPr>
        <i/>
        <u/>
        <sz val="16"/>
        <color theme="4"/>
        <rFont val="Calibri"/>
        <family val="2"/>
        <scheme val="minor"/>
      </rPr>
      <t>https://www.cve.org/ResourcesSupport/Glossary?activeTerm=glossaryCVEID</t>
    </r>
  </si>
  <si>
    <r>
      <t xml:space="preserve">(32) </t>
    </r>
    <r>
      <rPr>
        <i/>
        <u/>
        <sz val="16"/>
        <color theme="4"/>
        <rFont val="Calibri"/>
        <family val="2"/>
        <scheme val="minor"/>
      </rPr>
      <t>https://cve.mitre.org/cve/list_rules_and_guidance/cve_assignment_information_format.html</t>
    </r>
    <r>
      <rPr>
        <sz val="20"/>
        <color theme="4"/>
        <rFont val="Calibri"/>
        <family val="2"/>
        <scheme val="minor"/>
      </rPr>
      <t xml:space="preserve">                                                        (33) </t>
    </r>
    <r>
      <rPr>
        <i/>
        <u/>
        <sz val="16"/>
        <color theme="4"/>
        <rFont val="Calibri"/>
        <family val="2"/>
        <scheme val="minor"/>
      </rPr>
      <t>https://cwe.mitre.org/</t>
    </r>
  </si>
  <si>
    <t>ALFANUMERICO</t>
  </si>
  <si>
    <t>10 VALORES MAYORES</t>
  </si>
  <si>
    <t>En este caso, como existe una gran cantidad de CWES distintas y CVES asociadas a ellas, para dar visibilidad de los resultados, se escogen para elaborar el gráfico las 10 CWEs con mayor número de CVES asociadas.</t>
  </si>
  <si>
    <t>NO EXISTE</t>
  </si>
  <si>
    <t>Para la parte SMART HOME, al no haber encontrado un gran número de CWEs con CVES asociadas, se consideran todas ellas y se muestran los resultados.</t>
  </si>
  <si>
    <t>POSIBLES VALORES PARTE IOT</t>
  </si>
  <si>
    <t>POSIBLES VALORES PARTE SMART HOME</t>
  </si>
  <si>
    <t>EXPLOITABILITY SCORE</t>
  </si>
  <si>
    <t>CVE_Items.impact.baseMetricV3.exploitabilityScore</t>
  </si>
  <si>
    <t>La puntuación de explotabilidad recoge las métricas de impacto, que reflejan las características del componente vulnerable. Las métricas de explotabilidad se puntuación en relación al componente vulnerable y reflejan las propiedades que deben cumplirse para que la vulnerabilidad sea explotada de forma exitosa. A la hora de puntuar se tiene en cuenta que el atacante tiene conocimiento previo del sistema, como la configuración y mecanismos de defensa.  En las métricas de explotabilidad se tiene en cuenta el vector de ataque, la complejidad de ataque, los privilegios requeridos del atacante y si es necesaria la interacción del usuario. Se puntúa con números decimales del 0 al 10. Esta métrica es acorde a la versión del vector CVSS 3.0(4) y 3.1.(5).</t>
  </si>
  <si>
    <r>
      <rPr>
        <i/>
        <u/>
        <sz val="20"/>
        <color theme="4"/>
        <rFont val="Calibri"/>
        <family val="2"/>
        <scheme val="minor"/>
      </rPr>
      <t xml:space="preserve">(4) https://www.first.org/cvss/v3.0/specification-document </t>
    </r>
    <r>
      <rPr>
        <i/>
        <sz val="20"/>
        <color theme="4"/>
        <rFont val="Calibri"/>
        <family val="2"/>
        <scheme val="minor"/>
      </rPr>
      <t xml:space="preserve">                                                                (5) </t>
    </r>
    <r>
      <rPr>
        <i/>
        <u/>
        <sz val="20"/>
        <color theme="4"/>
        <rFont val="Calibri"/>
        <family val="2"/>
        <scheme val="minor"/>
      </rPr>
      <t>https://www.first.org/cvss/specification-document</t>
    </r>
  </si>
  <si>
    <t>MAYOR QUE 0</t>
  </si>
  <si>
    <t>NINGUNA</t>
  </si>
  <si>
    <t>TOTAL VALORES</t>
  </si>
  <si>
    <t>EXPLOTABILIDAD BAJA</t>
  </si>
  <si>
    <t>2018(0 ANTERIOR)</t>
  </si>
  <si>
    <r>
      <t>VALOR EXPLOTABILIDAD/</t>
    </r>
    <r>
      <rPr>
        <b/>
        <u/>
        <sz val="18"/>
        <color theme="1"/>
        <rFont val="Calibri Light"/>
        <family val="2"/>
        <scheme val="major"/>
      </rPr>
      <t>VALOR AÑO PUBLICACION</t>
    </r>
  </si>
  <si>
    <t>EXPLOTABILIDAD MEDIA</t>
  </si>
  <si>
    <t>BAJA</t>
  </si>
  <si>
    <t>EXPLOTABILIDAD ALTA</t>
  </si>
  <si>
    <t>AÑO PUBLICACION</t>
  </si>
  <si>
    <t>VALOR EXPLOTABILIDAD</t>
  </si>
  <si>
    <t xml:space="preserve">TOTAL </t>
  </si>
  <si>
    <t>NUMERO DE APARICIONES</t>
  </si>
  <si>
    <t>PORCENTAJE EXPLOTABILIDAD</t>
  </si>
  <si>
    <r>
      <t>PORCENTAJE TOTAL/</t>
    </r>
    <r>
      <rPr>
        <b/>
        <u/>
        <sz val="18"/>
        <color theme="1"/>
        <rFont val="Calibri Light"/>
        <family val="2"/>
        <scheme val="major"/>
      </rPr>
      <t>PORCENTAJE RESPECTO A EXPLOTABILIDAD</t>
    </r>
  </si>
  <si>
    <t>PORCENTAJE RESPECTO DEL TOTAL</t>
  </si>
  <si>
    <t>AÑO PUBLICACIÓN</t>
  </si>
  <si>
    <t>VALOR DE EXPLOTABILIDAD</t>
  </si>
  <si>
    <t>ESTADÍSTICAS AÑO DE PUBLICACION Y EXPLOTABILIDAD RESPECTO DEL TOTAL DE REGISTROS PARTE IOT</t>
  </si>
  <si>
    <t>ESTADÍSTICAS AÑO DE PUBLICACION Y EXPLOTABILIDAD RESPECTO DEL TOTAL DE REGISTROS PARTE SMART HOME</t>
  </si>
  <si>
    <t>ESTADÍSTICAS AÑO DE PUBLICACION Y EXPLOTABILIDAD RESPECTO DEL TOTAL DE REGISTROS PARTE IOT Y SMART HOME CONJUNTAS</t>
  </si>
  <si>
    <t>PUBLISHED DATE</t>
  </si>
  <si>
    <t>CVE_Items.publishedDate</t>
  </si>
  <si>
    <t>Fecha (YYYY-MM-DD)</t>
  </si>
  <si>
    <t>Fecha de publicación de la CVE correspondiente por parte de NVD. (3)</t>
  </si>
  <si>
    <t>OBJETIVO BÚSQUEDA RELACIÓN</t>
  </si>
  <si>
    <r>
      <t xml:space="preserve">(3) </t>
    </r>
    <r>
      <rPr>
        <i/>
        <u/>
        <sz val="18"/>
        <color theme="4"/>
        <rFont val="Calibri"/>
        <family val="2"/>
        <scheme val="minor"/>
      </rPr>
      <t>https://docs.paloaltonetworks.com/prisma/prisma-cloud/prisma-cloud-admin-compute/vulnerability_management/prisma_cloud_vulnerability_feed</t>
    </r>
  </si>
  <si>
    <t>La puntuación de explotabilidad se definirá con valores enteros del 0 al 10, descartando decimales.(4)(5). En el gráfico aparecen los valores mayores que 0, al igual que con la fecha de publicación (3).</t>
  </si>
  <si>
    <t>EXPLICACIÓN ANÁLISIS</t>
  </si>
  <si>
    <t>En las siguientes gráficas y columnas se representa primeramente el número de registros de una determinada explotabilidad , y posteriormente dentro de cada tipo de explotabilidad el número de CVES y el porcentaje del total de CVES de esa determinada explotabilidad que se han publicado en un año específico.</t>
  </si>
  <si>
    <t>En la siguiente gráfica y tabla se representa el porcentaje que representa un tipo de explotabilidad respecto del total de CVES, y el porcentaje del total que representan los CVES simultáneamente publicados en un determinado año y de una determinada explotabilidad.</t>
  </si>
  <si>
    <t>El objetivo de la búsqueda de la relación entre la puntuación de explotabilidad según la versión del vector CVSS 3.0(4) y 3.1.(5) y la fecha de publicación es hacer un estudio de las características del componente vulnerable siguiendo la fecha de publicación del mismo, para verificar si según el número de registros estudiados y el año de publicación, cambia el comportamiento y las características del componente.</t>
  </si>
  <si>
    <t>La puntuación de explotabilidad recoge las métricas de impacto, que reflejan las características del componente vulnerable. Las métricas de explotabilidad se puntuación en relación al componente vulnerable y reflejan las propiedades que deben cumplirse para que la vulnerabilidad sea explotada de forma exitosa. A la hora de puntuar se tiene en cuenta que el atacante tiene conocimiento previo del sistema, como la configuración y mecanismos de defensa.  En las métricas de explotabilidad se tiene en cuenta el vector de ataque, la complejidad de ataque, los privilegios requeridos del atacante y si es necesaria la interacción del usuario. Se puntúa con números decimales del 0 al 10. Esta métrica es  acorde a la versión del vector CVSS 2.0(6)</t>
  </si>
  <si>
    <t>Texto plano</t>
  </si>
  <si>
    <t xml:space="preserve">(6) https://www.first.org/cvss/v2/guide       </t>
  </si>
  <si>
    <t>El objetivo de la búsqueda de la relación entre la puntuación de explotabilidad según la versión del vector CVSS 2.0(6) y la fecha de publicación es hacer un estudio de las características del componente vulnerable siguiendo la fecha de publicación del mismo, para verificar si según el número de registros estudiados y el año de publicación, cambia el comportamiento y las características del componente.</t>
  </si>
  <si>
    <t>La puntuación de explotabilidad se definirá con valores según su severidad.(4)(5). En el gráfico aparecen los valores mayores que 0, al igual que con la fecha de publicación (3).</t>
  </si>
  <si>
    <t>La puntuación de explotabilidad se definirá con valores según su severidad.(6). En el gráfico aparecen los valores mayores que 0, al igual que con la fecha de publicación (3).</t>
  </si>
  <si>
    <t>CVE_Items.impact.baseMetricV2.exploitabilityScore</t>
  </si>
  <si>
    <t>IMPACT SCORE</t>
  </si>
  <si>
    <t>CVE_Items.impact.baseMetricV3.impactScore</t>
  </si>
  <si>
    <t>La puntuación de impacto se definirá con valores según su severidad.(4)(5). En el gráfico aparecen los valores mayores que 0, al igual que con la fecha de publicación (3).</t>
  </si>
  <si>
    <t>CVE_Items.impact.baseMetricV2.impactScore</t>
  </si>
  <si>
    <t>En la siguiente gráfica y tabla se representa el porcentaje que representa un nivel de impacto respecto del total de CVES, y el porcentaje del total que representan los CVES simultáneamente publicados en un determinado año y de un determinado nivel de impacto.</t>
  </si>
  <si>
    <t>ESTADÍSTICAS AÑO DE PUBLICACION E IMPACTO RESPECTO DEL TOTAL DE REGISTROS PARTE SMART HOME</t>
  </si>
  <si>
    <t>ESTADÍSTICAS AÑO DE PUBLICACION E IMPACTO RESPECTO DEL TOTAL DE REGISTROS PARTE IOT</t>
  </si>
  <si>
    <r>
      <t>VALOR IMPACTO/</t>
    </r>
    <r>
      <rPr>
        <b/>
        <u/>
        <sz val="18"/>
        <color theme="1"/>
        <rFont val="Calibri Light"/>
        <family val="2"/>
        <scheme val="major"/>
      </rPr>
      <t>VALOR AÑO PUBLICACION</t>
    </r>
  </si>
  <si>
    <t>IMPACTO CRÍTICO</t>
  </si>
  <si>
    <r>
      <t>PORCENTAJE TOTAL/</t>
    </r>
    <r>
      <rPr>
        <b/>
        <u/>
        <sz val="18"/>
        <color theme="1"/>
        <rFont val="Calibri Light"/>
        <family val="2"/>
        <scheme val="major"/>
      </rPr>
      <t>PORCENTAJE RESPECTO A IMPACTO</t>
    </r>
  </si>
  <si>
    <t>En las siguientes gráficas y columnas se representa primeramente el número de registros de un determinado nivel de impacto , y posteriormente dentro de cada tipo de impacto el número de CVES y el porcentaje del total de CVES de ese determinado nivel de impacto  que se han publicado en un año específico.</t>
  </si>
  <si>
    <t>MEDIO</t>
  </si>
  <si>
    <r>
      <rPr>
        <i/>
        <u/>
        <sz val="18"/>
        <color theme="4"/>
        <rFont val="Calibri"/>
        <family val="2"/>
        <scheme val="minor"/>
      </rPr>
      <t xml:space="preserve">(4) https://www.first.org/cvss/v3.0/specification-document </t>
    </r>
    <r>
      <rPr>
        <i/>
        <sz val="18"/>
        <color theme="4"/>
        <rFont val="Calibri"/>
        <family val="2"/>
        <scheme val="minor"/>
      </rPr>
      <t xml:space="preserve">                                                                (5) </t>
    </r>
    <r>
      <rPr>
        <i/>
        <u/>
        <sz val="18"/>
        <color theme="4"/>
        <rFont val="Calibri"/>
        <family val="2"/>
        <scheme val="minor"/>
      </rPr>
      <t>https://www.first.org/cvss/specification-document</t>
    </r>
  </si>
  <si>
    <t>IMPACTO ALTO</t>
  </si>
  <si>
    <t>IMPACTO MEDIO</t>
  </si>
  <si>
    <t>IMPACTO BAJO</t>
  </si>
  <si>
    <t>NINGUNO</t>
  </si>
  <si>
    <t>VALOR DE IMPACTO</t>
  </si>
  <si>
    <t>La puntuación  de impacto para una vulnerabilidad CVE recoge 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confidencialidad, integridad y disponibilidad. Esta métrica es acorde a la versión del vector CVSS 3.0(4) y 3.1.(5). En este caso se expresa mediante su severidad.</t>
  </si>
  <si>
    <t>El objetivo de la búsqueda de la relación entre la puntuación de impacto según  la versión del vector CVSS 3.0(4) y 3.1.(5)) y la fecha de publicación es hacer un estudio de los efectos del ataque del componente vulnerable siguiendo la fecha de publicación del mismo, para verificar si según el número de registros estudiados y el año de publicación, cambian los efectos del ataque.</t>
  </si>
  <si>
    <t>ESTADÍSTICAS AÑO DE PUBLICACION E IMPACTO RESPECTO DEL TOTAL DE REGISTROS PARTE IOT Y SMART HOME CONJUNTAS</t>
  </si>
  <si>
    <t>La puntuación  de impacto para una vulnerabilidad CVE recoge 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confidencialidad, integridad y disponibilidad. Esta métrica es acorde a la versión del vector CVSS 2.0(6). En este caso se expresa mediante su severidad.</t>
  </si>
  <si>
    <t>El objetivo de la búsqueda de la relación entre la puntuación de impacto según  la versión del vector CVSS 2.0(6)y la fecha de publicación es hacer un estudio de los efectos del ataque del componente vulnerable siguiendo la fecha de publicación del mismo, para verificar si según el número de registros estudiados y el año de publicación, cambian los efectos del ataque.</t>
  </si>
  <si>
    <t>La puntuación de impacto se definirá con valores según su severidad.(6). En el gráfico aparecen los valores mayores que 0, al igual que con la fecha de publicación (3).</t>
  </si>
  <si>
    <t>La puntuación base se definirá con valores según su severidad.(6). En el gráfico aparecen los valores mayores que 0, al igual que con la fecha de publicación (3).</t>
  </si>
  <si>
    <t>ESTADÍSTICAS AÑO DE PUBLICACION Y PUNTUACION BASE RESPECTO DEL TOTAL DE REGISTROS PARTE SMART HOME</t>
  </si>
  <si>
    <t>ESTADÍSTICAS AÑO DE PUBLICACION Y PUNTUACION BASE RESPECTO DEL TOTAL DE REGISTROS PARTE IOT</t>
  </si>
  <si>
    <t>En la siguiente gráfica y tabla se representa el porcentaje que representa un nivel de puntuacion base respecto del total de CVES, y el porcentaje del total que representan los CVES simultáneamente publicados en un determinado año y de una determinada severidad base.</t>
  </si>
  <si>
    <t>VALOR DE PUNTUACION BASE</t>
  </si>
  <si>
    <t>SEVERIDAD BASE ALTA</t>
  </si>
  <si>
    <t>SEVERIDAD BASE MEDIA</t>
  </si>
  <si>
    <t>SEVERIDAD BASE BAJA</t>
  </si>
  <si>
    <t>BASE SCORE</t>
  </si>
  <si>
    <t>CVE_Items.impact.baseMetricV2.cvssV2.baseScore</t>
  </si>
  <si>
    <t>La puntuación  base para una vulnerabilidad CVE recoge la gravedad de esta vulnerabilidad acorde a unas características intrínsecas. La puntuación base no suele modificarse ni variar a lo largo del tiempo. Se calcula teniendo en cuenta el vector de acceso, complejidad de acceso, autenticación e impacto de confidencialidad,integridad y disponibilidad. Se puntúa con números decimales del 0 al 10. Esta métrica es acorde a la versión del vector CVSS 2.0(6).</t>
  </si>
  <si>
    <t>MEDIA</t>
  </si>
  <si>
    <t>El objetivo de la búsqueda de la relación entre la puntuación base según  la versión del vector CVSS 2.0(6)y la fecha de publicación es hacer un estudio de la gravedad de la vulnerabilidad según sus características intrínsecas siguiendo la fecha de publicación del mismo, para verificar si según el número de registros estudiados y el año de publicación, cambian la gravedad de la vulnerabilidad.</t>
  </si>
  <si>
    <r>
      <t>VALOR SEVERIDAD BASE/</t>
    </r>
    <r>
      <rPr>
        <b/>
        <u/>
        <sz val="18"/>
        <color theme="1"/>
        <rFont val="Calibri Light"/>
        <family val="2"/>
        <scheme val="major"/>
      </rPr>
      <t>VALOR AÑO PUBLICACION</t>
    </r>
  </si>
  <si>
    <r>
      <t>PORCENTAJE TOTAL/</t>
    </r>
    <r>
      <rPr>
        <b/>
        <u/>
        <sz val="18"/>
        <color theme="1"/>
        <rFont val="Calibri Light"/>
        <family val="2"/>
        <scheme val="major"/>
      </rPr>
      <t>PORCENTAJE RESPECTO A SEVERIDAD BASE</t>
    </r>
  </si>
  <si>
    <t>En las siguientes gráficas y columnas se representa primeramente el número de registros de un determinado nivel de severidad base, y posteriormente dentro de cada tipo de impacto el número de CVES y el porcentaje del total de CVES de ese determinado nivel de severidad base  que se han publicado en un año específico.</t>
  </si>
  <si>
    <t>SEVERIDAD BASE CRÍTICA</t>
  </si>
  <si>
    <t>CRÍTICA</t>
  </si>
  <si>
    <t>SEVERIDAD DE IMPACTO CRÍTICA</t>
  </si>
  <si>
    <t>SEVERIDAD DE IMPACTO ALTA</t>
  </si>
  <si>
    <t>SEVERIDAD DE IMPACTO MEDIA</t>
  </si>
  <si>
    <t>SEVERIDAD DE IMPACTO BAJA</t>
  </si>
  <si>
    <t>NINGUNA SEVERIDAD DE IMPACTO</t>
  </si>
  <si>
    <r>
      <t>VALOR SEVERIDAD BASE/</t>
    </r>
    <r>
      <rPr>
        <b/>
        <u/>
        <sz val="18"/>
        <color theme="1"/>
        <rFont val="Calibri Light"/>
        <family val="2"/>
        <scheme val="major"/>
      </rPr>
      <t>VALOR SEVERIDAD DE IMPACTO</t>
    </r>
  </si>
  <si>
    <t>BASE SEVERITY</t>
  </si>
  <si>
    <t>CVE_Items.impact.baseMetricV3.cvssV3.baseSeverity</t>
  </si>
  <si>
    <t>La severidad es una clasificacion del grado de gravedad de la vulnerabilidad CVE. Recoge de forma textual la puntuación base, temporal y ambiental. Estas puntuaciones son mapeadas a un conjunto cerrado de valores según su puntuación (CRÍTICA,ALTA,MEDIA,BAJA,NINGUNA). La severidad viene definida según un rango de puntuaciones base en los vectores CVSS 3.0(4) y  CVSS 3.1.(5).</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</si>
  <si>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confidencialidad, integridad y disponibilidad. Esta métrica es acorde a la versión del vector CVSS 3.0(4) y 3.1.(5).</t>
  </si>
  <si>
    <t>El objetivo de la búsqueda de la relación entre la severidad base y la severidad de impacto según  la versión del vector CVSS 3.0(4)y CVSS 3.1(5) es ver cómo afecta la puntuación de impacto en la severidad base, ya que para calcular la puntuación base es necesario calcular previamente la puntuación de impacto.</t>
  </si>
  <si>
    <t>La puntuación base se definirá con valores según su severidad.(4)(5). En el gráfico aparecen los valores mayores que 0, al igual que con severidad de impacto.</t>
  </si>
  <si>
    <t>En las siguientes gráficas y columnas se representa primeramente el número de registros de un determinado nivel de severidad base, y posteriormente, dentro de cada nivel de severidad base, la severidad de impacto de las vulnerabilidades, para comprobar cómo la puntuación de  impacto afecta al cálculo de la severidad base.</t>
  </si>
  <si>
    <t>En la siguiente gráfica y tabla se representa el porcentaje que representa un nivel de puntuacion base respecto del total de CVES, y el porcentaje del total que representan los CVES simultáneamente de una determinada severidad de impacto y de una determinada severidad base.</t>
  </si>
  <si>
    <t>El objetivo de la búsqueda de la relación entre la severidad base y la severidad de explotabilidad según  la versión del vector CVSS 3.0(4)y CVSS 3.1(5) es ver cómo afecta la puntuación de explotabilidaden la severidad base, ya que para calcular la puntuación base es necesario calcular previamente la puntuación de explotabilidad.</t>
  </si>
  <si>
    <t>La puntuación de explotabilidad recoge las métricas de explotabilidad, que reflejan las características del componente vulnerable. Las métricas de explotabilidad se puntuación en relación al componente vulnerable y reflejan las propiedades que deben cumplirse para que la vulnerabilidad sea explotada de forma exitosa. A la hora de puntuar se tiene en cuenta que el atacante tiene conocimiento previo del sistema, como la configuración y mecanismos de defensa.  En las métricas de explotabilidad se tiene en cuenta el vector de ataque, la complejidad de ataque, los privilegios requeridos del atacante y si es necesaria la interacción del usuario. Se puntúa con números decimales del 0 al 10. Esta métrica es acorde a la versión del vector CVSS 3.0(4) y 3.1.(5).</t>
  </si>
  <si>
    <t>La puntuación base se definirá con valores según su severidad.(4)(5). En el gráfico aparecen los valores mayores que 0, al igual que con severidad de explotabilidad.</t>
  </si>
  <si>
    <t>En las siguientes gráficas y columnas se representa primeramente el número de registros de un determinado nivel de severidad base, y posteriormente, dentro de cada nivel de severidad base, la severidad de explotabilidad de las vulnerabilidades, para comprobar cómo la puntuación de  explotabilidad afecta al cálculo de la severidad base.</t>
  </si>
  <si>
    <t>En la siguiente gráfica y tabla se representa el porcentaje que representa un nivel de puntuacion base respecto del total de CVES, y el porcentaje del total que representan los CVES simultáneamente de una determinada severidad de explotabilidad y de una determinada severidad base.</t>
  </si>
  <si>
    <t>VALOR SEVERIDAD BASE/VALOR SEVERIDAD DE EXPLOTABILIDAD</t>
  </si>
  <si>
    <t>SEVERIDAD DE EXPLOTABILIDAD CRÍTICA</t>
  </si>
  <si>
    <t>SEVERIDAD DE EXPLOTABILIDAD ALTA</t>
  </si>
  <si>
    <t>SEVERIDAD DE EXPLOTABILIDAD MEDIA</t>
  </si>
  <si>
    <t>SEVERIDAD DE EXPLOTABILIDAD BAJA</t>
  </si>
  <si>
    <t>NINGUNA SEVERIDAD DE EXPLOTABILIDAD</t>
  </si>
  <si>
    <r>
      <t>VALOR SEVERIDAD BASE/</t>
    </r>
    <r>
      <rPr>
        <b/>
        <u/>
        <sz val="18"/>
        <color theme="1"/>
        <rFont val="Calibri Light"/>
        <family val="2"/>
        <scheme val="major"/>
      </rPr>
      <t>SEVERIDAD DE IMPACTO</t>
    </r>
  </si>
  <si>
    <t>ESTADÍSTICAS SEVERIDAD BASE Y EXPLOTABILIDAD RESPECTO DEL TOTAL DE REGISTROS PARTE IOT Y SMART HOME CONJUNTAS</t>
  </si>
  <si>
    <t>ESTADÍSTICAS SEVERIDAD BASE E IMPACTO RESPECTO DEL TOTAL DE REGISTROS PARTE IOT Y SMART HOME CONJUNTAS</t>
  </si>
  <si>
    <t>SEVERIDAD DE EXPLOTABILIDAD</t>
  </si>
  <si>
    <t>SEVERIDAD DE IMPACTO</t>
  </si>
  <si>
    <t>La puntuación de explotabilidad recoge las métricas de impacto, que reflejan las características del componente vulnerable. Las métricas de explotabilidad se puntuación en relación al componente vulnerable y reflejan las propiedades que deben cumplirse para que la vulnerabilidad sea explotada de forma exitosa. A la hora de puntuar se tiene en cuenta que el atacante tiene conocimiento previo del sistema, como la configuración y mecanismos de defensa.  En las métricas de explotabilidad se tiene en cuenta el vector de acceso, la complejidad de acceso, y el número de veces que el atacante debe autenticarse para lograr que el ataque sea exitoso. Se puntúa con números decimales del 0 al 10. Esta métrica es acorde a la versión del vector CVSS 2.0(6) .</t>
  </si>
  <si>
    <t>SEVERITY</t>
  </si>
  <si>
    <t>CVE_Items.impact.baseMetricV2.severity</t>
  </si>
  <si>
    <t>La severidad es una clasificacion del grado de gravedad de la vulnerabilidad CVE. Recoge de forma textual la puntuación base, temporal y ambiental. Estas puntuaciones son mapeadas a un conjunto cerrado de valores según su puntuación (ALTA,MEDIA,BAJA). La severidad viene definida según un rango de puntuaciones base (7).</t>
  </si>
  <si>
    <t>ALTA</t>
  </si>
  <si>
    <r>
      <rPr>
        <i/>
        <u/>
        <sz val="20"/>
        <color theme="4"/>
        <rFont val="Calibri"/>
        <family val="2"/>
        <scheme val="minor"/>
      </rPr>
      <t>(7) https://nvd.nist.gov/vuln-metrics/cvss</t>
    </r>
    <r>
      <rPr>
        <i/>
        <sz val="20"/>
        <color theme="4"/>
        <rFont val="Calibri"/>
        <family val="2"/>
        <scheme val="minor"/>
      </rPr>
      <t xml:space="preserve"> </t>
    </r>
  </si>
  <si>
    <t>El objetivo de la búsqueda de la relación entre la severidad base y la severidad de explotabilidad según  la versión del vector CVSS 2.0(6) es ver cómo afecta la puntuación de explotabilidaden la severidad base, ya que para calcular la puntuación base es necesario calcular previamente la puntuación de explotabilidad.</t>
  </si>
  <si>
    <t>La puntuación base se definirá con valores según su severidad.(7). En el gráfico aparecen los valores mayores que 0, al igual que con severidad de explotabilidad(6).</t>
  </si>
  <si>
    <t>La puntuación base se definirá con valores según su severidad.(7). En el gráfico aparecen los valores mayores que 0, al igual que con severidad de IMPACTO(6).</t>
  </si>
  <si>
    <t>En las siguientes gráficas y columnas se representa primeramente el número de registros de un determinado nivel de severidad base, y posteriormente, dentro de cada nivel de severidad base, la severidad de IMPACTO de las vulnerabilidades, para comprobar cómo la puntuación de  IMPACTO afecta al cálculo de la severidad base.</t>
  </si>
  <si>
    <t>VALOR SEVERIDAD BASE/VALOR SEVERIDAD DE IMPACTO</t>
  </si>
  <si>
    <t>ESTADÍSTICAS SEVERIDAD BASE Y IMPACTO RESPECTO DEL TOTAL DE REGISTROS PARTE IOT Y SMART HOME CONJUNTAS</t>
  </si>
  <si>
    <t>En la siguiente gráfica y tabla se representa el porcentaje que representa un nivel de puntuacion base respecto del total de CVES, y el porcentaje del total que representan los CVES simultáneamente de una determinada severidad de IMPACTO y de una determinada severidad base.</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</si>
  <si>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confidencialidad, integridad y disponibilidad. Esta métrica es acorde a la versión 2.0 CVSS (6).</t>
  </si>
  <si>
    <t>El objetivo de la búsqueda de la relación entre la severidad base y la severidad de IMPACTO según  la versión del vector CVSS 2.0(6) es ver cómo afecta la puntuación de IMPACTO en la severidad base, ya que para calcular la puntuación base es necesario calcular previamente la puntuación de IMPACTO.</t>
  </si>
  <si>
    <t>vultures@jpcert.or.jp</t>
  </si>
  <si>
    <t>cve@mitre.org/cve@cert.org.tw</t>
  </si>
  <si>
    <t>security-advisories@github.com</t>
  </si>
  <si>
    <t>security@apache.org</t>
  </si>
  <si>
    <t>ics-cert@hq.dhs.gov</t>
  </si>
  <si>
    <t>info@cert.vde.com</t>
  </si>
  <si>
    <t>secure@microsoft.com</t>
  </si>
  <si>
    <r>
      <t>PORCENTAJE TOTAL/</t>
    </r>
    <r>
      <rPr>
        <b/>
        <u/>
        <sz val="18"/>
        <color theme="1"/>
        <rFont val="Calibri Light"/>
        <family val="2"/>
        <scheme val="major"/>
      </rPr>
      <t>PORCENTAJE RESPECTO A PUBLICACIONES EN UN AÑO</t>
    </r>
  </si>
  <si>
    <t>talos-cna@cisco.com</t>
  </si>
  <si>
    <t>prodsec@nozominetworks.com</t>
  </si>
  <si>
    <t>security@android.com</t>
  </si>
  <si>
    <t>secalert_us@oracle.com</t>
  </si>
  <si>
    <t>security.cna@qualcomm.com</t>
  </si>
  <si>
    <t>cve-requests@bitdefender.com</t>
  </si>
  <si>
    <t>psirt@mcafee.com</t>
  </si>
  <si>
    <t>cve@rapid7.com</t>
  </si>
  <si>
    <t>security@trendmicro.com</t>
  </si>
  <si>
    <t>cve-notifications-us@f-secure.com</t>
  </si>
  <si>
    <t>vulnerability@kaspersky.com</t>
  </si>
  <si>
    <t>cybersecurity@schneider-electric.com</t>
  </si>
  <si>
    <t>product-security@apple.com</t>
  </si>
  <si>
    <t>security-alert@hpe.com</t>
  </si>
  <si>
    <t>secalert@redhat.com</t>
  </si>
  <si>
    <t>security@mozilla.org</t>
  </si>
  <si>
    <r>
      <t>AÑO PUBLICACION/</t>
    </r>
    <r>
      <rPr>
        <b/>
        <u/>
        <sz val="18"/>
        <color theme="1"/>
        <rFont val="Calibri Light"/>
        <family val="2"/>
        <scheme val="major"/>
      </rPr>
      <t>ASIGNADOR CVE</t>
    </r>
  </si>
  <si>
    <t>ASIGNADOR DISTINTO A LOS ANTERIORES</t>
  </si>
  <si>
    <t>ASSIGNER</t>
  </si>
  <si>
    <t>CVE_Items.cve.CVE_data_meta.ASSIGNER</t>
  </si>
  <si>
    <t>Los asignadores de un CVE son autoridades de numeración CVE (CNA). Los CNA son organizaciones de  investigadores, proveedores,  CERT, autorizadas por CVE para asignar un identificador a las vulnerabilidades, además de para publicar registros de estos CVEs siempre y cuando estén dentro de los ámbitos cubiertos por ellos mismos de forma específica. (1)</t>
  </si>
  <si>
    <t>TEXTO PLANO.</t>
  </si>
  <si>
    <t>ASIGNADORES CVE</t>
  </si>
  <si>
    <r>
      <t xml:space="preserve">(1) </t>
    </r>
    <r>
      <rPr>
        <i/>
        <u/>
        <sz val="20"/>
        <color theme="4"/>
        <rFont val="Calibri"/>
        <family val="2"/>
        <scheme val="minor"/>
      </rPr>
      <t>https://www.cve.org/ProgramOrganization/CNAs</t>
    </r>
  </si>
  <si>
    <t>El objetivo de la búsqueda es comprobar el número de CVES pertenecientes asignadores por cada año de los estudiados, para comprobar qué asignadores son los más activos en función del año y cuáles tienen más CVES asignadas..</t>
  </si>
  <si>
    <r>
      <t xml:space="preserve">(3) </t>
    </r>
    <r>
      <rPr>
        <i/>
        <u/>
        <sz val="20"/>
        <color theme="4"/>
        <rFont val="Calibri"/>
        <family val="2"/>
        <scheme val="minor"/>
      </rPr>
      <t>https://docs.paloaltonetworks.com/prisma/prisma-cloud/prisma-cloud-admin-compute/vulnerability_management/prisma_cloud_vulnerability_feed</t>
    </r>
  </si>
  <si>
    <t>En esta relacion se recogen todos los años de publicación que aparecen al menos una vez, al igual que todos los asignadores que aparecen al menos una vez, para recoger una muestra representativa de datos y relacionarlos entre sí.</t>
  </si>
  <si>
    <t>En la siguiente tabla se analizan la cantidad de CVES asociadas a unos asignadores en función del año de publicación de la misma, para comprobar qué asignadores han sido más activos según el año.</t>
  </si>
  <si>
    <t>VALOR SEVERIDAD BASE/VECTOR DE ATAQUE</t>
  </si>
  <si>
    <t>RED</t>
  </si>
  <si>
    <t>LOCAL</t>
  </si>
  <si>
    <t>FÍSICO</t>
  </si>
  <si>
    <t>RED ADYACENTE</t>
  </si>
  <si>
    <t>VECTOR DE ATAQUE CVSSV3</t>
  </si>
  <si>
    <t>ATTACK VECTOR</t>
  </si>
  <si>
    <t>CVE_Items.impact.baseMetricV3.cvssV3.attackVector</t>
  </si>
  <si>
    <t xml:space="preserve">Contexto en el que es posible la explotación de las vulnerabilidades CVE a la vulnerabilidad de forma remota, acorde a la versión 3.0 (4) y 3.1 (5) del vector CVSS.. El valor de la métrica será mayor cuando el atacante deba realizar el ataque de forma remota, al contrario que si lo realiza de forma física, ya que existe un mayor número de atacantes a través de la red que de forma física.  </t>
  </si>
  <si>
    <r>
      <rPr>
        <i/>
        <u/>
        <sz val="18"/>
        <color theme="4"/>
        <rFont val="Calibri"/>
        <family val="2"/>
        <scheme val="minor"/>
      </rPr>
      <t>(4) https://www.first.org/cvss/v3.0/specification-document                                                                                                (5) https://www.first.org/cvss/specification-document</t>
    </r>
    <r>
      <rPr>
        <i/>
        <sz val="18"/>
        <color theme="4"/>
        <rFont val="Calibri"/>
        <family val="2"/>
        <scheme val="minor"/>
      </rPr>
      <t xml:space="preserve">                                         </t>
    </r>
  </si>
  <si>
    <t>El objetivo de la búsqueda de la relación entre la severidad base y el vector de ataque según  la versión del vector CVSS 3.0(4)y CVSS 3.1(5) es ver cómo el vector de ataque influye en la severidad base ya que el valor de la severidad será mayor cuando el atacante deba realizar el ataque de forma remota, al contrario que si lo realiza de forma física, ya que existe un mayor número de atacantes a través de la red que de forma física.  (4)</t>
  </si>
  <si>
    <t>La puntuación base se definirá con valores según su severidad.(4)(5). En el gráfico aparecen los valores mayores que 0, al igual que para los valores de vector de ataque.</t>
  </si>
  <si>
    <t>En las siguientes gráficas y columnas se representa primeramente el número de registros de un determinado nivel de severidad base, y posteriormente, dentro de cada nivel de severidad base, el vector de ataque de las vulnerabilidades, para comprobar cómo el vector de ataque afecta al nivel de severidad base.</t>
  </si>
  <si>
    <t>ATTACK COMPLEXITY</t>
  </si>
  <si>
    <t>CVE_Items.impact.baseMetricV3.cvssV3.attackComplexity</t>
  </si>
  <si>
    <t xml:space="preserve">Esta columna mide la complejidad de ataque, es decir, la dificultad que se le presenta al atacante para explotar la vulnerabilidad CVE especificada, debido a unas condiciones que deben existir para ello como una configuración específica del dispositivo o contar con cierta información del objetivo, acorde a la versión 3.0 (4) y 3.1 (5) del vector CVSS. </t>
  </si>
  <si>
    <r>
      <rPr>
        <i/>
        <u/>
        <sz val="20"/>
        <color theme="4"/>
        <rFont val="Calibri"/>
        <family val="2"/>
        <scheme val="minor"/>
      </rPr>
      <t>(4) https://www.first.org/cvss/v3.0/specification-document                                                                 (5) https://www.first.org/cvss/specification-document</t>
    </r>
    <r>
      <rPr>
        <i/>
        <sz val="20"/>
        <color theme="4"/>
        <rFont val="Calibri"/>
        <family val="2"/>
        <scheme val="minor"/>
      </rPr>
      <t xml:space="preserve">                                         </t>
    </r>
  </si>
  <si>
    <t>VALOR SEVERIDAD BASE/COMPLEJIDAD DE ATAQUE</t>
  </si>
  <si>
    <t>ESTADÍSTICAS SEVERIDAD BASE Y VECTOR DE ATAQUE RESPECTO DEL TOTAL DE REGISTROS PARTE IOT Y SMART HOME CONJUNTAS</t>
  </si>
  <si>
    <t>ESTADÍSTICAS SEVERIDAD BASE Y COMPLEJIDAD DE ATAQUE RESPECTO DEL TOTAL DE REGISTROS PARTE IOT Y SMART HOME CONJUNTAS</t>
  </si>
  <si>
    <t>La puntuación base se definirá con valores según su severidad.(4)(5). En el gráfico aparecen los valores mayores que 0, al igual que para los valores de complejidad de ataque.</t>
  </si>
  <si>
    <t>En las siguientes gráficas y columnas se representa primeramente el número de registros de un determinado nivel de severidad base, y posteriormente, dentro de cada nivel de severidad base, la complejidad de ataque de de las vulnerabilidades, para comprobar cómo la complejidad de ataque afecta al nivel de severidad base.</t>
  </si>
  <si>
    <t>La puntuación base se definirá con valores según su severidad.(4)(5). En el gráfico aparecen los valores mayores que 0, al igual que con la complejidad de ataque.</t>
  </si>
  <si>
    <t>En la siguiente gráfica y tabla se representa el porcentaje que representa un nivel de puntuacion base respecto del total de CVES, y el porcentaje del total que representan los CVES simultáneamente de una determinada complejidad de ataque y de una determinada severidad base.</t>
  </si>
  <si>
    <t>La puntuación base se definirá con valores según su severidad.(4)(5). En el gráfico aparecen los valores mayores que 0, al igual que con el vector de ataque.</t>
  </si>
  <si>
    <t>En la siguiente gráfica y tabla se representa el porcentaje que representa un nivel de puntuacion base respecto del total de CVES, y el porcentaje del total que representan los CVES simultáneamente de un determinado vector de ataque y de una determinada severidad base.</t>
  </si>
  <si>
    <t>COMPLEJIDAD DE ATAQUE</t>
  </si>
  <si>
    <t>El objetivo de la búsqueda de la relación entre la severidad base y la complejidad de ataque según  la versión del vector CVSS 3.0(4)y CVSS 3.1(5) es ver cómo la complejidad ataque influye en la severidad base ya que el valor de la severidad será mayor cuanto menor sea la complejidad de ataque y más sencillo sea explotar la vulnerabilidad.  (4)</t>
  </si>
  <si>
    <t>USER INTERACTION</t>
  </si>
  <si>
    <t>CVE_Items.impact.baseMetricV3.cvssV3.userInteraction</t>
  </si>
  <si>
    <t>En esta columna se recoge la colaboración o no necesaria de un usuario que no sea el atacante para que la vulnerabilidad sea comprometida de forma exitosa. Por tanto, este valor especifica si se requiere la colaboración de un usuario externo para comprometer la vulnerabilidad CVE. La puntuación base será mayor si no se requiere la interacción de usuario, ya que significa que el usuario tiene las herramientas suficientes para conseguir que el ataque se realice de forma exitosa.  Estos valores son acordes a la versión CVSS 3.0(4) y 3.1.(5)</t>
  </si>
  <si>
    <t>REQUERIDA</t>
  </si>
  <si>
    <r>
      <rPr>
        <i/>
        <u/>
        <sz val="20"/>
        <color theme="4"/>
        <rFont val="Calibri"/>
        <family val="2"/>
        <scheme val="minor"/>
      </rPr>
      <t xml:space="preserve">(4) https://www.first.org/cvss/v3.0/specification-document </t>
    </r>
    <r>
      <rPr>
        <i/>
        <sz val="20"/>
        <color theme="4"/>
        <rFont val="Calibri"/>
        <family val="2"/>
        <scheme val="minor"/>
      </rPr>
      <t xml:space="preserve">                                                                                                                                                                                             (5) </t>
    </r>
    <r>
      <rPr>
        <i/>
        <u/>
        <sz val="20"/>
        <color theme="4"/>
        <rFont val="Calibri"/>
        <family val="2"/>
        <scheme val="minor"/>
      </rPr>
      <t>https://www.first.org/cvss/specification-document</t>
    </r>
  </si>
  <si>
    <t>El objetivo de la búsqueda de la relación entre la severidad base y la interacción de usuario requerida según  la versión del vector CVSS 3.0(4)y CVSS 3.1(5) es ver cómo los requerimentos de interacción de usuario para explotar una vulnerabilidad de  forma satisfactoria nfluyen en la severidad base ya que el valor de la severidad será mayor si no se requiere la interacción de usuario ya que será  más sencillo explotar la vulnerabilidad.  (4)</t>
  </si>
  <si>
    <t>La puntuación base se definirá con valores según su severidad.(4)(5). En el gráfico aparecen los valores mayores que 0, al igual que para los valores de interacción de usuario.</t>
  </si>
  <si>
    <t>En las siguientes gráficas y columnas se representa primeramente el número de registros de un determinado nivel de severidad base, y posteriormente, dentro de cada nivel de severidad base, si se requiere la interacción de usuario para explotar una vulnerabilidad o no, para comprobar cómo la interacción de usuario requerida afecta al nivel de severidad base.</t>
  </si>
  <si>
    <t>VALOR SEVERIDAD BASE/INTERACCION DE USUARIO REQUERIDA</t>
  </si>
  <si>
    <t>NO REQUERIDA</t>
  </si>
  <si>
    <t>En la siguiente gráfica y tabla se representa el porcentaje que representa un nivel de puntuacion base respecto del total de CVES, y el porcentaje del total que representan los CVES simultáneamente con unos requerimentos de interacción de usuario para explotar la vulnerabilidad y de una determinada severidad base.</t>
  </si>
  <si>
    <t>INTERACCIÓN DE USUARIO REQUERIDA</t>
  </si>
  <si>
    <t>ALCANCE</t>
  </si>
  <si>
    <t>La puntuación base se definirá con valores según su severidad.(4)(5). En el gráfico aparecen los valores mayores que 0, al igual que para los valores de alcance.</t>
  </si>
  <si>
    <t>En la siguiente gráfica y tabla se representa el porcentaje que representa un nivel de puntuacion base respecto del total de CVES, y el porcentaje del total que representan los CVES simultáneamente con un alcance específico y de una determinada severidad base.</t>
  </si>
  <si>
    <t>ESTADÍSTICAS SEVERIDAD BASE E INTERACCIÓN DE USUARIO REQUERIDA RESPECTO DEL TOTAL DE REGISTROS PARTE IOT Y SMART HOME CONJUNTAS</t>
  </si>
  <si>
    <t>ESTADÍSTICAS SEVERIDAD BASE Y ALCANCE RESPECTO DEL TOTAL DE REGISTROS PARTE IOT Y SMART HOME CONJUNTAS</t>
  </si>
  <si>
    <t>CAMBIADO</t>
  </si>
  <si>
    <t>NO CAMBIADO</t>
  </si>
  <si>
    <t>VALOR SEVERIDAD BASE/ALCANCE</t>
  </si>
  <si>
    <t>SCOPE</t>
  </si>
  <si>
    <t>CVE_Items.impact.baseMetricV3.cvssV3.scope</t>
  </si>
  <si>
    <t>Esta columna detalla  si una vulnerabilidad explotada por un atacante afecta a los componentes más allá de de su alcance de seguridad, acorde a la versión 3.0(4) y  3.1.(5) del vector CVSS.</t>
  </si>
  <si>
    <t>MODIFICADO</t>
  </si>
  <si>
    <r>
      <rPr>
        <i/>
        <u/>
        <sz val="20"/>
        <color theme="4"/>
        <rFont val="Calibri"/>
        <family val="2"/>
        <scheme val="minor"/>
      </rPr>
      <t xml:space="preserve">(4) https://www.first.org/cvss/v3.0/specification-document </t>
    </r>
    <r>
      <rPr>
        <i/>
        <sz val="20"/>
        <color theme="4"/>
        <rFont val="Calibri"/>
        <family val="2"/>
        <scheme val="minor"/>
      </rPr>
      <t xml:space="preserve">                                                                                                                                                                                                   (5) </t>
    </r>
    <r>
      <rPr>
        <i/>
        <u/>
        <sz val="20"/>
        <color theme="4"/>
        <rFont val="Calibri"/>
        <family val="2"/>
        <scheme val="minor"/>
      </rPr>
      <t>https://www.first.org/cvss/specification-document</t>
    </r>
  </si>
  <si>
    <t>El objetivo de la búsqueda de la relación entre la severidad base y el alcance del ataque según  la versión del vector CVSS 3.0(4)y CVSS 3.1(5) es ver cómo el alcance del ataque influye en la severidad base ya que el valor de la severidad será mayor si el componente vulnerable y el afectado no son los mismos, ya que el alcance del ataque será mayor.  (4)</t>
  </si>
  <si>
    <t>En las siguientes gráficas y columnas se representa primeramente el número de registros de un determinado nivel de severidad base, y posteriormente, dentro de cada nivel de severidad base, el alcance de la explotación de la vulnerabilidad, para comprobar cómo el alcance afecta al nivel de severidad base.</t>
  </si>
  <si>
    <t>VALOR SEVERIDAD BASE/IMPACTO DE CONFIDENCIALIDAD</t>
  </si>
  <si>
    <t>ALTO</t>
  </si>
  <si>
    <t>BAJO</t>
  </si>
  <si>
    <t>NO IMPACTO</t>
  </si>
  <si>
    <t>ESTADÍSTICAS SEVERIDAD BASE E IMPACTO DE CONFIDENCIALIDAD RESPECTO DEL TOTAL DE REGISTROS PARTE IOT Y SMART HOME CONJUNTAS</t>
  </si>
  <si>
    <t>La puntuación base se definirá con valores según su severidad.(4)(5). En el gráfico aparecen los valores mayores que 0, al igual que con el impacto de confidencialidad.</t>
  </si>
  <si>
    <t>En la siguiente gráfica y tabla se representa el porcentaje que representa un nivel de puntuacion base respecto del total de CVES, y el porcentaje del total que representan los CVES simultáneamente de un determinado impacto de confidencialidad y de una determinada severidad base.</t>
  </si>
  <si>
    <t>La puntuación base se definirá con valores según su severidad.(4)(5). En el gráfico aparecen los valores mayores que 0, al igual que para los valores de impacto de confidencialidad.</t>
  </si>
  <si>
    <t>En las siguientes gráficas y columnas se representa primeramente el número de registros de un determinado nivel de severidad base, y posteriormente, dentro de cada nivel de severidad base, el impacto de confidencialidad de las vulnerabilidades, para comprobar cómo el impacto de confidencialidad afecta al nivel de severidad base.</t>
  </si>
  <si>
    <t>CONFIDENTIALITY IMPACT</t>
  </si>
  <si>
    <t>CVE_Items.impact.baseMetricV3.cvssV3.confidentialityImpact</t>
  </si>
  <si>
    <t xml:space="preserve">Esta columna mide el impacto de confidencialidad, es decir, el impacto en recursos de información que puede ser causado por su divulgación o acceso de forma no autorizada, causado por la explotabilidad de la vulnerabilidad CVE especificada,, acorde a la versión 3.0 (4) y 3.1 (5) del vector CVSS. </t>
  </si>
  <si>
    <t>El objetivo de la búsqueda de la relación entre la severidad base y el vector de ataque según  la versión del vector CVSS 3.0(4)y CVSS 3.1(5) es ver cómo el impacto de confidencialidad influye en la severidad base ya que el valor de la severidad será mayor cuanto mayor impacto sufra en la confidencialidad el sistema o producto dañado por el ataque.  (4)</t>
  </si>
  <si>
    <r>
      <t>(4) https://www.first.org/cvss/v3.0/specification-document</t>
    </r>
    <r>
      <rPr>
        <i/>
        <sz val="20"/>
        <color theme="4"/>
        <rFont val="Calibri"/>
        <family val="2"/>
        <scheme val="minor"/>
      </rPr>
      <t xml:space="preserve">                                                                 </t>
    </r>
    <r>
      <rPr>
        <i/>
        <u/>
        <sz val="20"/>
        <color theme="4"/>
        <rFont val="Calibri"/>
        <family val="2"/>
        <scheme val="minor"/>
      </rPr>
      <t>(5) https://www.first.org/cvss/specification-document</t>
    </r>
  </si>
  <si>
    <t>El objetivo de la búsqueda de la relación entre la severidad base y el vector de ataque según  la versión del vector CVSS 3.0(4)y CVSS 3.1(5) es ver cómo el impacto de INTEGRIDAD influye en la severidad base ya que el valor de la severidad será mayor cuanto mayor impacto sufra en la INTEGRIDAD el sistema o producto dañado por el ataque.  (4)</t>
  </si>
  <si>
    <t>La puntuación base se definirá con valores según su severidad.(4)(5). En el gráfico aparecen los valores mayores que 0, al igual que para los valores de impacto de INTEGRIDAD.</t>
  </si>
  <si>
    <t>En las siguientes gráficas y columnas se representa primeramente el número de registros de un determinado nivel de severidad base, y posteriormente, dentro de cada nivel de severidad base, el impacto de INTEGRIDAD de las vulnerabilidades, para comprobar cómo el impacto de INTEGRIDAD afecta al nivel de severidad base.</t>
  </si>
  <si>
    <t>VALOR SEVERIDAD BASE/IMPACTO DE INTEGRIDAD</t>
  </si>
  <si>
    <t>ESTADÍSTICAS SEVERIDAD BASE E IMPACTO DE INTEGRIDAD RESPECTO DEL TOTAL DE REGISTROS PARTE IOT Y SMART HOME CONJUNTAS</t>
  </si>
  <si>
    <t>La puntuación base se definirá con valores según su severidad.(4)(5). En el gráfico aparecen los valores mayores que 0, al igual que con el impacto de INTEGRIDAD.</t>
  </si>
  <si>
    <t>En la siguiente gráfica y tabla se representa el porcentaje que representa un nivel de puntuacion base respecto del total de CVES, y el porcentaje del total que representan los CVES simultáneamente de un determinado impacto de INTEGRIDAD y de una determinada severidad base.</t>
  </si>
  <si>
    <t>CVE_Items.impact.baseMetricV3.cvssV3.integrityImpact</t>
  </si>
  <si>
    <t>INTEGRITY IMPACT</t>
  </si>
  <si>
    <t xml:space="preserve">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y 3.1 (5) del vector CVSS. </t>
  </si>
  <si>
    <t>IMPACTO DE CONFIDENCIALIDAD CVSSV3</t>
  </si>
  <si>
    <t>IMPACTO DE INTEGRIDAD CVSSV3</t>
  </si>
  <si>
    <t>El objetivo de la búsqueda de la relación entre la severidad base y el vector de ataque según  la versión del vector CVSS 3.0(4)y CVSS 3.1(5) es ver cómo el impacto de DISPONIBILIDAD influye en la severidad base ya que el valor de la severidad será mayor cuanto mayor impacto sufra en la DISPONIBILIDAD el sistema o producto dañado por el ataque.  (4)</t>
  </si>
  <si>
    <t>La puntuación base se definirá con valores según su severidad.(4)(5). En el gráfico aparecen los valores mayores que 0, al igual que para los valores de impacto de DISPONIBILIDAD.</t>
  </si>
  <si>
    <t>En las siguientes gráficas y columnas se representa primeramente el número de registros de un determinado nivel de severidad base, y posteriormente, dentro de cada nivel de severidad base, el impacto de DISPONIBILIDAD de las vulnerabilidades, para comprobar cómo el impacto de DISPONIBILIDAD afecta al nivel de severidad base.</t>
  </si>
  <si>
    <t>VALOR SEVERIDAD BASE/IMPACTO DE DISPONIBILIDAD</t>
  </si>
  <si>
    <t>ESTADÍSTICAS SEVERIDAD BASE E IMPACTO DE DISPONIBILIDAD RESPECTO DEL TOTAL DE REGISTROS PARTE IOT Y SMART HOME CONJUNTAS</t>
  </si>
  <si>
    <t>La puntuación base se definirá con valores según su severidad.(4)(5). En el gráfico aparecen los valores mayores que 0, al igual que con el impacto de DISPONIBILIDAD.</t>
  </si>
  <si>
    <t>En la siguiente gráfica y tabla se representa el porcentaje que representa un nivel de puntuacion base respecto del total de CVES, y el porcentaje del total que representan los CVES simultáneamente de un determinado impacto de DISPONIBILIDAD y de una determinada severidad base.</t>
  </si>
  <si>
    <t>IMPACTO DE DISPONIBILIDAD CVSSV3</t>
  </si>
  <si>
    <t>CVE_Items.impact.baseMetricV3.cvssV3.availabilityImpact</t>
  </si>
  <si>
    <t>AVAILABILITY IMPACT</t>
  </si>
  <si>
    <t xml:space="preserve">Esta columna mide el impacto de disponibilidad,es decir, el impacto en recursos de información que puede ser causado por su modificación de forma no autorizada, lo que conlleva la no veracidad de la información, causado por la explotabilidad de la vulnerabilidad CVE especificada, acorde a la versión 3.0 (4) y 3.1 (5) del vector CVSS. </t>
  </si>
  <si>
    <t>ALTOS</t>
  </si>
  <si>
    <t>BAJOS</t>
  </si>
  <si>
    <t>PRIVILEGIOS REQUERIDOS CVSSV3</t>
  </si>
  <si>
    <t>En la siguiente gráfica y tabla se representa el porcentaje que representa un nivel de puntuacion base respecto del total de CVES, y el porcentaje del total que representan los CVES simultáneamente con un determinado nivel de privilegios requeridos y de una determinada severidad base.</t>
  </si>
  <si>
    <t>La puntuación base se definirá con valores según su severidad.(4)(5). En el gráfico aparecen los valores mayores que 0, al igual que con el nivel de privilegios requeridos..</t>
  </si>
  <si>
    <t>ESTADÍSTICAS SEVERIDAD BASE Y PRIVILEGIOS REQUERIDOS RESPECTO DEL TOTAL DE REGISTROS PARTE IOT Y SMART HOME CONJUNTAS</t>
  </si>
  <si>
    <t>NO PRIVILEGIOS REQUERIDOS</t>
  </si>
  <si>
    <t>VALOR SEVERIDAD BASE/PRIVILEGIOS REQUERIDOS</t>
  </si>
  <si>
    <t>En las siguientes gráficas y columnas se representa primeramente el número de registros de un determinado nivel de severidad base, y posteriormente, dentro de cada nivel de severidad base, los privilegios requeridos para explotar las vulnerabilidades, para comprobar cómo el nivel de privilegios requeridos a la hora de explotar una vulnerabilidad afecta al nivel de severidad base.</t>
  </si>
  <si>
    <t>La puntuación base se definirá con valores según su severidad.(4)(5). En el gráfico aparecen los valores mayores que 0, al igual que para los valores de nivel de privilegios requeridos.</t>
  </si>
  <si>
    <t>PRIVILEGES REQUIRED</t>
  </si>
  <si>
    <t>CVE_Items.impact.baseMetricV3.cvssV3.privilegesRequired</t>
  </si>
  <si>
    <t>El objetivo de la búsqueda de la relación entre la SEVERIDAD DE IMPACTO y el vector de ataque según  la versión del vector CVSS 3.0(4)y CVSS 3.1(5) es ver cómo el impacto de confidencialidad influye en la SEVERIDAD DE IMPACTO ya que el valor de la severidad será mayor cuanto mayor impacto sufra en la confidencialidad el sistema o producto dañado por el ataque.  (4)</t>
  </si>
  <si>
    <t>En las siguientes gráficas y columnas se representa primeramente el número de registros de un determinado nivel de SEVERIDAD DE IMPACTO, y posteriormente, dentro de cada nivel de SEVERIDAD DE IMPACTO, el impacto de confidencialidad de las vulnerabilidades, para comprobar cómo el impacto de confidencialidad afecta al nivel de SEVERIDAD DE IMPACTO.</t>
  </si>
  <si>
    <t>VALOR SEVERIDAD DE IMPACTO/IMPACTO DE CONFIDENCIALIDAD</t>
  </si>
  <si>
    <t>PORCENTAJE TOTAL/PORCENTAJE RESPECTO A SEVERIDAD DE IMPACTO</t>
  </si>
  <si>
    <t>ESTADÍSTICAS SEVERIDAD DE IMPACTO E IMPACTO DE CONFIDENCIALIDAD RESPECTO DEL TOTAL DE REGISTROS PARTE IOT Y SMART HOME CONJUNTAS</t>
  </si>
  <si>
    <t>En la siguiente gráfica y tabla se representa el porcentaje que representa un nivel de puntuacion base respecto del total de CVES, y el porcentaje del total que representan los CVES simultáneamente de un determinado impacto de confidencialidad y de una determinada SEVERIDAD DE IMPACTO.</t>
  </si>
  <si>
    <t>El objetivo de la búsqueda de la relación entre la SEVERIDAD DE IMPACTO y el vector de ataque según  la versión del vector CVSS 3.0(4)y CVSS 3.1(5) es ver cómo el impacto de INTEGRIDAD influye en la SEVERIDAD DE IMPACTO ya que el valor de la severidad será mayor cuanto mayor impacto sufra en la INTEGRIDAD el sistema o producto dañado por el ataque.  (4)</t>
  </si>
  <si>
    <t>En las siguientes gráficas y columnas se representa primeramente el número de registros de un determinado nivel de SEVERIDAD DE IMPACTO, y posteriormente, dentro de cada nivel de SEVERIDAD DE IMPACTO, el impacto de INTEGRIDAD de las vulnerabilidades, para comprobar cómo el impacto de INTEGRIDAD afecta al nivel de SEVERIDAD DE IMPACTO.</t>
  </si>
  <si>
    <t>VALOR SEVERIDAD DE IMPACTO/IMPACTO DE INTEGRIDAD</t>
  </si>
  <si>
    <t>ESTADÍSTICAS SEVERIDAD DE IMPACTO E IMPACTO DE INTEGRIDAD RESPECTO DEL TOTAL DE REGISTROS PARTE IOT Y SMART HOME CONJUNTAS</t>
  </si>
  <si>
    <t>El objetivo de la búsqueda de la relación entre la SEVERIDAD DE IMPACTO y el vector de ataque según  la versión del vector CVSS 3.0(4)y CVSS 3.1(5) es ver cómo el impacto de DISPONIBILIDAD influye en la SEVERIDAD DE IMPACTO ya que el valor de la severidad será mayor cuanto mayor impacto sufra en la DISPONIBILIDAD el sistema o producto dañado por el ataque.  (4)</t>
  </si>
  <si>
    <t>En las siguientes gráficas y columnas se representa primeramente el número de registros de un determinado nivel de SEVERIDAD DE IMPACTO, y posteriormente, dentro de cada nivel de SEVERIDAD DE IMPACTO, el impacto de DISPONIBILIDAD de las vulnerabilidades, para comprobar cómo el impacto de DISPONIBILIDAD afecta al nivel de SEVERIDAD DE IMPACTO.</t>
  </si>
  <si>
    <t>VALOR SEVERIDAD DE IMPACTO/IMPACTO DE DISPONIBILIDAD</t>
  </si>
  <si>
    <t>ESTADÍSTICAS SEVERIDAD DE IMPACTO E IMPACTO DE DISPONIBILIDAD RESPECTO DEL TOTAL DE REGISTROS PARTE IOT Y SMART HOME CONJUNTAS</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</si>
  <si>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confidencialidad, integridad y disponibilidad. Esta métrica es acorde a la versión del vector CVSS 3.0(4) y 3.1.(5). Para este caso se expresa en función de la severidad.</t>
  </si>
  <si>
    <t>La puntuacion de impacto se definirá con valores según su severidad.(4)(5). En el gráfico aparecen los valores mayores que 0, al igual que para los valores de impacto de confidencialidad.</t>
  </si>
  <si>
    <t>La puntuacion de impacto se definirá con valores según su severidad.(4)(5). En el gráfico aparecen los valores mayores que 0, al igual que con el impacto de confidencialidad.</t>
  </si>
  <si>
    <t>VALOR DE PUNTUACION DE IMPACTO</t>
  </si>
  <si>
    <t>La puntuacion de impacto se definirá con valores según su severidad.(4)(5). En el gráfico aparecen los valores mayores que 0, al igual que para los valores de impacto de INTEGRIDAD.</t>
  </si>
  <si>
    <t>La puntuacion de impacto se definirá con valores según su severidad.(4)(5). En el gráfico aparecen los valores mayores que 0, al igual que con el impacto de INTEGRIDAD.</t>
  </si>
  <si>
    <t>VALOR DE SEVERIDAD DE IMPACTO</t>
  </si>
  <si>
    <t>En la siguiente gráfica y tabla se representa el porcentaje que representa un nivel de puntuacion de impacto respecto del total de CVES, y el porcentaje del total que representan los CVES simultáneamente de un determinado impacto de INTEGRIDAD y de una determinada SEVERIDAD DE IMPACTO.</t>
  </si>
  <si>
    <t>La puntuacion de impacto se definirá con valores según su severidad.(4)(5). En el gráfico aparecen los valores mayores que 0, al igual que para los valores de impacto de DISPONIBILIDAD.</t>
  </si>
  <si>
    <t>La puntuacion de impacto se definirá con valores según su severidad.(4)(5). En el gráfico aparecen los valores mayores que 0, al igual que con el impacto de DISPONIBILIDAD.</t>
  </si>
  <si>
    <t>En la siguiente gráfica y tabla se representa el porcentaje que representa un nivel de puntuacion de impacto respecto del total de CVES, y el porcentaje del total que representan los CVES simultáneamente de un determinado impacto de DISPONIBILIDAD y de una determinada SEVERIDAD DE IMPACTO.</t>
  </si>
  <si>
    <t>VALOR DE puntuacion de impacto</t>
  </si>
  <si>
    <t>El objetivo de la búsqueda de la relación entre la SEVERIDAD DE EXPLOTABILIDAD y el alcance del ataque según  la versión del vector CVSS 3.0(4)y CVSS 3.1(5) es ver cómo el alcance del ataque influye en la SEVERIDAD DE EXPLOTABILIDAD ya que el valor de la severidad será mayor si el componente vulnerable y el afectado no son los mismos, ya que el alcance del ataque será mayor.  (4)</t>
  </si>
  <si>
    <t>En las siguientes gráficas y columnas se representa primeramente el número de registros de un determinado nivel de SEVERIDAD DE EXPLOTABILIDAD, y posteriormente, dentro de cada nivel de SEVERIDAD DE EXPLOTABILIDAD, el alcance de la explotación de la vulnerabilidad, para comprobar cómo el alcance afecta al nivel de SEVERIDAD DE EXPLOTABILIDAD.</t>
  </si>
  <si>
    <t>VALOR SEVERIDAD DE EXPLOTABILIDAD/ALCANCE</t>
  </si>
  <si>
    <t>PORCENTAJE TOTAL/PORCENTAJE RESPECTO A SEVERIDAD DE EXPLOTABILIDAD</t>
  </si>
  <si>
    <t>ESTADÍSTICAS SEVERIDAD DE EXPLOTABILIDAD Y ALCANCE RESPECTO DEL TOTAL DE REGISTROS PARTE IOT Y SMART HOME CONJUNTAS</t>
  </si>
  <si>
    <t>En las siguientes gráficas y columnas se representa primeramente el número de registros de un determinado nivel de SEVERIDAD DE EXPLOTABILIDAD, y posteriormente, dentro de cada nivel de SEVERIDAD DE EXPLOTABILIDAD, los privilegios requeridos para explotar las vulnerabilidades, para comprobar cómo el nivel de privilegios requeridos a la hora de explotar una vulnerabilidad afecta al nivel de SEVERIDAD DE EXPLOTABILIDAD.</t>
  </si>
  <si>
    <t>VALOR SEVERIDAD DE EXPLOTABILIDAD/PRIVILEGIOS REQUERIDOS</t>
  </si>
  <si>
    <t>ESTADÍSTICAS SEVERIDAD DE EXPLOTABILIDAD Y PRIVILEGIOS REQUERIDOS RESPECTO DEL TOTAL DE REGISTROS PARTE IOT Y SMART HOME CONJUNTAS</t>
  </si>
  <si>
    <t>El objetivo de la búsqueda de la relación entre la SEVERIDAD DE EXPLOTABILIDAD y la interacción de usuario requerida según  la versión del vector CVSS 3.0(4)y CVSS 3.1(5) es ver cómo los requerimentos de interacción de usuario para explotar una vulnerabilidad de  forma satisfactoria nfluyen en la SEVERIDAD DE EXPLOTABILIDAD ya que el valor de la severidad será mayor si no se requiere la interacción de usuario ya que será  más sencillo explotar la vulnerabilidad.  (4)</t>
  </si>
  <si>
    <t>En las siguientes gráficas y columnas se representa primeramente el número de registros de un determinado nivel de SEVERIDAD DE EXPLOTABILIDAD, y posteriormente, dentro de cada nivel de SEVERIDAD DE EXPLOTABILIDAD, si se requiere la interacción de usuario para explotar una vulnerabilidad o no, para comprobar cómo la interacción de usuario requerida afecta al nivel de SEVERIDAD DE EXPLOTABILIDAD.</t>
  </si>
  <si>
    <t>VALOR SEVERIDAD DE EXPLOTABILIDAD/INTERACCION DE USUARIO REQUERIDA</t>
  </si>
  <si>
    <t>ESTADÍSTICAS SEVERIDAD DE EXPLOTABILIDAD E INTERACCIÓN DE USUARIO REQUERIDA RESPECTO DEL TOTAL DE REGISTROS PARTE IOT Y SMART HOME CONJUNTAS</t>
  </si>
  <si>
    <t>El objetivo de la búsqueda de la relación entre la SEVERIDAD DE EXPLOTABILIDAD y la complejidad de ataque según  la versión del vector CVSS 3.0(4)y CVSS 3.1(5) es ver cómo la complejidad ataque influye en la SEVERIDAD DE EXPLOTABILIDAD ya que el valor de la severidad será mayor cuanto menor sea la complejidad de ataque y más sencillo sea explotar la vulnerabilidad.  (4)</t>
  </si>
  <si>
    <t>En las siguientes gráficas y columnas se representa primeramente el número de registros de un determinado nivel de SEVERIDAD DE EXPLOTABILIDAD, y posteriormente, dentro de cada nivel de SEVERIDAD DE EXPLOTABILIDAD, la complejidad de ataque de de las vulnerabilidades, para comprobar cómo la complejidad de ataque afecta al nivel de SEVERIDAD DE EXPLOTABILIDAD.</t>
  </si>
  <si>
    <t>VALOR SEVERIDAD DE EXPLOTABILIDAD/COMPLEJIDAD DE ATAQUE</t>
  </si>
  <si>
    <t>ESTADÍSTICAS SEVERIDAD DE EXPLOTABILIDAD Y COMPLEJIDAD DE ATAQUE RESPECTO DEL TOTAL DE REGISTROS PARTE IOT Y SMART HOME CONJUNTAS</t>
  </si>
  <si>
    <t>El objetivo de la búsqueda de la relación entre la SEVERIDAD DE EXPLOTABILIDAD y el vector de ataque según  la versión del vector CVSS 3.0(4)y CVSS 3.1(5) es ver cómo el vector de ataque influye en la SEVERIDAD DE EXPLOTABILIDAD ya que el valor de la severidad será mayor cuando el atacante deba realizar el ataque de forma remota, al contrario que si lo realiza de forma física, ya que existe un mayor número de atacantes a través de la red que de forma física.  (4)</t>
  </si>
  <si>
    <t>En las siguientes gráficas y columnas se representa primeramente el número de registros de un determinado nivel de SEVERIDAD DE EXPLOTABILIDAD, y posteriormente, dentro de cada nivel de SEVERIDAD DE EXPLOTABILIDAD, el vector de ataque de las vulnerabilidades, para comprobar cómo el vector de ataque afecta al nivel de SEVERIDAD DE EXPLOTABILIDAD.</t>
  </si>
  <si>
    <t>VALOR SEVERIDAD DE EXPLOTABILIDAD/VECTOR DE ATAQUE</t>
  </si>
  <si>
    <t>ESTADÍSTICAS SEVERIDAD DE EXPLOTABILIDAD Y VECTOR DE ATAQUE RESPECTO DEL TOTAL DE REGISTROS PARTE IOT Y SMART HOME CONJUNTAS</t>
  </si>
  <si>
    <t>La puntuacion de explotabilidad se definirá con valores según su severidad.(4)(5). En el gráfico aparecen los valores mayores que 0, al igual que para los valores de vector de ataque.</t>
  </si>
  <si>
    <t>La puntuacion de explotabilidad se definirá con valores según su severidad.(4)(5). En el gráfico aparecen los valores mayores que 0, al igual que con el vector de ataque.</t>
  </si>
  <si>
    <t>En la siguiente gráfica y tabla se representa el porcentaje que representa un nivel de puntuacion de explotabilidad respecto del total de CVES, y el porcentaje del total que representan los CVES simultáneamente de un determinado vector de ataque y de una determinada SEVERIDAD DE EXPLOTABILIDAD.</t>
  </si>
  <si>
    <t>La puntuacion de explotabilidad se definirá con valores según su severidad.(4)(5). En el gráfico aparecen los valores mayores que 0, al igual que para los valores de complejidad de ataque.</t>
  </si>
  <si>
    <t>La puntuacion de explotabilidad se definirá con valores según su severidad.(4)(5). En el gráfico aparecen los valores mayores que 0, al igual que con la complejidad de ataque.</t>
  </si>
  <si>
    <t>En la siguiente gráfica y tabla se representa el porcentaje que representa un nivel de puntuacion de explotabilidad respecto del total de CVES, y el porcentaje del total que representan los CVES simultáneamente de una determinada complejidad de ataque y de una determinada SEVERIDAD DE EXPLOTABILIDAD.</t>
  </si>
  <si>
    <t>En esta columna se recoge la colaboración o no necesaria de un usuario que no sea el atacante para que la vulnerabilidad sea comprometida de forma exitosa. Por tanto, este valor especifica si se requiere la colaboración de un usuario externo para comprometer la vulnerabilidad CVE. La puntuacion de explotabilidad será mayor si no se requiere la interacción de usuario, ya que significa que el usuario tiene las herramientas suficientes para conseguir que el ataque se realice de forma exitosa.  Estos valores son acordes a la versión CVSS 3.0(4) y 3.1.(5)</t>
  </si>
  <si>
    <t>La puntuacion de explotabilidad se definirá con valores según su severidad.(4)(5). En el gráfico aparecen los valores mayores que 0, al igual que para los valores de interacción de usuario.</t>
  </si>
  <si>
    <t>En la siguiente gráfica y tabla se representa el porcentaje que representa un nivel de puntuacion de explotabilidad respecto del total de CVES, y el porcentaje del total que representan los CVES simultáneamente con unos requerimentos de interacción de usuario para explotar la vulnerabilidad y de una determinada SEVERIDAD DE EXPLOTABILIDAD.</t>
  </si>
  <si>
    <t>La puntuacion de explotabilidad se definirá con valores según su severidad.(4)(5). En el gráfico aparecen los valores mayores que 0, al igual que para los valores de nivel de privilegios requeridos.</t>
  </si>
  <si>
    <t>La puntuacion de explotabilidad se definirá con valores según su severidad.(4)(5). En el gráfico aparecen los valores mayores que 0, al igual que con el nivel de privilegios requeridos..</t>
  </si>
  <si>
    <t>En la siguiente gráfica y tabla se representa el porcentaje que representa un nivel de puntuacion de explotabilidad respecto del total de CVES, y el porcentaje del total que representan los CVES simultáneamente con un determinado nivel de privilegios requeridos y de una determinada SEVERIDAD DE EXPLOTABILIDAD.</t>
  </si>
  <si>
    <t>La puntuacion de explotabilidad se definirá con valores según su severidad.(4)(5). En el gráfico aparecen los valores mayores que 0, al igual que para los valores de alcance.</t>
  </si>
  <si>
    <t>En la siguiente gráfica y tabla se representa el porcentaje que representa un nivel de puntuacion de explotabilidad respecto del total de CVES, y el porcentaje del total que representan los CVES simultáneamente con un alcance específico y de una determinada SEVERIDAD DE EXPLOTABILIDAD.</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</si>
  <si>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explotabilidad sea la más grave, independientemente de si se produce al final o comienzo del ataque. Se puntúa con números decimales del 0 al 10, y se calcula utilizando el impacto de confidencialidad, integridad y disponibilidad. Esta métrica es acorde a la versión del vector CVSS 3.0(4) y 3.1.(5). Para este caso se expresa en función de la severidad.</t>
  </si>
  <si>
    <t>VALOR DE SEVERIDAD DE EXPLOTABILIDAD</t>
  </si>
  <si>
    <r>
      <rPr>
        <i/>
        <u/>
        <sz val="18"/>
        <color theme="4"/>
        <rFont val="Calibri"/>
        <family val="2"/>
        <scheme val="minor"/>
      </rPr>
      <t>(7) https://nvd.nist.gov/vuln-metrics/cvss</t>
    </r>
    <r>
      <rPr>
        <i/>
        <sz val="18"/>
        <color theme="4"/>
        <rFont val="Calibri"/>
        <family val="2"/>
        <scheme val="minor"/>
      </rPr>
      <t xml:space="preserve"> </t>
    </r>
  </si>
  <si>
    <t>AUTHENTICATION</t>
  </si>
  <si>
    <t>CVE_Items.impact.baseMetricV2.cvssV2.authentication</t>
  </si>
  <si>
    <t>Esta métrica recoge la cantidad de ocasiones en las que un atacante necesita autenticarse de forma exitosa en el sistema o dispositivo vulnerable para conseguir explotar la vulnerabilidad. A menor número de intentos de autenticación, mayor será la puntuación de la vulnerabilidad. (6).</t>
  </si>
  <si>
    <t>MULTIPLE</t>
  </si>
  <si>
    <r>
      <rPr>
        <i/>
        <u/>
        <sz val="22"/>
        <color theme="4"/>
        <rFont val="Calibri"/>
        <family val="2"/>
        <scheme val="minor"/>
      </rPr>
      <t xml:space="preserve">(6) https://www.first.org/cvss/v2/guide             </t>
    </r>
    <r>
      <rPr>
        <i/>
        <sz val="22"/>
        <color theme="4"/>
        <rFont val="Calibri"/>
        <family val="2"/>
        <scheme val="minor"/>
      </rPr>
      <t xml:space="preserve">                    </t>
    </r>
  </si>
  <si>
    <t>VECTOR DE ACCESO</t>
  </si>
  <si>
    <t>CVE_Items.impact.baseMetricV2.cvssV2.accessVector</t>
  </si>
  <si>
    <t>En esta métrica se especifica cómo se explota la vulnerabilidad : A través de una red, de una red adyacente o de forma local.   Si el atacante está de forma remota la puntuación de la vulnerabilidad será mayor que si estuviera de forma física ya que se considera que es mayor el número de atacantes existentes a través de la red que de forma física (6).</t>
  </si>
  <si>
    <r>
      <rPr>
        <i/>
        <u/>
        <sz val="16"/>
        <color theme="4"/>
        <rFont val="Calibri"/>
        <family val="2"/>
        <scheme val="minor"/>
      </rPr>
      <t xml:space="preserve">(6) https://www.first.org/cvss/v2/guide             </t>
    </r>
    <r>
      <rPr>
        <i/>
        <sz val="16"/>
        <color theme="4"/>
        <rFont val="Calibri"/>
        <family val="2"/>
        <scheme val="minor"/>
      </rPr>
      <t xml:space="preserve">                    </t>
    </r>
  </si>
  <si>
    <r>
      <rPr>
        <i/>
        <u/>
        <sz val="18"/>
        <color theme="4"/>
        <rFont val="Calibri"/>
        <family val="2"/>
        <scheme val="minor"/>
      </rPr>
      <t xml:space="preserve">(6) https://www.first.org/cvss/v2/guide             </t>
    </r>
    <r>
      <rPr>
        <i/>
        <sz val="18"/>
        <color theme="4"/>
        <rFont val="Calibri"/>
        <family val="2"/>
        <scheme val="minor"/>
      </rPr>
      <t xml:space="preserve">                    </t>
    </r>
  </si>
  <si>
    <t>ACCESS COMPLEXITY</t>
  </si>
  <si>
    <t>CVE_Items.impact.baseMetricV2.cvssV2.accessComplexity</t>
  </si>
  <si>
    <t xml:space="preserve">Esta columna mide la complejidad de acceso que se requiere para la explotar la vulnerabilidad CVE posteriormente a haber obtenido acceso al sistema, acorde a la versión 2.0 (6)  del vector CVSS. </t>
  </si>
  <si>
    <r>
      <rPr>
        <i/>
        <u/>
        <sz val="16"/>
        <color theme="4"/>
        <rFont val="Calibri"/>
        <family val="2"/>
        <scheme val="minor"/>
      </rPr>
      <t xml:space="preserve">(6) https://www.first.org/cvss/v2/guide          </t>
    </r>
    <r>
      <rPr>
        <i/>
        <sz val="16"/>
        <color theme="4"/>
        <rFont val="Calibri"/>
        <family val="2"/>
        <scheme val="minor"/>
      </rPr>
      <t xml:space="preserve">                                      </t>
    </r>
  </si>
  <si>
    <t>CVE_Items.impact.baseMetricV2.cvssV2.availabilityImpact</t>
  </si>
  <si>
    <t xml:space="preserve">Esta columna mide el impacto de disponibilidad, es decir, el impacto en recursos de información que puede ser causado por su modificación de forma no autorizada, lo que conlleva la no veracidad de la información, causado por la explotabilidad de la vulnerabilidad CVE especificada,acorde a la versión 2.0 (6)  del vector CVSS. </t>
  </si>
  <si>
    <t>COMPLETO</t>
  </si>
  <si>
    <r>
      <rPr>
        <i/>
        <u/>
        <sz val="18"/>
        <color theme="4"/>
        <rFont val="Calibri"/>
        <family val="2"/>
        <scheme val="minor"/>
      </rPr>
      <t>(6) https://www.first.org/cvss/v2/guide</t>
    </r>
    <r>
      <rPr>
        <i/>
        <sz val="18"/>
        <color theme="4"/>
        <rFont val="Calibri"/>
        <family val="2"/>
        <scheme val="minor"/>
      </rPr>
      <t xml:space="preserve">                                                      </t>
    </r>
  </si>
  <si>
    <r>
      <rPr>
        <i/>
        <u/>
        <sz val="20"/>
        <color theme="4"/>
        <rFont val="Calibri"/>
        <family val="2"/>
        <scheme val="minor"/>
      </rPr>
      <t>(6) https://www.first.org/cvss/v2/guide</t>
    </r>
    <r>
      <rPr>
        <i/>
        <sz val="20"/>
        <color theme="4"/>
        <rFont val="Calibri"/>
        <family val="2"/>
        <scheme val="minor"/>
      </rPr>
      <t xml:space="preserve">                                                      </t>
    </r>
  </si>
  <si>
    <t>CVE_Items.impact.baseMetricV2.cvssV2.integrityImpact</t>
  </si>
  <si>
    <t xml:space="preserve">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2.0 (6)  del vector CVSS. </t>
  </si>
  <si>
    <t>CVE_Items.impact.baseMetricV2.cvssV2.confidentialityImpact</t>
  </si>
  <si>
    <t xml:space="preserve">Esta columna mide el impacto de confidencialidad, es decir, el impacto en recursos de información que puede ser causado por su divulgación o acceso de forma no autorizada, causado por la explotabilidad de la vulnerabilidad CVE especificada, acorde a la versión 2.0 (6)  del vector CVSS. </t>
  </si>
  <si>
    <t>En las siguientes gráficas y columnas se representa primeramente el número de registros de un determinado nivel de severidad base, y posteriormente, dentro de cada nivel de severidad base, el vector de ACCESO de las vulnerabilidades, para comprobar cómo el vector de ACCESO afecta al nivel de severidad base.</t>
  </si>
  <si>
    <t>VALOR SEVERIDAD BASE/VECTOR DE ACCESO</t>
  </si>
  <si>
    <t>ESTADÍSTICAS SEVERIDAD BASE Y VECTOR DE ACCESO RESPECTO DEL TOTAL DE REGISTROS PARTE IOT Y SMART HOME CONJUNTAS</t>
  </si>
  <si>
    <t>En la siguiente gráfica y tabla se representa el porcentaje que representa un nivel de puntuacion base respecto del total de CVES, y el porcentaje del total que representan los CVES simultáneamente de un determinado vector de ACCESO y de una determinada severidad base.</t>
  </si>
  <si>
    <t>El objetivo de la búsqueda de la relación entre la severidad base y el vector de ACCESO según  la versión del vector CVSS 2.0(6)  es ver cómo el vector de ACCESO influye en la severidad base ya que el valor de la severidad será mayor cuando el atacante deba realizar el ACCESO de forma remota, al contrario que si lo realiza de forma física, ya que existe un mayor número de atacantes a través de la red que de forma física.  (6)</t>
  </si>
  <si>
    <t>VECTOR DE ACCESO CVSSV2</t>
  </si>
  <si>
    <t>La puntuación base se definirá con valores según su severidad (6). En el gráfico aparecen los valores mayores que 0, al igual que para los valores de vector de ACCESO.</t>
  </si>
  <si>
    <t>La puntuación base se definirá con valores según su severidad.(6). En el gráfico aparecen los valores mayores que 0, al igual que con el vector de ACCESO.</t>
  </si>
  <si>
    <r>
      <rPr>
        <i/>
        <u/>
        <sz val="22"/>
        <color theme="4"/>
        <rFont val="Calibri"/>
        <family val="2"/>
        <scheme val="minor"/>
      </rPr>
      <t>(7) https://nvd.nist.gov/vuln-metrics/cvss</t>
    </r>
    <r>
      <rPr>
        <i/>
        <sz val="22"/>
        <color theme="4"/>
        <rFont val="Calibri"/>
        <family val="2"/>
        <scheme val="minor"/>
      </rPr>
      <t xml:space="preserve"> </t>
    </r>
  </si>
  <si>
    <r>
      <rPr>
        <i/>
        <u/>
        <sz val="22"/>
        <color theme="4"/>
        <rFont val="Calibri"/>
        <family val="2"/>
        <scheme val="minor"/>
      </rPr>
      <t xml:space="preserve">(6) https://www.first.org/cvss/v2/guide          </t>
    </r>
    <r>
      <rPr>
        <i/>
        <sz val="22"/>
        <color theme="4"/>
        <rFont val="Calibri"/>
        <family val="2"/>
        <scheme val="minor"/>
      </rPr>
      <t xml:space="preserve">                                      </t>
    </r>
  </si>
  <si>
    <t>El objetivo de la búsqueda de la relación entre la severidad base y la complejidad de acceso según  la versión del vector CVSS 2.0(6) es ver cómo la complejidad de acceso influye en la severidad base ya que el valor de la severidad será mayor cuanto menor sea la complejidad de acceso y más sencillo sea explotar la vulnerabilidad.  (6)</t>
  </si>
  <si>
    <t>La puntuación base se definirá con valores según su severidad.(6). En el gráfico aparecen los valores mayores que 0, al igual que para los valores de complejidad de acceso.</t>
  </si>
  <si>
    <t>En las siguientes gráficas y columnas se representa primeramente el número de registros de un determinado nivel de severidad base, y posteriormente, dentro de cada nivel de severidad base, la complejidad de acesso de de las vulnerabilidades, para comprobar cómo la complejidad de acceso afecta al nivel de severidad base.</t>
  </si>
  <si>
    <t>VALOR SEVERIDAD BASE/COMPLEJIDAD DE ACCESO</t>
  </si>
  <si>
    <t>ESTADÍSTICAS SEVERIDAD BASE Y COMPLEJIDAD DE ACCESO RESPECTO DEL TOTAL DE REGISTROS PARTE IOT Y SMART HOME CONJUNTAS</t>
  </si>
  <si>
    <t>En la siguiente gráfica y tabla se representa el porcentaje que representa un nivel de puntuacion base respecto del total de CVES, y el porcentaje del total que representan los CVES simultáneamente de una determinada complejidad de ACCESO y de una determinada severidad base.</t>
  </si>
  <si>
    <t>COMPLEJIDAD DE ACCESO</t>
  </si>
  <si>
    <t>La puntuación base se definirá con valores según su severidad.(6). En el gráfico aparecen los valores mayores que 0, al igual que con la complejidad de ACCESO.</t>
  </si>
  <si>
    <t>El objetivo de la búsqueda de la relación entre la severidad base y el vector de ataque según  la versión del vector CVSS 2.0(6) es ver cómo el impacto de confidencialidad influye en la severidad base ya que el valor de la severidad será mayor cuanto mayor impacto sufra en la confidencialidad el sistema o producto dañado por el ataque.  (6)</t>
  </si>
  <si>
    <t>La puntuación base se definirá con valores según su severidad.(6). En el gráfico aparecen los valores mayores que 0, al igual que para los valores de impacto de confidencialidad.</t>
  </si>
  <si>
    <t>PARCIAL</t>
  </si>
  <si>
    <t>IMPACTO DE CONFIDENCIALIDAD CVSSV2</t>
  </si>
  <si>
    <t>COMPLEJIDAD DE ACCESO CVSSV2</t>
  </si>
  <si>
    <t>La puntuación base se definirá con valores según su severidad.(6). En el gráfico aparecen los valores mayores que 0, al igual que con el impacto de confidencialidad.</t>
  </si>
  <si>
    <t>El objetivo de la búsqueda de la relación entre la severidad base y el vector de ataque según  la versión del vector CVSS 2.0(6) es ver cómo el impacto de INTEGRIDAD influye en la severidad base ya que el valor de la severidad será mayor cuanto mayor impacto sufra en la INTEGRIDAD el sistema o producto dañado por el ataque.  (6)</t>
  </si>
  <si>
    <r>
      <rPr>
        <i/>
        <u/>
        <sz val="22"/>
        <color theme="4"/>
        <rFont val="Calibri"/>
        <family val="2"/>
        <scheme val="minor"/>
      </rPr>
      <t>(6) https://www.first.org/cvss/v2/guide</t>
    </r>
    <r>
      <rPr>
        <i/>
        <sz val="22"/>
        <color theme="4"/>
        <rFont val="Calibri"/>
        <family val="2"/>
        <scheme val="minor"/>
      </rPr>
      <t xml:space="preserve">                                                      </t>
    </r>
  </si>
  <si>
    <t>La puntuación base se definirá con valores según su severidad.(6). En el gráfico aparecen los valores mayores que 0, al igual que para los valores de impacto de INTEGRIDAD.</t>
  </si>
  <si>
    <t>La puntuación base se definirá con valores según su severidad.(6). En el gráfico aparecen los valores mayores que 0, al igual que con el impacto de INTEGRIDAD.</t>
  </si>
  <si>
    <t>IMPACTO DE INTEGRIDAD CVSSV2</t>
  </si>
  <si>
    <t>IMPACTO DE DISPONIBILIDAD CVSSV2</t>
  </si>
  <si>
    <t>La puntuación base se definirá con valores según su severidad.(6). En el gráfico aparecen los valores mayores que 0, al igual que para los valores de impacto de DISPONIBILIDAD.</t>
  </si>
  <si>
    <t>El objetivo de la búsqueda de la relación entre la severidad base y el vector de ataque según  la versión del vector CVSS 2.0(6) es ver cómo el impacto de DISPONIBILIDAD influye en la severidad base ya que el valor de la severidad será mayor cuanto mayor impacto sufra en la DISPONIBILIDAD el sistema o producto dañado por el ataque.  (6)</t>
  </si>
  <si>
    <t>La puntuación base se definirá con valores según su severidad.(6). En el gráfico aparecen los valores mayores que 0, al igual que con el impacto de DISPONIBILIDAD.</t>
  </si>
  <si>
    <t>El objetivo de la búsqueda de la relación entre la severidad base y la autenticación requerida del atacante según  la versión del vector CVSS 2.0(6) es ver el como el nivel de autenticación requerido por el atacante influye en la severidad de la vulnerabilidad. A menor nivel de autenticación requerida mayor será la severidad.  (6)</t>
  </si>
  <si>
    <t>El objetivo de la búsqueda de la relación entre la SEVERIDAD DE EXPLOTABILIDAD y los privilegios requeridos por el atacante según  la versión del vector CVSS 3.0(4)y CVSS 3.1(5) es ver el nivel de privilegios requeridos por el atacante influye en el nivel de severidad de la vulnerabilidad. A menor nivel de privilegios requeridos por el atacante, mayor libertad tendrá para realizar el ataque y mayor será la severidad.  (4)</t>
  </si>
  <si>
    <t>La puntuación base se definirá con valores según su severidad.(6). En el gráfico aparecen los valores mayores que 0, al igual que para los valores de nivel de autenticación.</t>
  </si>
  <si>
    <t>En las siguientes gráficas y columnas se representa primeramente el número de registros de un determinado nivel de severidad base, y posteriormente, dentro de cada nivel de severidad base, la autenticación requerida para explotar las vulnerabilidades, para comprobar cómo el nivel de autenticación requerida a la hora de explotar una vulnerabilidad afecta al nivel de severidad base.</t>
  </si>
  <si>
    <t>VALOR SEVERIDAD BASE/AUTENTICACIÓN</t>
  </si>
  <si>
    <t>SENCILLA</t>
  </si>
  <si>
    <t>ESTADÍSTICAS SEVERIDAD BASE Y AUTENTICACIÓN RESPECTO DEL TOTAL DE REGISTROS PARTE IOT Y SMART HOME CONJUNTAS</t>
  </si>
  <si>
    <t>La puntuación base se definirá con valores según su severidad.(6). En el gráfico aparecen los valores mayores que 0, al igual que con el nivel de autenticación requerida.</t>
  </si>
  <si>
    <t>En la siguiente gráfica y tabla se representa el porcentaje que representa un nivel de puntuacion base respecto del total de CVES, y el porcentaje del total que representan los CVES simultáneamente con un determinado nivel de autenticación  y de una determinada severidad base.</t>
  </si>
  <si>
    <t>AUTENTICACIÓN CVSSV2</t>
  </si>
  <si>
    <t xml:space="preserve">Esta columna mide el DE IMPACTO de confidencialidad, es decir, el DE IMPACTO en recursos de información que puede ser causado por su divulgación o acceso de forma no autorizada, causado por la explotabilidad de la vulnerabilidad CVE especificada, acorde a la versión 2.0 (6)  del vector CVSS. </t>
  </si>
  <si>
    <t>La puntuación DE IMPACTO se definirá con valores según su severidad.(6). En el gráfico aparecen los valores mayores que 0, al igual que con el DE IMPACTO de confidencialidad.</t>
  </si>
  <si>
    <t>En la siguiente gráfica y tabla se representa el porcentaje que representa un nivel de puntuacion DE IMPACTO respecto del total de CVES, y el porcentaje del total que representan los CVES simultáneamente de un determinado DE IMPACTO de confidencialidad y de una determinada severidad DE IMPACTO.</t>
  </si>
  <si>
    <t>El objetivo de la búsqueda de la relación entre la severidad DE IMPACTO y el vector de ataque según  la versión del vector CVSS 2.0(6) es ver cómo el impacto de confidencialidad influye en la severidad DE IMPACTO ya que el valor de la severidad será mayor cuanto mayor impacto  sufra en la confidencialidad el sistema o producto dañado por el ataque.  (6)</t>
  </si>
  <si>
    <t>La puntuación DE IMPACTO se definirá con valores según su severidad.(6). En el gráfico aparecen los valores mayores que 0, al igual que para los valores de impacto de confidencialidad.</t>
  </si>
  <si>
    <t>En las siguientes gráficas y columnas se representa primeramente el número de registros de un determinado nivel de severidad DE IMPACTO, y posteriormente, dentro de cada nivel de severidad DE IMPACTO, el DE IMPACTO de confidencialidad de las vulnerabilidades, para comprobar cómo el impacto de confidencialidad afecta al nivel de severidad DE IMPACTO.</t>
  </si>
  <si>
    <t>CVE_Items.impact.baseMetric2.impactScore</t>
  </si>
  <si>
    <t>La puntuación  de impacto para una vulnerabilidad CVE recogelos efectos que tiene la explotación de una vulnerabilidad con éxito. Para elaborar esta métrica es necesario tener en cuenta el efecto del ataque, por ejemplo el aumento de privilegios en un sistema. Se debe tener en cuenta el alcance a la hora de puntuar, ya que es necesario que la puntuación de impacto sea la más grave, independientemente de si se produce al final o comienzo del ataque. Se puntúa con números decimales del 0 al 10, y se calcula utilizando el impacto de confidencialidad, integridad y disponibilidad. Esta métrica es acorde a la versión del vector CVSS 2.0(6). Para este caso se expresa en función de la severidad.</t>
  </si>
  <si>
    <t>El objetivo de la búsqueda de la relación entre la SEVERIDAD DE IMPACTO y el vector de ataque según  la versión del vector CVSS 2.0(6) es ver cómo el impacto de INTEGRIDAD influye en la SEVERIDAD DE IMPACTO ya que el valor de la severidad será mayor cuanto mayor impacto sufra en la INTEGRIDAD el sistema o producto dañado por el ataque.  (6)</t>
  </si>
  <si>
    <t>El objetivo de la búsqueda de la relación entre la SEVERIDAD DE IMPACTO y el vector de ataque según  la versión del vector CVSS 2.0(6) es ver cómo el impacto de DISPONIBILIDAD influye en la SEVERIDAD DE IMPACTO ya que el valor de la severidad será mayor cuanto mayor impacto sufra en la DISPONIBILIDAD el sistema o producto dañado por el ataque.  (6)</t>
  </si>
  <si>
    <t>La puntuación de impacto se definirá con valores según su severidad.(6). En el gráfico aparecen los valores mayores que 0, al igual que para los valores de impacto de INTEGRIDAD.</t>
  </si>
  <si>
    <t>La puntuación de impacto se definirá con valores según su severidad.(6). En el gráfico aparecen los valores mayores que 0, al igual que con el impacto de INTEGRIDAD.</t>
  </si>
  <si>
    <t>La puntuación de impacto se definirá con valores según su severidad.(6). En el gráfico aparecen los valores mayores que 0, al igual que para los valores de impacto de DISPONIBILIDAD.</t>
  </si>
  <si>
    <t>La puntuación de impacto se definirá con valores según su severidad.(6). En el gráfico aparecen los valores mayores que 0, al igual que con el impacto de DISPONIBILIDAD.</t>
  </si>
  <si>
    <t>VECTOR DE ATAQUE RED</t>
  </si>
  <si>
    <t>VECTOR DE ATAQUE LOCAL</t>
  </si>
  <si>
    <t>VECTOR DE ATAQUE FÍSICO</t>
  </si>
  <si>
    <t>VECTOR DE ATAQUE RED ADYACENTE</t>
  </si>
  <si>
    <t>VALOR VECTOR DE ATAQUE/COMPLEJIDAD DE ATAQUE</t>
  </si>
  <si>
    <r>
      <t>PORCENTAJE TOTAL/</t>
    </r>
    <r>
      <rPr>
        <b/>
        <u/>
        <sz val="18"/>
        <color theme="1"/>
        <rFont val="Calibri Light"/>
        <family val="2"/>
        <scheme val="major"/>
      </rPr>
      <t>PORCENTAJE RESPECTO A VECTOR DE ATAQUE</t>
    </r>
  </si>
  <si>
    <t>ESTADÍSTICAS VECTOR DE ATAQUE Y COMPLEJIDAD DE ATAQUE RESPECTO DEL TOTAL DE REGISTROS PARTE IOT Y SMART HOME CONJUNTAS</t>
  </si>
  <si>
    <t>NO ESPECIFICADO</t>
  </si>
  <si>
    <t>Se recogen en la tabla y en la gráfica los valores que tienen al menos una aparición respecto del total, tanto de vector de ataque como de complejidad de ataque (4)(5), para poder establecer una relación entre ambos parámetros y que el estudio sea representativo.</t>
  </si>
  <si>
    <t>En la siguiente gráfica y tabla se representa el porcentaje que representa un determinado vector de ataque respecto del total de CVES, y el porcentaje del total que representan los CVES simultáneamente con un determinado vector de ataque y de una determinada complejidad de ataque.</t>
  </si>
  <si>
    <t>VALOR DE VECTOR DE ATAQUE</t>
  </si>
  <si>
    <t>En la siguiente gráfica y tabla se representa el porcentaje que representa un determinado vector de ataque respecto del total de CVES, y posteriormente el porcentaje que representan las CVES de una complejidad de ataque respecto de un vector de ataque determinado, para comprobar la relación entre la complejidad de ataque y el vector de ataque.</t>
  </si>
  <si>
    <t>Se recogen en la tabla y en la gráfica los valores que tienen al menos una aparición respecto del total, tanto de vector de ACCESO como de complejidad de ACCESO (4)(5), para poder establecer una relación entre ambos parámetros y que el estudio sea representativo.</t>
  </si>
  <si>
    <t>En la siguiente gráfica y tabla se representa el porcentaje que representa un determinado vector de ACCESO respecto del total de CVES, y posteriormente el porcentaje que representan las CVES de una complejidad de ACCESO respecto de un vector de ACCESO determinado, para comprobar la relación entre la complejidad de ACCESO y el vector de ACCESO.</t>
  </si>
  <si>
    <t>VALOR VECTOR DE ACCESO/COMPLEJIDAD DE ACCESO</t>
  </si>
  <si>
    <t>PORCENTAJE TOTAL/PORCENTAJE RESPECTO A VECTOR DE ACCESO</t>
  </si>
  <si>
    <t>VECTOR DE ACCESO RED</t>
  </si>
  <si>
    <t>VECTOR DE ACCESO LOCAL</t>
  </si>
  <si>
    <t>VECTOR DE ACCESO RED ADYACENTE</t>
  </si>
  <si>
    <t>ESTADÍSTICAS VECTOR DE ACCESO Y COMPLEJIDAD DE ACCESO RESPECTO DEL TOTAL DE REGISTROS PARTE IOT Y SMART HOME CONJUNTAS</t>
  </si>
  <si>
    <t>En la siguiente gráfica y tabla se representa el porcentaje que representa un determinado vector de ACCESO respecto del total de CVES, y el porcentaje del total que representan los CVES simultáneamente con un determinado vector de ACCESO y de una determinada complejidad de ACCESO.</t>
  </si>
  <si>
    <t>VALOR DE VECTOR DE ACCESO</t>
  </si>
  <si>
    <t>Se recogen en la tabla y en la gráfica los valores que tienen al menos una aparición respecto del total, tanto de vector de ACCESO como de complejidad de ACCESO (6), para poder establecer una relación entre ambos parámetros y que el estudio sea representativo.</t>
  </si>
  <si>
    <t>El objetivo de la búsqueda de la relación entre el vector de ACCESO y la complejidad de ACCESO según  la versión del vector CVSS 2.0(6)y es ver cómo el vector de ACCESO influye en la complejidad del ACCESO. Se quiere comprobar si en función del vector a través del cuál el atacante realiza el ataque, influye en la complejidad del mismo o es indiferente. (6)</t>
  </si>
  <si>
    <t>El objetivo de la búsqueda de la relación entre el vector de ataque y la complejidad de ataque según  la versión del vector CVSS 3.0(4)y CVSS 3.1(5) es ver cómo el vector de ataque influye en la complejidad del ataque. Se quiere comprobar si en función del vector a través del cuál el atacante realiza el ataque, influye en la complejidad del mismo o es indiferente. (4)</t>
  </si>
  <si>
    <r>
      <t>(4) https://www.first.org/cvss/v3.0/specification-document</t>
    </r>
    <r>
      <rPr>
        <i/>
        <sz val="14"/>
        <color theme="4"/>
        <rFont val="Calibri"/>
        <family val="2"/>
        <scheme val="minor"/>
      </rPr>
      <t xml:space="preserve">                                                                 </t>
    </r>
    <r>
      <rPr>
        <i/>
        <u/>
        <sz val="14"/>
        <color theme="4"/>
        <rFont val="Calibri"/>
        <family val="2"/>
        <scheme val="minor"/>
      </rPr>
      <t>(5) https://www.first.org/cvss/specification-document</t>
    </r>
  </si>
  <si>
    <r>
      <t>IMPACTO DE INTEGRIDAD/</t>
    </r>
    <r>
      <rPr>
        <b/>
        <u/>
        <sz val="18"/>
        <color theme="1"/>
        <rFont val="Calibri Light"/>
        <family val="2"/>
        <scheme val="major"/>
      </rPr>
      <t>IMPACTO DE CONFIDENCIALIDAD</t>
    </r>
  </si>
  <si>
    <r>
      <t>PORCENTAJE TOTAL/</t>
    </r>
    <r>
      <rPr>
        <b/>
        <u/>
        <sz val="18"/>
        <color theme="1"/>
        <rFont val="Calibri Light"/>
        <family val="2"/>
        <scheme val="major"/>
      </rPr>
      <t>PORCENTAJE RESPECTO A IMPACTO DE INTEGRIDAD</t>
    </r>
  </si>
  <si>
    <t>IMPACTO INTEGRIDAD ALTO</t>
  </si>
  <si>
    <t>IMPACTO INTEGRIDAD BAJO</t>
  </si>
  <si>
    <t>NO IMPACTO CONFIDENCIALIDAD</t>
  </si>
  <si>
    <t>NO IMPACTO INTEGRIDAD</t>
  </si>
  <si>
    <t>ESTADÍSTICAS IMPACTO DE INTEGRIDAD E IMPACTO DE CONFIDENCIALIDAD RESPECTO DEL TOTAL DE REGISTROS PARTE IOT Y SMART HOME CONJUNTAS</t>
  </si>
  <si>
    <t>VALOR DE IMPACTO DE INTEGRIDAD</t>
  </si>
  <si>
    <t>En la tabla y en el gráfico aparecen los valores con al menos una aparición tanto de impacto de integridad como de impacto de confidencialidad (4)(5), con el objetivo de establecer una relación significativa entre ellos y eliminar elementos que no hagan una aportación a extraer resultados concluyentes.</t>
  </si>
  <si>
    <t>En las siguientes gráficas y columnas se representa primeramente el número de registros de un determinado impacto de integridad, y posteriormente, dentro de cada nivel de impacto de integridad, el impacto de confidencialidad de las vulnerabilidades, para comprobar si existe relación o afectación entre ambos valores.</t>
  </si>
  <si>
    <t>En la siguiente gráfica y tabla se representa el porcentaje que representa un determinado nivel de impacto de integridad respecto del total de CVES, y el porcentaje del total que representan los CVES simultáneamente de un determinado impacto de confidencialidad y de un determinado impacto de integridad.</t>
  </si>
  <si>
    <t>En la tabla y en el gráfico aparecen los valores con al menos una aparición tanto de impacto de integridad como de impacto de DISPONIBILIDAD (4)(5), con el objetivo de establecer una relación significativa entre ellos y eliminar elementos que no hagan una aportación a extraer resultados concluyentes.</t>
  </si>
  <si>
    <t>En las siguientes gráficas y columnas se representa primeramente el número de registros de un determinado impacto de integridad, y posteriormente, dentro de cada nivel de impacto de integridad, el impacto de DISPONIBILIDAD de las vulnerabilidades, para comprobar si existe relación o afectación entre ambos valores.</t>
  </si>
  <si>
    <t>NO IMPACTO DISPONIBILIDAD</t>
  </si>
  <si>
    <t>ESTADÍSTICAS IMPACTO DE INTEGRIDAD E IMPACTO DE DISPONIBILIDAD RESPECTO DEL TOTAL DE REGISTROS PARTE IOT Y SMART HOME CONJUNTAS</t>
  </si>
  <si>
    <t>En la siguiente gráfica y tabla se representa el porcentaje que representa un determinado nivel de impacto de integridad respecto del total de CVES, y el porcentaje del total que representan los CVES simultáneamente de un determinado impacto de DISPONIBILIDAD y de un determinado impacto de integridad.</t>
  </si>
  <si>
    <t>En la tabla y en el gráfico aparecen los valores con al menos una aparición tanto de impacto de CONFIDENCIALIDAD como de impacto de DISPONIBILIDAD (4)(5), con el objetivo de establecer una relación significativa entre ellos y eliminar elementos que no hagan una aportación a extraer resultados concluyentes.</t>
  </si>
  <si>
    <t>En las siguientes gráficas y columnas se representa primeramente el número de registros de un determinado impacto de CONFIDENCIALIDAD, y posteriormente, dentro de cada nivel de impacto de CONFIDENCIALIDAD, el impacto de DISPONIBILIDAD de las vulnerabilidades, para comprobar si existe relación o afectación entre ambos valores.</t>
  </si>
  <si>
    <t>IMPACTO DE CONFIDENCIALIDAD/IMPACTO DE DISPONIBILIDAD</t>
  </si>
  <si>
    <t>IMPACTO CONFIDENCIALIDAD ALTO</t>
  </si>
  <si>
    <t>IMPACTO CONFIDENCIALIDAD BAJO</t>
  </si>
  <si>
    <t>ESTADÍSTICAS IMPACTO DE CONFIDENCIALIDAD E IMPACTO DE DISPONIBILIDAD RESPECTO DEL TOTAL DE REGISTROS PARTE IOT Y SMART HOME CONJUNTAS</t>
  </si>
  <si>
    <t>En la siguiente gráfica y tabla se representa el porcentaje que representa un determinado nivel de impacto de CONFIDENCIALIDAD respecto del total de CVES, y el porcentaje del total que representan los CVES simultáneamente de un determinado impacto de DISPONIBILIDAD y de un determinado impacto de CONFIDENCIALIDAD.</t>
  </si>
  <si>
    <t>VALOR DE IMPACTO DE CONFIDENCIALIDAD</t>
  </si>
  <si>
    <r>
      <t>(4) https://www.first.org/cvss/v3.0/specification-document</t>
    </r>
    <r>
      <rPr>
        <i/>
        <sz val="18"/>
        <color theme="4"/>
        <rFont val="Calibri"/>
        <family val="2"/>
        <scheme val="minor"/>
      </rPr>
      <t xml:space="preserve">                                                                 </t>
    </r>
    <r>
      <rPr>
        <i/>
        <u/>
        <sz val="18"/>
        <color theme="4"/>
        <rFont val="Calibri"/>
        <family val="2"/>
        <scheme val="minor"/>
      </rPr>
      <t>(5) https://www.first.org/cvss/specification-document</t>
    </r>
  </si>
  <si>
    <t>El objetivo de la búsqueda de la relación entre el impacto de integridad y confidencialidad según  la versión del vector CVSS 3.0(4) y  3.1(5) es comprobar si el impacto de integridad y confidencialidad tienen relación entre ellos y se afectan entre sí.</t>
  </si>
  <si>
    <t>El objetivo de la búsqueda de la relación entre el impacto de integridad y disponibilidad según  la versión del vector CVSS 3.0(4) y  3.1(5) es comprobar si el impacto de integridad y disponibilidad tienen relación entre ellos y se afectan entre sí.</t>
  </si>
  <si>
    <t>El objetivo de la búsqueda de la relación entreel impacto de confidencialidad y disponibilidad según  la versión del vector CVSS 3.0(4) y  3.1(5) es comprobar si el impacto de CONFIDENCIALIDAD y DISPONIBILIDAD tienen relación entre ellos y se afectan entre sí.</t>
  </si>
  <si>
    <r>
      <t>IMPACTO DE CONFIDENCIALIDAD/</t>
    </r>
    <r>
      <rPr>
        <b/>
        <u/>
        <sz val="18"/>
        <color theme="1"/>
        <rFont val="Calibri Light"/>
        <family val="2"/>
        <scheme val="major"/>
      </rPr>
      <t>IMPACTO DE DISPONIBILIDAD</t>
    </r>
  </si>
  <si>
    <r>
      <t>IMPACTO DE INTEGRIDAD/</t>
    </r>
    <r>
      <rPr>
        <b/>
        <u/>
        <sz val="18"/>
        <color theme="1"/>
        <rFont val="Calibri Light"/>
        <family val="2"/>
        <scheme val="major"/>
      </rPr>
      <t>IMPACTO DE DISPONIBILIDAD</t>
    </r>
  </si>
  <si>
    <r>
      <t>PORCENTAJE TOTAL/</t>
    </r>
    <r>
      <rPr>
        <b/>
        <u/>
        <sz val="18"/>
        <color theme="1"/>
        <rFont val="Calibri Light"/>
        <family val="2"/>
        <scheme val="major"/>
      </rPr>
      <t>PORCENTAJE RESPECTO A IMPACTO DE CONFIDENCIALIDAD</t>
    </r>
  </si>
  <si>
    <t>En la tabla y en el gráfico aparecen los valores con al menos una aparición tanto de impacto de CONFIDENCIALIDAD como de impacto de INTEGRIDAD (4)(5), con el objetivo de establecer una relación significativa entre ellos y eliminar elementos que no hagan una aportación a extraer resultados concluyentes.</t>
  </si>
  <si>
    <t>En las siguientes gráficas y columnas se representa primeramente el número de registros de un determinado impacto de CONFIDENCIALIDAD, y posteriormente, dentro de cada nivel de impacto de CONFIDENCIALIDAD, el impacto de INTEGRIDAD de las vulnerabilidades, para comprobar si existe relación o afectación entre ambos valores.</t>
  </si>
  <si>
    <t>ESTADÍSTICAS IMPACTO DE CONFIDENCIALIDAD E IMPACTO DE INTEGRIDAD RESPECTO DEL TOTAL DE REGISTROS PARTE IOT Y SMART HOME CONJUNTAS</t>
  </si>
  <si>
    <t>En la siguiente gráfica y tabla se representa el porcentaje que representa un determinado nivel de impacto de CONFIDENCIALIDAD respecto del total de CVES, y el porcentaje del total que representan los CVES simultáneamente de un determinado impacto de INTEGRIDAD y de un determinado impacto de CONFIDENCIALIDAD.</t>
  </si>
  <si>
    <r>
      <t>IMPACTO DE CONFIDENCIALIDAD/</t>
    </r>
    <r>
      <rPr>
        <b/>
        <u/>
        <sz val="18"/>
        <color theme="1"/>
        <rFont val="Calibri Light"/>
        <family val="2"/>
        <scheme val="major"/>
      </rPr>
      <t>IMPACTO DE INTEGRIDAD</t>
    </r>
  </si>
  <si>
    <t>El objetivo de la búsqueda de la relación entreel impacto de DISPONIBILIDAD E INTEGRIDAD según  la versión del vector CVSS 3.0(4) y  3.1(5) es comprobar si el impacto de DISPONIBILIDAD E INTEGRIDAD tienen relación entre ellos y se afectan entre sí.</t>
  </si>
  <si>
    <t>En la tabla y en el gráfico aparecen los valores con al menos una aparición tanto de impacto de DISPONIBILIDAD como de impacto de INTEGRIDAD (4)(5), con el objetivo de establecer una relación significativa entre ellos y eliminar elementos que no hagan una aportación a extraer resultados concluyentes.</t>
  </si>
  <si>
    <t>En las siguientes gráficas y columnas se representa primeramente el número de registros de un determinado impacto de DISPONIBILIDAD, y posteriormente, dentro de cada nivel de impacto de DISPONIBILIDAD, el impacto de INTEGRIDAD de las vulnerabilidades, para comprobar si existe relación o afectación entre ambos valores.</t>
  </si>
  <si>
    <t>PORCENTAJE TOTAL/PORCENTAJE RESPECTO A IMPACTO DE DISPONIBILIDAD</t>
  </si>
  <si>
    <t>IMPACTO DISPONIBILIDAD ALTO</t>
  </si>
  <si>
    <t>IMPACTO DISPONIBILIDAD BAJO</t>
  </si>
  <si>
    <t>ESTADÍSTICAS IMPACTO DE DISPONIBILIDAD E IMPACTO DE INTEGRIDAD RESPECTO DEL TOTAL DE REGISTROS PARTE IOT Y SMART HOME CONJUNTAS</t>
  </si>
  <si>
    <t>En la siguiente gráfica y tabla se representa el porcentaje que representa un determinado nivel de impacto de DISPONIBILIDAD respecto del total de CVES, y el porcentaje del total que representan los CVES simultáneamente de un determinado impacto de INTEGRIDAD y de un determinado impacto de DISPONIBILIDAD.</t>
  </si>
  <si>
    <t>VALOR DE IMPACTO DE DISPONIBILIDAD</t>
  </si>
  <si>
    <r>
      <t>IMPACTO DE DISPONIBILIDAD/</t>
    </r>
    <r>
      <rPr>
        <b/>
        <u/>
        <sz val="18"/>
        <color theme="1"/>
        <rFont val="Calibri Light"/>
        <family val="2"/>
        <scheme val="major"/>
      </rPr>
      <t>IMPACTO DE INTEGRIDAD</t>
    </r>
  </si>
  <si>
    <t>En la tabla y en el gráfico aparecen los valores con al menos una aparición tanto de impacto de DISPONIBILIDAD como de impacto de CONFIDENCIALIDAD (4)(5), con el objetivo de establecer una relación significativa entre ellos y eliminar elementos que no hagan una aportación a extraer resultados concluyentes.</t>
  </si>
  <si>
    <t>En las siguientes gráficas y columnas se representa primeramente el número de registros de un determinado impacto de DISPONIBILIDAD, y posteriormente, dentro de cada nivel de impacto de DISPONIBILIDAD, el impacto de CONFIDENCIALIDAD de las vulnerabilidades, para comprobar si existe relación o afectación entre ambos valores.</t>
  </si>
  <si>
    <t>ESTADÍSTICAS IMPACTO DE DISPONIBILIDAD E IMPACTO DE CONFIDENCIALIDAD RESPECTO DEL TOTAL DE REGISTROS PARTE IOT Y SMART HOME CONJUNTAS</t>
  </si>
  <si>
    <t>En la siguiente gráfica y tabla se representa el porcentaje que representa un determinado nivel de impacto de DISPONIBILIDAD respecto del total de CVES, y el porcentaje del total que representan los CVES simultáneamente de un determinado impacto de CONFIDENCIALIDAD y de un determinado impacto de DISPONIBILIDAD.</t>
  </si>
  <si>
    <t>El objetivo de la búsqueda de la relación entreel impacto de DISPONIBILIDAD Y CONFIDENCIALIDAD según  la versión del vector CVSS 3.0(4) y  3.1(5) es comprobar si el impacto de DISPONIBILIDAD Y CONFIDENCIALIDAD tienen relación entre ellos y se afectan entre sí.</t>
  </si>
  <si>
    <r>
      <t>IMPACTO DE DISPONIBILIDAD/</t>
    </r>
    <r>
      <rPr>
        <b/>
        <u/>
        <sz val="18"/>
        <color theme="1"/>
        <rFont val="Calibri Light"/>
        <family val="2"/>
        <scheme val="major"/>
      </rPr>
      <t>IMPACTO DE CONFIDENCIALIDAD</t>
    </r>
  </si>
  <si>
    <r>
      <t>PORCENTAJE TOTAL/</t>
    </r>
    <r>
      <rPr>
        <b/>
        <u/>
        <sz val="18"/>
        <color theme="1"/>
        <rFont val="Calibri Light"/>
        <family val="2"/>
        <scheme val="major"/>
      </rPr>
      <t>PORCENTAJE RESPECTO A IMPACTO DE DISPONIBILIDAD</t>
    </r>
  </si>
  <si>
    <t>El objetivo de la búsqueda de la relación entre el impacto de integridad y confidencialidad según  la versión del vector CVSS 2.0(6) es comprobar si el impacto de integridad y confidencialidad tienen relación entre ellos y se afectan entre sí.</t>
  </si>
  <si>
    <t>En la tabla y en el gráfico aparecen los valores con al menos una aparición tanto de impacto de integridad como de impacto de confidencialidad (6), con el objetivo de establecer una relación significativa entre ellos y eliminar elementos que no hagan una aportación a extraer resultados concluyentes.</t>
  </si>
  <si>
    <t>IMPACTO INTEGRIDAD COMPLETO</t>
  </si>
  <si>
    <t>IMPACTO INTEGRIDAD PARCIAL</t>
  </si>
  <si>
    <r>
      <rPr>
        <i/>
        <u/>
        <sz val="24"/>
        <color theme="4"/>
        <rFont val="Calibri"/>
        <family val="2"/>
        <scheme val="minor"/>
      </rPr>
      <t>(6) https://www.first.org/cvss/v2/guide</t>
    </r>
    <r>
      <rPr>
        <i/>
        <sz val="24"/>
        <color theme="4"/>
        <rFont val="Calibri"/>
        <family val="2"/>
        <scheme val="minor"/>
      </rPr>
      <t xml:space="preserve">                                                      </t>
    </r>
  </si>
  <si>
    <t>El objetivo de la búsqueda de la relación entre el impacto de integridad y DISPONIBILIDAD según  la versión del vector CVSS 2.0(6) es comprobar si el impacto de integridad y DISPONIBILIDAD tienen relación entre ellos y se afectan entre sí.</t>
  </si>
  <si>
    <t>En la tabla y en el gráfico aparecen los valores con al menos una aparición tanto de impacto de integridad como de impacto de DISPONIBILIDAD (6), con el objetivo de establecer una relación significativa entre ellos y eliminar elementos que no hagan una aportación a extraer resultados concluyentes.</t>
  </si>
  <si>
    <t>El objetivo de la búsqueda de la relación entre el impacto de CONFIDENCIALIDAD y DISPONIBILIDAD según  la versión del vector CVSS 2.0(6) es comprobar si el impacto de CONFIDENCIALIDAD y DISPONIBILIDAD tienen relación entre ellos y se afectan entre sí.</t>
  </si>
  <si>
    <t>En la tabla y en el gráfico aparecen los valores con al menos una aparición tanto de impacto de CONFIDENCIALIDAD como de impacto de DISPONIBILIDAD (6), con el objetivo de establecer una relación significativa entre ellos y eliminar elementos que no hagan una aportación a extraer resultados concluyentes.</t>
  </si>
  <si>
    <t>IMPACTO CONFIDENCIALIDAD COMPLETO</t>
  </si>
  <si>
    <t>IMPACTO CONFIDENCIALIDAD PARCIAL</t>
  </si>
  <si>
    <t>El objetivo de la búsqueda de la relación entre el impacto de CONFIDENCIALIDAD y INTEGRIDAD según  la versión del vector CVSS 2.0(6) es comprobar si el impacto de CONFIDENCIALIDAD y INTEGRIDAD tienen relación entre ellos y se afectan entre sí.</t>
  </si>
  <si>
    <t>En la tabla y en el gráfico aparecen los valores con al menos una aparición tanto de impacto de CONFIDENCIALIDAD como de impacto de INTEGRIDAD (6), con el objetivo de establecer una relación significativa entre ellos y eliminar elementos que no hagan una aportación a extraer resultados concluyentes.</t>
  </si>
  <si>
    <t>El objetivo de la búsqueda de la relación entre el impacto de DISPONIBILIDAD y INTEGRIDAD según  la versión del vector CVSS 2.0(6) es comprobar si el impacto de DISPONIBILIDAD y INTEGRIDAD tienen relación entre ellos y se afectan entre sí.</t>
  </si>
  <si>
    <t>En la tabla y en el gráfico aparecen los valores con al menos una aparición tanto de impacto de DISPONIBILIDAD como de impacto de INTEGRIDAD (6), con el objetivo de establecer una relación significativa entre ellos y eliminar elementos que no hagan una aportación a extraer resultados concluyentes.</t>
  </si>
  <si>
    <t>IMPACTO DISPONIBILIDAD COMPLETO</t>
  </si>
  <si>
    <t>IMPACTO DISPONIBILIDAD PARCIAL</t>
  </si>
  <si>
    <t>El objetivo de la búsqueda de la relación entre el impacto de DISPONIBILIDAD y CONFIDENCIALIDAD según  la versión del vector CVSS 2.0(6) es comprobar si el impacto de DISPONIBILIDAD y CONFIDENCIALIDAD tienen relación entre ellos y se afectan entre sí.</t>
  </si>
  <si>
    <t>En la tabla y en el gráfico aparecen los valores con al menos una aparición tanto de impacto de DISPONIBILIDAD como de impacto de CONFIDENCIALIDAD (6), con el objetivo de establecer una relación significativa entre ellos y eliminar elementos que no hagan una aportación a extraer resultados concluyentes.</t>
  </si>
  <si>
    <r>
      <t>INTERACCION DE USUARIO/</t>
    </r>
    <r>
      <rPr>
        <b/>
        <u/>
        <sz val="18"/>
        <color theme="1"/>
        <rFont val="Calibri Light"/>
        <family val="2"/>
        <scheme val="major"/>
      </rPr>
      <t>ALCANCE</t>
    </r>
  </si>
  <si>
    <r>
      <rPr>
        <i/>
        <u/>
        <sz val="22"/>
        <color theme="4"/>
        <rFont val="Calibri"/>
        <family val="2"/>
        <scheme val="minor"/>
      </rPr>
      <t xml:space="preserve">(4) https://www.first.org/cvss/v3.0/specification-document </t>
    </r>
    <r>
      <rPr>
        <i/>
        <sz val="22"/>
        <color theme="4"/>
        <rFont val="Calibri"/>
        <family val="2"/>
        <scheme val="minor"/>
      </rPr>
      <t xml:space="preserve">                                                                                                    (5) </t>
    </r>
    <r>
      <rPr>
        <i/>
        <u/>
        <sz val="22"/>
        <color theme="4"/>
        <rFont val="Calibri"/>
        <family val="2"/>
        <scheme val="minor"/>
      </rPr>
      <t>https://www.first.org/cvss/specification-document</t>
    </r>
  </si>
  <si>
    <t>INTERACCION DE USUARIO REQUERIDA</t>
  </si>
  <si>
    <t>INTERACCION DE USUARIO NO REQUERIDA</t>
  </si>
  <si>
    <t>NO MODIFICADO</t>
  </si>
  <si>
    <t>ESTADÍSTICAS INTERACCION DE USUARIO Y ALCANCE RESPECTO DEL TOTAL DE REGISTROS PARTE IOT Y SMART HOME CONJUNTAS</t>
  </si>
  <si>
    <t>ALCANCE CVSSV3</t>
  </si>
  <si>
    <t>VALOR DE INTERACCION DE USUARIO</t>
  </si>
  <si>
    <t>El objetivo de la búsqueda de la relación entre la interacción de usuario y el alcance según  la versión del vector CVSS 3.0(4) y 3.1(5) es estudiar estos elementos que afectan a la puntuación de explotabilidad CVSSV3 y pertenecen al vector CVSSV3. Se quiere comprobar si en función de la interacción que se requiera que realice el usuario para que el atacante consiga explotar una vulnerabilidad, el alcance de la explotación de la vulnerabilidad es mayor o no.</t>
  </si>
  <si>
    <t>En la tabla y en el gráfico aparecen los valores con al menos una aparición tanto de impacto de interacción de usuario como de alcance(4)(5), con el objetivo de establecer una relación significativa entre ellos y eliminar elementos que no hagan una aportación a extraer resultados concluyentes.</t>
  </si>
  <si>
    <t>En las siguientes gráficas y columnas se representa primeramente el número de vulnerabilidad que requieren o no la interacción de usuario para que el atacante explote la vulnerabilidad, y posteriormente, dentro de los valores de interacción de usuario, el alcance de explotación de las vulnerabilidades, para comprobar si existe relación o afectación entre ambos valores.</t>
  </si>
  <si>
    <r>
      <t>PORCENTAJE TOTAL/</t>
    </r>
    <r>
      <rPr>
        <b/>
        <u/>
        <sz val="18"/>
        <color theme="1"/>
        <rFont val="Calibri Light"/>
        <family val="2"/>
        <scheme val="major"/>
      </rPr>
      <t>PORCENTAJE RESPECTO A  INTERACCION DE USUARIO</t>
    </r>
  </si>
  <si>
    <t>En la siguiente gráfica y tabla se representa el porcentaje que representa un subconjunto de vulnerabilidad según se requiera o no la interacción de usuario para su explotación respecto del total de CVES, y el porcentaje del total que representan los CVES simultáneamente con un nivel de requerimiento de usuario específico y un alcance del ataque determinado.</t>
  </si>
  <si>
    <r>
      <rPr>
        <i/>
        <u/>
        <sz val="24"/>
        <color theme="4"/>
        <rFont val="Calibri"/>
        <family val="2"/>
        <scheme val="minor"/>
      </rPr>
      <t xml:space="preserve">(4) https://www.first.org/cvss/v3.0/specification-document </t>
    </r>
    <r>
      <rPr>
        <i/>
        <sz val="24"/>
        <color theme="4"/>
        <rFont val="Calibri"/>
        <family val="2"/>
        <scheme val="minor"/>
      </rPr>
      <t xml:space="preserve">                                                                                                    (5) </t>
    </r>
    <r>
      <rPr>
        <i/>
        <u/>
        <sz val="24"/>
        <color theme="4"/>
        <rFont val="Calibri"/>
        <family val="2"/>
        <scheme val="minor"/>
      </rPr>
      <t>https://www.first.org/cvss/specification-document</t>
    </r>
  </si>
  <si>
    <t>En la tabla y en el gráfico aparecen los valores con al menos una aparición tanto de impacto de interacción de usuario como de PRIVILEGIOS REQUERIDOS(4)(5), con el objetivo de establecer una relación significativa entre ellos y eliminar elementos que no hagan una aportación a extraer resultados concluyentes.</t>
  </si>
  <si>
    <t>ESTADÍSTICAS INTERACCION DE USUARIO Y PRIVILEGIOS REQUERIDOS RESPECTO DEL TOTAL DE REGISTROS PARTE IOT Y SMART HOME CONJUNTAS</t>
  </si>
  <si>
    <r>
      <t>(4) https://www.first.org/cvss/v3.0/specification-document</t>
    </r>
    <r>
      <rPr>
        <i/>
        <sz val="24"/>
        <color theme="4"/>
        <rFont val="Calibri"/>
        <family val="2"/>
        <scheme val="minor"/>
      </rPr>
      <t xml:space="preserve">                                                                                 </t>
    </r>
    <r>
      <rPr>
        <i/>
        <u/>
        <sz val="24"/>
        <color theme="4"/>
        <rFont val="Calibri"/>
        <family val="2"/>
        <scheme val="minor"/>
      </rPr>
      <t>(5) https://www.first.org/cvss/specification-document</t>
    </r>
  </si>
  <si>
    <t>El objetivo de la búsqueda de la relación entre la interacción de usuario y los privilegios requeridos según  la versión del vector CVSS 3.0(4) y 3.1(5) es estudiar estos elementos que afectan a la puntuación de explotabilidad CVSSV3 y pertenecen al vector CVSSV3. Se quiere comprobar si en función de la interacción que se requiera que realice el usuario para que el atacante consiga explotar una vulnerabilidad, se requiere un mayor o menor número de privilegios del atacante para explotar la vulnerabilidad.</t>
  </si>
  <si>
    <t>En las siguientes gráficas y columnas se representa primeramente el número de vulnerabilidad que requieren o no la interacción de usuario para que el atacante explote la vulnerabilidad, y posteriormente, dentro de los valores de interacción de usuario, los PRIVILEGIOS REQUERIDOS por parte del atacante para explotar las vulnerabilidades, con el objetivo comprobar si existe relación o afectación entre ambos valores.</t>
  </si>
  <si>
    <t>NO SE REQUIEREN PRIVILEGIOS</t>
  </si>
  <si>
    <r>
      <t>INTERACCION DE USUARIO/</t>
    </r>
    <r>
      <rPr>
        <b/>
        <u/>
        <sz val="18"/>
        <color theme="1"/>
        <rFont val="Calibri Light"/>
        <family val="2"/>
        <scheme val="major"/>
      </rPr>
      <t>PRIVILEGIOS REQUERIDOS</t>
    </r>
  </si>
  <si>
    <t>En la siguiente gráfica y tabla se representa el porcentaje que representa un subconjunto de vulnerabilidad según se requiera o no la interacción de usuario para su explotación respecto del total de CVES, y el porcentaje del total que representan los CVES simultáneamente con un nivel de requerimiento de usuario específico y unos privilegios requeridos por parte del atacante, del ataque determinado.</t>
  </si>
  <si>
    <t>PORCENTAJE TOTAL/PORCENTAJE RESPECTO A  ALCANCE</t>
  </si>
  <si>
    <t>ESTADÍSTICAS ALCANCE Y PRIVILEGIOS REQUERIDOS RESPECTO DEL TOTAL DE REGISTROS PARTE IOT Y SMART HOME CONJUNTAS</t>
  </si>
  <si>
    <t>VALOR DE ALCANCE</t>
  </si>
  <si>
    <t>El objetivo de la búsqueda de la relación entre el alcance y los privilegios requeridos según  la versión del vector CVSS 3.0(4) y 3.1(5) es estudiar estos elementos que afectan a la puntuación de explotabilidad CVSSV3 y pertenecen al vector CVSSV3. Se quiere comprobar si en función del alcance que tenga el ataque realizado, se requiere un mayor o menor número de privilegios del atacante para explotar la vulnerabilidad.</t>
  </si>
  <si>
    <t>En la tabla y en el gráfico aparecen los valores con al menos una aparición tanto de alcance como de PRIVILEGIOS REQUERIDOS(4)(5), con el objetivo de establecer una relación significativa entre ellos y eliminar elementos que no hagan una aportación a extraer resultados concluyentes.</t>
  </si>
  <si>
    <t>En las siguientes gráficas y columnas se representa primeramente el alcance del ataque llevado a cabo y posteriormente, dentro de los valores de alcance, los PRIVILEGIOS REQUERIDOS por parte del atacante para explotar las vulnerabilidades, con el objetivo comprobar si existe relación o afectación entre ambos valores.</t>
  </si>
  <si>
    <t>ALCANCE CAMBIADO</t>
  </si>
  <si>
    <t>ALCANCE NO CAMBIADO</t>
  </si>
  <si>
    <r>
      <t>ALCANCE/</t>
    </r>
    <r>
      <rPr>
        <b/>
        <u/>
        <sz val="18"/>
        <color theme="1"/>
        <rFont val="Calibri Light"/>
        <family val="2"/>
        <scheme val="major"/>
      </rPr>
      <t>PRIVILEGIOS REQUERIDOS</t>
    </r>
  </si>
  <si>
    <t>En la siguiente gráfica y tabla se representa el porcentaje que representa un subconjunto de vulnerabilidades según el alcance de su explotación respecto del total de CVES, y el porcentaje del total que representan los CVES simultáneamente con un nivel de alcance específico y unos privilegios requeridos por parte del atacante.</t>
  </si>
  <si>
    <t>ALCANCE  CAMBIADO</t>
  </si>
  <si>
    <r>
      <t>ALCANCE/</t>
    </r>
    <r>
      <rPr>
        <b/>
        <u/>
        <sz val="18"/>
        <color theme="1"/>
        <rFont val="Calibri Light"/>
        <family val="2"/>
        <scheme val="major"/>
      </rPr>
      <t>INTERACCION USUARIO</t>
    </r>
  </si>
  <si>
    <t>ESTADÍSTICAS ALCANCE E INTERACCION DE USUARIO REQUERIDA RESPECTO DEL TOTAL DE REGISTROS PARTE IOT Y SMART HOME CONJUNTAS</t>
  </si>
  <si>
    <t>INTERACCION DE USUARIO CVSSV3</t>
  </si>
  <si>
    <t>En la tabla y en el gráfico aparecen los valores con al menos una aparición tanto de alcance como de interacción de usuario(4)(5), con el objetivo de establecer una relación significativa entre ellos y eliminar elementos que no hagan una aportación a extraer resultados concluyentes.</t>
  </si>
  <si>
    <t>En las siguientes gráficas y columnas se representa primeramente el alcance del ataque llevado a cabo y posteriormente, dentro de los valores de alcance, si la interacción de usuario es requerida para explotar la vulnerabilidad, con el objetivo comprobar si existe relación o afectación entre ambos valores.</t>
  </si>
  <si>
    <t>En la siguiente gráfica y tabla se representa el porcentaje que representa un subconjunto de vulnerabilidades según el alcance de su explotación respecto del total de CVES, y el porcentaje del total que representan los CVES simultáneamente con un nivel de alcance específico y un nivel de interacción de usuario requerido o no para realizar la explotación.</t>
  </si>
  <si>
    <r>
      <t>PRIVILEGIOS REQUERIDOS/</t>
    </r>
    <r>
      <rPr>
        <b/>
        <u/>
        <sz val="18"/>
        <color theme="1"/>
        <rFont val="Calibri Light"/>
        <family val="2"/>
        <scheme val="major"/>
      </rPr>
      <t>INTERACCION USUARIO</t>
    </r>
  </si>
  <si>
    <t>PRIVILEGIOS ALTOS</t>
  </si>
  <si>
    <t>PRIVILEGIOS BAJOS</t>
  </si>
  <si>
    <t>PRIVILEGIOS NO REQUERIDOS</t>
  </si>
  <si>
    <t>PORCENTAJE TOTAL/PORCENTAJE RESPECTO A  PRIVILEGIOS REQUERIDOS</t>
  </si>
  <si>
    <t>ESTADÍSTICAS PRIVILEGIOS REQUERIDOS E INTERACCION DE USUARIO REQUERIDA RESPECTO DEL TOTAL DE REGISTROS PARTE IOT Y SMART HOME CONJUNTAS</t>
  </si>
  <si>
    <t>VALOR DE PRIVILEGIOS REQUERIDOS</t>
  </si>
  <si>
    <t>En la tabla y en el gráfico aparecen los valores con al menos una aparición tanto de privilegios requeridos como de interacción de usuario(4)(5), con el objetivo de establecer una relación significativa entre ellos y eliminar elementos que no hagan una aportación a extraer resultados concluyentes.</t>
  </si>
  <si>
    <t>En la tabla y en el gráfico aparecen los valores con al menos una aparición tanto de privilegios requeridos  como de interacción de usuario(4)(5), con el objetivo de establecer una relación significativa entre ellos y eliminar elementos que no hagan una aportación a extraer resultados concluyentes.</t>
  </si>
  <si>
    <t>En las siguientes gráficas y columnas se representa primeramente los privilegios requeridos por el atacante para explotar la vulnerabilidad y posteriormente, dentro de los valores de privilegios requeridos, si la interacción de usuario es requerida para explotar la vulnerabilidad, con el objetivo comprobar si existe relación o afectación entre ambos valores.</t>
  </si>
  <si>
    <t>En la siguiente gráfica y tabla se representa el porcentaje que representa un subconjunto de vulnerabilidad según los privilegios requeridos por el atacante para su explotación respecto del total de CVES, y el porcentaje del total que representan los CVES simultáneamente con un nivel de requerimiento interacción de usuario específico y unos privilegios requeridos por parte del atacante, del ataque determinado.</t>
  </si>
  <si>
    <r>
      <t>PRIVILEGIOS REQUERIDOS/</t>
    </r>
    <r>
      <rPr>
        <b/>
        <u/>
        <sz val="18"/>
        <color theme="1"/>
        <rFont val="Calibri Light"/>
        <family val="2"/>
        <scheme val="major"/>
      </rPr>
      <t>ALCANCE</t>
    </r>
  </si>
  <si>
    <t>ESTADÍSTICAS PRIVILEGIOS REQUERIDOS Y ALCANCE REQUERIDA RESPECTO DEL TOTAL DE REGISTROS PARTE IOT Y SMART HOME CONJUNTAS</t>
  </si>
  <si>
    <t>En la tabla y en el gráfico aparecen los valores con al menos una aparición tanto de privilegios requeridos  como de alcance(4)(5), con el objetivo de establecer una relación significativa entre ellos y eliminar elementos que no hagan una aportación a extraer resultados concluyentes.</t>
  </si>
  <si>
    <t>En las siguientes gráficas y columnas se representa primeramente los privilegios requeridos por el atacante para explotar la vulnerabilidad y posteriormente, dentro de los valores de privilegios requeridos, el alcance del ataque realizado a la vulnerabilidad, con el objetivo comprobar si existe relación o afectación entre ambos valores.</t>
  </si>
  <si>
    <t>En la siguiente gráfica y tabla se representa el porcentaje que representa un subconjunto de vulnerabilidad según los privilegios requeridos por el atacante para su explotación respecto del total de CVES, y el porcentaje del total que representan los CVES simultáneamente con un nivel de requerimiento interacción de usuario específico y un alcance del ataque llevado a cabo, del ataque determinado.</t>
  </si>
  <si>
    <t>El objetivo de la búsqueda de la relación entre la severidad base y los privilegios requeridos por el atacante según  la versión del vector CVSS 3.0(4)y CVSS 3.1(5) es ver si el nivel de privilegios requeridos por el atacante influye en el nivel de severidad de la vulnerabilidad. A menor nivel de privilegios requeridos por el atacante, mayor libertad tendrá para realizar el ataque y mayor será la severidad.  (4)</t>
  </si>
  <si>
    <t>El objetivo de la búsqueda de la relación entre el impacto de confidencialidad E INTEGRIDAD según  la versión del vector CVSS 3.0(4) y  3.1(5) es comprobar si el impacto de CONFIDENCIALIDAD E INTEGRIDAD tienen relación entre ellos y se afectan entre sí.</t>
  </si>
  <si>
    <t>La puntuación  de explotabilidad refleja las características del componente vulnerable. Las métricas de la explotabilidad se puntúan en función del componente vulnerable y las propiedades de la vulnerabilidad que posibilitan que un ataque sea exitoso. Se puntúa de 0 a 10, aunque en este caso viene expresada en función de su severidad base (4)(5). Sus componentes son el alcance del ataque, privilegios requeridos por el atacante para explotar la vulnerabilidad, vector de ataque y su complejidad, además de si se necesita la interacción de usuario o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</si>
</sst>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b/>
      <sz val="11"/>
      <color theme="1"/>
      <name val="Calibri"/>
      <family val="2"/>
      <scheme val="minor"/>
    </font>
    <font>
      <b/>
      <sz val="16"/>
      <color theme="1"/>
      <name val="Calibri Light"/>
      <family val="2"/>
      <scheme val="major"/>
    </font>
    <font>
      <b/>
      <sz val="14"/>
      <color theme="1"/>
      <name val="Calibri"/>
      <family val="2"/>
      <scheme val="minor"/>
    </font>
    <font>
      <sz val="18"/>
      <color theme="1"/>
      <name val="Calibri"/>
      <family val="2"/>
      <scheme val="minor"/>
    </font>
    <font>
      <sz val="14"/>
      <color theme="1"/>
      <name val="Calibri"/>
      <family val="2"/>
      <scheme val="minor"/>
    </font>
    <font>
      <sz val="20"/>
      <color theme="1"/>
      <name val="Calibri"/>
      <family val="2"/>
      <scheme val="minor"/>
    </font>
    <font>
      <sz val="20"/>
      <color theme="4"/>
      <name val="Calibri"/>
      <family val="2"/>
      <scheme val="minor"/>
    </font>
    <font>
      <i/>
      <u/>
      <sz val="20"/>
      <color theme="4"/>
      <name val="Calibri"/>
      <family val="2"/>
      <scheme val="minor"/>
    </font>
    <font>
      <b/>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i/>
      <sz val="16"/>
      <color theme="1"/>
      <name val="Calibri"/>
      <family val="2"/>
      <scheme val="minor"/>
    </font>
    <font>
      <sz val="16"/>
      <color rgb="FF000000"/>
      <name val="Courier New"/>
      <family val="3"/>
    </font>
    <font>
      <b/>
      <sz val="18"/>
      <color theme="1"/>
      <name val="Calibri"/>
      <family val="2"/>
      <scheme val="minor"/>
    </font>
    <font>
      <sz val="16"/>
      <color rgb="FF000000"/>
      <name val="Calibri"/>
      <family val="2"/>
      <scheme val="minor"/>
    </font>
    <font>
      <i/>
      <u/>
      <sz val="16"/>
      <color theme="4"/>
      <name val="Calibri"/>
      <family val="2"/>
      <scheme val="minor"/>
    </font>
    <font>
      <i/>
      <sz val="20"/>
      <color theme="4"/>
      <name val="Calibri"/>
      <family val="2"/>
      <scheme val="minor"/>
    </font>
    <font>
      <sz val="18"/>
      <color theme="1"/>
      <name val="Calibri Light"/>
      <family val="2"/>
      <scheme val="major"/>
    </font>
    <font>
      <i/>
      <sz val="16"/>
      <color theme="1"/>
      <name val="Calibri"/>
      <family val="2"/>
      <scheme val="minor"/>
    </font>
    <font>
      <u/>
      <sz val="11"/>
      <color theme="10"/>
      <name val="Calibri"/>
      <family val="2"/>
      <scheme val="minor"/>
    </font>
    <font>
      <u/>
      <sz val="20"/>
      <color theme="4"/>
      <name val="Calibri"/>
      <family val="2"/>
      <scheme val="minor"/>
    </font>
    <font>
      <u/>
      <sz val="11"/>
      <color theme="4"/>
      <name val="Calibri"/>
      <family val="2"/>
      <scheme val="minor"/>
    </font>
    <font>
      <sz val="9"/>
      <color theme="1"/>
      <name val="Calibri"/>
      <family val="2"/>
      <scheme val="minor"/>
    </font>
    <font>
      <b/>
      <sz val="12"/>
      <color theme="1"/>
      <name val="Calibri Light"/>
      <family val="2"/>
      <scheme val="major"/>
    </font>
    <font>
      <b/>
      <u/>
      <sz val="18"/>
      <color theme="1"/>
      <name val="Calibri Light"/>
      <family val="2"/>
      <scheme val="major"/>
    </font>
    <font>
      <b/>
      <u/>
      <sz val="16"/>
      <color theme="1"/>
      <name val="Calibri"/>
      <family val="2"/>
      <scheme val="minor"/>
    </font>
    <font>
      <b/>
      <i/>
      <sz val="18"/>
      <color theme="1"/>
      <name val="Calibri"/>
      <family val="2"/>
      <scheme val="minor"/>
    </font>
    <font>
      <u/>
      <sz val="16"/>
      <color theme="1"/>
      <name val="Calibri"/>
      <family val="2"/>
      <scheme val="minor"/>
    </font>
    <font>
      <sz val="18"/>
      <color theme="4"/>
      <name val="Calibri"/>
      <family val="2"/>
      <scheme val="minor"/>
    </font>
    <font>
      <i/>
      <u/>
      <sz val="18"/>
      <color theme="4"/>
      <name val="Calibri"/>
      <family val="2"/>
      <scheme val="minor"/>
    </font>
    <font>
      <i/>
      <sz val="18"/>
      <color theme="4"/>
      <name val="Calibri"/>
      <family val="2"/>
      <scheme val="minor"/>
    </font>
    <font>
      <b/>
      <i/>
      <u/>
      <sz val="16"/>
      <color theme="1"/>
      <name val="Calibri"/>
      <family val="2"/>
      <scheme val="minor"/>
    </font>
    <font>
      <sz val="22"/>
      <color theme="1"/>
      <name val="Calibri"/>
      <family val="2"/>
      <scheme val="minor"/>
    </font>
    <font>
      <u/>
      <sz val="14"/>
      <color theme="4"/>
      <name val="Calibri"/>
      <family val="2"/>
      <scheme val="minor"/>
    </font>
    <font>
      <u/>
      <sz val="16"/>
      <color theme="4"/>
      <name val="Calibri"/>
      <family val="2"/>
      <scheme val="minor"/>
    </font>
    <font>
      <u/>
      <sz val="18"/>
      <color theme="4"/>
      <name val="Calibri"/>
      <family val="2"/>
      <scheme val="minor"/>
    </font>
    <font>
      <i/>
      <sz val="16"/>
      <color theme="4"/>
      <name val="Calibri"/>
      <family val="2"/>
      <scheme val="minor"/>
    </font>
    <font>
      <i/>
      <sz val="14"/>
      <color theme="4"/>
      <name val="Calibri"/>
      <family val="2"/>
      <scheme val="minor"/>
    </font>
    <font>
      <i/>
      <u/>
      <sz val="14"/>
      <color theme="4"/>
      <name val="Calibri"/>
      <family val="2"/>
      <scheme val="minor"/>
    </font>
    <font>
      <b/>
      <sz val="22"/>
      <color theme="1"/>
      <name val="Calibri"/>
      <family val="2"/>
      <scheme val="minor"/>
    </font>
    <font>
      <u/>
      <sz val="22"/>
      <color theme="4"/>
      <name val="Calibri"/>
      <family val="2"/>
      <scheme val="minor"/>
    </font>
    <font>
      <i/>
      <sz val="22"/>
      <color theme="4"/>
      <name val="Calibri"/>
      <family val="2"/>
      <scheme val="minor"/>
    </font>
    <font>
      <i/>
      <u/>
      <sz val="22"/>
      <color theme="4"/>
      <name val="Calibri"/>
      <family val="2"/>
      <scheme val="minor"/>
    </font>
    <font>
      <u/>
      <sz val="24"/>
      <color theme="4"/>
      <name val="Calibri"/>
      <family val="2"/>
      <scheme val="minor"/>
    </font>
    <font>
      <sz val="26"/>
      <color theme="1"/>
      <name val="Calibri"/>
      <family val="2"/>
      <scheme val="minor"/>
    </font>
    <font>
      <b/>
      <sz val="20"/>
      <color theme="1"/>
      <name val="Calibri"/>
      <family val="2"/>
      <scheme val="minor"/>
    </font>
    <font>
      <b/>
      <sz val="24"/>
      <color theme="1"/>
      <name val="Calibri"/>
      <family val="2"/>
      <scheme val="minor"/>
    </font>
    <font>
      <sz val="24"/>
      <color theme="1"/>
      <name val="Calibri"/>
      <family val="2"/>
      <scheme val="minor"/>
    </font>
    <font>
      <i/>
      <sz val="24"/>
      <color theme="4"/>
      <name val="Calibri"/>
      <family val="2"/>
      <scheme val="minor"/>
    </font>
    <font>
      <i/>
      <u/>
      <sz val="24"/>
      <color theme="4"/>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9" tint="0.79998168889431442"/>
        <bgColor indexed="64"/>
      </patternFill>
    </fill>
  </fills>
  <borders count="163">
    <border>
      <left/>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thin">
        <color theme="2"/>
      </left>
      <right/>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thin">
        <color theme="1" tint="4.9989318521683403E-2"/>
      </top>
      <bottom style="medium">
        <color theme="1" tint="4.9989318521683403E-2"/>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ck">
        <color theme="1"/>
      </left>
      <right/>
      <top style="thick">
        <color theme="1"/>
      </top>
      <bottom style="thick">
        <color theme="1"/>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theme="1" tint="4.9989318521683403E-2"/>
      </right>
      <top style="medium">
        <color indexed="64"/>
      </top>
      <bottom/>
      <diagonal/>
    </border>
    <border>
      <left style="medium">
        <color theme="1" tint="4.9989318521683403E-2"/>
      </left>
      <right style="medium">
        <color theme="1" tint="4.9989318521683403E-2"/>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theme="0" tint="-0.14999847407452621"/>
      </bottom>
      <diagonal/>
    </border>
    <border>
      <left style="medium">
        <color indexed="64"/>
      </left>
      <right style="medium">
        <color theme="1" tint="4.9989318521683403E-2"/>
      </right>
      <top/>
      <bottom/>
      <diagonal/>
    </border>
    <border>
      <left style="thin">
        <color theme="0" tint="-0.14999847407452621"/>
      </left>
      <right style="medium">
        <color indexed="64"/>
      </right>
      <top style="thin">
        <color theme="0" tint="-0.14999847407452621"/>
      </top>
      <bottom style="thin">
        <color theme="0" tint="-0.14999847407452621"/>
      </bottom>
      <diagonal/>
    </border>
    <border>
      <left style="thin">
        <color theme="0" tint="-0.14999847407452621"/>
      </left>
      <right style="medium">
        <color indexed="64"/>
      </right>
      <top style="thin">
        <color theme="0" tint="-0.14999847407452621"/>
      </top>
      <bottom style="thin">
        <color indexed="64"/>
      </bottom>
      <diagonal/>
    </border>
    <border>
      <left style="thin">
        <color theme="0" tint="-0.14999847407452621"/>
      </left>
      <right style="medium">
        <color indexed="64"/>
      </right>
      <top style="thin">
        <color theme="0" tint="-0.14999847407452621"/>
      </top>
      <bottom/>
      <diagonal/>
    </border>
    <border>
      <left style="thin">
        <color theme="0" tint="-0.14999847407452621"/>
      </left>
      <right style="medium">
        <color indexed="64"/>
      </right>
      <top style="thin">
        <color indexed="64"/>
      </top>
      <bottom style="thin">
        <color theme="0" tint="-4.9989318521683403E-2"/>
      </bottom>
      <diagonal/>
    </border>
    <border>
      <left/>
      <right/>
      <top style="thin">
        <color theme="2" tint="-9.9978637043366805E-2"/>
      </top>
      <bottom style="thin">
        <color theme="2" tint="-9.9978637043366805E-2"/>
      </bottom>
      <diagonal/>
    </border>
    <border>
      <left style="thin">
        <color theme="2"/>
      </left>
      <right style="thin">
        <color theme="1" tint="4.9989318521683403E-2"/>
      </right>
      <top style="thin">
        <color theme="2" tint="-9.9978637043366805E-2"/>
      </top>
      <bottom style="thin">
        <color theme="2" tint="-9.9978637043366805E-2"/>
      </bottom>
      <diagonal/>
    </border>
    <border>
      <left/>
      <right/>
      <top style="thin">
        <color theme="2"/>
      </top>
      <bottom/>
      <diagonal/>
    </border>
    <border>
      <left/>
      <right/>
      <top style="thin">
        <color theme="2"/>
      </top>
      <bottom style="medium">
        <color theme="1" tint="4.9989318521683403E-2"/>
      </bottom>
      <diagonal/>
    </border>
    <border>
      <left style="thin">
        <color theme="2"/>
      </left>
      <right style="thin">
        <color theme="2"/>
      </right>
      <top style="thin">
        <color theme="2"/>
      </top>
      <bottom style="thin">
        <color theme="2"/>
      </bottom>
      <diagonal/>
    </border>
    <border>
      <left style="medium">
        <color theme="1"/>
      </left>
      <right/>
      <top style="medium">
        <color theme="1"/>
      </top>
      <bottom style="medium">
        <color theme="1"/>
      </bottom>
      <diagonal/>
    </border>
    <border>
      <left style="thin">
        <color indexed="64"/>
      </left>
      <right style="thin">
        <color indexed="64"/>
      </right>
      <top style="medium">
        <color theme="1"/>
      </top>
      <bottom style="medium">
        <color theme="1"/>
      </bottom>
      <diagonal/>
    </border>
    <border>
      <left style="thin">
        <color indexed="64"/>
      </left>
      <right style="medium">
        <color theme="1"/>
      </right>
      <top style="medium">
        <color theme="1"/>
      </top>
      <bottom style="medium">
        <color theme="1"/>
      </bottom>
      <diagonal/>
    </border>
    <border>
      <left style="medium">
        <color indexed="64"/>
      </left>
      <right style="thin">
        <color theme="1" tint="4.9989318521683403E-2"/>
      </right>
      <top/>
      <bottom style="medium">
        <color indexed="64"/>
      </bottom>
      <diagonal/>
    </border>
    <border>
      <left style="thin">
        <color theme="1" tint="4.9989318521683403E-2"/>
      </left>
      <right style="thin">
        <color theme="1" tint="4.9989318521683403E-2"/>
      </right>
      <top/>
      <bottom style="medium">
        <color indexed="64"/>
      </bottom>
      <diagonal/>
    </border>
    <border>
      <left style="thin">
        <color theme="1" tint="4.9989318521683403E-2"/>
      </left>
      <right style="medium">
        <color indexed="64"/>
      </right>
      <top/>
      <bottom style="medium">
        <color indexed="64"/>
      </bottom>
      <diagonal/>
    </border>
    <border>
      <left style="medium">
        <color theme="1"/>
      </left>
      <right/>
      <top style="medium">
        <color theme="1"/>
      </top>
      <bottom style="thin">
        <color theme="1" tint="4.9989318521683403E-2"/>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top/>
      <bottom style="thin">
        <color theme="1" tint="4.9989318521683403E-2"/>
      </bottom>
      <diagonal/>
    </border>
    <border>
      <left style="thin">
        <color indexed="64"/>
      </left>
      <right style="medium">
        <color theme="1"/>
      </right>
      <top style="thin">
        <color indexed="64"/>
      </top>
      <bottom style="thin">
        <color indexed="64"/>
      </bottom>
      <diagonal/>
    </border>
    <border>
      <left style="medium">
        <color theme="1"/>
      </left>
      <right/>
      <top style="thin">
        <color theme="1" tint="4.9989318521683403E-2"/>
      </top>
      <bottom style="thin">
        <color theme="1" tint="4.9989318521683403E-2"/>
      </bottom>
      <diagonal/>
    </border>
    <border>
      <left style="medium">
        <color theme="1"/>
      </left>
      <right/>
      <top style="thin">
        <color theme="1" tint="4.9989318521683403E-2"/>
      </top>
      <bottom style="medium">
        <color theme="1"/>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thin">
        <color theme="2"/>
      </left>
      <right/>
      <top style="thin">
        <color theme="2"/>
      </top>
      <bottom style="thin">
        <color theme="2"/>
      </bottom>
      <diagonal/>
    </border>
    <border>
      <left/>
      <right/>
      <top/>
      <bottom style="thin">
        <color theme="2"/>
      </bottom>
      <diagonal/>
    </border>
    <border>
      <left/>
      <right/>
      <top style="medium">
        <color theme="1"/>
      </top>
      <bottom style="medium">
        <color theme="1"/>
      </bottom>
      <diagonal/>
    </border>
    <border>
      <left/>
      <right/>
      <top style="medium">
        <color theme="1"/>
      </top>
      <bottom/>
      <diagonal/>
    </border>
    <border>
      <left/>
      <right style="medium">
        <color theme="1"/>
      </right>
      <top style="medium">
        <color theme="1"/>
      </top>
      <bottom style="medium">
        <color theme="1"/>
      </bottom>
      <diagonal/>
    </border>
    <border>
      <left style="thin">
        <color indexed="64"/>
      </left>
      <right style="medium">
        <color theme="1"/>
      </right>
      <top/>
      <bottom style="thin">
        <color indexed="64"/>
      </bottom>
      <diagonal/>
    </border>
    <border>
      <left style="thin">
        <color indexed="64"/>
      </left>
      <right style="medium">
        <color theme="1"/>
      </right>
      <top style="thin">
        <color theme="1"/>
      </top>
      <bottom style="thin">
        <color indexed="64"/>
      </bottom>
      <diagonal/>
    </border>
    <border>
      <left style="medium">
        <color theme="1"/>
      </left>
      <right style="thin">
        <color indexed="64"/>
      </right>
      <top style="thin">
        <color theme="1"/>
      </top>
      <bottom style="thin">
        <color indexed="64"/>
      </bottom>
      <diagonal/>
    </border>
    <border>
      <left style="thin">
        <color theme="1"/>
      </left>
      <right style="thin">
        <color theme="1"/>
      </right>
      <top/>
      <bottom style="thin">
        <color theme="1"/>
      </bottom>
      <diagonal/>
    </border>
    <border>
      <left style="medium">
        <color theme="1"/>
      </left>
      <right/>
      <top/>
      <bottom/>
      <diagonal/>
    </border>
    <border>
      <left style="thin">
        <color theme="1"/>
      </left>
      <right style="medium">
        <color theme="1"/>
      </right>
      <top style="medium">
        <color theme="1"/>
      </top>
      <bottom style="thin">
        <color theme="1"/>
      </bottom>
      <diagonal/>
    </border>
    <border>
      <left style="medium">
        <color theme="1" tint="4.9989318521683403E-2"/>
      </left>
      <right/>
      <top style="medium">
        <color theme="1"/>
      </top>
      <bottom style="medium">
        <color theme="1"/>
      </bottom>
      <diagonal/>
    </border>
    <border>
      <left/>
      <right style="medium">
        <color indexed="64"/>
      </right>
      <top style="medium">
        <color theme="1"/>
      </top>
      <bottom style="medium">
        <color theme="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thin">
        <color theme="2"/>
      </bottom>
      <diagonal/>
    </border>
    <border>
      <left style="thin">
        <color indexed="64"/>
      </left>
      <right style="medium">
        <color theme="1"/>
      </right>
      <top style="medium">
        <color indexed="64"/>
      </top>
      <bottom style="thin">
        <color indexed="64"/>
      </bottom>
      <diagonal/>
    </border>
    <border>
      <left style="medium">
        <color indexed="64"/>
      </left>
      <right style="medium">
        <color theme="1" tint="4.9989318521683403E-2"/>
      </right>
      <top style="thin">
        <color theme="2"/>
      </top>
      <bottom style="thin">
        <color theme="2"/>
      </bottom>
      <diagonal/>
    </border>
    <border>
      <left style="medium">
        <color theme="2"/>
      </left>
      <right/>
      <top/>
      <bottom/>
      <diagonal/>
    </border>
    <border>
      <left style="medium">
        <color indexed="64"/>
      </left>
      <right/>
      <top style="thin">
        <color theme="2"/>
      </top>
      <bottom style="thin">
        <color theme="2"/>
      </bottom>
      <diagonal/>
    </border>
    <border>
      <left style="medium">
        <color theme="1"/>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right style="medium">
        <color theme="1"/>
      </right>
      <top style="medium">
        <color theme="1"/>
      </top>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right style="medium">
        <color theme="1"/>
      </right>
      <top/>
      <bottom style="medium">
        <color theme="1"/>
      </bottom>
      <diagonal/>
    </border>
    <border>
      <left style="medium">
        <color theme="1"/>
      </left>
      <right style="thick">
        <color indexed="64"/>
      </right>
      <top style="medium">
        <color theme="1"/>
      </top>
      <bottom style="medium">
        <color theme="1"/>
      </bottom>
      <diagonal/>
    </border>
    <border>
      <left style="thick">
        <color indexed="64"/>
      </left>
      <right style="thick">
        <color indexed="64"/>
      </right>
      <top style="medium">
        <color theme="1"/>
      </top>
      <bottom style="medium">
        <color theme="1"/>
      </bottom>
      <diagonal/>
    </border>
    <border>
      <left style="thick">
        <color indexed="64"/>
      </left>
      <right style="medium">
        <color theme="1"/>
      </right>
      <top style="medium">
        <color theme="1"/>
      </top>
      <bottom style="medium">
        <color theme="1"/>
      </bottom>
      <diagonal/>
    </border>
    <border>
      <left style="thin">
        <color theme="2"/>
      </left>
      <right style="thin">
        <color theme="2"/>
      </right>
      <top/>
      <bottom style="thin">
        <color theme="2"/>
      </bottom>
      <diagonal/>
    </border>
    <border>
      <left style="thin">
        <color theme="2"/>
      </left>
      <right style="thin">
        <color theme="2"/>
      </right>
      <top/>
      <bottom/>
      <diagonal/>
    </border>
    <border>
      <left style="medium">
        <color theme="1"/>
      </left>
      <right/>
      <top style="medium">
        <color theme="1"/>
      </top>
      <bottom style="medium">
        <color indexed="64"/>
      </bottom>
      <diagonal/>
    </border>
    <border>
      <left style="medium">
        <color theme="1" tint="4.9989318521683403E-2"/>
      </left>
      <right style="medium">
        <color theme="1"/>
      </right>
      <top style="medium">
        <color theme="1"/>
      </top>
      <bottom style="thin">
        <color theme="1" tint="4.9989318521683403E-2"/>
      </bottom>
      <diagonal/>
    </border>
    <border>
      <left style="medium">
        <color theme="1"/>
      </left>
      <right/>
      <top/>
      <bottom style="medium">
        <color theme="1" tint="4.9989318521683403E-2"/>
      </bottom>
      <diagonal/>
    </border>
    <border>
      <left style="medium">
        <color theme="1" tint="4.9989318521683403E-2"/>
      </left>
      <right style="medium">
        <color theme="1"/>
      </right>
      <top style="medium">
        <color theme="1" tint="4.9989318521683403E-2"/>
      </top>
      <bottom style="thin">
        <color theme="1" tint="4.9989318521683403E-2"/>
      </bottom>
      <diagonal/>
    </border>
    <border>
      <left style="medium">
        <color theme="1"/>
      </left>
      <right/>
      <top/>
      <bottom style="medium">
        <color theme="1"/>
      </bottom>
      <diagonal/>
    </border>
    <border>
      <left style="medium">
        <color theme="1" tint="4.9989318521683403E-2"/>
      </left>
      <right style="medium">
        <color theme="1"/>
      </right>
      <top style="medium">
        <color theme="1" tint="4.9989318521683403E-2"/>
      </top>
      <bottom style="medium">
        <color theme="1"/>
      </bottom>
      <diagonal/>
    </border>
    <border>
      <left style="thin">
        <color theme="2"/>
      </left>
      <right style="thin">
        <color theme="2"/>
      </right>
      <top style="medium">
        <color indexed="64"/>
      </top>
      <bottom style="medium">
        <color theme="1"/>
      </bottom>
      <diagonal/>
    </border>
    <border>
      <left/>
      <right style="thin">
        <color theme="2"/>
      </right>
      <top style="medium">
        <color theme="1"/>
      </top>
      <bottom/>
      <diagonal/>
    </border>
    <border>
      <left/>
      <right/>
      <top style="thin">
        <color theme="2"/>
      </top>
      <bottom style="medium">
        <color indexed="64"/>
      </bottom>
      <diagonal/>
    </border>
    <border>
      <left/>
      <right style="thin">
        <color theme="2"/>
      </right>
      <top style="thin">
        <color theme="2"/>
      </top>
      <bottom style="thin">
        <color theme="2"/>
      </bottom>
      <diagonal/>
    </border>
    <border>
      <left style="thin">
        <color theme="2"/>
      </left>
      <right/>
      <top style="medium">
        <color theme="1"/>
      </top>
      <bottom style="thin">
        <color theme="2"/>
      </bottom>
      <diagonal/>
    </border>
    <border>
      <left style="medium">
        <color theme="1"/>
      </left>
      <right style="thin">
        <color theme="2"/>
      </right>
      <top/>
      <bottom/>
      <diagonal/>
    </border>
    <border>
      <left style="thin">
        <color indexed="64"/>
      </left>
      <right/>
      <top style="medium">
        <color theme="1"/>
      </top>
      <bottom style="medium">
        <color theme="1"/>
      </bottom>
      <diagonal/>
    </border>
    <border>
      <left style="thin">
        <color indexed="64"/>
      </left>
      <right/>
      <top style="medium">
        <color theme="1"/>
      </top>
      <bottom style="thin">
        <color indexed="64"/>
      </bottom>
      <diagonal/>
    </border>
    <border>
      <left style="thin">
        <color indexed="64"/>
      </left>
      <right/>
      <top style="thin">
        <color indexed="64"/>
      </top>
      <bottom style="thin">
        <color indexed="64"/>
      </bottom>
      <diagonal/>
    </border>
    <border>
      <left style="medium">
        <color theme="1"/>
      </left>
      <right style="thin">
        <color theme="2"/>
      </right>
      <top style="thin">
        <color theme="2"/>
      </top>
      <bottom style="thin">
        <color theme="2"/>
      </bottom>
      <diagonal/>
    </border>
    <border>
      <left style="thin">
        <color theme="1" tint="4.9989318521683403E-2"/>
      </left>
      <right style="medium">
        <color theme="1"/>
      </right>
      <top style="medium">
        <color theme="1"/>
      </top>
      <bottom style="medium">
        <color indexed="64"/>
      </bottom>
      <diagonal/>
    </border>
    <border>
      <left/>
      <right style="thin">
        <color theme="2"/>
      </right>
      <top style="thin">
        <color theme="2"/>
      </top>
      <bottom/>
      <diagonal/>
    </border>
    <border>
      <left/>
      <right style="thin">
        <color theme="2"/>
      </right>
      <top/>
      <bottom/>
      <diagonal/>
    </border>
    <border>
      <left style="thick">
        <color indexed="64"/>
      </left>
      <right style="thin">
        <color theme="2"/>
      </right>
      <top style="thin">
        <color theme="2"/>
      </top>
      <bottom style="thin">
        <color theme="2"/>
      </bottom>
      <diagonal/>
    </border>
    <border>
      <left/>
      <right/>
      <top style="thin">
        <color theme="2"/>
      </top>
      <bottom style="thick">
        <color theme="1"/>
      </bottom>
      <diagonal/>
    </border>
    <border>
      <left style="thin">
        <color theme="1"/>
      </left>
      <right/>
      <top style="medium">
        <color theme="1"/>
      </top>
      <bottom style="thin">
        <color theme="1"/>
      </bottom>
      <diagonal/>
    </border>
    <border>
      <left style="thick">
        <color indexed="64"/>
      </left>
      <right/>
      <top/>
      <bottom style="thick">
        <color indexed="64"/>
      </bottom>
      <diagonal/>
    </border>
    <border>
      <left style="thin">
        <color theme="1"/>
      </left>
      <right style="medium">
        <color theme="1"/>
      </right>
      <top style="medium">
        <color theme="1"/>
      </top>
      <bottom/>
      <diagonal/>
    </border>
    <border>
      <left style="thin">
        <color theme="1"/>
      </left>
      <right style="medium">
        <color theme="1"/>
      </right>
      <top/>
      <bottom style="medium">
        <color theme="1"/>
      </bottom>
      <diagonal/>
    </border>
    <border>
      <left style="thin">
        <color theme="1"/>
      </left>
      <right style="medium">
        <color theme="1"/>
      </right>
      <top style="thin">
        <color theme="1"/>
      </top>
      <bottom style="thin">
        <color theme="1"/>
      </bottom>
      <diagonal/>
    </border>
    <border>
      <left/>
      <right/>
      <top style="medium">
        <color theme="1"/>
      </top>
      <bottom style="thin">
        <color indexed="64"/>
      </bottom>
      <diagonal/>
    </border>
    <border>
      <left/>
      <right/>
      <top style="thin">
        <color indexed="64"/>
      </top>
      <bottom style="thin">
        <color indexed="64"/>
      </bottom>
      <diagonal/>
    </border>
    <border>
      <left/>
      <right style="medium">
        <color theme="1"/>
      </right>
      <top style="thin">
        <color indexed="64"/>
      </top>
      <bottom style="medium">
        <color theme="1"/>
      </bottom>
      <diagonal/>
    </border>
    <border>
      <left/>
      <right/>
      <top style="medium">
        <color indexed="64"/>
      </top>
      <bottom/>
      <diagonal/>
    </border>
    <border>
      <left style="thin">
        <color theme="1"/>
      </left>
      <right style="medium">
        <color theme="1"/>
      </right>
      <top/>
      <bottom style="thin">
        <color theme="1"/>
      </bottom>
      <diagonal/>
    </border>
    <border>
      <left style="medium">
        <color theme="1"/>
      </left>
      <right/>
      <top style="medium">
        <color theme="1"/>
      </top>
      <bottom/>
      <diagonal/>
    </border>
    <border>
      <left style="thin">
        <color indexed="64"/>
      </left>
      <right style="medium">
        <color theme="1"/>
      </right>
      <top/>
      <bottom style="medium">
        <color theme="1"/>
      </bottom>
      <diagonal/>
    </border>
    <border>
      <left style="thin">
        <color theme="1"/>
      </left>
      <right style="thin">
        <color theme="1"/>
      </right>
      <top style="thin">
        <color theme="1"/>
      </top>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medium">
        <color theme="1"/>
      </bottom>
      <diagonal/>
    </border>
    <border>
      <left/>
      <right/>
      <top style="thin">
        <color theme="2"/>
      </top>
      <bottom style="thin">
        <color theme="2"/>
      </bottom>
      <diagonal/>
    </border>
    <border>
      <left style="medium">
        <color indexed="64"/>
      </left>
      <right/>
      <top/>
      <bottom/>
      <diagonal/>
    </border>
    <border>
      <left style="thin">
        <color indexed="64"/>
      </left>
      <right style="medium">
        <color theme="1"/>
      </right>
      <top style="medium">
        <color theme="1"/>
      </top>
      <bottom/>
      <diagonal/>
    </border>
    <border>
      <left style="thin">
        <color indexed="64"/>
      </left>
      <right style="thin">
        <color indexed="64"/>
      </right>
      <top style="medium">
        <color theme="1"/>
      </top>
      <bottom/>
      <diagonal/>
    </border>
    <border>
      <left style="thin">
        <color indexed="64"/>
      </left>
      <right style="thin">
        <color indexed="64"/>
      </right>
      <top/>
      <bottom style="medium">
        <color theme="1"/>
      </bottom>
      <diagonal/>
    </border>
    <border>
      <left style="thin">
        <color indexed="64"/>
      </left>
      <right/>
      <top style="thin">
        <color indexed="64"/>
      </top>
      <bottom style="medium">
        <color theme="1"/>
      </bottom>
      <diagonal/>
    </border>
    <border>
      <left/>
      <right style="medium">
        <color theme="1"/>
      </right>
      <top style="medium">
        <color theme="1"/>
      </top>
      <bottom style="thin">
        <color indexed="64"/>
      </bottom>
      <diagonal/>
    </border>
    <border>
      <left/>
      <right style="medium">
        <color theme="1"/>
      </right>
      <top style="thin">
        <color indexed="64"/>
      </top>
      <bottom style="thin">
        <color indexed="64"/>
      </bottom>
      <diagonal/>
    </border>
    <border>
      <left style="medium">
        <color theme="1"/>
      </left>
      <right/>
      <top style="thin">
        <color theme="1" tint="4.9989318521683403E-2"/>
      </top>
      <bottom/>
      <diagonal/>
    </border>
    <border>
      <left/>
      <right style="medium">
        <color theme="1"/>
      </right>
      <top style="thin">
        <color indexed="64"/>
      </top>
      <bottom/>
      <diagonal/>
    </border>
    <border>
      <left style="thin">
        <color indexed="64"/>
      </left>
      <right style="medium">
        <color theme="1"/>
      </right>
      <top style="thin">
        <color indexed="64"/>
      </top>
      <bottom/>
      <diagonal/>
    </border>
    <border>
      <left style="thin">
        <color theme="1" tint="4.9989318521683403E-2"/>
      </left>
      <right style="medium">
        <color theme="1"/>
      </right>
      <top/>
      <bottom style="medium">
        <color indexed="64"/>
      </bottom>
      <diagonal/>
    </border>
    <border>
      <left/>
      <right style="medium">
        <color theme="1"/>
      </right>
      <top/>
      <bottom style="thin">
        <color indexed="64"/>
      </bottom>
      <diagonal/>
    </border>
    <border>
      <left style="thin">
        <color theme="1"/>
      </left>
      <right style="thin">
        <color theme="1"/>
      </right>
      <top style="medium">
        <color theme="1"/>
      </top>
      <bottom/>
      <diagonal/>
    </border>
    <border>
      <left style="thin">
        <color theme="2"/>
      </left>
      <right style="thin">
        <color theme="2"/>
      </right>
      <top style="thin">
        <color theme="2"/>
      </top>
      <bottom/>
      <diagonal/>
    </border>
    <border>
      <left style="thin">
        <color indexed="64"/>
      </left>
      <right style="medium">
        <color theme="1"/>
      </right>
      <top/>
      <bottom/>
      <diagonal/>
    </border>
    <border>
      <left style="medium">
        <color theme="1"/>
      </left>
      <right style="thin">
        <color theme="1"/>
      </right>
      <top/>
      <bottom style="thin">
        <color theme="1"/>
      </bottom>
      <diagonal/>
    </border>
    <border>
      <left style="thin">
        <color theme="1"/>
      </left>
      <right style="thin">
        <color theme="1"/>
      </right>
      <top/>
      <bottom style="medium">
        <color theme="1"/>
      </bottom>
      <diagonal/>
    </border>
    <border>
      <left style="thin">
        <color theme="1"/>
      </left>
      <right style="thin">
        <color theme="1"/>
      </right>
      <top/>
      <bottom/>
      <diagonal/>
    </border>
    <border>
      <left style="medium">
        <color theme="1"/>
      </left>
      <right style="medium">
        <color theme="1" tint="4.9989318521683403E-2"/>
      </right>
      <top style="medium">
        <color theme="1"/>
      </top>
      <bottom style="medium">
        <color theme="1"/>
      </bottom>
      <diagonal/>
    </border>
    <border>
      <left style="medium">
        <color theme="1" tint="4.9989318521683403E-2"/>
      </left>
      <right style="medium">
        <color theme="1" tint="4.9989318521683403E-2"/>
      </right>
      <top style="medium">
        <color theme="1"/>
      </top>
      <bottom style="medium">
        <color theme="1"/>
      </bottom>
      <diagonal/>
    </border>
    <border>
      <left style="medium">
        <color theme="1"/>
      </left>
      <right style="thin">
        <color theme="1"/>
      </right>
      <top style="thin">
        <color theme="1"/>
      </top>
      <bottom/>
      <diagonal/>
    </border>
    <border>
      <left style="thin">
        <color theme="1"/>
      </left>
      <right style="medium">
        <color theme="1"/>
      </right>
      <top style="thin">
        <color theme="1"/>
      </top>
      <bottom/>
      <diagonal/>
    </border>
    <border>
      <left style="thin">
        <color theme="1"/>
      </left>
      <right style="thin">
        <color theme="1"/>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theme="1"/>
      </right>
      <top style="medium">
        <color theme="1"/>
      </top>
      <bottom style="thin">
        <color theme="1"/>
      </bottom>
      <diagonal/>
    </border>
    <border>
      <left/>
      <right style="thin">
        <color theme="1"/>
      </right>
      <top/>
      <bottom style="thin">
        <color theme="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s>
  <cellStyleXfs count="2">
    <xf numFmtId="0" fontId="0" fillId="0" borderId="0"/>
    <xf numFmtId="0" fontId="22" fillId="0" borderId="0" applyNumberFormat="0" applyFill="0" applyBorder="0" applyAlignment="0" applyProtection="0"/>
  </cellStyleXfs>
  <cellXfs count="393">
    <xf numFmtId="0" fontId="0" fillId="0" borderId="0" xfId="0"/>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shrinkToFit="1"/>
    </xf>
    <xf numFmtId="0" fontId="7" fillId="0" borderId="1" xfId="0" applyFont="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0" fillId="0" borderId="7" xfId="0" applyBorder="1"/>
    <xf numFmtId="0" fontId="2" fillId="5" borderId="8" xfId="0" applyFont="1" applyFill="1" applyBorder="1" applyAlignment="1">
      <alignment horizontal="center"/>
    </xf>
    <xf numFmtId="0" fontId="12" fillId="0" borderId="9" xfId="0" applyFont="1" applyBorder="1" applyAlignment="1">
      <alignment horizontal="center" vertical="center"/>
    </xf>
    <xf numFmtId="0" fontId="13" fillId="0" borderId="10" xfId="0" applyFont="1" applyBorder="1"/>
    <xf numFmtId="0" fontId="12" fillId="0" borderId="0" xfId="0" applyFont="1"/>
    <xf numFmtId="0" fontId="2" fillId="5" borderId="11"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5" fillId="0" borderId="19" xfId="0" applyFont="1" applyBorder="1" applyAlignment="1">
      <alignment horizontal="center" vertical="center" wrapText="1"/>
    </xf>
    <xf numFmtId="0" fontId="12" fillId="0" borderId="16" xfId="0" applyFont="1" applyBorder="1" applyAlignment="1">
      <alignment horizontal="center" vertical="center" wrapText="1"/>
    </xf>
    <xf numFmtId="0" fontId="14" fillId="0" borderId="14" xfId="0" applyFont="1" applyBorder="1" applyAlignment="1">
      <alignment horizontal="center" vertical="center" wrapText="1"/>
    </xf>
    <xf numFmtId="0" fontId="15" fillId="0" borderId="20" xfId="0" applyFont="1" applyBorder="1" applyAlignment="1">
      <alignment horizontal="center" vertical="center" wrapText="1"/>
    </xf>
    <xf numFmtId="0" fontId="12" fillId="0" borderId="17" xfId="0" applyFont="1" applyBorder="1" applyAlignment="1">
      <alignment horizontal="center" vertical="center" wrapText="1"/>
    </xf>
    <xf numFmtId="0" fontId="0" fillId="0" borderId="0" xfId="0" applyAlignment="1">
      <alignment horizontal="center" vertical="center" wrapText="1"/>
    </xf>
    <xf numFmtId="0" fontId="12" fillId="0" borderId="20" xfId="0" applyFont="1" applyBorder="1" applyAlignment="1">
      <alignment horizontal="center" vertical="center" wrapText="1"/>
    </xf>
    <xf numFmtId="0" fontId="13" fillId="0" borderId="15" xfId="0" applyFont="1" applyBorder="1" applyAlignment="1">
      <alignment horizontal="center" vertical="center" wrapText="1"/>
    </xf>
    <xf numFmtId="0" fontId="15" fillId="0" borderId="21" xfId="0" applyFont="1" applyBorder="1" applyAlignment="1">
      <alignment horizontal="center" vertical="center" wrapText="1"/>
    </xf>
    <xf numFmtId="0" fontId="12" fillId="0" borderId="18" xfId="0" applyFont="1" applyBorder="1" applyAlignment="1">
      <alignment horizontal="center" vertical="center" wrapText="1"/>
    </xf>
    <xf numFmtId="0" fontId="9" fillId="2" borderId="23" xfId="0" applyFont="1" applyFill="1" applyBorder="1" applyAlignment="1">
      <alignment horizontal="center" vertical="center"/>
    </xf>
    <xf numFmtId="0" fontId="9" fillId="2" borderId="24" xfId="0" applyFont="1" applyFill="1" applyBorder="1" applyAlignment="1">
      <alignment horizontal="center" vertical="center"/>
    </xf>
    <xf numFmtId="0" fontId="9" fillId="2" borderId="25" xfId="0" applyFont="1" applyFill="1" applyBorder="1" applyAlignment="1">
      <alignment horizontal="center" vertical="center"/>
    </xf>
    <xf numFmtId="0" fontId="9" fillId="2" borderId="26" xfId="0" applyFont="1" applyFill="1" applyBorder="1" applyAlignment="1">
      <alignment horizontal="center" vertical="center"/>
    </xf>
    <xf numFmtId="0" fontId="0" fillId="0" borderId="0" xfId="0" applyBorder="1"/>
    <xf numFmtId="0" fontId="9" fillId="2" borderId="27"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19"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21" xfId="0" applyFont="1" applyBorder="1" applyAlignment="1">
      <alignment horizontal="center" vertical="center" wrapText="1"/>
    </xf>
    <xf numFmtId="0" fontId="14" fillId="0" borderId="15" xfId="0" applyFont="1" applyBorder="1" applyAlignment="1">
      <alignment horizontal="center" vertical="center" wrapText="1"/>
    </xf>
    <xf numFmtId="0" fontId="9" fillId="2" borderId="1" xfId="0" applyFont="1" applyFill="1" applyBorder="1" applyAlignment="1">
      <alignment horizontal="center"/>
    </xf>
    <xf numFmtId="0" fontId="6" fillId="0" borderId="12" xfId="0" applyFont="1" applyBorder="1" applyAlignment="1">
      <alignment horizontal="center" vertical="center" wrapText="1"/>
    </xf>
    <xf numFmtId="0" fontId="6" fillId="0" borderId="9" xfId="0" applyFont="1" applyBorder="1" applyAlignment="1">
      <alignment horizontal="center" vertical="center"/>
    </xf>
    <xf numFmtId="0" fontId="2" fillId="5" borderId="8" xfId="0" applyFont="1" applyFill="1" applyBorder="1" applyAlignment="1">
      <alignment horizontal="center" vertical="center" wrapText="1"/>
    </xf>
    <xf numFmtId="0" fontId="0" fillId="0" borderId="31" xfId="0" applyBorder="1"/>
    <xf numFmtId="0" fontId="9" fillId="4" borderId="32" xfId="0" applyFont="1" applyFill="1" applyBorder="1" applyAlignment="1">
      <alignment horizontal="center" vertical="center"/>
    </xf>
    <xf numFmtId="0" fontId="20" fillId="4" borderId="33" xfId="0" applyFont="1" applyFill="1" applyBorder="1" applyAlignment="1">
      <alignment horizontal="center" vertical="center"/>
    </xf>
    <xf numFmtId="0" fontId="21" fillId="4" borderId="35" xfId="0" applyFont="1" applyFill="1" applyBorder="1" applyAlignment="1">
      <alignment horizontal="center" vertical="center" wrapText="1"/>
    </xf>
    <xf numFmtId="0" fontId="21" fillId="4" borderId="34"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36"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shrinkToFit="1"/>
    </xf>
    <xf numFmtId="0" fontId="22" fillId="0" borderId="0" xfId="1" applyAlignment="1">
      <alignment horizontal="center"/>
    </xf>
    <xf numFmtId="0" fontId="24" fillId="0" borderId="0" xfId="1" applyFont="1" applyAlignment="1">
      <alignment horizontal="center"/>
    </xf>
    <xf numFmtId="0" fontId="20" fillId="4" borderId="37" xfId="0" applyFont="1" applyFill="1" applyBorder="1" applyAlignment="1">
      <alignment horizontal="center" vertical="center" wrapText="1"/>
    </xf>
    <xf numFmtId="0" fontId="11" fillId="4" borderId="38" xfId="0" applyFont="1" applyFill="1" applyBorder="1" applyAlignment="1">
      <alignment horizontal="center" vertical="center" wrapText="1"/>
    </xf>
    <xf numFmtId="0" fontId="0" fillId="0" borderId="39" xfId="0" applyBorder="1"/>
    <xf numFmtId="0" fontId="0" fillId="0" borderId="10" xfId="0" applyBorder="1" applyAlignment="1">
      <alignment horizontal="center" vertical="center"/>
    </xf>
    <xf numFmtId="0" fontId="12"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26" fillId="4" borderId="0" xfId="0" applyFont="1" applyFill="1" applyAlignment="1">
      <alignment horizontal="center" vertical="center" wrapText="1"/>
    </xf>
    <xf numFmtId="0" fontId="0" fillId="0" borderId="40" xfId="0" applyBorder="1"/>
    <xf numFmtId="0" fontId="12" fillId="0" borderId="30" xfId="0" applyFont="1" applyBorder="1" applyAlignment="1">
      <alignment horizontal="center" vertical="center"/>
    </xf>
    <xf numFmtId="0" fontId="12" fillId="0" borderId="20" xfId="0" applyFont="1" applyBorder="1" applyAlignment="1">
      <alignment horizontal="center" vertical="center"/>
    </xf>
    <xf numFmtId="0" fontId="1" fillId="0" borderId="0" xfId="0" applyFont="1"/>
    <xf numFmtId="10" fontId="13" fillId="0" borderId="39" xfId="0" applyNumberFormat="1" applyFont="1" applyBorder="1" applyAlignment="1">
      <alignment horizontal="center" vertical="center" wrapText="1"/>
    </xf>
    <xf numFmtId="0" fontId="16" fillId="6" borderId="45" xfId="0" applyFont="1" applyFill="1" applyBorder="1" applyAlignment="1">
      <alignment horizontal="center" vertical="center"/>
    </xf>
    <xf numFmtId="0" fontId="16" fillId="6" borderId="46" xfId="0" applyFont="1" applyFill="1" applyBorder="1" applyAlignment="1">
      <alignment horizontal="center" vertical="center"/>
    </xf>
    <xf numFmtId="9" fontId="16" fillId="6" borderId="47" xfId="0" applyNumberFormat="1" applyFont="1" applyFill="1" applyBorder="1" applyAlignment="1">
      <alignment horizontal="center" vertical="center"/>
    </xf>
    <xf numFmtId="0" fontId="28" fillId="0" borderId="48" xfId="0" applyFont="1" applyBorder="1" applyAlignment="1">
      <alignment horizontal="center" vertical="center"/>
    </xf>
    <xf numFmtId="0" fontId="12" fillId="0" borderId="49" xfId="0" applyFont="1" applyBorder="1" applyAlignment="1">
      <alignment horizontal="center" vertical="center"/>
    </xf>
    <xf numFmtId="10" fontId="12" fillId="0" borderId="50" xfId="0" applyNumberFormat="1" applyFont="1" applyBorder="1" applyAlignment="1">
      <alignment horizontal="center" vertical="center"/>
    </xf>
    <xf numFmtId="0" fontId="28" fillId="0" borderId="51" xfId="0" applyFont="1" applyBorder="1" applyAlignment="1">
      <alignment horizontal="center" vertical="center"/>
    </xf>
    <xf numFmtId="10" fontId="12" fillId="0" borderId="52" xfId="0" applyNumberFormat="1" applyFont="1" applyBorder="1" applyAlignment="1">
      <alignment horizontal="center" vertical="center"/>
    </xf>
    <xf numFmtId="0" fontId="28" fillId="0" borderId="53" xfId="0" applyFont="1" applyBorder="1" applyAlignment="1">
      <alignment horizontal="center" vertical="center"/>
    </xf>
    <xf numFmtId="0" fontId="28" fillId="0" borderId="54" xfId="0" applyFont="1" applyBorder="1" applyAlignment="1">
      <alignment horizontal="center" vertical="center"/>
    </xf>
    <xf numFmtId="0" fontId="12" fillId="0" borderId="55" xfId="0" applyFont="1" applyBorder="1" applyAlignment="1">
      <alignment horizontal="center" vertical="center"/>
    </xf>
    <xf numFmtId="10" fontId="12" fillId="0" borderId="56" xfId="0" applyNumberFormat="1" applyFont="1" applyBorder="1" applyAlignment="1">
      <alignment horizontal="center" vertical="center"/>
    </xf>
    <xf numFmtId="0" fontId="29" fillId="7" borderId="42" xfId="0" applyFont="1" applyFill="1" applyBorder="1" applyAlignment="1">
      <alignment horizontal="center" vertical="center"/>
    </xf>
    <xf numFmtId="0" fontId="16" fillId="7" borderId="43" xfId="0" applyFont="1" applyFill="1" applyBorder="1" applyAlignment="1">
      <alignment horizontal="center" vertical="center"/>
    </xf>
    <xf numFmtId="10" fontId="16" fillId="7" borderId="44" xfId="0" applyNumberFormat="1" applyFont="1" applyFill="1" applyBorder="1" applyAlignment="1">
      <alignment horizontal="center" vertical="center"/>
    </xf>
    <xf numFmtId="0" fontId="9" fillId="4" borderId="0" xfId="0" applyFont="1" applyFill="1" applyBorder="1" applyAlignment="1">
      <alignment horizontal="center" vertical="center"/>
    </xf>
    <xf numFmtId="0" fontId="0" fillId="0" borderId="58" xfId="0" applyBorder="1"/>
    <xf numFmtId="10" fontId="12" fillId="0" borderId="62" xfId="0" applyNumberFormat="1" applyFont="1" applyBorder="1" applyAlignment="1">
      <alignment horizontal="center" vertical="center"/>
    </xf>
    <xf numFmtId="10" fontId="12" fillId="0" borderId="63" xfId="0" applyNumberFormat="1" applyFont="1" applyBorder="1" applyAlignment="1">
      <alignment horizontal="center" vertical="center"/>
    </xf>
    <xf numFmtId="0" fontId="29" fillId="7" borderId="60" xfId="0" applyFont="1" applyFill="1" applyBorder="1" applyAlignment="1">
      <alignment horizontal="center" vertical="center"/>
    </xf>
    <xf numFmtId="0" fontId="12" fillId="0" borderId="64" xfId="0" applyFont="1" applyBorder="1" applyAlignment="1">
      <alignment horizontal="center" vertical="center"/>
    </xf>
    <xf numFmtId="0" fontId="29" fillId="7" borderId="65" xfId="0" applyFont="1" applyFill="1" applyBorder="1" applyAlignment="1">
      <alignment horizontal="center" vertical="center"/>
    </xf>
    <xf numFmtId="0" fontId="0" fillId="0" borderId="66" xfId="0" applyBorder="1"/>
    <xf numFmtId="0" fontId="29" fillId="7" borderId="67" xfId="0" applyFont="1" applyFill="1" applyBorder="1" applyAlignment="1">
      <alignment horizontal="center" vertical="center"/>
    </xf>
    <xf numFmtId="10" fontId="16" fillId="7" borderId="59" xfId="0" applyNumberFormat="1" applyFont="1" applyFill="1" applyBorder="1" applyAlignment="1">
      <alignment horizontal="center" vertical="center"/>
    </xf>
    <xf numFmtId="10" fontId="30" fillId="0" borderId="50" xfId="0" applyNumberFormat="1" applyFont="1" applyBorder="1" applyAlignment="1">
      <alignment horizontal="center" vertical="center"/>
    </xf>
    <xf numFmtId="10" fontId="30" fillId="0" borderId="52" xfId="0" applyNumberFormat="1" applyFont="1" applyBorder="1" applyAlignment="1">
      <alignment horizontal="center" vertical="center"/>
    </xf>
    <xf numFmtId="10" fontId="30" fillId="0" borderId="56" xfId="0" applyNumberFormat="1" applyFont="1" applyBorder="1" applyAlignment="1">
      <alignment horizontal="center" vertical="center"/>
    </xf>
    <xf numFmtId="0" fontId="13" fillId="0" borderId="48" xfId="0" applyFont="1" applyBorder="1" applyAlignment="1">
      <alignment horizontal="center" vertical="center"/>
    </xf>
    <xf numFmtId="0" fontId="13" fillId="0" borderId="51" xfId="0" applyFont="1" applyBorder="1" applyAlignment="1">
      <alignment horizontal="center" vertical="center"/>
    </xf>
    <xf numFmtId="0" fontId="13" fillId="0" borderId="53" xfId="0" applyFont="1" applyBorder="1" applyAlignment="1">
      <alignment horizontal="center" vertical="center"/>
    </xf>
    <xf numFmtId="0" fontId="13" fillId="0" borderId="54" xfId="0" applyFont="1" applyBorder="1" applyAlignment="1">
      <alignment horizontal="center" vertical="center"/>
    </xf>
    <xf numFmtId="0" fontId="9" fillId="2" borderId="71" xfId="0" applyFont="1" applyFill="1" applyBorder="1" applyAlignment="1">
      <alignment horizontal="center"/>
    </xf>
    <xf numFmtId="0" fontId="9" fillId="2" borderId="26" xfId="0" applyFont="1" applyFill="1" applyBorder="1" applyAlignment="1">
      <alignment horizontal="center"/>
    </xf>
    <xf numFmtId="0" fontId="9" fillId="2" borderId="70" xfId="0" applyFont="1" applyFill="1" applyBorder="1" applyAlignment="1">
      <alignment horizontal="center"/>
    </xf>
    <xf numFmtId="0" fontId="0" fillId="0" borderId="73" xfId="0" applyBorder="1"/>
    <xf numFmtId="10" fontId="12" fillId="0" borderId="74" xfId="0" applyNumberFormat="1" applyFont="1" applyBorder="1" applyAlignment="1">
      <alignment horizontal="center" vertical="center"/>
    </xf>
    <xf numFmtId="0" fontId="29" fillId="7" borderId="72" xfId="0" applyFont="1" applyFill="1" applyBorder="1" applyAlignment="1">
      <alignment horizontal="center" vertical="center"/>
    </xf>
    <xf numFmtId="10" fontId="13" fillId="0" borderId="75" xfId="0" applyNumberFormat="1" applyFont="1" applyBorder="1" applyAlignment="1">
      <alignment horizontal="center" vertical="center" wrapText="1"/>
    </xf>
    <xf numFmtId="0" fontId="2" fillId="8" borderId="72" xfId="0" applyFont="1" applyFill="1" applyBorder="1" applyAlignment="1">
      <alignment horizontal="center"/>
    </xf>
    <xf numFmtId="10" fontId="13" fillId="0" borderId="77" xfId="0" applyNumberFormat="1" applyFont="1" applyBorder="1" applyAlignment="1">
      <alignment horizontal="center" vertical="center" wrapText="1"/>
    </xf>
    <xf numFmtId="0" fontId="0" fillId="0" borderId="76" xfId="0" applyBorder="1"/>
    <xf numFmtId="0" fontId="0" fillId="0" borderId="0" xfId="0" applyBorder="1" applyAlignment="1">
      <alignment horizontal="center" vertical="center"/>
    </xf>
    <xf numFmtId="0" fontId="4" fillId="4" borderId="79"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1" xfId="0" applyFont="1" applyFill="1" applyBorder="1" applyAlignment="1">
      <alignment horizontal="center" vertical="center" wrapText="1"/>
    </xf>
    <xf numFmtId="0" fontId="6" fillId="4" borderId="81" xfId="0" applyFont="1" applyFill="1" applyBorder="1" applyAlignment="1">
      <alignment horizontal="center" vertical="center" shrinkToFit="1"/>
    </xf>
    <xf numFmtId="0" fontId="23" fillId="4" borderId="81" xfId="1" applyFont="1" applyFill="1" applyBorder="1" applyAlignment="1">
      <alignment horizontal="center" vertical="center" wrapText="1"/>
    </xf>
    <xf numFmtId="0" fontId="6" fillId="4" borderId="84" xfId="0" applyFont="1" applyFill="1" applyBorder="1" applyAlignment="1">
      <alignment horizontal="center" vertical="center"/>
    </xf>
    <xf numFmtId="0" fontId="5" fillId="4" borderId="84" xfId="0" applyFont="1" applyFill="1" applyBorder="1" applyAlignment="1">
      <alignment horizontal="center" vertical="center" wrapText="1"/>
    </xf>
    <xf numFmtId="0" fontId="6" fillId="4" borderId="84" xfId="0" applyFont="1" applyFill="1" applyBorder="1" applyAlignment="1">
      <alignment horizontal="center" vertical="center" shrinkToFit="1"/>
    </xf>
    <xf numFmtId="0" fontId="23" fillId="4" borderId="84" xfId="1" applyFont="1" applyFill="1" applyBorder="1" applyAlignment="1">
      <alignment horizontal="center" vertical="center" wrapText="1"/>
    </xf>
    <xf numFmtId="0" fontId="19" fillId="4" borderId="84" xfId="0" applyFont="1" applyFill="1" applyBorder="1" applyAlignment="1">
      <alignment horizontal="center" vertical="center" wrapText="1"/>
    </xf>
    <xf numFmtId="0" fontId="16" fillId="4" borderId="80" xfId="0" applyFont="1" applyFill="1" applyBorder="1" applyAlignment="1">
      <alignment horizontal="center" vertical="center"/>
    </xf>
    <xf numFmtId="0" fontId="3" fillId="4" borderId="83" xfId="0" applyFont="1" applyFill="1" applyBorder="1" applyAlignment="1">
      <alignment horizontal="center" vertical="center"/>
    </xf>
    <xf numFmtId="0" fontId="31" fillId="0" borderId="81" xfId="0" applyFont="1" applyBorder="1" applyAlignment="1">
      <alignment horizontal="center" vertical="center" wrapText="1"/>
    </xf>
    <xf numFmtId="0" fontId="9" fillId="2" borderId="86" xfId="0" applyFont="1" applyFill="1" applyBorder="1" applyAlignment="1">
      <alignment horizontal="center"/>
    </xf>
    <xf numFmtId="0" fontId="9" fillId="2" borderId="87" xfId="0" applyFont="1" applyFill="1" applyBorder="1" applyAlignment="1">
      <alignment horizontal="center"/>
    </xf>
    <xf numFmtId="0" fontId="9" fillId="2" borderId="88" xfId="0" applyFont="1" applyFill="1" applyBorder="1" applyAlignment="1">
      <alignment horizontal="center"/>
    </xf>
    <xf numFmtId="0" fontId="13" fillId="0" borderId="0" xfId="0" applyFont="1" applyBorder="1"/>
    <xf numFmtId="0" fontId="20" fillId="4" borderId="0" xfId="0" applyFont="1" applyFill="1" applyBorder="1" applyAlignment="1">
      <alignment horizontal="center"/>
    </xf>
    <xf numFmtId="0" fontId="20" fillId="4" borderId="41" xfId="0" applyFont="1" applyFill="1" applyBorder="1" applyAlignment="1">
      <alignment horizontal="center"/>
    </xf>
    <xf numFmtId="0" fontId="9" fillId="4" borderId="41" xfId="0" applyFont="1" applyFill="1" applyBorder="1" applyAlignment="1">
      <alignment horizontal="center"/>
    </xf>
    <xf numFmtId="0" fontId="9" fillId="4" borderId="90" xfId="0" applyFont="1" applyFill="1" applyBorder="1" applyAlignment="1">
      <alignment horizontal="center"/>
    </xf>
    <xf numFmtId="0" fontId="20" fillId="4" borderId="89" xfId="0" applyFont="1" applyFill="1" applyBorder="1" applyAlignment="1">
      <alignment horizontal="center"/>
    </xf>
    <xf numFmtId="0" fontId="2" fillId="5" borderId="93" xfId="0" applyFont="1" applyFill="1" applyBorder="1" applyAlignment="1">
      <alignment horizontal="center" vertical="center" wrapText="1"/>
    </xf>
    <xf numFmtId="0" fontId="12" fillId="0" borderId="94" xfId="0" applyFont="1" applyBorder="1" applyAlignment="1">
      <alignment horizontal="center" vertical="center" wrapText="1"/>
    </xf>
    <xf numFmtId="0" fontId="2" fillId="5" borderId="95" xfId="0" applyFont="1" applyFill="1" applyBorder="1" applyAlignment="1">
      <alignment horizontal="center" vertical="center" wrapText="1"/>
    </xf>
    <xf numFmtId="0" fontId="12" fillId="0" borderId="96" xfId="0" applyFont="1" applyBorder="1" applyAlignment="1">
      <alignment horizontal="center" vertical="center" wrapText="1"/>
    </xf>
    <xf numFmtId="0" fontId="2" fillId="5" borderId="91" xfId="0" applyFont="1" applyFill="1" applyBorder="1" applyAlignment="1">
      <alignment horizontal="center" vertical="center" wrapText="1"/>
    </xf>
    <xf numFmtId="0" fontId="12" fillId="0" borderId="92" xfId="0" applyFont="1" applyBorder="1" applyAlignment="1">
      <alignment horizontal="center" vertical="center" wrapText="1"/>
    </xf>
    <xf numFmtId="0" fontId="0" fillId="0" borderId="99" xfId="0" applyBorder="1"/>
    <xf numFmtId="0" fontId="20" fillId="4" borderId="97" xfId="0" applyFont="1" applyFill="1" applyBorder="1" applyAlignment="1">
      <alignment horizontal="center"/>
    </xf>
    <xf numFmtId="0" fontId="9" fillId="4" borderId="98" xfId="0" applyFont="1" applyFill="1" applyBorder="1" applyAlignment="1">
      <alignment horizontal="center"/>
    </xf>
    <xf numFmtId="0" fontId="9" fillId="4" borderId="101" xfId="0" applyFont="1" applyFill="1" applyBorder="1" applyAlignment="1">
      <alignment horizontal="center"/>
    </xf>
    <xf numFmtId="0" fontId="9" fillId="4" borderId="39" xfId="0" applyFont="1" applyFill="1" applyBorder="1" applyAlignment="1">
      <alignment horizontal="center"/>
    </xf>
    <xf numFmtId="0" fontId="9" fillId="4" borderId="57" xfId="0" applyFont="1" applyFill="1" applyBorder="1" applyAlignment="1">
      <alignment horizontal="center"/>
    </xf>
    <xf numFmtId="0" fontId="9" fillId="4" borderId="7" xfId="0" applyFont="1" applyFill="1" applyBorder="1" applyAlignment="1">
      <alignment horizontal="center"/>
    </xf>
    <xf numFmtId="0" fontId="9" fillId="4" borderId="41" xfId="0" applyFont="1" applyFill="1" applyBorder="1" applyAlignment="1">
      <alignment horizontal="center" vertical="center" wrapText="1"/>
    </xf>
    <xf numFmtId="0" fontId="9" fillId="4" borderId="89" xfId="0" applyFont="1" applyFill="1" applyBorder="1" applyAlignment="1">
      <alignment horizontal="center" vertical="center" wrapText="1"/>
    </xf>
    <xf numFmtId="0" fontId="29" fillId="7" borderId="54" xfId="0" applyFont="1" applyFill="1" applyBorder="1" applyAlignment="1">
      <alignment horizontal="center" vertical="center"/>
    </xf>
    <xf numFmtId="0" fontId="29" fillId="7" borderId="55" xfId="0" applyFont="1" applyFill="1" applyBorder="1" applyAlignment="1">
      <alignment horizontal="center" vertical="center"/>
    </xf>
    <xf numFmtId="10" fontId="29" fillId="7" borderId="56" xfId="0" applyNumberFormat="1" applyFont="1" applyFill="1" applyBorder="1" applyAlignment="1">
      <alignment horizontal="center" vertical="center"/>
    </xf>
    <xf numFmtId="0" fontId="16" fillId="0" borderId="0" xfId="0" applyFont="1" applyBorder="1" applyAlignment="1">
      <alignment horizontal="center" vertical="center" wrapText="1"/>
    </xf>
    <xf numFmtId="0" fontId="11" fillId="4" borderId="0" xfId="0" applyFont="1" applyFill="1" applyBorder="1" applyAlignment="1">
      <alignment horizontal="center" vertical="center" wrapText="1"/>
    </xf>
    <xf numFmtId="10" fontId="16" fillId="4" borderId="0" xfId="0" applyNumberFormat="1" applyFont="1" applyFill="1" applyBorder="1" applyAlignment="1">
      <alignment horizontal="center" vertical="center"/>
    </xf>
    <xf numFmtId="10" fontId="30" fillId="4" borderId="0" xfId="0" applyNumberFormat="1" applyFont="1" applyFill="1" applyBorder="1" applyAlignment="1">
      <alignment horizontal="center" vertical="center"/>
    </xf>
    <xf numFmtId="10" fontId="29" fillId="4" borderId="0" xfId="0" applyNumberFormat="1" applyFont="1" applyFill="1" applyBorder="1" applyAlignment="1">
      <alignment horizontal="center" vertical="center"/>
    </xf>
    <xf numFmtId="9" fontId="16" fillId="4" borderId="0" xfId="0" applyNumberFormat="1" applyFont="1" applyFill="1" applyBorder="1" applyAlignment="1">
      <alignment horizontal="center" vertical="center"/>
    </xf>
    <xf numFmtId="10" fontId="16" fillId="7" borderId="103" xfId="0" applyNumberFormat="1" applyFont="1" applyFill="1" applyBorder="1" applyAlignment="1">
      <alignment horizontal="center" vertical="center"/>
    </xf>
    <xf numFmtId="10" fontId="30" fillId="0" borderId="104" xfId="0" applyNumberFormat="1" applyFont="1" applyBorder="1" applyAlignment="1">
      <alignment horizontal="center" vertical="center"/>
    </xf>
    <xf numFmtId="10" fontId="30" fillId="0" borderId="105" xfId="0" applyNumberFormat="1" applyFont="1" applyBorder="1" applyAlignment="1">
      <alignment horizontal="center" vertical="center"/>
    </xf>
    <xf numFmtId="10" fontId="16" fillId="4" borderId="41" xfId="0" applyNumberFormat="1" applyFont="1" applyFill="1" applyBorder="1" applyAlignment="1">
      <alignment horizontal="center" vertical="center"/>
    </xf>
    <xf numFmtId="10" fontId="30" fillId="4" borderId="41" xfId="0" applyNumberFormat="1" applyFont="1" applyFill="1" applyBorder="1" applyAlignment="1">
      <alignment horizontal="center" vertical="center"/>
    </xf>
    <xf numFmtId="9" fontId="16" fillId="4" borderId="41" xfId="0" applyNumberFormat="1" applyFont="1" applyFill="1" applyBorder="1" applyAlignment="1">
      <alignment horizontal="center" vertical="center"/>
    </xf>
    <xf numFmtId="0" fontId="9" fillId="2" borderId="29" xfId="0" applyFont="1" applyFill="1" applyBorder="1" applyAlignment="1">
      <alignment horizontal="center" vertical="center" wrapText="1"/>
    </xf>
    <xf numFmtId="10" fontId="16" fillId="4" borderId="106" xfId="0" applyNumberFormat="1" applyFont="1" applyFill="1" applyBorder="1" applyAlignment="1">
      <alignment horizontal="center" vertical="center"/>
    </xf>
    <xf numFmtId="10" fontId="30" fillId="4" borderId="106" xfId="0" applyNumberFormat="1" applyFont="1" applyFill="1" applyBorder="1" applyAlignment="1">
      <alignment horizontal="center" vertical="center"/>
    </xf>
    <xf numFmtId="10" fontId="29" fillId="4" borderId="100" xfId="0" applyNumberFormat="1" applyFont="1" applyFill="1" applyBorder="1" applyAlignment="1">
      <alignment horizontal="center" vertical="center"/>
    </xf>
    <xf numFmtId="9" fontId="16" fillId="4" borderId="100" xfId="0" applyNumberFormat="1" applyFont="1" applyFill="1" applyBorder="1" applyAlignment="1">
      <alignment horizontal="center" vertical="center"/>
    </xf>
    <xf numFmtId="9" fontId="16" fillId="6" borderId="107" xfId="0" applyNumberFormat="1" applyFont="1" applyFill="1" applyBorder="1" applyAlignment="1">
      <alignment horizontal="center" vertical="center"/>
    </xf>
    <xf numFmtId="0" fontId="13" fillId="0" borderId="0" xfId="0" applyFont="1"/>
    <xf numFmtId="0" fontId="29" fillId="7" borderId="78" xfId="0" applyFont="1" applyFill="1" applyBorder="1" applyAlignment="1">
      <alignment horizontal="center" vertical="center"/>
    </xf>
    <xf numFmtId="0" fontId="13" fillId="0" borderId="108" xfId="0" applyFont="1" applyBorder="1" applyAlignment="1">
      <alignment horizontal="center" vertical="center"/>
    </xf>
    <xf numFmtId="0" fontId="13" fillId="0" borderId="109" xfId="0" applyFont="1" applyBorder="1" applyAlignment="1">
      <alignment horizontal="center" vertical="center"/>
    </xf>
    <xf numFmtId="0" fontId="9" fillId="4" borderId="108" xfId="0" applyFont="1" applyFill="1" applyBorder="1" applyAlignment="1">
      <alignment horizontal="center"/>
    </xf>
    <xf numFmtId="0" fontId="0" fillId="0" borderId="111" xfId="0" applyBorder="1" applyAlignment="1">
      <alignment horizontal="center" vertical="center" wrapText="1"/>
    </xf>
    <xf numFmtId="0" fontId="9" fillId="4" borderId="110" xfId="0" applyFont="1" applyFill="1" applyBorder="1" applyAlignment="1">
      <alignment horizontal="center"/>
    </xf>
    <xf numFmtId="0" fontId="31" fillId="0" borderId="112" xfId="0" applyFont="1" applyBorder="1" applyAlignment="1">
      <alignment horizontal="center" vertical="center" wrapText="1"/>
    </xf>
    <xf numFmtId="0" fontId="8" fillId="0" borderId="113" xfId="0" applyFont="1" applyBorder="1" applyAlignment="1">
      <alignment horizontal="center" vertical="center" wrapText="1"/>
    </xf>
    <xf numFmtId="10" fontId="12" fillId="0" borderId="79" xfId="0" applyNumberFormat="1" applyFont="1" applyBorder="1" applyAlignment="1">
      <alignment horizontal="center" vertical="center"/>
    </xf>
    <xf numFmtId="10" fontId="12" fillId="0" borderId="79" xfId="0" applyNumberFormat="1" applyFont="1" applyBorder="1" applyAlignment="1">
      <alignment horizontal="center" vertical="center" wrapText="1"/>
    </xf>
    <xf numFmtId="10" fontId="16" fillId="7" borderId="61" xfId="0" applyNumberFormat="1" applyFont="1" applyFill="1" applyBorder="1" applyAlignment="1">
      <alignment horizontal="center" vertical="center"/>
    </xf>
    <xf numFmtId="10" fontId="12" fillId="0" borderId="81" xfId="0" applyNumberFormat="1" applyFont="1" applyBorder="1" applyAlignment="1">
      <alignment horizontal="center" vertical="center"/>
    </xf>
    <xf numFmtId="10" fontId="12" fillId="0" borderId="81" xfId="0" applyNumberFormat="1" applyFont="1" applyBorder="1" applyAlignment="1">
      <alignment horizontal="center" vertical="center" wrapText="1"/>
    </xf>
    <xf numFmtId="10" fontId="12" fillId="0" borderId="67" xfId="0" applyNumberFormat="1" applyFont="1" applyBorder="1" applyAlignment="1">
      <alignment horizontal="center" vertical="center" wrapText="1"/>
    </xf>
    <xf numFmtId="10" fontId="12" fillId="0" borderId="116" xfId="0" applyNumberFormat="1" applyFont="1" applyBorder="1" applyAlignment="1">
      <alignment horizontal="center" vertical="center" wrapText="1"/>
    </xf>
    <xf numFmtId="10" fontId="12" fillId="0" borderId="84" xfId="0" applyNumberFormat="1" applyFont="1" applyBorder="1" applyAlignment="1">
      <alignment horizontal="center" vertical="center"/>
    </xf>
    <xf numFmtId="10" fontId="12" fillId="0" borderId="84" xfId="0" applyNumberFormat="1" applyFont="1" applyBorder="1" applyAlignment="1">
      <alignment horizontal="center" vertical="center" wrapText="1"/>
    </xf>
    <xf numFmtId="10" fontId="12" fillId="0" borderId="0" xfId="0" applyNumberFormat="1" applyFont="1" applyFill="1" applyBorder="1" applyAlignment="1">
      <alignment horizontal="center" vertical="center"/>
    </xf>
    <xf numFmtId="0" fontId="16" fillId="4" borderId="41" xfId="0" applyFont="1" applyFill="1" applyBorder="1" applyAlignment="1">
      <alignment horizontal="center" vertical="center"/>
    </xf>
    <xf numFmtId="10" fontId="30" fillId="0" borderId="117" xfId="0" applyNumberFormat="1" applyFont="1" applyBorder="1" applyAlignment="1">
      <alignment horizontal="center" vertical="center"/>
    </xf>
    <xf numFmtId="10" fontId="30" fillId="0" borderId="118" xfId="0" applyNumberFormat="1" applyFont="1" applyBorder="1" applyAlignment="1">
      <alignment horizontal="center" vertical="center"/>
    </xf>
    <xf numFmtId="10" fontId="29" fillId="7" borderId="119" xfId="0" applyNumberFormat="1" applyFont="1" applyFill="1" applyBorder="1" applyAlignment="1">
      <alignment horizontal="center" vertical="center"/>
    </xf>
    <xf numFmtId="0" fontId="16" fillId="7" borderId="79" xfId="0" applyFont="1" applyFill="1" applyBorder="1" applyAlignment="1">
      <alignment horizontal="center" vertical="center"/>
    </xf>
    <xf numFmtId="0" fontId="9" fillId="2" borderId="120" xfId="0" applyFont="1" applyFill="1" applyBorder="1" applyAlignment="1">
      <alignment horizontal="center" vertical="center" wrapText="1"/>
    </xf>
    <xf numFmtId="0" fontId="9" fillId="4" borderId="41" xfId="0" applyFont="1" applyFill="1" applyBorder="1" applyAlignment="1">
      <alignment horizontal="center" vertical="center"/>
    </xf>
    <xf numFmtId="0" fontId="33" fillId="0" borderId="1" xfId="0" applyFont="1" applyBorder="1" applyAlignment="1">
      <alignment horizontal="center" vertical="center" wrapText="1"/>
    </xf>
    <xf numFmtId="0" fontId="29" fillId="7" borderId="95" xfId="0" applyFont="1" applyFill="1" applyBorder="1" applyAlignment="1">
      <alignment horizontal="center" vertical="center"/>
    </xf>
    <xf numFmtId="10" fontId="12" fillId="0" borderId="65" xfId="0" applyNumberFormat="1" applyFont="1" applyBorder="1" applyAlignment="1">
      <alignment horizontal="center" vertical="center"/>
    </xf>
    <xf numFmtId="10" fontId="12" fillId="0" borderId="65" xfId="0" applyNumberFormat="1" applyFont="1" applyBorder="1" applyAlignment="1">
      <alignment horizontal="center" vertical="center" wrapText="1"/>
    </xf>
    <xf numFmtId="0" fontId="0" fillId="4" borderId="0" xfId="0" applyFill="1"/>
    <xf numFmtId="0" fontId="0" fillId="4" borderId="41" xfId="0" applyFont="1" applyFill="1" applyBorder="1" applyAlignment="1">
      <alignment wrapText="1"/>
    </xf>
    <xf numFmtId="0" fontId="29" fillId="7" borderId="122" xfId="0" applyFont="1" applyFill="1" applyBorder="1" applyAlignment="1">
      <alignment horizontal="center" vertical="center"/>
    </xf>
    <xf numFmtId="10" fontId="16" fillId="7" borderId="123" xfId="0" applyNumberFormat="1" applyFont="1" applyFill="1" applyBorder="1" applyAlignment="1">
      <alignment horizontal="center" vertical="center"/>
    </xf>
    <xf numFmtId="10" fontId="12" fillId="0" borderId="124" xfId="0" applyNumberFormat="1" applyFont="1" applyBorder="1" applyAlignment="1">
      <alignment horizontal="center" vertical="center"/>
    </xf>
    <xf numFmtId="10" fontId="12" fillId="0" borderId="124" xfId="0" applyNumberFormat="1" applyFont="1" applyBorder="1" applyAlignment="1">
      <alignment horizontal="center" vertical="center" wrapText="1"/>
    </xf>
    <xf numFmtId="10" fontId="16" fillId="7" borderId="78" xfId="0" applyNumberFormat="1" applyFont="1" applyFill="1" applyBorder="1" applyAlignment="1">
      <alignment horizontal="center" vertical="center"/>
    </xf>
    <xf numFmtId="0" fontId="16" fillId="4" borderId="100" xfId="0" applyFont="1" applyFill="1" applyBorder="1" applyAlignment="1">
      <alignment horizontal="center" vertical="center"/>
    </xf>
    <xf numFmtId="10" fontId="12" fillId="4" borderId="100" xfId="0" applyNumberFormat="1" applyFont="1" applyFill="1" applyBorder="1" applyAlignment="1">
      <alignment horizontal="center" vertical="center" wrapText="1"/>
    </xf>
    <xf numFmtId="10" fontId="16" fillId="4" borderId="100" xfId="0" applyNumberFormat="1" applyFont="1" applyFill="1" applyBorder="1" applyAlignment="1">
      <alignment horizontal="center" vertical="center"/>
    </xf>
    <xf numFmtId="0" fontId="29" fillId="7" borderId="125" xfId="0" applyFont="1" applyFill="1" applyBorder="1" applyAlignment="1">
      <alignment horizontal="center" vertical="center"/>
    </xf>
    <xf numFmtId="0" fontId="29" fillId="7" borderId="126" xfId="0" applyFont="1" applyFill="1" applyBorder="1" applyAlignment="1">
      <alignment horizontal="center" vertical="center"/>
    </xf>
    <xf numFmtId="0" fontId="29" fillId="7" borderId="127" xfId="0" applyFont="1" applyFill="1" applyBorder="1" applyAlignment="1">
      <alignment horizontal="center" vertical="center"/>
    </xf>
    <xf numFmtId="10" fontId="16" fillId="7" borderId="125" xfId="0" applyNumberFormat="1" applyFont="1" applyFill="1" applyBorder="1" applyAlignment="1">
      <alignment horizontal="center" vertical="center"/>
    </xf>
    <xf numFmtId="10" fontId="16" fillId="7" borderId="126" xfId="0" applyNumberFormat="1" applyFont="1" applyFill="1" applyBorder="1" applyAlignment="1">
      <alignment horizontal="center" vertical="center"/>
    </xf>
    <xf numFmtId="10" fontId="16" fillId="7" borderId="127" xfId="0" applyNumberFormat="1" applyFont="1" applyFill="1" applyBorder="1" applyAlignment="1">
      <alignment horizontal="center" vertical="center"/>
    </xf>
    <xf numFmtId="10" fontId="12" fillId="0" borderId="80" xfId="0" applyNumberFormat="1" applyFont="1" applyBorder="1" applyAlignment="1">
      <alignment horizontal="center" vertical="center"/>
    </xf>
    <xf numFmtId="10" fontId="12" fillId="0" borderId="128" xfId="0" applyNumberFormat="1" applyFont="1" applyBorder="1" applyAlignment="1">
      <alignment horizontal="center" vertical="center"/>
    </xf>
    <xf numFmtId="10" fontId="12" fillId="0" borderId="83" xfId="0" applyNumberFormat="1" applyFont="1" applyBorder="1" applyAlignment="1">
      <alignment horizontal="center" vertical="center"/>
    </xf>
    <xf numFmtId="10" fontId="12" fillId="0" borderId="129" xfId="0" applyNumberFormat="1" applyFont="1" applyBorder="1" applyAlignment="1">
      <alignment horizontal="center" vertical="center" wrapText="1"/>
    </xf>
    <xf numFmtId="0" fontId="9" fillId="2" borderId="78" xfId="0" applyFont="1" applyFill="1" applyBorder="1" applyAlignment="1">
      <alignment horizontal="center"/>
    </xf>
    <xf numFmtId="0" fontId="0" fillId="4" borderId="130" xfId="0" applyFont="1" applyFill="1" applyBorder="1" applyAlignment="1">
      <alignment wrapText="1"/>
    </xf>
    <xf numFmtId="10" fontId="30" fillId="4" borderId="100" xfId="0" applyNumberFormat="1" applyFont="1" applyFill="1" applyBorder="1" applyAlignment="1">
      <alignment horizontal="center" vertical="center"/>
    </xf>
    <xf numFmtId="0" fontId="12" fillId="0" borderId="104" xfId="0" applyFont="1" applyBorder="1" applyAlignment="1">
      <alignment horizontal="center" vertical="center"/>
    </xf>
    <xf numFmtId="0" fontId="12" fillId="0" borderId="105" xfId="0" applyFont="1" applyBorder="1" applyAlignment="1">
      <alignment horizontal="center" vertical="center"/>
    </xf>
    <xf numFmtId="10" fontId="16" fillId="7" borderId="132" xfId="0" applyNumberFormat="1" applyFont="1" applyFill="1" applyBorder="1" applyAlignment="1">
      <alignment horizontal="center" vertical="center"/>
    </xf>
    <xf numFmtId="10" fontId="30" fillId="0" borderId="79" xfId="0" applyNumberFormat="1" applyFont="1" applyBorder="1" applyAlignment="1">
      <alignment horizontal="center" vertical="center"/>
    </xf>
    <xf numFmtId="0" fontId="16" fillId="7" borderId="133" xfId="0" applyFont="1" applyFill="1" applyBorder="1" applyAlignment="1">
      <alignment horizontal="center" vertical="center"/>
    </xf>
    <xf numFmtId="0" fontId="16" fillId="7" borderId="134" xfId="0" applyFont="1" applyFill="1" applyBorder="1" applyAlignment="1">
      <alignment horizontal="center" vertical="center"/>
    </xf>
    <xf numFmtId="10" fontId="30" fillId="0" borderId="67" xfId="0" applyNumberFormat="1" applyFont="1" applyBorder="1" applyAlignment="1">
      <alignment horizontal="center" vertical="center"/>
    </xf>
    <xf numFmtId="10" fontId="30" fillId="0" borderId="116" xfId="0" applyNumberFormat="1" applyFont="1" applyBorder="1" applyAlignment="1">
      <alignment horizontal="center" vertical="center"/>
    </xf>
    <xf numFmtId="0" fontId="12" fillId="0" borderId="135" xfId="0" applyFont="1" applyBorder="1" applyAlignment="1">
      <alignment horizontal="center" vertical="center"/>
    </xf>
    <xf numFmtId="10" fontId="30" fillId="0" borderId="129" xfId="0" applyNumberFormat="1" applyFont="1" applyBorder="1" applyAlignment="1">
      <alignment horizontal="center" vertical="center"/>
    </xf>
    <xf numFmtId="10" fontId="30" fillId="0" borderId="136" xfId="0" applyNumberFormat="1" applyFont="1" applyBorder="1" applyAlignment="1">
      <alignment horizontal="center" vertical="center"/>
    </xf>
    <xf numFmtId="10" fontId="30" fillId="0" borderId="137" xfId="0" applyNumberFormat="1" applyFont="1" applyBorder="1" applyAlignment="1">
      <alignment horizontal="center" vertical="center"/>
    </xf>
    <xf numFmtId="0" fontId="28" fillId="0" borderId="138" xfId="0" applyFont="1" applyBorder="1" applyAlignment="1">
      <alignment horizontal="center" vertical="center"/>
    </xf>
    <xf numFmtId="10" fontId="30" fillId="0" borderId="139" xfId="0" applyNumberFormat="1" applyFont="1" applyBorder="1" applyAlignment="1">
      <alignment horizontal="center" vertical="center"/>
    </xf>
    <xf numFmtId="10" fontId="30" fillId="0" borderId="62" xfId="0" applyNumberFormat="1" applyFont="1" applyBorder="1" applyAlignment="1">
      <alignment horizontal="center" vertical="center"/>
    </xf>
    <xf numFmtId="0" fontId="16" fillId="7" borderId="126" xfId="0" applyFont="1" applyFill="1" applyBorder="1" applyAlignment="1">
      <alignment horizontal="center" vertical="center"/>
    </xf>
    <xf numFmtId="10" fontId="30" fillId="0" borderId="140" xfId="0" applyNumberFormat="1" applyFont="1" applyBorder="1" applyAlignment="1">
      <alignment horizontal="center" vertical="center"/>
    </xf>
    <xf numFmtId="9" fontId="16" fillId="6" borderId="141" xfId="0" applyNumberFormat="1" applyFont="1" applyFill="1" applyBorder="1" applyAlignment="1">
      <alignment horizontal="center" vertical="center"/>
    </xf>
    <xf numFmtId="10" fontId="29" fillId="7" borderId="127" xfId="0" applyNumberFormat="1" applyFont="1" applyFill="1" applyBorder="1" applyAlignment="1">
      <alignment horizontal="center" vertical="center"/>
    </xf>
    <xf numFmtId="0" fontId="4" fillId="4" borderId="124" xfId="0" applyFont="1" applyFill="1" applyBorder="1" applyAlignment="1">
      <alignment horizontal="center" vertical="center"/>
    </xf>
    <xf numFmtId="0" fontId="4" fillId="4" borderId="65" xfId="0" applyFont="1" applyFill="1" applyBorder="1" applyAlignment="1">
      <alignment horizontal="center" vertical="center"/>
    </xf>
    <xf numFmtId="10" fontId="30" fillId="0" borderId="142" xfId="0" applyNumberFormat="1" applyFont="1" applyBorder="1" applyAlignment="1">
      <alignment horizontal="center" vertical="center"/>
    </xf>
    <xf numFmtId="0" fontId="16" fillId="4" borderId="144" xfId="0" applyFont="1" applyFill="1" applyBorder="1" applyAlignment="1">
      <alignment horizontal="center" vertical="center"/>
    </xf>
    <xf numFmtId="9" fontId="16" fillId="4" borderId="144" xfId="0" applyNumberFormat="1" applyFont="1" applyFill="1" applyBorder="1" applyAlignment="1">
      <alignment horizontal="center" vertical="center"/>
    </xf>
    <xf numFmtId="9" fontId="4" fillId="4" borderId="65" xfId="0" applyNumberFormat="1" applyFont="1" applyFill="1" applyBorder="1" applyAlignment="1">
      <alignment horizontal="center" vertical="center"/>
    </xf>
    <xf numFmtId="10" fontId="4" fillId="4" borderId="65" xfId="0" applyNumberFormat="1" applyFont="1" applyFill="1" applyBorder="1" applyAlignment="1">
      <alignment horizontal="center" vertical="center"/>
    </xf>
    <xf numFmtId="10" fontId="4" fillId="4" borderId="79" xfId="0" applyNumberFormat="1" applyFont="1" applyFill="1" applyBorder="1" applyAlignment="1">
      <alignment horizontal="center" vertical="center"/>
    </xf>
    <xf numFmtId="10" fontId="4" fillId="4" borderId="124" xfId="0" applyNumberFormat="1" applyFont="1" applyFill="1" applyBorder="1" applyAlignment="1">
      <alignment horizontal="center" vertical="center"/>
    </xf>
    <xf numFmtId="10" fontId="16" fillId="7" borderId="145" xfId="0" applyNumberFormat="1" applyFont="1" applyFill="1" applyBorder="1" applyAlignment="1">
      <alignment horizontal="center" vertical="center"/>
    </xf>
    <xf numFmtId="0" fontId="23" fillId="0" borderId="84" xfId="1" applyFont="1" applyBorder="1" applyAlignment="1">
      <alignment horizontal="center" vertical="center" wrapText="1"/>
    </xf>
    <xf numFmtId="0" fontId="19" fillId="0" borderId="84" xfId="0" applyFont="1" applyBorder="1" applyAlignment="1">
      <alignment horizontal="center" vertical="center" wrapText="1"/>
    </xf>
    <xf numFmtId="0" fontId="9" fillId="4" borderId="100" xfId="0" applyFont="1" applyFill="1" applyBorder="1" applyAlignment="1">
      <alignment horizontal="center" vertical="center"/>
    </xf>
    <xf numFmtId="0" fontId="16" fillId="7" borderId="143" xfId="0" applyFont="1" applyFill="1" applyBorder="1" applyAlignment="1">
      <alignment horizontal="center" vertical="center"/>
    </xf>
    <xf numFmtId="0" fontId="28" fillId="0" borderId="79" xfId="0" applyFont="1" applyBorder="1" applyAlignment="1">
      <alignment horizontal="center" vertical="center"/>
    </xf>
    <xf numFmtId="0" fontId="29" fillId="7" borderId="66" xfId="0" applyFont="1" applyFill="1" applyBorder="1" applyAlignment="1">
      <alignment horizontal="center" vertical="center"/>
    </xf>
    <xf numFmtId="0" fontId="16" fillId="7" borderId="148" xfId="0" applyFont="1" applyFill="1" applyBorder="1" applyAlignment="1">
      <alignment horizontal="center" vertical="center"/>
    </xf>
    <xf numFmtId="0" fontId="28" fillId="0" borderId="124" xfId="0" applyFont="1" applyBorder="1" applyAlignment="1">
      <alignment horizontal="center" vertical="center"/>
    </xf>
    <xf numFmtId="10" fontId="30" fillId="0" borderId="124" xfId="0" applyNumberFormat="1" applyFont="1" applyBorder="1" applyAlignment="1">
      <alignment horizontal="center" vertical="center"/>
    </xf>
    <xf numFmtId="0" fontId="6" fillId="0" borderId="1" xfId="0" applyFont="1" applyBorder="1" applyAlignment="1">
      <alignment horizontal="center" vertical="center"/>
    </xf>
    <xf numFmtId="0" fontId="23" fillId="0" borderId="1" xfId="1" applyFont="1" applyBorder="1" applyAlignment="1">
      <alignment horizontal="center" vertical="center" wrapText="1"/>
    </xf>
    <xf numFmtId="0" fontId="19" fillId="0" borderId="1" xfId="0" applyFont="1" applyBorder="1" applyAlignment="1">
      <alignment horizontal="center" vertical="center" wrapText="1"/>
    </xf>
    <xf numFmtId="0" fontId="29" fillId="7" borderId="143" xfId="0" applyFont="1" applyFill="1" applyBorder="1" applyAlignment="1">
      <alignment horizontal="center" vertical="center"/>
    </xf>
    <xf numFmtId="0" fontId="29" fillId="7" borderId="114" xfId="0" applyFont="1" applyFill="1" applyBorder="1" applyAlignment="1">
      <alignment horizontal="center" vertical="center"/>
    </xf>
    <xf numFmtId="0" fontId="28" fillId="0" borderId="80" xfId="0" applyFont="1" applyBorder="1" applyAlignment="1">
      <alignment horizontal="center" vertical="center"/>
    </xf>
    <xf numFmtId="9" fontId="4" fillId="4" borderId="67" xfId="0" applyNumberFormat="1" applyFont="1" applyFill="1" applyBorder="1" applyAlignment="1">
      <alignment horizontal="center" vertical="center"/>
    </xf>
    <xf numFmtId="0" fontId="28" fillId="0" borderId="128" xfId="0" applyFont="1" applyBorder="1" applyAlignment="1">
      <alignment horizontal="center" vertical="center"/>
    </xf>
    <xf numFmtId="9" fontId="4" fillId="4" borderId="121" xfId="0" applyNumberFormat="1" applyFont="1" applyFill="1" applyBorder="1" applyAlignment="1">
      <alignment horizontal="center" vertical="center"/>
    </xf>
    <xf numFmtId="0" fontId="28" fillId="0" borderId="83" xfId="0" applyFont="1" applyBorder="1" applyAlignment="1">
      <alignment horizontal="center" vertical="center"/>
    </xf>
    <xf numFmtId="10" fontId="12" fillId="0" borderId="147" xfId="0" applyNumberFormat="1" applyFont="1" applyBorder="1" applyAlignment="1">
      <alignment horizontal="center" vertical="center"/>
    </xf>
    <xf numFmtId="9" fontId="4" fillId="4" borderId="115" xfId="0" applyNumberFormat="1" applyFont="1" applyFill="1" applyBorder="1" applyAlignment="1">
      <alignment horizontal="center" vertical="center"/>
    </xf>
    <xf numFmtId="0" fontId="12" fillId="0" borderId="1" xfId="0" applyFont="1" applyBorder="1" applyAlignment="1">
      <alignment horizontal="center" vertical="center"/>
    </xf>
    <xf numFmtId="0" fontId="8" fillId="0" borderId="1" xfId="0" applyFont="1" applyBorder="1" applyAlignment="1">
      <alignment horizontal="center" vertical="center" wrapText="1"/>
    </xf>
    <xf numFmtId="0" fontId="9" fillId="2" borderId="149" xfId="0" applyFont="1" applyFill="1" applyBorder="1" applyAlignment="1">
      <alignment horizontal="center" vertical="center"/>
    </xf>
    <xf numFmtId="0" fontId="9" fillId="2" borderId="150" xfId="0" applyFont="1" applyFill="1" applyBorder="1" applyAlignment="1">
      <alignment horizontal="center" vertical="center"/>
    </xf>
    <xf numFmtId="0" fontId="9" fillId="2" borderId="61" xfId="0" applyFont="1" applyFill="1" applyBorder="1" applyAlignment="1">
      <alignment horizontal="center" vertical="center" wrapText="1"/>
    </xf>
    <xf numFmtId="0" fontId="12" fillId="0" borderId="79" xfId="0" applyFont="1" applyBorder="1" applyAlignment="1">
      <alignment horizontal="center" vertical="center"/>
    </xf>
    <xf numFmtId="0" fontId="12" fillId="0" borderId="84" xfId="0" applyFont="1" applyBorder="1" applyAlignment="1">
      <alignment horizontal="center" vertical="center"/>
    </xf>
    <xf numFmtId="0" fontId="12" fillId="0" borderId="65" xfId="0" applyFont="1" applyBorder="1" applyAlignment="1">
      <alignment horizontal="center" vertical="center"/>
    </xf>
    <xf numFmtId="0" fontId="29" fillId="7" borderId="134" xfId="0" applyFont="1" applyFill="1" applyBorder="1" applyAlignment="1">
      <alignment horizontal="center" vertical="center"/>
    </xf>
    <xf numFmtId="10" fontId="30" fillId="0" borderId="121" xfId="0" applyNumberFormat="1" applyFont="1" applyBorder="1" applyAlignment="1">
      <alignment horizontal="center" vertical="center"/>
    </xf>
    <xf numFmtId="0" fontId="12" fillId="0" borderId="124" xfId="0" applyFont="1" applyBorder="1" applyAlignment="1">
      <alignment horizontal="center" vertical="center"/>
    </xf>
    <xf numFmtId="10" fontId="30" fillId="0" borderId="152" xfId="0" applyNumberFormat="1" applyFont="1" applyBorder="1" applyAlignment="1">
      <alignment horizontal="center" vertical="center"/>
    </xf>
    <xf numFmtId="0" fontId="34" fillId="0" borderId="146" xfId="0" applyFont="1" applyBorder="1" applyAlignment="1">
      <alignment horizontal="center" vertical="center"/>
    </xf>
    <xf numFmtId="0" fontId="34" fillId="0" borderId="128" xfId="0" applyFont="1" applyBorder="1" applyAlignment="1">
      <alignment horizontal="center" vertical="center"/>
    </xf>
    <xf numFmtId="0" fontId="34" fillId="0" borderId="151" xfId="1" applyFont="1" applyBorder="1" applyAlignment="1">
      <alignment horizontal="center" vertical="center"/>
    </xf>
    <xf numFmtId="0" fontId="34" fillId="0" borderId="128" xfId="1" applyFont="1" applyBorder="1" applyAlignment="1">
      <alignment horizontal="center" vertical="center"/>
    </xf>
    <xf numFmtId="0" fontId="34" fillId="0" borderId="151" xfId="0" applyFont="1" applyBorder="1" applyAlignment="1">
      <alignment horizontal="center" vertical="center"/>
    </xf>
    <xf numFmtId="0" fontId="34" fillId="0" borderId="83" xfId="0" applyFont="1" applyBorder="1" applyAlignment="1">
      <alignment horizontal="center" vertical="center"/>
    </xf>
    <xf numFmtId="0" fontId="35" fillId="0" borderId="1" xfId="0" applyFont="1" applyBorder="1" applyAlignment="1">
      <alignment horizontal="center" vertical="center" shrinkToFit="1"/>
    </xf>
    <xf numFmtId="0" fontId="16" fillId="0" borderId="1" xfId="0" applyFont="1" applyBorder="1" applyAlignment="1">
      <alignment horizontal="center" vertical="center"/>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shrinkToFit="1"/>
    </xf>
    <xf numFmtId="0" fontId="36" fillId="0" borderId="1" xfId="1" applyFont="1" applyBorder="1" applyAlignment="1">
      <alignment horizontal="center" vertical="center" wrapText="1"/>
    </xf>
    <xf numFmtId="0" fontId="0" fillId="0" borderId="130" xfId="0" applyBorder="1" applyAlignment="1">
      <alignment horizontal="center" vertical="center" wrapText="1"/>
    </xf>
    <xf numFmtId="0" fontId="35" fillId="0" borderId="1" xfId="0" applyFont="1" applyBorder="1" applyAlignment="1">
      <alignment horizontal="center" vertical="center"/>
    </xf>
    <xf numFmtId="0" fontId="37" fillId="0" borderId="1" xfId="1" applyFont="1" applyBorder="1" applyAlignment="1">
      <alignment horizontal="center" vertical="center" wrapText="1"/>
    </xf>
    <xf numFmtId="0" fontId="38" fillId="0" borderId="1" xfId="1" applyFont="1" applyBorder="1" applyAlignment="1">
      <alignment horizontal="center" vertical="center" wrapText="1"/>
    </xf>
    <xf numFmtId="0" fontId="4" fillId="0" borderId="1" xfId="0" applyFont="1" applyBorder="1" applyAlignment="1">
      <alignment horizontal="center" vertical="center" shrinkToFit="1"/>
    </xf>
    <xf numFmtId="0" fontId="13" fillId="0" borderId="1" xfId="0" applyFont="1" applyBorder="1" applyAlignment="1">
      <alignment horizontal="center" vertical="center"/>
    </xf>
    <xf numFmtId="0" fontId="12" fillId="0" borderId="1" xfId="0" applyFont="1" applyBorder="1" applyAlignment="1">
      <alignment horizontal="center" vertical="center" shrinkToFit="1"/>
    </xf>
    <xf numFmtId="0" fontId="39" fillId="0" borderId="1" xfId="0" applyFont="1" applyBorder="1" applyAlignment="1">
      <alignment horizontal="center" vertical="center" wrapText="1"/>
    </xf>
    <xf numFmtId="0" fontId="42" fillId="0" borderId="1" xfId="0" applyFont="1" applyBorder="1" applyAlignment="1">
      <alignment horizontal="center" vertical="center"/>
    </xf>
    <xf numFmtId="0" fontId="35" fillId="0" borderId="1" xfId="0" applyFont="1" applyBorder="1" applyAlignment="1">
      <alignment horizontal="center" vertical="center" wrapText="1"/>
    </xf>
    <xf numFmtId="0" fontId="43" fillId="0" borderId="1" xfId="1" applyFont="1" applyBorder="1" applyAlignment="1">
      <alignment horizontal="center" vertical="center" wrapText="1"/>
    </xf>
    <xf numFmtId="0" fontId="44" fillId="0" borderId="1" xfId="0" applyFont="1" applyBorder="1" applyAlignment="1">
      <alignment horizontal="center" vertical="center" wrapText="1"/>
    </xf>
    <xf numFmtId="0" fontId="9" fillId="2" borderId="26" xfId="0" applyFont="1" applyFill="1" applyBorder="1" applyAlignment="1">
      <alignment horizontal="center" vertical="center" wrapText="1"/>
    </xf>
    <xf numFmtId="10" fontId="30" fillId="0" borderId="65" xfId="0" applyNumberFormat="1" applyFont="1" applyBorder="1" applyAlignment="1">
      <alignment horizontal="center" vertical="center"/>
    </xf>
    <xf numFmtId="0" fontId="29" fillId="7" borderId="71" xfId="0" applyFont="1" applyFill="1" applyBorder="1" applyAlignment="1">
      <alignment horizontal="center" vertical="center"/>
    </xf>
    <xf numFmtId="0" fontId="16" fillId="7" borderId="153" xfId="0" applyFont="1" applyFill="1" applyBorder="1" applyAlignment="1">
      <alignment horizontal="center" vertical="center"/>
    </xf>
    <xf numFmtId="10" fontId="16" fillId="7" borderId="154" xfId="0" applyNumberFormat="1" applyFont="1" applyFill="1" applyBorder="1" applyAlignment="1">
      <alignment horizontal="center" vertical="center"/>
    </xf>
    <xf numFmtId="0" fontId="28" fillId="0" borderId="122" xfId="0" applyFont="1" applyBorder="1" applyAlignment="1">
      <alignment horizontal="center" vertical="center"/>
    </xf>
    <xf numFmtId="0" fontId="9" fillId="2" borderId="71" xfId="0" applyFont="1" applyFill="1" applyBorder="1" applyAlignment="1">
      <alignment horizontal="center" vertical="center"/>
    </xf>
    <xf numFmtId="0" fontId="28" fillId="0" borderId="20" xfId="0" applyFont="1" applyBorder="1" applyAlignment="1">
      <alignment horizontal="center" vertical="center"/>
    </xf>
    <xf numFmtId="0" fontId="4" fillId="4" borderId="20" xfId="0" applyFont="1" applyFill="1" applyBorder="1" applyAlignment="1">
      <alignment horizontal="center" vertical="center"/>
    </xf>
    <xf numFmtId="10" fontId="30" fillId="0" borderId="20" xfId="0" applyNumberFormat="1" applyFont="1" applyBorder="1" applyAlignment="1">
      <alignment horizontal="center" vertical="center"/>
    </xf>
    <xf numFmtId="0" fontId="28" fillId="0" borderId="30" xfId="0" applyFont="1" applyBorder="1" applyAlignment="1">
      <alignment horizontal="center" vertical="center"/>
    </xf>
    <xf numFmtId="0" fontId="4" fillId="4" borderId="30" xfId="0" applyFont="1" applyFill="1" applyBorder="1" applyAlignment="1">
      <alignment horizontal="center" vertical="center"/>
    </xf>
    <xf numFmtId="10" fontId="30" fillId="0" borderId="30" xfId="0" applyNumberFormat="1" applyFont="1" applyBorder="1" applyAlignment="1">
      <alignment horizontal="center" vertical="center"/>
    </xf>
    <xf numFmtId="0" fontId="28" fillId="0" borderId="155" xfId="0" applyFont="1" applyBorder="1" applyAlignment="1">
      <alignment horizontal="center" vertical="center"/>
    </xf>
    <xf numFmtId="0" fontId="4" fillId="4" borderId="155" xfId="0" applyFont="1" applyFill="1" applyBorder="1" applyAlignment="1">
      <alignment horizontal="center" vertical="center"/>
    </xf>
    <xf numFmtId="10" fontId="30" fillId="0" borderId="155" xfId="0" applyNumberFormat="1" applyFont="1" applyBorder="1" applyAlignment="1">
      <alignment horizontal="center" vertical="center"/>
    </xf>
    <xf numFmtId="10" fontId="12" fillId="0" borderId="156" xfId="0" applyNumberFormat="1" applyFont="1" applyBorder="1" applyAlignment="1">
      <alignment horizontal="center" vertical="center"/>
    </xf>
    <xf numFmtId="10" fontId="12" fillId="0" borderId="157" xfId="0" applyNumberFormat="1" applyFont="1" applyBorder="1" applyAlignment="1">
      <alignment horizontal="center" vertical="center"/>
    </xf>
    <xf numFmtId="0" fontId="28" fillId="0" borderId="158" xfId="0" applyFont="1" applyBorder="1" applyAlignment="1">
      <alignment horizontal="center" vertical="center"/>
    </xf>
    <xf numFmtId="0" fontId="28" fillId="0" borderId="159" xfId="0" applyFont="1" applyBorder="1" applyAlignment="1">
      <alignment horizontal="center" vertical="center"/>
    </xf>
    <xf numFmtId="0" fontId="28" fillId="0" borderId="160" xfId="0" applyFont="1" applyBorder="1" applyAlignment="1">
      <alignment horizontal="center" vertical="center"/>
    </xf>
    <xf numFmtId="0" fontId="28" fillId="0" borderId="161" xfId="0" applyFont="1" applyBorder="1" applyAlignment="1">
      <alignment horizontal="center" vertical="center"/>
    </xf>
    <xf numFmtId="0" fontId="28" fillId="0" borderId="162" xfId="0" applyFont="1" applyBorder="1" applyAlignment="1">
      <alignment horizontal="center" vertical="center"/>
    </xf>
    <xf numFmtId="0" fontId="28" fillId="0" borderId="70" xfId="0" applyFont="1" applyBorder="1" applyAlignment="1">
      <alignment horizontal="center" vertical="center"/>
    </xf>
    <xf numFmtId="0" fontId="46" fillId="0" borderId="1" xfId="1" applyFont="1" applyBorder="1" applyAlignment="1">
      <alignment horizontal="center" vertical="center" wrapText="1"/>
    </xf>
    <xf numFmtId="0" fontId="16" fillId="0" borderId="0" xfId="0" applyFont="1"/>
    <xf numFmtId="0" fontId="47" fillId="0" borderId="1" xfId="0" applyFont="1" applyBorder="1" applyAlignment="1">
      <alignment horizontal="center" vertical="center"/>
    </xf>
    <xf numFmtId="0" fontId="4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48" fillId="0" borderId="1" xfId="0" applyFont="1" applyBorder="1" applyAlignment="1">
      <alignment horizontal="center" vertical="center"/>
    </xf>
    <xf numFmtId="0" fontId="49" fillId="0" borderId="1" xfId="0" applyFont="1" applyBorder="1" applyAlignment="1">
      <alignment horizontal="center" vertical="center"/>
    </xf>
    <xf numFmtId="0" fontId="50" fillId="0" borderId="1" xfId="0" applyFont="1" applyBorder="1" applyAlignment="1">
      <alignment horizontal="center" vertical="center"/>
    </xf>
    <xf numFmtId="0" fontId="50" fillId="0" borderId="1" xfId="0" applyFont="1" applyBorder="1" applyAlignment="1">
      <alignment horizontal="center" vertical="center" wrapText="1"/>
    </xf>
    <xf numFmtId="0" fontId="50" fillId="0" borderId="1" xfId="0" applyFont="1" applyBorder="1" applyAlignment="1">
      <alignment horizontal="center" vertical="center" shrinkToFit="1"/>
    </xf>
    <xf numFmtId="0" fontId="51" fillId="0" borderId="1" xfId="0" applyFont="1" applyBorder="1" applyAlignment="1">
      <alignment horizontal="center" vertical="center" wrapText="1"/>
    </xf>
    <xf numFmtId="0" fontId="52" fillId="0" borderId="1" xfId="0" applyFont="1" applyBorder="1" applyAlignment="1">
      <alignment horizontal="center" vertical="center" wrapText="1"/>
    </xf>
    <xf numFmtId="10" fontId="16" fillId="7" borderId="81" xfId="0" applyNumberFormat="1" applyFont="1" applyFill="1" applyBorder="1" applyAlignment="1">
      <alignment horizontal="center" vertical="center"/>
    </xf>
    <xf numFmtId="0" fontId="9" fillId="3"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4" fillId="0" borderId="4" xfId="0" applyFont="1" applyBorder="1"/>
    <xf numFmtId="0" fontId="9" fillId="5" borderId="42" xfId="0" applyFont="1" applyFill="1" applyBorder="1" applyAlignment="1">
      <alignment horizontal="center" wrapText="1"/>
    </xf>
    <xf numFmtId="0" fontId="9" fillId="5" borderId="61" xfId="0" applyFont="1" applyFill="1" applyBorder="1" applyAlignment="1">
      <alignment horizontal="center" wrapText="1"/>
    </xf>
    <xf numFmtId="0" fontId="9" fillId="2" borderId="42" xfId="0" applyFont="1" applyFill="1" applyBorder="1" applyAlignment="1">
      <alignment horizontal="center"/>
    </xf>
    <xf numFmtId="0" fontId="0" fillId="0" borderId="59" xfId="0" applyBorder="1" applyAlignment="1"/>
    <xf numFmtId="0" fontId="0" fillId="0" borderId="61" xfId="0" applyBorder="1" applyAlignment="1"/>
    <xf numFmtId="0" fontId="2" fillId="8" borderId="42" xfId="0" applyFont="1" applyFill="1" applyBorder="1" applyAlignment="1">
      <alignment horizontal="center"/>
    </xf>
    <xf numFmtId="0" fontId="13" fillId="0" borderId="102" xfId="0" applyFont="1" applyBorder="1" applyAlignment="1">
      <alignment horizontal="center" vertical="center" wrapText="1"/>
    </xf>
    <xf numFmtId="0" fontId="12" fillId="0" borderId="114" xfId="0" applyFont="1" applyBorder="1" applyAlignment="1">
      <alignment horizontal="center" vertical="center" wrapText="1"/>
    </xf>
    <xf numFmtId="0" fontId="12" fillId="0" borderId="115"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9" fillId="3" borderId="22" xfId="0" applyFont="1" applyFill="1" applyBorder="1" applyAlignment="1">
      <alignment horizontal="center" vertical="center" wrapText="1"/>
    </xf>
    <xf numFmtId="0" fontId="4" fillId="0" borderId="3" xfId="0" applyFont="1" applyBorder="1"/>
    <xf numFmtId="0" fontId="9" fillId="5" borderId="42" xfId="0" applyFont="1" applyFill="1" applyBorder="1" applyAlignment="1">
      <alignment horizontal="center"/>
    </xf>
    <xf numFmtId="0" fontId="9" fillId="5" borderId="61" xfId="0" applyFont="1" applyFill="1" applyBorder="1" applyAlignment="1">
      <alignment horizontal="center"/>
    </xf>
    <xf numFmtId="0" fontId="9" fillId="5" borderId="71" xfId="0" applyFont="1" applyFill="1" applyBorder="1" applyAlignment="1">
      <alignment horizontal="center"/>
    </xf>
    <xf numFmtId="0" fontId="9" fillId="5" borderId="26" xfId="0" applyFont="1" applyFill="1" applyBorder="1" applyAlignment="1">
      <alignment horizontal="center"/>
    </xf>
    <xf numFmtId="0" fontId="9" fillId="5" borderId="42" xfId="0" applyFont="1" applyFill="1" applyBorder="1" applyAlignment="1">
      <alignment horizontal="center" vertical="center" wrapText="1"/>
    </xf>
    <xf numFmtId="0" fontId="9" fillId="5" borderId="61" xfId="0" applyFont="1" applyFill="1" applyBorder="1" applyAlignment="1">
      <alignment horizontal="center" vertical="center" wrapText="1"/>
    </xf>
    <xf numFmtId="0" fontId="12" fillId="0" borderId="82" xfId="0" applyFont="1" applyBorder="1" applyAlignment="1">
      <alignment horizontal="center" vertical="center" wrapText="1"/>
    </xf>
    <xf numFmtId="0" fontId="12" fillId="0" borderId="85" xfId="0" applyFont="1" applyBorder="1" applyAlignment="1">
      <alignment horizontal="center" vertical="center" wrapText="1"/>
    </xf>
    <xf numFmtId="0" fontId="2" fillId="8" borderId="42" xfId="0" applyFont="1" applyFill="1" applyBorder="1" applyAlignment="1">
      <alignment horizontal="center" vertical="center" wrapText="1"/>
    </xf>
    <xf numFmtId="0" fontId="0" fillId="0" borderId="59" xfId="0" applyBorder="1" applyAlignment="1">
      <alignment horizontal="center" vertical="center" wrapText="1"/>
    </xf>
    <xf numFmtId="0" fontId="0" fillId="0" borderId="61" xfId="0" applyBorder="1" applyAlignment="1">
      <alignment horizontal="center" vertical="center" wrapText="1"/>
    </xf>
    <xf numFmtId="0" fontId="9" fillId="2" borderId="42" xfId="0" applyFont="1" applyFill="1" applyBorder="1" applyAlignment="1">
      <alignment horizontal="center" wrapText="1"/>
    </xf>
    <xf numFmtId="0" fontId="0" fillId="0" borderId="59" xfId="0" applyBorder="1" applyAlignment="1">
      <alignment wrapText="1"/>
    </xf>
    <xf numFmtId="0" fontId="0" fillId="0" borderId="61" xfId="0" applyBorder="1" applyAlignment="1">
      <alignment wrapText="1"/>
    </xf>
    <xf numFmtId="0" fontId="2" fillId="8" borderId="131" xfId="0" applyFont="1" applyFill="1" applyBorder="1" applyAlignment="1">
      <alignment horizontal="center" wrapText="1"/>
    </xf>
    <xf numFmtId="0" fontId="0" fillId="0" borderId="0" xfId="0" applyBorder="1" applyAlignment="1">
      <alignment wrapText="1"/>
    </xf>
    <xf numFmtId="0" fontId="9" fillId="2" borderId="42" xfId="0" applyFont="1" applyFill="1" applyBorder="1" applyAlignment="1">
      <alignment horizontal="center" vertical="center" wrapText="1"/>
    </xf>
    <xf numFmtId="0" fontId="16" fillId="0" borderId="102" xfId="0" applyFont="1" applyBorder="1" applyAlignment="1">
      <alignment horizontal="center" vertical="center" wrapText="1"/>
    </xf>
    <xf numFmtId="0" fontId="9" fillId="2" borderId="59" xfId="0" applyFont="1" applyFill="1" applyBorder="1" applyAlignment="1">
      <alignment horizontal="center" vertical="center" wrapText="1"/>
    </xf>
    <xf numFmtId="0" fontId="2" fillId="8" borderId="59" xfId="0" applyFont="1" applyFill="1" applyBorder="1" applyAlignment="1">
      <alignment horizontal="center" vertical="center" wrapText="1"/>
    </xf>
    <xf numFmtId="0" fontId="6" fillId="0" borderId="114" xfId="0" applyFont="1" applyBorder="1" applyAlignment="1">
      <alignment horizontal="center" vertical="center" wrapText="1"/>
    </xf>
    <xf numFmtId="0" fontId="6" fillId="0" borderId="85" xfId="0" applyFont="1" applyBorder="1" applyAlignment="1">
      <alignment horizontal="center" vertical="center" wrapText="1"/>
    </xf>
    <xf numFmtId="0" fontId="16" fillId="7" borderId="42" xfId="0" applyFont="1" applyFill="1" applyBorder="1" applyAlignment="1">
      <alignment horizontal="center" vertical="center"/>
    </xf>
    <xf numFmtId="0" fontId="16" fillId="7" borderId="59" xfId="0" applyFont="1" applyFill="1" applyBorder="1" applyAlignment="1">
      <alignment horizontal="center" vertical="center"/>
    </xf>
    <xf numFmtId="0" fontId="0" fillId="0" borderId="59" xfId="0" applyBorder="1" applyAlignment="1">
      <alignment horizontal="center" vertical="center"/>
    </xf>
    <xf numFmtId="10" fontId="16" fillId="7" borderId="42" xfId="0" applyNumberFormat="1" applyFont="1" applyFill="1" applyBorder="1" applyAlignment="1">
      <alignment horizontal="center" vertical="center"/>
    </xf>
    <xf numFmtId="10" fontId="16" fillId="7" borderId="59" xfId="0" applyNumberFormat="1" applyFont="1" applyFill="1" applyBorder="1" applyAlignment="1">
      <alignment horizontal="center" vertical="center"/>
    </xf>
    <xf numFmtId="0" fontId="0" fillId="0" borderId="61" xfId="0" applyBorder="1" applyAlignment="1">
      <alignment horizontal="center" vertical="center"/>
    </xf>
    <xf numFmtId="0" fontId="9" fillId="8" borderId="68" xfId="0" applyFont="1" applyFill="1" applyBorder="1" applyAlignment="1">
      <alignment horizontal="center" vertical="center"/>
    </xf>
    <xf numFmtId="0" fontId="9" fillId="8" borderId="59" xfId="0" applyFont="1" applyFill="1" applyBorder="1" applyAlignment="1">
      <alignment horizontal="center" vertical="center"/>
    </xf>
    <xf numFmtId="0" fontId="0" fillId="8" borderId="59" xfId="0" applyFill="1" applyBorder="1" applyAlignment="1">
      <alignment horizontal="center" vertical="center"/>
    </xf>
    <xf numFmtId="0" fontId="0" fillId="8" borderId="69" xfId="0"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2.4922184048658907E-2"/>
          <c:w val="0.89019685039370078"/>
          <c:h val="0.79918518338554412"/>
        </c:manualLayout>
      </c:layout>
      <c:bar3DChart>
        <c:barDir val="col"/>
        <c:grouping val="clustered"/>
        <c:varyColors val="0"/>
        <c:ser>
          <c:idx val="0"/>
          <c:order val="0"/>
          <c:tx>
            <c:v>NUMERO CVES ASOCIADAS A CWE PARTE IOT</c:v>
          </c:tx>
          <c:spPr>
            <a:solidFill>
              <a:schemeClr val="accent1">
                <a:lumMod val="40000"/>
                <a:lumOff val="60000"/>
              </a:schemeClr>
            </a:solidFill>
            <a:ln>
              <a:noFill/>
            </a:ln>
            <a:effectLst/>
            <a:sp3d/>
          </c:spPr>
          <c:invertIfNegative val="0"/>
          <c:cat>
            <c:strRef>
              <c:f>'data_meta.id-description.value'!$B$14:$B$23</c:f>
              <c:strCache>
                <c:ptCount val="10"/>
                <c:pt idx="0">
                  <c:v>CWE-125</c:v>
                </c:pt>
                <c:pt idx="1">
                  <c:v>CWE-120</c:v>
                </c:pt>
                <c:pt idx="2">
                  <c:v>CWE-77</c:v>
                </c:pt>
                <c:pt idx="3">
                  <c:v>CWE-416</c:v>
                </c:pt>
                <c:pt idx="4">
                  <c:v>CWE-129</c:v>
                </c:pt>
                <c:pt idx="5">
                  <c:v>CWE-476</c:v>
                </c:pt>
                <c:pt idx="6">
                  <c:v>CWE-617</c:v>
                </c:pt>
                <c:pt idx="7">
                  <c:v>CWE-798</c:v>
                </c:pt>
                <c:pt idx="8">
                  <c:v>CWE-415</c:v>
                </c:pt>
                <c:pt idx="9">
                  <c:v>CWE-367</c:v>
                </c:pt>
              </c:strCache>
            </c:strRef>
          </c:cat>
          <c:val>
            <c:numRef>
              <c:f>'data_meta.id-description.value'!$D$14:$D$23</c:f>
              <c:numCache>
                <c:formatCode>General</c:formatCode>
                <c:ptCount val="10"/>
                <c:pt idx="0">
                  <c:v>170</c:v>
                </c:pt>
                <c:pt idx="1">
                  <c:v>169</c:v>
                </c:pt>
                <c:pt idx="2">
                  <c:v>115</c:v>
                </c:pt>
                <c:pt idx="3">
                  <c:v>103</c:v>
                </c:pt>
                <c:pt idx="4">
                  <c:v>62</c:v>
                </c:pt>
                <c:pt idx="5">
                  <c:v>51</c:v>
                </c:pt>
                <c:pt idx="6">
                  <c:v>33</c:v>
                </c:pt>
                <c:pt idx="7">
                  <c:v>30</c:v>
                </c:pt>
                <c:pt idx="8">
                  <c:v>22</c:v>
                </c:pt>
                <c:pt idx="9">
                  <c:v>21</c:v>
                </c:pt>
              </c:numCache>
            </c:numRef>
          </c:val>
          <c:extLst>
            <c:ext xmlns:c16="http://schemas.microsoft.com/office/drawing/2014/chart" uri="{C3380CC4-5D6E-409C-BE32-E72D297353CC}">
              <c16:uniqueId val="{00000000-412F-43A5-BCF8-E76509BEB8A5}"/>
            </c:ext>
          </c:extLst>
        </c:ser>
        <c:dLbls>
          <c:showLegendKey val="0"/>
          <c:showVal val="0"/>
          <c:showCatName val="0"/>
          <c:showSerName val="0"/>
          <c:showPercent val="0"/>
          <c:showBubbleSize val="0"/>
        </c:dLbls>
        <c:gapWidth val="150"/>
        <c:shape val="box"/>
        <c:axId val="206238992"/>
        <c:axId val="206243912"/>
        <c:axId val="0"/>
      </c:bar3DChart>
      <c:catAx>
        <c:axId val="206238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206243912"/>
        <c:crosses val="autoZero"/>
        <c:auto val="1"/>
        <c:lblAlgn val="ctr"/>
        <c:lblOffset val="100"/>
        <c:noMultiLvlLbl val="0"/>
      </c:catAx>
      <c:valAx>
        <c:axId val="20624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20623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n-lt"/>
                <a:ea typeface="+mn-ea"/>
                <a:cs typeface="+mn-cs"/>
              </a:defRPr>
            </a:pPr>
            <a:r>
              <a:rPr lang="es-ES" sz="2400" b="1" i="0" baseline="0">
                <a:effectLst/>
              </a:rPr>
              <a:t>RELACION EXPLOTABILIDAD MEDIA/AÑO DE PUBLICACION CVE IOT Y SMART HOME CONJUNTAS</a:t>
            </a:r>
            <a:endParaRPr lang="es-ES" sz="24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defRPr>
            </a:pPr>
            <a:endParaRPr lang="es-ES" sz="2400"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n-lt"/>
              <a:ea typeface="+mn-ea"/>
              <a:cs typeface="+mn-cs"/>
            </a:defRPr>
          </a:pPr>
          <a:endParaRPr lang="es-ES"/>
        </a:p>
      </c:txPr>
    </c:title>
    <c:autoTitleDeleted val="0"/>
    <c:plotArea>
      <c:layout/>
      <c:barChart>
        <c:barDir val="col"/>
        <c:grouping val="stacked"/>
        <c:varyColors val="0"/>
        <c:ser>
          <c:idx val="1"/>
          <c:order val="1"/>
          <c:tx>
            <c:strRef>
              <c:f>exploitabilityscoreV2_published!$B$127</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exploitabilityscoreV2_published!$D$125</c:f>
              <c:strCache>
                <c:ptCount val="1"/>
                <c:pt idx="0">
                  <c:v>EXPLOTABILIDAD MEDIA</c:v>
                </c:pt>
              </c:strCache>
            </c:strRef>
          </c:cat>
          <c:val>
            <c:numRef>
              <c:f>exploitabilityscoreV2_published!$D$127</c:f>
              <c:numCache>
                <c:formatCode>0.00%</c:formatCode>
                <c:ptCount val="1"/>
                <c:pt idx="0">
                  <c:v>4.3E-3</c:v>
                </c:pt>
              </c:numCache>
            </c:numRef>
          </c:val>
          <c:extLst>
            <c:ext xmlns:c16="http://schemas.microsoft.com/office/drawing/2014/chart" uri="{C3380CC4-5D6E-409C-BE32-E72D297353CC}">
              <c16:uniqueId val="{00000001-F552-4C43-A5CD-4601EF9EEB38}"/>
            </c:ext>
          </c:extLst>
        </c:ser>
        <c:ser>
          <c:idx val="2"/>
          <c:order val="2"/>
          <c:tx>
            <c:strRef>
              <c:f>exploitabilityscoreV2_published!$B$128</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exploitabilityscoreV2_published!$D$125</c:f>
              <c:strCache>
                <c:ptCount val="1"/>
                <c:pt idx="0">
                  <c:v>EXPLOTABILIDAD MEDIA</c:v>
                </c:pt>
              </c:strCache>
            </c:strRef>
          </c:cat>
          <c:val>
            <c:numRef>
              <c:f>exploitabilityscoreV2_published!$D$128</c:f>
              <c:numCache>
                <c:formatCode>0.00%</c:formatCode>
                <c:ptCount val="1"/>
                <c:pt idx="0">
                  <c:v>8.2000000000000007E-3</c:v>
                </c:pt>
              </c:numCache>
            </c:numRef>
          </c:val>
          <c:extLst>
            <c:ext xmlns:c16="http://schemas.microsoft.com/office/drawing/2014/chart" uri="{C3380CC4-5D6E-409C-BE32-E72D297353CC}">
              <c16:uniqueId val="{00000002-F552-4C43-A5CD-4601EF9EEB38}"/>
            </c:ext>
          </c:extLst>
        </c:ser>
        <c:ser>
          <c:idx val="3"/>
          <c:order val="3"/>
          <c:tx>
            <c:strRef>
              <c:f>exploitabilityscoreV2_published!$B$129</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exploitabilityscoreV2_published!$D$125</c:f>
              <c:strCache>
                <c:ptCount val="1"/>
                <c:pt idx="0">
                  <c:v>EXPLOTABILIDAD MEDIA</c:v>
                </c:pt>
              </c:strCache>
            </c:strRef>
          </c:cat>
          <c:val>
            <c:numRef>
              <c:f>exploitabilityscoreV2_published!$D$129</c:f>
              <c:numCache>
                <c:formatCode>0.00%</c:formatCode>
                <c:ptCount val="1"/>
                <c:pt idx="0">
                  <c:v>1.11E-2</c:v>
                </c:pt>
              </c:numCache>
            </c:numRef>
          </c:val>
          <c:extLst>
            <c:ext xmlns:c16="http://schemas.microsoft.com/office/drawing/2014/chart" uri="{C3380CC4-5D6E-409C-BE32-E72D297353CC}">
              <c16:uniqueId val="{00000003-F552-4C43-A5CD-4601EF9EEB38}"/>
            </c:ext>
          </c:extLst>
        </c:ser>
        <c:ser>
          <c:idx val="4"/>
          <c:order val="4"/>
          <c:tx>
            <c:strRef>
              <c:f>exploitabilityscoreV2_published!$B$130</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exploitabilityscoreV2_published!$D$125</c:f>
              <c:strCache>
                <c:ptCount val="1"/>
                <c:pt idx="0">
                  <c:v>EXPLOTABILIDAD MEDIA</c:v>
                </c:pt>
              </c:strCache>
            </c:strRef>
          </c:cat>
          <c:val>
            <c:numRef>
              <c:f>exploitabilityscoreV2_published!$D$130</c:f>
              <c:numCache>
                <c:formatCode>0.00%</c:formatCode>
                <c:ptCount val="1"/>
                <c:pt idx="0">
                  <c:v>1.06E-2</c:v>
                </c:pt>
              </c:numCache>
            </c:numRef>
          </c:val>
          <c:extLst>
            <c:ext xmlns:c16="http://schemas.microsoft.com/office/drawing/2014/chart" uri="{C3380CC4-5D6E-409C-BE32-E72D297353CC}">
              <c16:uniqueId val="{00000004-F552-4C43-A5CD-4601EF9EEB38}"/>
            </c:ext>
          </c:extLst>
        </c:ser>
        <c:ser>
          <c:idx val="5"/>
          <c:order val="5"/>
          <c:tx>
            <c:strRef>
              <c:f>exploitabilityscoreV2_published!$B$131</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exploitabilityscoreV2_published!$D$125</c:f>
              <c:strCache>
                <c:ptCount val="1"/>
                <c:pt idx="0">
                  <c:v>EXPLOTABILIDAD MEDIA</c:v>
                </c:pt>
              </c:strCache>
            </c:strRef>
          </c:cat>
          <c:val>
            <c:numRef>
              <c:f>exploitabilityscoreV2_published!$D$131</c:f>
              <c:numCache>
                <c:formatCode>0.00%</c:formatCode>
                <c:ptCount val="1"/>
                <c:pt idx="0">
                  <c:v>7.4000000000000003E-3</c:v>
                </c:pt>
              </c:numCache>
            </c:numRef>
          </c:val>
          <c:extLst>
            <c:ext xmlns:c16="http://schemas.microsoft.com/office/drawing/2014/chart" uri="{C3380CC4-5D6E-409C-BE32-E72D297353CC}">
              <c16:uniqueId val="{00000005-F552-4C43-A5CD-4601EF9EEB38}"/>
            </c:ext>
          </c:extLst>
        </c:ser>
        <c:dLbls>
          <c:dLblPos val="ctr"/>
          <c:showLegendKey val="0"/>
          <c:showVal val="1"/>
          <c:showCatName val="0"/>
          <c:showSerName val="0"/>
          <c:showPercent val="0"/>
          <c:showBubbleSize val="0"/>
        </c:dLbls>
        <c:gapWidth val="219"/>
        <c:overlap val="100"/>
        <c:axId val="1276215232"/>
        <c:axId val="1276220808"/>
        <c:extLst>
          <c:ext xmlns:c15="http://schemas.microsoft.com/office/drawing/2012/chart" uri="{02D57815-91ED-43cb-92C2-25804820EDAC}">
            <c15:filteredBarSeries>
              <c15:ser>
                <c:idx val="0"/>
                <c:order val="0"/>
                <c:tx>
                  <c:strRef>
                    <c:extLst>
                      <c:ext uri="{02D57815-91ED-43cb-92C2-25804820EDAC}">
                        <c15:formulaRef>
                          <c15:sqref>exploitabilityscoreV2_published!$B$126</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exploitabilityscoreV2_published!$D$125</c15:sqref>
                        </c15:formulaRef>
                      </c:ext>
                    </c:extLst>
                    <c:strCache>
                      <c:ptCount val="1"/>
                      <c:pt idx="0">
                        <c:v>EXPLOTABILIDAD MEDIA</c:v>
                      </c:pt>
                    </c:strCache>
                  </c:strRef>
                </c:cat>
                <c:val>
                  <c:numRef>
                    <c:extLst>
                      <c:ext uri="{02D57815-91ED-43cb-92C2-25804820EDAC}">
                        <c15:formulaRef>
                          <c15:sqref>exploitabilityscoreV2_published!$D$126</c15:sqref>
                        </c15:formulaRef>
                      </c:ext>
                    </c:extLst>
                    <c:numCache>
                      <c:formatCode>0.00%</c:formatCode>
                      <c:ptCount val="1"/>
                      <c:pt idx="0">
                        <c:v>0</c:v>
                      </c:pt>
                    </c:numCache>
                  </c:numRef>
                </c:val>
                <c:extLst>
                  <c:ext xmlns:c16="http://schemas.microsoft.com/office/drawing/2014/chart" uri="{C3380CC4-5D6E-409C-BE32-E72D297353CC}">
                    <c16:uniqueId val="{00000000-F552-4C43-A5CD-4601EF9EEB38}"/>
                  </c:ext>
                </c:extLst>
              </c15:ser>
            </c15:filteredBarSeries>
          </c:ext>
        </c:extLst>
      </c:barChart>
      <c:catAx>
        <c:axId val="127621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276220808"/>
        <c:crosses val="autoZero"/>
        <c:auto val="1"/>
        <c:lblAlgn val="ctr"/>
        <c:lblOffset val="100"/>
        <c:noMultiLvlLbl val="0"/>
      </c:catAx>
      <c:valAx>
        <c:axId val="12762208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276215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1826-4C16-91CA-D411732ED9C0}"/>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1826-4C16-91CA-D411732ED9C0}"/>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1826-4C16-91CA-D411732ED9C0}"/>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1826-4C16-91CA-D411732ED9C0}"/>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1826-4C16-91CA-D411732ED9C0}"/>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1826-4C16-91CA-D411732ED9C0}"/>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1826-4C16-91CA-D411732ED9C0}"/>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1826-4C16-91CA-D411732ED9C0}"/>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DISPONIBILIDAD /IMPACTO DE INTEGRIDAD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'availability_integrity V3'!$B$43</c:f>
              <c:strCache>
                <c:ptCount val="1"/>
                <c:pt idx="0">
                  <c:v>ALTO</c:v>
                </c:pt>
              </c:strCache>
            </c:strRef>
          </c:tx>
          <c:spPr>
            <a:solidFill>
              <a:schemeClr val="accent1"/>
            </a:solidFill>
            <a:ln>
              <a:noFill/>
            </a:ln>
            <a:effectLst/>
          </c:spPr>
          <c:invertIfNegative val="0"/>
          <c:dLbls>
            <c:dLbl>
              <c:idx val="1"/>
              <c:layout>
                <c:manualLayout>
                  <c:x val="0.1023569054582391"/>
                  <c:y val="-3.9974206128207332E-2"/>
                </c:manualLayout>
              </c:layout>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58-4723-99F1-2A9504D7A48B}"/>
                </c:ext>
              </c:extLst>
            </c:dLbl>
            <c:dLbl>
              <c:idx val="2"/>
              <c:layout>
                <c:manualLayout>
                  <c:x val="-8.7734490392776476E-2"/>
                  <c:y val="-3.8684715607942587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58-4723-99F1-2A9504D7A48B}"/>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'availability_integrity V3'!$C$42:$E$42</c:f>
              <c:strCache>
                <c:ptCount val="3"/>
                <c:pt idx="0">
                  <c:v>IMPACTO DISPONIBILIDAD ALTO</c:v>
                </c:pt>
                <c:pt idx="1">
                  <c:v>IMPACTO DISPONIBILIDAD BAJO</c:v>
                </c:pt>
                <c:pt idx="2">
                  <c:v>NO IMPACTO DISPONIBILIDAD</c:v>
                </c:pt>
              </c:strCache>
            </c:strRef>
          </c:cat>
          <c:val>
            <c:numRef>
              <c:f>'availability_integrity V3'!$C$43:$E$43</c:f>
              <c:numCache>
                <c:formatCode>0.00%</c:formatCode>
                <c:ptCount val="3"/>
                <c:pt idx="0">
                  <c:v>0.63667150459603283</c:v>
                </c:pt>
                <c:pt idx="1">
                  <c:v>4.8379293662312528E-4</c:v>
                </c:pt>
                <c:pt idx="2">
                  <c:v>2.2254475084663761E-2</c:v>
                </c:pt>
              </c:numCache>
            </c:numRef>
          </c:val>
          <c:extLst>
            <c:ext xmlns:c16="http://schemas.microsoft.com/office/drawing/2014/chart" uri="{C3380CC4-5D6E-409C-BE32-E72D297353CC}">
              <c16:uniqueId val="{00000000-5F58-4723-99F1-2A9504D7A48B}"/>
            </c:ext>
          </c:extLst>
        </c:ser>
        <c:ser>
          <c:idx val="1"/>
          <c:order val="1"/>
          <c:tx>
            <c:strRef>
              <c:f>'availability_integrity V3'!$B$44</c:f>
              <c:strCache>
                <c:ptCount val="1"/>
                <c:pt idx="0">
                  <c:v>BAJO</c:v>
                </c:pt>
              </c:strCache>
            </c:strRef>
          </c:tx>
          <c:spPr>
            <a:solidFill>
              <a:schemeClr val="accent3"/>
            </a:solidFill>
            <a:ln>
              <a:noFill/>
            </a:ln>
            <a:effectLst/>
          </c:spPr>
          <c:invertIfNegative val="0"/>
          <c:dLbls>
            <c:dLbl>
              <c:idx val="0"/>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4-5F58-4723-99F1-2A9504D7A48B}"/>
                </c:ext>
              </c:extLst>
            </c:dLbl>
            <c:dLbl>
              <c:idx val="1"/>
              <c:layout>
                <c:manualLayout>
                  <c:x val="8.7734490392776365E-2"/>
                  <c:y val="-0.11347516578329797"/>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4C6B7850-CF14-450B-AFB5-12E38A919C95}" type="VALUE">
                      <a:rPr lang="en-US">
                        <a:solidFill>
                          <a:schemeClr val="bg1"/>
                        </a:solidFill>
                      </a:rPr>
                      <a:pPr>
                        <a:defRPr sz="2400" b="1">
                          <a:solidFill>
                            <a:schemeClr val="bg1"/>
                          </a:solidFill>
                          <a:latin typeface="+mj-lt"/>
                        </a:defRPr>
                      </a:pPr>
                      <a:t>[VALOR]</a:t>
                    </a:fld>
                    <a:endParaRPr lang="es-ES"/>
                  </a:p>
                </c:rich>
              </c:tx>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F58-4723-99F1-2A9504D7A48B}"/>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'availability_integrity V3'!$C$42:$E$42</c:f>
              <c:strCache>
                <c:ptCount val="3"/>
                <c:pt idx="0">
                  <c:v>IMPACTO DISPONIBILIDAD ALTO</c:v>
                </c:pt>
                <c:pt idx="1">
                  <c:v>IMPACTO DISPONIBILIDAD BAJO</c:v>
                </c:pt>
                <c:pt idx="2">
                  <c:v>NO IMPACTO DISPONIBILIDAD</c:v>
                </c:pt>
              </c:strCache>
            </c:strRef>
          </c:cat>
          <c:val>
            <c:numRef>
              <c:f>'availability_integrity V3'!$C$44:$E$44</c:f>
              <c:numCache>
                <c:formatCode>0.00%</c:formatCode>
                <c:ptCount val="3"/>
                <c:pt idx="0">
                  <c:v>1.4513788098693759E-3</c:v>
                </c:pt>
                <c:pt idx="1">
                  <c:v>2.9027576197387518E-3</c:v>
                </c:pt>
                <c:pt idx="2">
                  <c:v>2.7092404450895016E-2</c:v>
                </c:pt>
              </c:numCache>
            </c:numRef>
          </c:val>
          <c:extLst>
            <c:ext xmlns:c16="http://schemas.microsoft.com/office/drawing/2014/chart" uri="{C3380CC4-5D6E-409C-BE32-E72D297353CC}">
              <c16:uniqueId val="{00000001-5F58-4723-99F1-2A9504D7A48B}"/>
            </c:ext>
          </c:extLst>
        </c:ser>
        <c:ser>
          <c:idx val="2"/>
          <c:order val="2"/>
          <c:tx>
            <c:strRef>
              <c:f>'availability_integrity V3'!$B$45</c:f>
              <c:strCache>
                <c:ptCount val="1"/>
                <c:pt idx="0">
                  <c:v>NO IMPACTO INTEGRIDAD</c:v>
                </c:pt>
              </c:strCache>
            </c:strRef>
          </c:tx>
          <c:spPr>
            <a:solidFill>
              <a:schemeClr val="accent5"/>
            </a:solidFill>
            <a:ln>
              <a:noFill/>
            </a:ln>
            <a:effectLst/>
          </c:spPr>
          <c:invertIfNegative val="0"/>
          <c:dLbls>
            <c:dLbl>
              <c:idx val="1"/>
              <c:layout>
                <c:manualLayout>
                  <c:x val="-2.0009620615896308E-2"/>
                  <c:y val="-7.8658921736149828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EDFC13BE-0D55-4B08-8A81-8AF8FDCE4D13}" type="VALUE">
                      <a:rPr lang="en-US">
                        <a:solidFill>
                          <a:schemeClr val="bg1"/>
                        </a:solidFill>
                      </a:rPr>
                      <a:pPr>
                        <a:defRPr sz="2400" b="1">
                          <a:solidFill>
                            <a:schemeClr val="tx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F58-4723-99F1-2A9504D7A48B}"/>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'availability_integrity V3'!$C$42:$E$42</c:f>
              <c:strCache>
                <c:ptCount val="3"/>
                <c:pt idx="0">
                  <c:v>IMPACTO DISPONIBILIDAD ALTO</c:v>
                </c:pt>
                <c:pt idx="1">
                  <c:v>IMPACTO DISPONIBILIDAD BAJO</c:v>
                </c:pt>
                <c:pt idx="2">
                  <c:v>NO IMPACTO DISPONIBILIDAD</c:v>
                </c:pt>
              </c:strCache>
            </c:strRef>
          </c:cat>
          <c:val>
            <c:numRef>
              <c:f>'availability_integrity V3'!$C$45:$E$45</c:f>
              <c:numCache>
                <c:formatCode>0.00%</c:formatCode>
                <c:ptCount val="3"/>
                <c:pt idx="0">
                  <c:v>0.18819545234639573</c:v>
                </c:pt>
                <c:pt idx="1">
                  <c:v>4.8379293662312528E-4</c:v>
                </c:pt>
                <c:pt idx="2">
                  <c:v>0.12046444121915818</c:v>
                </c:pt>
              </c:numCache>
            </c:numRef>
          </c:val>
          <c:extLst>
            <c:ext xmlns:c16="http://schemas.microsoft.com/office/drawing/2014/chart" uri="{C3380CC4-5D6E-409C-BE32-E72D297353CC}">
              <c16:uniqueId val="{00000002-5F58-4723-99F1-2A9504D7A48B}"/>
            </c:ext>
          </c:extLst>
        </c:ser>
        <c:dLbls>
          <c:dLblPos val="ctr"/>
          <c:showLegendKey val="0"/>
          <c:showVal val="1"/>
          <c:showCatName val="0"/>
          <c:showSerName val="0"/>
          <c:showPercent val="0"/>
          <c:showBubbleSize val="0"/>
        </c:dLbls>
        <c:gapWidth val="219"/>
        <c:overlap val="100"/>
        <c:axId val="1175790048"/>
        <c:axId val="1175793656"/>
        <c:extLst>
          <c:ext xmlns:c15="http://schemas.microsoft.com/office/drawing/2012/chart" uri="{02D57815-91ED-43cb-92C2-25804820EDAC}">
            <c15:filteredBarSeries>
              <c15:ser>
                <c:idx val="3"/>
                <c:order val="3"/>
                <c:tx>
                  <c:strRef>
                    <c:extLst>
                      <c:ext uri="{02D57815-91ED-43cb-92C2-25804820EDAC}">
                        <c15:formulaRef>
                          <c15:sqref>'availability_integrity V3'!$B$46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'availability_integrity V3'!$C$42:$E$42</c15:sqref>
                        </c15:formulaRef>
                      </c:ext>
                    </c:extLst>
                    <c:strCache>
                      <c:ptCount val="3"/>
                      <c:pt idx="0">
                        <c:v>IMPACTO DISPONIBILIDAD ALTO</c:v>
                      </c:pt>
                      <c:pt idx="1">
                        <c:v>IMPACTO DISPONIBILIDAD BAJO</c:v>
                      </c:pt>
                      <c:pt idx="2">
                        <c:v>NO IMPACTO DISPONIBILIDAD</c:v>
                      </c:pt>
                    </c:strCache>
                  </c:strRef>
                </c:cat>
                <c:val>
                  <c:numRef>
                    <c:extLst>
                      <c:ext uri="{02D57815-91ED-43cb-92C2-25804820EDAC}">
                        <c15:formulaRef>
                          <c15:sqref>'availability_integrity V3'!$C$46:$E$46</c15:sqref>
                        </c15:formulaRef>
                      </c:ext>
                    </c:extLst>
                    <c:numCache>
                      <c:formatCode>0.00%</c:formatCode>
                      <c:ptCount val="3"/>
                      <c:pt idx="0">
                        <c:v>0.82631833575229785</c:v>
                      </c:pt>
                      <c:pt idx="1">
                        <c:v>3.8703434929850023E-3</c:v>
                      </c:pt>
                      <c:pt idx="2">
                        <c:v>0.16981132075471694</c:v>
                      </c:pt>
                    </c:numCache>
                  </c:numRef>
                </c:val>
                <c:extLst>
                  <c:ext xmlns:c16="http://schemas.microsoft.com/office/drawing/2014/chart" uri="{C3380CC4-5D6E-409C-BE32-E72D297353CC}">
                    <c16:uniqueId val="{00000003-5F58-4723-99F1-2A9504D7A48B}"/>
                  </c:ext>
                </c:extLst>
              </c15:ser>
            </c15:filteredBarSeries>
          </c:ext>
        </c:extLst>
      </c:barChart>
      <c:catAx>
        <c:axId val="117579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5793656"/>
        <c:crosses val="autoZero"/>
        <c:auto val="1"/>
        <c:lblAlgn val="ctr"/>
        <c:lblOffset val="100"/>
        <c:noMultiLvlLbl val="0"/>
      </c:catAx>
      <c:valAx>
        <c:axId val="1175793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579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AEAC-4D02-BC41-198A847C8B9F}"/>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AEAC-4D02-BC41-198A847C8B9F}"/>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AEAC-4D02-BC41-198A847C8B9F}"/>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AEAC-4D02-BC41-198A847C8B9F}"/>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AEAC-4D02-BC41-198A847C8B9F}"/>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AEAC-4D02-BC41-198A847C8B9F}"/>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AEAC-4D02-BC41-198A847C8B9F}"/>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AEAC-4D02-BC41-198A847C8B9F}"/>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DISPONIBILIDAD /IMPACTO DE CONFIDENCIALIDAD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'availability_confidentiality V3'!$B$43</c:f>
              <c:strCache>
                <c:ptCount val="1"/>
                <c:pt idx="0">
                  <c:v>ALTO</c:v>
                </c:pt>
              </c:strCache>
            </c:strRef>
          </c:tx>
          <c:spPr>
            <a:solidFill>
              <a:schemeClr val="accent1"/>
            </a:solidFill>
            <a:ln>
              <a:noFill/>
            </a:ln>
            <a:effectLst/>
          </c:spPr>
          <c:invertIfNegative val="0"/>
          <c:dLbls>
            <c:dLbl>
              <c:idx val="1"/>
              <c:layout>
                <c:manualLayout>
                  <c:x val="0.1023569054582391"/>
                  <c:y val="-3.9974206128207332E-2"/>
                </c:manualLayout>
              </c:layout>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B11-4561-978B-05F91FE6E6A0}"/>
                </c:ext>
              </c:extLst>
            </c:dLbl>
            <c:dLbl>
              <c:idx val="2"/>
              <c:layout>
                <c:manualLayout>
                  <c:x val="6.9264071362718184E-3"/>
                  <c:y val="1.2894905202648441E-3"/>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11-4561-978B-05F91FE6E6A0}"/>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'availability_confidentiality V3'!$C$42:$E$42</c:f>
              <c:strCache>
                <c:ptCount val="3"/>
                <c:pt idx="0">
                  <c:v>IMPACTO DISPONIBILIDAD ALTO</c:v>
                </c:pt>
                <c:pt idx="1">
                  <c:v>IMPACTO DISPONIBILIDAD BAJO</c:v>
                </c:pt>
                <c:pt idx="2">
                  <c:v>NO IMPACTO DISPONIBILIDAD</c:v>
                </c:pt>
              </c:strCache>
            </c:strRef>
          </c:cat>
          <c:val>
            <c:numRef>
              <c:f>'availability_confidentiality V3'!$C$43:$E$43</c:f>
              <c:numCache>
                <c:formatCode>0.00%</c:formatCode>
                <c:ptCount val="3"/>
                <c:pt idx="0">
                  <c:v>0.67005321722302857</c:v>
                </c:pt>
                <c:pt idx="1">
                  <c:v>9.6758587324625057E-4</c:v>
                </c:pt>
                <c:pt idx="2">
                  <c:v>8.7566521528785676E-2</c:v>
                </c:pt>
              </c:numCache>
            </c:numRef>
          </c:val>
          <c:extLst>
            <c:ext xmlns:c16="http://schemas.microsoft.com/office/drawing/2014/chart" uri="{C3380CC4-5D6E-409C-BE32-E72D297353CC}">
              <c16:uniqueId val="{00000002-2B11-4561-978B-05F91FE6E6A0}"/>
            </c:ext>
          </c:extLst>
        </c:ser>
        <c:ser>
          <c:idx val="1"/>
          <c:order val="1"/>
          <c:tx>
            <c:strRef>
              <c:f>'availability_confidentiality V3'!$B$44</c:f>
              <c:strCache>
                <c:ptCount val="1"/>
                <c:pt idx="0">
                  <c:v>BAJO</c:v>
                </c:pt>
              </c:strCache>
            </c:strRef>
          </c:tx>
          <c:spPr>
            <a:solidFill>
              <a:schemeClr val="accent3"/>
            </a:solidFill>
            <a:ln>
              <a:noFill/>
            </a:ln>
            <a:effectLst/>
          </c:spPr>
          <c:invertIfNegative val="0"/>
          <c:dLbls>
            <c:dLbl>
              <c:idx val="0"/>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3-2B11-4561-978B-05F91FE6E6A0}"/>
                </c:ext>
              </c:extLst>
            </c:dLbl>
            <c:dLbl>
              <c:idx val="1"/>
              <c:layout>
                <c:manualLayout>
                  <c:x val="8.7734490392776365E-2"/>
                  <c:y val="-0.11347516578329797"/>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4C6B7850-CF14-450B-AFB5-12E38A919C95}" type="VALUE">
                      <a:rPr lang="en-US">
                        <a:solidFill>
                          <a:schemeClr val="bg1"/>
                        </a:solidFill>
                      </a:rPr>
                      <a:pPr>
                        <a:defRPr sz="2400" b="1">
                          <a:solidFill>
                            <a:schemeClr val="bg1"/>
                          </a:solidFill>
                          <a:latin typeface="+mj-lt"/>
                        </a:defRPr>
                      </a:pPr>
                      <a:t>[VALOR]</a:t>
                    </a:fld>
                    <a:endParaRPr lang="es-ES"/>
                  </a:p>
                </c:rich>
              </c:tx>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B11-4561-978B-05F91FE6E6A0}"/>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'availability_confidentiality V3'!$C$42:$E$42</c:f>
              <c:strCache>
                <c:ptCount val="3"/>
                <c:pt idx="0">
                  <c:v>IMPACTO DISPONIBILIDAD ALTO</c:v>
                </c:pt>
                <c:pt idx="1">
                  <c:v>IMPACTO DISPONIBILIDAD BAJO</c:v>
                </c:pt>
                <c:pt idx="2">
                  <c:v>NO IMPACTO DISPONIBILIDAD</c:v>
                </c:pt>
              </c:strCache>
            </c:strRef>
          </c:cat>
          <c:val>
            <c:numRef>
              <c:f>'availability_confidentiality V3'!$C$44:$E$44</c:f>
              <c:numCache>
                <c:formatCode>0.00%</c:formatCode>
                <c:ptCount val="3"/>
                <c:pt idx="0">
                  <c:v>4.8379293662312528E-4</c:v>
                </c:pt>
                <c:pt idx="1">
                  <c:v>2.4189646831156266E-3</c:v>
                </c:pt>
                <c:pt idx="2">
                  <c:v>3.3381712626995644E-2</c:v>
                </c:pt>
              </c:numCache>
            </c:numRef>
          </c:val>
          <c:extLst>
            <c:ext xmlns:c16="http://schemas.microsoft.com/office/drawing/2014/chart" uri="{C3380CC4-5D6E-409C-BE32-E72D297353CC}">
              <c16:uniqueId val="{00000005-2B11-4561-978B-05F91FE6E6A0}"/>
            </c:ext>
          </c:extLst>
        </c:ser>
        <c:ser>
          <c:idx val="2"/>
          <c:order val="2"/>
          <c:tx>
            <c:strRef>
              <c:f>'availability_confidentiality V3'!$B$45</c:f>
              <c:strCache>
                <c:ptCount val="1"/>
                <c:pt idx="0">
                  <c:v>NO IMPACTO CONFIDENCIALIDAD</c:v>
                </c:pt>
              </c:strCache>
            </c:strRef>
          </c:tx>
          <c:spPr>
            <a:solidFill>
              <a:schemeClr val="accent5"/>
            </a:solidFill>
            <a:ln>
              <a:noFill/>
            </a:ln>
            <a:effectLst/>
          </c:spPr>
          <c:invertIfNegative val="0"/>
          <c:dLbls>
            <c:dLbl>
              <c:idx val="1"/>
              <c:layout>
                <c:manualLayout>
                  <c:x val="-2.0009620615896308E-2"/>
                  <c:y val="-7.8658921736149828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EDFC13BE-0D55-4B08-8A81-8AF8FDCE4D13}" type="VALUE">
                      <a:rPr lang="en-US">
                        <a:solidFill>
                          <a:schemeClr val="bg1"/>
                        </a:solidFill>
                      </a:rPr>
                      <a:pPr>
                        <a:defRPr sz="2400" b="1">
                          <a:solidFill>
                            <a:schemeClr val="tx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B11-4561-978B-05F91FE6E6A0}"/>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'availability_confidentiality V3'!$C$42:$E$42</c:f>
              <c:strCache>
                <c:ptCount val="3"/>
                <c:pt idx="0">
                  <c:v>IMPACTO DISPONIBILIDAD ALTO</c:v>
                </c:pt>
                <c:pt idx="1">
                  <c:v>IMPACTO DISPONIBILIDAD BAJO</c:v>
                </c:pt>
                <c:pt idx="2">
                  <c:v>NO IMPACTO DISPONIBILIDAD</c:v>
                </c:pt>
              </c:strCache>
            </c:strRef>
          </c:cat>
          <c:val>
            <c:numRef>
              <c:f>'availability_confidentiality V3'!$C$45:$E$45</c:f>
              <c:numCache>
                <c:formatCode>0.00%</c:formatCode>
                <c:ptCount val="3"/>
                <c:pt idx="0">
                  <c:v>0.15578132559264632</c:v>
                </c:pt>
                <c:pt idx="1">
                  <c:v>4.8379293662312528E-4</c:v>
                </c:pt>
                <c:pt idx="2">
                  <c:v>4.8863086598935651E-2</c:v>
                </c:pt>
              </c:numCache>
            </c:numRef>
          </c:val>
          <c:extLst>
            <c:ext xmlns:c16="http://schemas.microsoft.com/office/drawing/2014/chart" uri="{C3380CC4-5D6E-409C-BE32-E72D297353CC}">
              <c16:uniqueId val="{00000007-2B11-4561-978B-05F91FE6E6A0}"/>
            </c:ext>
          </c:extLst>
        </c:ser>
        <c:dLbls>
          <c:dLblPos val="ctr"/>
          <c:showLegendKey val="0"/>
          <c:showVal val="1"/>
          <c:showCatName val="0"/>
          <c:showSerName val="0"/>
          <c:showPercent val="0"/>
          <c:showBubbleSize val="0"/>
        </c:dLbls>
        <c:gapWidth val="219"/>
        <c:overlap val="100"/>
        <c:axId val="1175790048"/>
        <c:axId val="1175793656"/>
        <c:extLst>
          <c:ext xmlns:c15="http://schemas.microsoft.com/office/drawing/2012/chart" uri="{02D57815-91ED-43cb-92C2-25804820EDAC}">
            <c15:filteredBarSeries>
              <c15:ser>
                <c:idx val="3"/>
                <c:order val="3"/>
                <c:tx>
                  <c:strRef>
                    <c:extLst>
                      <c:ext uri="{02D57815-91ED-43cb-92C2-25804820EDAC}">
                        <c15:formulaRef>
                          <c15:sqref>'availability_confidentiality V3'!$B$46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'availability_confidentiality V3'!$C$42:$E$42</c15:sqref>
                        </c15:formulaRef>
                      </c:ext>
                    </c:extLst>
                    <c:strCache>
                      <c:ptCount val="3"/>
                      <c:pt idx="0">
                        <c:v>IMPACTO DISPONIBILIDAD ALTO</c:v>
                      </c:pt>
                      <c:pt idx="1">
                        <c:v>IMPACTO DISPONIBILIDAD BAJO</c:v>
                      </c:pt>
                      <c:pt idx="2">
                        <c:v>NO IMPACTO DISPONIBILIDAD</c:v>
                      </c:pt>
                    </c:strCache>
                  </c:strRef>
                </c:cat>
                <c:val>
                  <c:numRef>
                    <c:extLst>
                      <c:ext uri="{02D57815-91ED-43cb-92C2-25804820EDAC}">
                        <c15:formulaRef>
                          <c15:sqref>'availability_confidentiality V3'!$C$46:$E$46</c15:sqref>
                        </c15:formulaRef>
                      </c:ext>
                    </c:extLst>
                    <c:numCache>
                      <c:formatCode>0.00%</c:formatCode>
                      <c:ptCount val="3"/>
                      <c:pt idx="0">
                        <c:v>0.82631833575229807</c:v>
                      </c:pt>
                      <c:pt idx="1">
                        <c:v>3.8703434929850023E-3</c:v>
                      </c:pt>
                      <c:pt idx="2">
                        <c:v>0.16981132075471697</c:v>
                      </c:pt>
                    </c:numCache>
                  </c:numRef>
                </c:val>
                <c:extLst>
                  <c:ext xmlns:c16="http://schemas.microsoft.com/office/drawing/2014/chart" uri="{C3380CC4-5D6E-409C-BE32-E72D297353CC}">
                    <c16:uniqueId val="{00000008-2B11-4561-978B-05F91FE6E6A0}"/>
                  </c:ext>
                </c:extLst>
              </c15:ser>
            </c15:filteredBarSeries>
          </c:ext>
        </c:extLst>
      </c:barChart>
      <c:catAx>
        <c:axId val="117579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5793656"/>
        <c:crosses val="autoZero"/>
        <c:auto val="1"/>
        <c:lblAlgn val="ctr"/>
        <c:lblOffset val="100"/>
        <c:noMultiLvlLbl val="0"/>
      </c:catAx>
      <c:valAx>
        <c:axId val="1175793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579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446B-4C7A-AF74-69626B3AE992}"/>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446B-4C7A-AF74-69626B3AE992}"/>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446B-4C7A-AF74-69626B3AE992}"/>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446B-4C7A-AF74-69626B3AE992}"/>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446B-4C7A-AF74-69626B3AE992}"/>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446B-4C7A-AF74-69626B3AE992}"/>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446B-4C7A-AF74-69626B3AE992}"/>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446B-4C7A-AF74-69626B3AE992}"/>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INTEGRIDAD/IMPACTO DE CONFIDENCIALIDAD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'integrity_confidentiality V2'!$B$43</c:f>
              <c:strCache>
                <c:ptCount val="1"/>
                <c:pt idx="0">
                  <c:v>COMPLETO</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A-4BC5-4E5B-98BC-508993A4FEF8}"/>
                </c:ext>
              </c:extLst>
            </c:dLbl>
            <c:dLbl>
              <c:idx val="1"/>
              <c:layout>
                <c:manualLayout>
                  <c:x val="7.5527180352559939E-2"/>
                  <c:y val="-4.4885630001036729E-2"/>
                </c:manualLayout>
              </c:layout>
              <c:tx>
                <c:rich>
                  <a:bodyPr/>
                  <a:lstStyle/>
                  <a:p>
                    <a:fld id="{7E1AC28A-E7CD-4906-8473-465B4DE16AC1}"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4BC5-4E5B-98BC-508993A4FEF8}"/>
                </c:ext>
              </c:extLst>
            </c:dLbl>
            <c:dLbl>
              <c:idx val="2"/>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C5-4E5B-98BC-508993A4FEF8}"/>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'integrity_confidentiality V2'!$C$42:$E$42</c:f>
              <c:strCache>
                <c:ptCount val="3"/>
                <c:pt idx="0">
                  <c:v>IMPACTO INTEGRIDAD COMPLETO</c:v>
                </c:pt>
                <c:pt idx="1">
                  <c:v>IMPACTO INTEGRIDAD PARCIAL</c:v>
                </c:pt>
                <c:pt idx="2">
                  <c:v>NO IMPACTO INTEGRIDAD</c:v>
                </c:pt>
              </c:strCache>
            </c:strRef>
          </c:cat>
          <c:val>
            <c:numRef>
              <c:f>'integrity_confidentiality V2'!$C$43:$E$43</c:f>
              <c:numCache>
                <c:formatCode>0.00%</c:formatCode>
                <c:ptCount val="3"/>
                <c:pt idx="0">
                  <c:v>0.33091436865021767</c:v>
                </c:pt>
                <c:pt idx="1">
                  <c:v>0</c:v>
                </c:pt>
                <c:pt idx="2">
                  <c:v>2.5157232704402514E-2</c:v>
                </c:pt>
              </c:numCache>
            </c:numRef>
          </c:val>
          <c:extLst xmlns:c15="http://schemas.microsoft.com/office/drawing/2012/chart">
            <c:ext xmlns:c16="http://schemas.microsoft.com/office/drawing/2014/chart" uri="{C3380CC4-5D6E-409C-BE32-E72D297353CC}">
              <c16:uniqueId val="{00000002-4BC5-4E5B-98BC-508993A4FEF8}"/>
            </c:ext>
          </c:extLst>
        </c:ser>
        <c:ser>
          <c:idx val="1"/>
          <c:order val="1"/>
          <c:tx>
            <c:strRef>
              <c:f>'integrity_confidentiality V2'!$B$44</c:f>
              <c:strCache>
                <c:ptCount val="1"/>
                <c:pt idx="0">
                  <c:v>PARCIAL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4BC5-4E5B-98BC-508993A4FEF8}"/>
                </c:ext>
              </c:extLst>
            </c:dLbl>
            <c:dLbl>
              <c:idx val="1"/>
              <c:layout>
                <c:manualLayout>
                  <c:x val="-2.4763009951658996E-3"/>
                  <c:y val="-1.6879872515292489E-16"/>
                </c:manualLayout>
              </c:layout>
              <c:tx>
                <c:rich>
                  <a:bodyPr/>
                  <a:lstStyle/>
                  <a:p>
                    <a:fld id="{79A741EF-1F3A-4AEC-BDD0-64D2AF4C6D1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4BC5-4E5B-98BC-508993A4FEF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'integrity_confidentiality V2'!$C$42:$E$42</c:f>
              <c:strCache>
                <c:ptCount val="3"/>
                <c:pt idx="0">
                  <c:v>IMPACTO INTEGRIDAD COMPLETO</c:v>
                </c:pt>
                <c:pt idx="1">
                  <c:v>IMPACTO INTEGRIDAD PARCIAL</c:v>
                </c:pt>
                <c:pt idx="2">
                  <c:v>NO IMPACTO INTEGRIDAD</c:v>
                </c:pt>
              </c:strCache>
            </c:strRef>
          </c:cat>
          <c:val>
            <c:numRef>
              <c:f>'integrity_confidentiality V2'!$C$44:$E$44</c:f>
              <c:numCache>
                <c:formatCode>0.00%</c:formatCode>
                <c:ptCount val="3"/>
                <c:pt idx="0">
                  <c:v>0</c:v>
                </c:pt>
                <c:pt idx="1">
                  <c:v>0.22109337203676824</c:v>
                </c:pt>
                <c:pt idx="2">
                  <c:v>9.9177552007740671E-2</c:v>
                </c:pt>
              </c:numCache>
            </c:numRef>
          </c:val>
          <c:extLst xmlns:c15="http://schemas.microsoft.com/office/drawing/2012/chart">
            <c:ext xmlns:c16="http://schemas.microsoft.com/office/drawing/2014/chart" uri="{C3380CC4-5D6E-409C-BE32-E72D297353CC}">
              <c16:uniqueId val="{00000005-4BC5-4E5B-98BC-508993A4FEF8}"/>
            </c:ext>
          </c:extLst>
        </c:ser>
        <c:ser>
          <c:idx val="2"/>
          <c:order val="2"/>
          <c:tx>
            <c:strRef>
              <c:f>'integrity_confidentiality V2'!$B$45</c:f>
              <c:strCache>
                <c:ptCount val="1"/>
                <c:pt idx="0">
                  <c:v>NINGUNO</c:v>
                </c:pt>
              </c:strCache>
            </c:strRef>
          </c:tx>
          <c:spPr>
            <a:solidFill>
              <a:schemeClr val="accent5"/>
            </a:solidFill>
            <a:ln>
              <a:noFill/>
            </a:ln>
            <a:effectLst/>
          </c:spPr>
          <c:invertIfNegative val="0"/>
          <c:dLbls>
            <c:dLbl>
              <c:idx val="0"/>
              <c:layout>
                <c:manualLayout>
                  <c:x val="-3.7144514927488497E-3"/>
                  <c:y val="-3.56783212828753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BC5-4E5B-98BC-508993A4FEF8}"/>
                </c:ext>
              </c:extLst>
            </c:dLbl>
            <c:dLbl>
              <c:idx val="1"/>
              <c:layout>
                <c:manualLayout>
                  <c:x val="6.1907524879147493E-3"/>
                  <c:y val="3.4527407693105178E-3"/>
                </c:manualLayout>
              </c:layout>
              <c:tx>
                <c:rich>
                  <a:bodyPr/>
                  <a:lstStyle/>
                  <a:p>
                    <a:fld id="{D06C39E2-DEFE-46C3-AA9D-4DDE0757431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4BC5-4E5B-98BC-508993A4FEF8}"/>
                </c:ext>
              </c:extLst>
            </c:dLbl>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'integrity_confidentiality V2'!$C$42:$E$42</c:f>
              <c:strCache>
                <c:ptCount val="3"/>
                <c:pt idx="0">
                  <c:v>IMPACTO INTEGRIDAD COMPLETO</c:v>
                </c:pt>
                <c:pt idx="1">
                  <c:v>IMPACTO INTEGRIDAD PARCIAL</c:v>
                </c:pt>
                <c:pt idx="2">
                  <c:v>NO IMPACTO INTEGRIDAD</c:v>
                </c:pt>
              </c:strCache>
            </c:strRef>
          </c:cat>
          <c:val>
            <c:numRef>
              <c:f>'integrity_confidentiality V2'!$C$45:$E$45</c:f>
              <c:numCache>
                <c:formatCode>0.00%</c:formatCode>
                <c:ptCount val="3"/>
                <c:pt idx="0">
                  <c:v>4.8379293662312528E-4</c:v>
                </c:pt>
                <c:pt idx="1">
                  <c:v>3.7252056119980642E-2</c:v>
                </c:pt>
                <c:pt idx="2">
                  <c:v>0.28592162554426703</c:v>
                </c:pt>
              </c:numCache>
            </c:numRef>
          </c:val>
          <c:extLst xmlns:c15="http://schemas.microsoft.com/office/drawing/2012/chart">
            <c:ext xmlns:c16="http://schemas.microsoft.com/office/drawing/2014/chart" uri="{C3380CC4-5D6E-409C-BE32-E72D297353CC}">
              <c16:uniqueId val="{00000008-4BC5-4E5B-98BC-508993A4FEF8}"/>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'integrity_confidentiality V2'!$B$46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'integrity_confidentiality V2'!$C$42:$E$42</c15:sqref>
                        </c15:formulaRef>
                      </c:ext>
                    </c:extLst>
                    <c:strCache>
                      <c:ptCount val="3"/>
                      <c:pt idx="0">
                        <c:v>IMPACTO INTEGRIDAD COMPLETO</c:v>
                      </c:pt>
                      <c:pt idx="1">
                        <c:v>IMPACTO INTEGRIDAD PARCIAL</c:v>
                      </c:pt>
                      <c:pt idx="2">
                        <c:v>NO IMPACTO INTEGRIDAD</c:v>
                      </c:pt>
                    </c:strCache>
                  </c:strRef>
                </c:cat>
                <c:val>
                  <c:numRef>
                    <c:extLst>
                      <c:ext uri="{02D57815-91ED-43cb-92C2-25804820EDAC}">
                        <c15:formulaRef>
                          <c15:sqref>'integrity_confidentiality V2'!$C$46:$E$46</c15:sqref>
                        </c15:formulaRef>
                      </c:ext>
                    </c:extLst>
                    <c:numCache>
                      <c:formatCode>0.00%</c:formatCode>
                      <c:ptCount val="3"/>
                      <c:pt idx="0">
                        <c:v>0.33139816158684082</c:v>
                      </c:pt>
                      <c:pt idx="1">
                        <c:v>0.25834542815674888</c:v>
                      </c:pt>
                      <c:pt idx="2">
                        <c:v>0.41025641025641024</c:v>
                      </c:pt>
                    </c:numCache>
                  </c:numRef>
                </c:val>
                <c:extLst>
                  <c:ext xmlns:c16="http://schemas.microsoft.com/office/drawing/2014/chart" uri="{C3380CC4-5D6E-409C-BE32-E72D297353CC}">
                    <c16:uniqueId val="{00000009-4BC5-4E5B-98BC-508993A4FEF8}"/>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BA14-425D-AACD-7D5D52A1AE2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BA14-425D-AACD-7D5D52A1AE2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BA14-425D-AACD-7D5D52A1AE2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BA14-425D-AACD-7D5D52A1AE2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BA14-425D-AACD-7D5D52A1AE2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BA14-425D-AACD-7D5D52A1AE2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BA14-425D-AACD-7D5D52A1AE2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BA14-425D-AACD-7D5D52A1AE2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INTEGRIDAD/IMPACTO DE DISPONIBILIDAD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'integrity_availability V2'!$B$43</c:f>
              <c:strCache>
                <c:ptCount val="1"/>
                <c:pt idx="0">
                  <c:v>COMPLETO</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7E89-4499-B75F-7450C8C31503}"/>
                </c:ext>
              </c:extLst>
            </c:dLbl>
            <c:dLbl>
              <c:idx val="1"/>
              <c:layout>
                <c:manualLayout>
                  <c:x val="7.5527180352559939E-2"/>
                  <c:y val="-4.4885630001036729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7E1AC28A-E7CD-4906-8473-465B4DE16AC1}" type="VALUE">
                      <a:rPr lang="en-US">
                        <a:solidFill>
                          <a:schemeClr val="bg1"/>
                        </a:solidFill>
                      </a:rPr>
                      <a:pPr>
                        <a:defRPr sz="24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E89-4499-B75F-7450C8C31503}"/>
                </c:ext>
              </c:extLst>
            </c:dLbl>
            <c:dLbl>
              <c:idx val="2"/>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89-4499-B75F-7450C8C31503}"/>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'integrity_availability V2'!$C$42:$E$42</c:f>
              <c:strCache>
                <c:ptCount val="3"/>
                <c:pt idx="0">
                  <c:v>IMPACTO INTEGRIDAD COMPLETO</c:v>
                </c:pt>
                <c:pt idx="1">
                  <c:v>IMPACTO INTEGRIDAD PARCIAL</c:v>
                </c:pt>
                <c:pt idx="2">
                  <c:v>NO IMPACTO INTEGRIDAD</c:v>
                </c:pt>
              </c:strCache>
            </c:strRef>
          </c:cat>
          <c:val>
            <c:numRef>
              <c:f>'integrity_availability V2'!$C$43:$E$43</c:f>
              <c:numCache>
                <c:formatCode>0.00%</c:formatCode>
                <c:ptCount val="3"/>
                <c:pt idx="0">
                  <c:v>0.32994678277697143</c:v>
                </c:pt>
                <c:pt idx="1">
                  <c:v>9.6758587324625057E-4</c:v>
                </c:pt>
                <c:pt idx="2">
                  <c:v>7.3536526366715038E-2</c:v>
                </c:pt>
              </c:numCache>
            </c:numRef>
          </c:val>
          <c:extLst xmlns:c15="http://schemas.microsoft.com/office/drawing/2012/chart">
            <c:ext xmlns:c16="http://schemas.microsoft.com/office/drawing/2014/chart" uri="{C3380CC4-5D6E-409C-BE32-E72D297353CC}">
              <c16:uniqueId val="{00000003-7E89-4499-B75F-7450C8C31503}"/>
            </c:ext>
          </c:extLst>
        </c:ser>
        <c:ser>
          <c:idx val="1"/>
          <c:order val="1"/>
          <c:tx>
            <c:strRef>
              <c:f>'integrity_availability V2'!$B$44</c:f>
              <c:strCache>
                <c:ptCount val="1"/>
                <c:pt idx="0">
                  <c:v>PARCIAL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7E89-4499-B75F-7450C8C31503}"/>
                </c:ext>
              </c:extLst>
            </c:dLbl>
            <c:dLbl>
              <c:idx val="1"/>
              <c:layout>
                <c:manualLayout>
                  <c:x val="-2.4763009951658996E-3"/>
                  <c:y val="-1.6879872515292489E-16"/>
                </c:manualLayout>
              </c:layout>
              <c:tx>
                <c:rich>
                  <a:bodyPr/>
                  <a:lstStyle/>
                  <a:p>
                    <a:fld id="{79A741EF-1F3A-4AEC-BDD0-64D2AF4C6D1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E89-4499-B75F-7450C8C31503}"/>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'integrity_availability V2'!$C$42:$E$42</c:f>
              <c:strCache>
                <c:ptCount val="3"/>
                <c:pt idx="0">
                  <c:v>IMPACTO INTEGRIDAD COMPLETO</c:v>
                </c:pt>
                <c:pt idx="1">
                  <c:v>IMPACTO INTEGRIDAD PARCIAL</c:v>
                </c:pt>
                <c:pt idx="2">
                  <c:v>NO IMPACTO INTEGRIDAD</c:v>
                </c:pt>
              </c:strCache>
            </c:strRef>
          </c:cat>
          <c:val>
            <c:numRef>
              <c:f>'integrity_availability V2'!$C$44:$E$44</c:f>
              <c:numCache>
                <c:formatCode>0.00%</c:formatCode>
                <c:ptCount val="3"/>
                <c:pt idx="0">
                  <c:v>0</c:v>
                </c:pt>
                <c:pt idx="1">
                  <c:v>0.21383647798742136</c:v>
                </c:pt>
                <c:pt idx="2">
                  <c:v>7.740686985970005E-2</c:v>
                </c:pt>
              </c:numCache>
            </c:numRef>
          </c:val>
          <c:extLst xmlns:c15="http://schemas.microsoft.com/office/drawing/2012/chart">
            <c:ext xmlns:c16="http://schemas.microsoft.com/office/drawing/2014/chart" uri="{C3380CC4-5D6E-409C-BE32-E72D297353CC}">
              <c16:uniqueId val="{00000006-7E89-4499-B75F-7450C8C31503}"/>
            </c:ext>
          </c:extLst>
        </c:ser>
        <c:ser>
          <c:idx val="2"/>
          <c:order val="2"/>
          <c:tx>
            <c:strRef>
              <c:f>'integrity_availability V2'!$B$45</c:f>
              <c:strCache>
                <c:ptCount val="1"/>
                <c:pt idx="0">
                  <c:v>NINGUNO</c:v>
                </c:pt>
              </c:strCache>
            </c:strRef>
          </c:tx>
          <c:spPr>
            <a:solidFill>
              <a:schemeClr val="accent5"/>
            </a:solidFill>
            <a:ln>
              <a:noFill/>
            </a:ln>
            <a:effectLst/>
          </c:spPr>
          <c:invertIfNegative val="0"/>
          <c:dLbls>
            <c:dLbl>
              <c:idx val="0"/>
              <c:layout>
                <c:manualLayout>
                  <c:x val="-3.7144514927488497E-3"/>
                  <c:y val="-3.56783212828753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89-4499-B75F-7450C8C31503}"/>
                </c:ext>
              </c:extLst>
            </c:dLbl>
            <c:dLbl>
              <c:idx val="1"/>
              <c:layout>
                <c:manualLayout>
                  <c:x val="6.1907524879147493E-3"/>
                  <c:y val="3.4527407693105178E-3"/>
                </c:manualLayout>
              </c:layout>
              <c:tx>
                <c:rich>
                  <a:bodyPr/>
                  <a:lstStyle/>
                  <a:p>
                    <a:fld id="{D06C39E2-DEFE-46C3-AA9D-4DDE0757431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7E89-4499-B75F-7450C8C31503}"/>
                </c:ext>
              </c:extLst>
            </c:dLbl>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'integrity_availability V2'!$C$42:$E$42</c:f>
              <c:strCache>
                <c:ptCount val="3"/>
                <c:pt idx="0">
                  <c:v>IMPACTO INTEGRIDAD COMPLETO</c:v>
                </c:pt>
                <c:pt idx="1">
                  <c:v>IMPACTO INTEGRIDAD PARCIAL</c:v>
                </c:pt>
                <c:pt idx="2">
                  <c:v>NO IMPACTO INTEGRIDAD</c:v>
                </c:pt>
              </c:strCache>
            </c:strRef>
          </c:cat>
          <c:val>
            <c:numRef>
              <c:f>'integrity_availability V2'!$C$45:$E$45</c:f>
              <c:numCache>
                <c:formatCode>0.00%</c:formatCode>
                <c:ptCount val="3"/>
                <c:pt idx="0">
                  <c:v>1.4513788098693759E-3</c:v>
                </c:pt>
                <c:pt idx="1">
                  <c:v>4.354136429608127E-2</c:v>
                </c:pt>
                <c:pt idx="2">
                  <c:v>0.25931301402999513</c:v>
                </c:pt>
              </c:numCache>
            </c:numRef>
          </c:val>
          <c:extLst xmlns:c15="http://schemas.microsoft.com/office/drawing/2012/chart">
            <c:ext xmlns:c16="http://schemas.microsoft.com/office/drawing/2014/chart" uri="{C3380CC4-5D6E-409C-BE32-E72D297353CC}">
              <c16:uniqueId val="{00000009-7E89-4499-B75F-7450C8C31503}"/>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'integrity_availability V2'!$B$46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'integrity_availability V2'!$C$42:$E$42</c15:sqref>
                        </c15:formulaRef>
                      </c:ext>
                    </c:extLst>
                    <c:strCache>
                      <c:ptCount val="3"/>
                      <c:pt idx="0">
                        <c:v>IMPACTO INTEGRIDAD COMPLETO</c:v>
                      </c:pt>
                      <c:pt idx="1">
                        <c:v>IMPACTO INTEGRIDAD PARCIAL</c:v>
                      </c:pt>
                      <c:pt idx="2">
                        <c:v>NO IMPACTO INTEGRIDAD</c:v>
                      </c:pt>
                    </c:strCache>
                  </c:strRef>
                </c:cat>
                <c:val>
                  <c:numRef>
                    <c:extLst>
                      <c:ext uri="{02D57815-91ED-43cb-92C2-25804820EDAC}">
                        <c15:formulaRef>
                          <c15:sqref>'integrity_availability V2'!$C$46:$E$46</c15:sqref>
                        </c15:formulaRef>
                      </c:ext>
                    </c:extLst>
                    <c:numCache>
                      <c:formatCode>0.00%</c:formatCode>
                      <c:ptCount val="3"/>
                      <c:pt idx="0">
                        <c:v>0.33139816158684082</c:v>
                      </c:pt>
                      <c:pt idx="1">
                        <c:v>0.25834542815674888</c:v>
                      </c:pt>
                      <c:pt idx="2">
                        <c:v>0.41025641025641024</c:v>
                      </c:pt>
                    </c:numCache>
                  </c:numRef>
                </c:val>
                <c:extLst>
                  <c:ext xmlns:c16="http://schemas.microsoft.com/office/drawing/2014/chart" uri="{C3380CC4-5D6E-409C-BE32-E72D297353CC}">
                    <c16:uniqueId val="{0000000A-7E89-4499-B75F-7450C8C31503}"/>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A271-4713-AB57-29A2AADD20EB}"/>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A271-4713-AB57-29A2AADD20EB}"/>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A271-4713-AB57-29A2AADD20EB}"/>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A271-4713-AB57-29A2AADD20EB}"/>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A271-4713-AB57-29A2AADD20EB}"/>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A271-4713-AB57-29A2AADD20EB}"/>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A271-4713-AB57-29A2AADD20EB}"/>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A271-4713-AB57-29A2AADD20EB}"/>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CONFIDENCIALIDAD/IMPACTO DE DISPONIBILIDAD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'confidentiality_availability V2'!$B$43</c:f>
              <c:strCache>
                <c:ptCount val="1"/>
                <c:pt idx="0">
                  <c:v>COMPLETO</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CC55-4FFD-81B1-958B6E3F8102}"/>
                </c:ext>
              </c:extLst>
            </c:dLbl>
            <c:dLbl>
              <c:idx val="1"/>
              <c:layout>
                <c:manualLayout>
                  <c:x val="7.5527180352559939E-2"/>
                  <c:y val="-4.4885630001036729E-2"/>
                </c:manualLayout>
              </c:layout>
              <c:tx>
                <c:rich>
                  <a:bodyPr/>
                  <a:lstStyle/>
                  <a:p>
                    <a:fld id="{7E1AC28A-E7CD-4906-8473-465B4DE16AC1}"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C55-4FFD-81B1-958B6E3F8102}"/>
                </c:ext>
              </c:extLst>
            </c:dLbl>
            <c:dLbl>
              <c:idx val="2"/>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55-4FFD-81B1-958B6E3F8102}"/>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'confidentiality_availability V2'!$C$42:$E$42</c:f>
              <c:strCache>
                <c:ptCount val="3"/>
                <c:pt idx="0">
                  <c:v>IMPACTO CONFIDENCIALIDAD COMPLETO</c:v>
                </c:pt>
                <c:pt idx="1">
                  <c:v>IMPACTO CONFIDENCIALIDAD PARCIAL</c:v>
                </c:pt>
                <c:pt idx="2">
                  <c:v>NO IMPACTO CONFIDENCIALIDAD</c:v>
                </c:pt>
              </c:strCache>
            </c:strRef>
          </c:cat>
          <c:val>
            <c:numRef>
              <c:f>'confidentiality_availability V2'!$C$43:$E$43</c:f>
              <c:numCache>
                <c:formatCode>0.00%</c:formatCode>
                <c:ptCount val="3"/>
                <c:pt idx="0">
                  <c:v>0.34397677793904208</c:v>
                </c:pt>
                <c:pt idx="1">
                  <c:v>0</c:v>
                </c:pt>
                <c:pt idx="2">
                  <c:v>6.047411707789066E-2</c:v>
                </c:pt>
              </c:numCache>
            </c:numRef>
          </c:val>
          <c:extLst xmlns:c15="http://schemas.microsoft.com/office/drawing/2012/chart">
            <c:ext xmlns:c16="http://schemas.microsoft.com/office/drawing/2014/chart" uri="{C3380CC4-5D6E-409C-BE32-E72D297353CC}">
              <c16:uniqueId val="{00000003-CC55-4FFD-81B1-958B6E3F8102}"/>
            </c:ext>
          </c:extLst>
        </c:ser>
        <c:ser>
          <c:idx val="1"/>
          <c:order val="1"/>
          <c:tx>
            <c:strRef>
              <c:f>'confidentiality_availability V2'!$B$44</c:f>
              <c:strCache>
                <c:ptCount val="1"/>
                <c:pt idx="0">
                  <c:v>PARCIAL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CC55-4FFD-81B1-958B6E3F8102}"/>
                </c:ext>
              </c:extLst>
            </c:dLbl>
            <c:dLbl>
              <c:idx val="1"/>
              <c:layout>
                <c:manualLayout>
                  <c:x val="-2.4763009951658996E-3"/>
                  <c:y val="-1.6879872515292489E-16"/>
                </c:manualLayout>
              </c:layout>
              <c:tx>
                <c:rich>
                  <a:bodyPr/>
                  <a:lstStyle/>
                  <a:p>
                    <a:fld id="{79A741EF-1F3A-4AEC-BDD0-64D2AF4C6D1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C55-4FFD-81B1-958B6E3F8102}"/>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'confidentiality_availability V2'!$C$42:$E$42</c:f>
              <c:strCache>
                <c:ptCount val="3"/>
                <c:pt idx="0">
                  <c:v>IMPACTO CONFIDENCIALIDAD COMPLETO</c:v>
                </c:pt>
                <c:pt idx="1">
                  <c:v>IMPACTO CONFIDENCIALIDAD PARCIAL</c:v>
                </c:pt>
                <c:pt idx="2">
                  <c:v>NO IMPACTO CONFIDENCIALIDAD</c:v>
                </c:pt>
              </c:strCache>
            </c:strRef>
          </c:cat>
          <c:val>
            <c:numRef>
              <c:f>'confidentiality_availability V2'!$C$44:$E$44</c:f>
              <c:numCache>
                <c:formatCode>0.00%</c:formatCode>
                <c:ptCount val="3"/>
                <c:pt idx="0">
                  <c:v>0</c:v>
                </c:pt>
                <c:pt idx="1">
                  <c:v>0.231736816642477</c:v>
                </c:pt>
                <c:pt idx="2">
                  <c:v>5.9506531204644414E-2</c:v>
                </c:pt>
              </c:numCache>
            </c:numRef>
          </c:val>
          <c:extLst xmlns:c15="http://schemas.microsoft.com/office/drawing/2012/chart">
            <c:ext xmlns:c16="http://schemas.microsoft.com/office/drawing/2014/chart" uri="{C3380CC4-5D6E-409C-BE32-E72D297353CC}">
              <c16:uniqueId val="{00000006-CC55-4FFD-81B1-958B6E3F8102}"/>
            </c:ext>
          </c:extLst>
        </c:ser>
        <c:ser>
          <c:idx val="2"/>
          <c:order val="2"/>
          <c:tx>
            <c:strRef>
              <c:f>'confidentiality_availability V2'!$B$45</c:f>
              <c:strCache>
                <c:ptCount val="1"/>
                <c:pt idx="0">
                  <c:v>NINGUNO</c:v>
                </c:pt>
              </c:strCache>
            </c:strRef>
          </c:tx>
          <c:spPr>
            <a:solidFill>
              <a:schemeClr val="accent5"/>
            </a:solidFill>
            <a:ln>
              <a:noFill/>
            </a:ln>
            <a:effectLst/>
          </c:spPr>
          <c:invertIfNegative val="0"/>
          <c:dLbls>
            <c:dLbl>
              <c:idx val="0"/>
              <c:layout>
                <c:manualLayout>
                  <c:x val="-3.7144514927488497E-3"/>
                  <c:y val="-3.56783212828753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C55-4FFD-81B1-958B6E3F8102}"/>
                </c:ext>
              </c:extLst>
            </c:dLbl>
            <c:dLbl>
              <c:idx val="1"/>
              <c:layout>
                <c:manualLayout>
                  <c:x val="6.1907524879147493E-3"/>
                  <c:y val="3.4527407693105178E-3"/>
                </c:manualLayout>
              </c:layout>
              <c:tx>
                <c:rich>
                  <a:bodyPr/>
                  <a:lstStyle/>
                  <a:p>
                    <a:fld id="{D06C39E2-DEFE-46C3-AA9D-4DDE0757431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C55-4FFD-81B1-958B6E3F8102}"/>
                </c:ext>
              </c:extLst>
            </c:dLbl>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'confidentiality_availability V2'!$C$42:$E$42</c:f>
              <c:strCache>
                <c:ptCount val="3"/>
                <c:pt idx="0">
                  <c:v>IMPACTO CONFIDENCIALIDAD COMPLETO</c:v>
                </c:pt>
                <c:pt idx="1">
                  <c:v>IMPACTO CONFIDENCIALIDAD PARCIAL</c:v>
                </c:pt>
                <c:pt idx="2">
                  <c:v>NO IMPACTO CONFIDENCIALIDAD</c:v>
                </c:pt>
              </c:strCache>
            </c:strRef>
          </c:cat>
          <c:val>
            <c:numRef>
              <c:f>'confidentiality_availability V2'!$C$45:$E$45</c:f>
              <c:numCache>
                <c:formatCode>0.00%</c:formatCode>
                <c:ptCount val="3"/>
                <c:pt idx="0">
                  <c:v>1.209482341557813E-2</c:v>
                </c:pt>
                <c:pt idx="1">
                  <c:v>8.8534107402031936E-2</c:v>
                </c:pt>
                <c:pt idx="2">
                  <c:v>0.20367682631833575</c:v>
                </c:pt>
              </c:numCache>
            </c:numRef>
          </c:val>
          <c:extLst xmlns:c15="http://schemas.microsoft.com/office/drawing/2012/chart">
            <c:ext xmlns:c16="http://schemas.microsoft.com/office/drawing/2014/chart" uri="{C3380CC4-5D6E-409C-BE32-E72D297353CC}">
              <c16:uniqueId val="{00000009-CC55-4FFD-81B1-958B6E3F8102}"/>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'confidentiality_availability V2'!$B$46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'confidentiality_availability V2'!$C$42:$E$42</c15:sqref>
                        </c15:formulaRef>
                      </c:ext>
                    </c:extLst>
                    <c:strCache>
                      <c:ptCount val="3"/>
                      <c:pt idx="0">
                        <c:v>IMPACTO CONFIDENCIALIDAD COMPLETO</c:v>
                      </c:pt>
                      <c:pt idx="1">
                        <c:v>IMPACTO CONFIDENCIALIDAD PARCIAL</c:v>
                      </c:pt>
                      <c:pt idx="2">
                        <c:v>NO IMPACTO CONFIDENCIALIDAD</c:v>
                      </c:pt>
                    </c:strCache>
                  </c:strRef>
                </c:cat>
                <c:val>
                  <c:numRef>
                    <c:extLst>
                      <c:ext uri="{02D57815-91ED-43cb-92C2-25804820EDAC}">
                        <c15:formulaRef>
                          <c15:sqref>'confidentiality_availability V2'!$C$46:$E$46</c15:sqref>
                        </c15:formulaRef>
                      </c:ext>
                    </c:extLst>
                    <c:numCache>
                      <c:formatCode>0.00%</c:formatCode>
                      <c:ptCount val="3"/>
                      <c:pt idx="0">
                        <c:v>0.35607160135462018</c:v>
                      </c:pt>
                      <c:pt idx="1">
                        <c:v>0.32027092404450896</c:v>
                      </c:pt>
                      <c:pt idx="2">
                        <c:v>0.3236574746008708</c:v>
                      </c:pt>
                    </c:numCache>
                  </c:numRef>
                </c:val>
                <c:extLst>
                  <c:ext xmlns:c16="http://schemas.microsoft.com/office/drawing/2014/chart" uri="{C3380CC4-5D6E-409C-BE32-E72D297353CC}">
                    <c16:uniqueId val="{0000000A-CC55-4FFD-81B1-958B6E3F8102}"/>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IOT</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tx>
            <c:strRef>
              <c:f>explotabilityscoreV3_published!$B$36</c:f>
              <c:strCache>
                <c:ptCount val="1"/>
                <c:pt idx="0">
                  <c:v>2023</c:v>
                </c:pt>
              </c:strCache>
            </c:strRef>
          </c:tx>
          <c:spPr>
            <a:solidFill>
              <a:schemeClr val="accent1"/>
            </a:solidFill>
            <a:ln>
              <a:noFill/>
            </a:ln>
            <a:effectLst/>
          </c:spPr>
          <c:invertIfNegative val="0"/>
          <c:cat>
            <c:strRef>
              <c:f>explotabilityscoreV3_published!$C$35</c:f>
              <c:strCache>
                <c:ptCount val="1"/>
                <c:pt idx="0">
                  <c:v>EXPLOTABILIDAD BAJA</c:v>
                </c:pt>
              </c:strCache>
            </c:strRef>
          </c:cat>
          <c:val>
            <c:numRef>
              <c:f>explotabilityscoreV3_published!$C$36</c:f>
              <c:numCache>
                <c:formatCode>0.00%</c:formatCode>
                <c:ptCount val="1"/>
                <c:pt idx="0">
                  <c:v>1.1599999999999999E-2</c:v>
                </c:pt>
              </c:numCache>
            </c:numRef>
          </c:val>
          <c:extLst>
            <c:ext xmlns:c16="http://schemas.microsoft.com/office/drawing/2014/chart" uri="{C3380CC4-5D6E-409C-BE32-E72D297353CC}">
              <c16:uniqueId val="{00000000-9754-41EF-90C8-D250C4D13653}"/>
            </c:ext>
          </c:extLst>
        </c:ser>
        <c:ser>
          <c:idx val="1"/>
          <c:order val="1"/>
          <c:tx>
            <c:strRef>
              <c:f>explotabilityscoreV3_published!$B$37</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explotabilityscoreV3_published!$C$35</c:f>
              <c:strCache>
                <c:ptCount val="1"/>
                <c:pt idx="0">
                  <c:v>EXPLOTABILIDAD BAJA</c:v>
                </c:pt>
              </c:strCache>
            </c:strRef>
          </c:cat>
          <c:val>
            <c:numRef>
              <c:f>explotabilityscoreV3_published!$C$37</c:f>
              <c:numCache>
                <c:formatCode>0.00%</c:formatCode>
                <c:ptCount val="1"/>
                <c:pt idx="0">
                  <c:v>0.3498</c:v>
                </c:pt>
              </c:numCache>
            </c:numRef>
          </c:val>
          <c:extLst>
            <c:ext xmlns:c16="http://schemas.microsoft.com/office/drawing/2014/chart" uri="{C3380CC4-5D6E-409C-BE32-E72D297353CC}">
              <c16:uniqueId val="{00000001-9754-41EF-90C8-D250C4D13653}"/>
            </c:ext>
          </c:extLst>
        </c:ser>
        <c:ser>
          <c:idx val="2"/>
          <c:order val="2"/>
          <c:tx>
            <c:strRef>
              <c:f>explotabilityscoreV3_published!$B$38</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explotabilityscoreV3_published!$C$35</c:f>
              <c:strCache>
                <c:ptCount val="1"/>
                <c:pt idx="0">
                  <c:v>EXPLOTABILIDAD BAJA</c:v>
                </c:pt>
              </c:strCache>
            </c:strRef>
          </c:cat>
          <c:val>
            <c:numRef>
              <c:f>explotabilityscoreV3_published!$C$38</c:f>
              <c:numCache>
                <c:formatCode>0.00%</c:formatCode>
                <c:ptCount val="1"/>
                <c:pt idx="0">
                  <c:v>0.17760000000000001</c:v>
                </c:pt>
              </c:numCache>
            </c:numRef>
          </c:val>
          <c:extLst>
            <c:ext xmlns:c16="http://schemas.microsoft.com/office/drawing/2014/chart" uri="{C3380CC4-5D6E-409C-BE32-E72D297353CC}">
              <c16:uniqueId val="{00000002-9754-41EF-90C8-D250C4D13653}"/>
            </c:ext>
          </c:extLst>
        </c:ser>
        <c:ser>
          <c:idx val="3"/>
          <c:order val="3"/>
          <c:tx>
            <c:strRef>
              <c:f>explotabilityscoreV3_published!$B$39</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explotabilityscoreV3_published!$C$35</c:f>
              <c:strCache>
                <c:ptCount val="1"/>
                <c:pt idx="0">
                  <c:v>EXPLOTABILIDAD BAJA</c:v>
                </c:pt>
              </c:strCache>
            </c:strRef>
          </c:cat>
          <c:val>
            <c:numRef>
              <c:f>explotabilityscoreV3_published!$C$39</c:f>
              <c:numCache>
                <c:formatCode>0.00%</c:formatCode>
                <c:ptCount val="1"/>
                <c:pt idx="0">
                  <c:v>0.18820000000000001</c:v>
                </c:pt>
              </c:numCache>
            </c:numRef>
          </c:val>
          <c:extLst>
            <c:ext xmlns:c16="http://schemas.microsoft.com/office/drawing/2014/chart" uri="{C3380CC4-5D6E-409C-BE32-E72D297353CC}">
              <c16:uniqueId val="{00000003-9754-41EF-90C8-D250C4D13653}"/>
            </c:ext>
          </c:extLst>
        </c:ser>
        <c:ser>
          <c:idx val="4"/>
          <c:order val="4"/>
          <c:tx>
            <c:strRef>
              <c:f>explotabilityscoreV3_published!$B$40</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explotabilityscoreV3_published!$C$35</c:f>
              <c:strCache>
                <c:ptCount val="1"/>
                <c:pt idx="0">
                  <c:v>EXPLOTABILIDAD BAJA</c:v>
                </c:pt>
              </c:strCache>
            </c:strRef>
          </c:cat>
          <c:val>
            <c:numRef>
              <c:f>explotabilityscoreV3_published!$C$40</c:f>
              <c:numCache>
                <c:formatCode>0.00%</c:formatCode>
                <c:ptCount val="1"/>
                <c:pt idx="0">
                  <c:v>0.1973</c:v>
                </c:pt>
              </c:numCache>
            </c:numRef>
          </c:val>
          <c:extLst>
            <c:ext xmlns:c16="http://schemas.microsoft.com/office/drawing/2014/chart" uri="{C3380CC4-5D6E-409C-BE32-E72D297353CC}">
              <c16:uniqueId val="{00000004-9754-41EF-90C8-D250C4D13653}"/>
            </c:ext>
          </c:extLst>
        </c:ser>
        <c:ser>
          <c:idx val="5"/>
          <c:order val="5"/>
          <c:tx>
            <c:strRef>
              <c:f>explotabilityscoreV3_published!$B$41</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explotabilityscoreV3_published!$C$35</c:f>
              <c:strCache>
                <c:ptCount val="1"/>
                <c:pt idx="0">
                  <c:v>EXPLOTABILIDAD BAJA</c:v>
                </c:pt>
              </c:strCache>
            </c:strRef>
          </c:cat>
          <c:val>
            <c:numRef>
              <c:f>explotabilityscoreV3_published!$C$41</c:f>
              <c:numCache>
                <c:formatCode>0.00%</c:formatCode>
                <c:ptCount val="1"/>
                <c:pt idx="0">
                  <c:v>5.0299999999999997E-2</c:v>
                </c:pt>
              </c:numCache>
            </c:numRef>
          </c:val>
          <c:extLst>
            <c:ext xmlns:c16="http://schemas.microsoft.com/office/drawing/2014/chart" uri="{C3380CC4-5D6E-409C-BE32-E72D297353CC}">
              <c16:uniqueId val="{00000005-9754-41EF-90C8-D250C4D13653}"/>
            </c:ext>
          </c:extLst>
        </c:ser>
        <c:ser>
          <c:idx val="6"/>
          <c:order val="6"/>
          <c:tx>
            <c:strRef>
              <c:f>explotabilityscoreV3_published!$B$42</c:f>
              <c:strCache>
                <c:ptCount val="1"/>
                <c:pt idx="0">
                  <c:v>NINGUNA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explotabilityscoreV3_published!$C$35</c:f>
              <c:strCache>
                <c:ptCount val="1"/>
                <c:pt idx="0">
                  <c:v>EXPLOTABILIDAD BAJA</c:v>
                </c:pt>
              </c:strCache>
            </c:strRef>
          </c:cat>
          <c:val>
            <c:numRef>
              <c:f>explotabilityscoreV3_published!$C$42</c:f>
              <c:numCache>
                <c:formatCode>0.00%</c:formatCode>
                <c:ptCount val="1"/>
                <c:pt idx="0">
                  <c:v>2.52E-2</c:v>
                </c:pt>
              </c:numCache>
            </c:numRef>
          </c:val>
          <c:extLst>
            <c:ext xmlns:c16="http://schemas.microsoft.com/office/drawing/2014/chart" uri="{C3380CC4-5D6E-409C-BE32-E72D297353CC}">
              <c16:uniqueId val="{00000006-9754-41EF-90C8-D250C4D13653}"/>
            </c:ext>
          </c:extLst>
        </c:ser>
        <c:dLbls>
          <c:showLegendKey val="0"/>
          <c:showVal val="0"/>
          <c:showCatName val="0"/>
          <c:showSerName val="0"/>
          <c:showPercent val="0"/>
          <c:showBubbleSize val="0"/>
        </c:dLbls>
        <c:gapWidth val="219"/>
        <c:overlap val="100"/>
        <c:axId val="1009971640"/>
        <c:axId val="1009970984"/>
        <c:extLst>
          <c:ext xmlns:c15="http://schemas.microsoft.com/office/drawing/2012/chart" uri="{02D57815-91ED-43cb-92C2-25804820EDAC}">
            <c15:filteredBarSeries>
              <c15:ser>
                <c:idx val="7"/>
                <c:order val="7"/>
                <c:tx>
                  <c:strRef>
                    <c:extLst>
                      <c:ext uri="{02D57815-91ED-43cb-92C2-25804820EDAC}">
                        <c15:formulaRef>
                          <c15:sqref>explotabilityscoreV3_published!$B$43</c15:sqref>
                        </c15:formulaRef>
                      </c:ext>
                    </c:extLst>
                    <c:strCache>
                      <c:ptCount val="1"/>
                      <c:pt idx="0">
                        <c:v>TOTAL </c:v>
                      </c:pt>
                    </c:strCache>
                  </c:strRef>
                </c:tx>
                <c:spPr>
                  <a:solidFill>
                    <a:schemeClr val="accent3">
                      <a:lumMod val="80000"/>
                      <a:lumOff val="20000"/>
                    </a:schemeClr>
                  </a:solidFill>
                  <a:ln>
                    <a:noFill/>
                  </a:ln>
                  <a:effectLst/>
                </c:spPr>
                <c:invertIfNegative val="0"/>
                <c:cat>
                  <c:strRef>
                    <c:extLst>
                      <c:ext uri="{02D57815-91ED-43cb-92C2-25804820EDAC}">
                        <c15:formulaRef>
                          <c15:sqref>explotabilityscoreV3_published!$C$35</c15:sqref>
                        </c15:formulaRef>
                      </c:ext>
                    </c:extLst>
                    <c:strCache>
                      <c:ptCount val="1"/>
                      <c:pt idx="0">
                        <c:v>EXPLOTABILIDAD BAJA</c:v>
                      </c:pt>
                    </c:strCache>
                  </c:strRef>
                </c:cat>
                <c:val>
                  <c:numRef>
                    <c:extLst>
                      <c:ext uri="{02D57815-91ED-43cb-92C2-25804820EDAC}">
                        <c15:formulaRef>
                          <c15:sqref>explotabilityscoreV3_published!$C$43</c15:sqref>
                        </c15:formulaRef>
                      </c:ext>
                    </c:extLst>
                    <c:numCache>
                      <c:formatCode>0.00%</c:formatCode>
                      <c:ptCount val="1"/>
                      <c:pt idx="0">
                        <c:v>1</c:v>
                      </c:pt>
                    </c:numCache>
                  </c:numRef>
                </c:val>
                <c:extLst>
                  <c:ext xmlns:c16="http://schemas.microsoft.com/office/drawing/2014/chart" uri="{C3380CC4-5D6E-409C-BE32-E72D297353CC}">
                    <c16:uniqueId val="{00000007-9754-41EF-90C8-D250C4D13653}"/>
                  </c:ext>
                </c:extLst>
              </c15:ser>
            </c15:filteredBarSeries>
          </c:ext>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DBE8-4A56-B029-E22FFF8F702B}"/>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DBE8-4A56-B029-E22FFF8F702B}"/>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DBE8-4A56-B029-E22FFF8F702B}"/>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DBE8-4A56-B029-E22FFF8F702B}"/>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DBE8-4A56-B029-E22FFF8F702B}"/>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DBE8-4A56-B029-E22FFF8F702B}"/>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DBE8-4A56-B029-E22FFF8F702B}"/>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DBE8-4A56-B029-E22FFF8F702B}"/>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CONFIDENCIALIDAD/IMPACTO DE INTEGRIDAD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'confidentiality_integrity V2'!$B$43</c:f>
              <c:strCache>
                <c:ptCount val="1"/>
                <c:pt idx="0">
                  <c:v>COMPLETO</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3E8C-458D-BF9D-BCFC183EC65C}"/>
                </c:ext>
              </c:extLst>
            </c:dLbl>
            <c:dLbl>
              <c:idx val="1"/>
              <c:layout>
                <c:manualLayout>
                  <c:x val="7.5527180352559939E-2"/>
                  <c:y val="-4.4885630001036729E-2"/>
                </c:manualLayout>
              </c:layout>
              <c:tx>
                <c:rich>
                  <a:bodyPr/>
                  <a:lstStyle/>
                  <a:p>
                    <a:fld id="{7E1AC28A-E7CD-4906-8473-465B4DE16AC1}"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E8C-458D-BF9D-BCFC183EC65C}"/>
                </c:ext>
              </c:extLst>
            </c:dLbl>
            <c:dLbl>
              <c:idx val="2"/>
              <c:layout>
                <c:manualLayout>
                  <c:x val="-7.8622556596517401E-2"/>
                  <c:y val="-4.7187461456851931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8C-458D-BF9D-BCFC183EC65C}"/>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'confidentiality_integrity V2'!$C$42:$E$42</c:f>
              <c:strCache>
                <c:ptCount val="3"/>
                <c:pt idx="0">
                  <c:v>IMPACTO CONFIDENCIALIDAD COMPLETO</c:v>
                </c:pt>
                <c:pt idx="1">
                  <c:v>IMPACTO CONFIDENCIALIDAD PARCIAL</c:v>
                </c:pt>
                <c:pt idx="2">
                  <c:v>NO IMPACTO CONFIDENCIALIDAD</c:v>
                </c:pt>
              </c:strCache>
            </c:strRef>
          </c:cat>
          <c:val>
            <c:numRef>
              <c:f>'confidentiality_integrity V2'!$C$43:$E$43</c:f>
              <c:numCache>
                <c:formatCode>0.00%</c:formatCode>
                <c:ptCount val="3"/>
                <c:pt idx="0">
                  <c:v>0.33091436865021767</c:v>
                </c:pt>
                <c:pt idx="1">
                  <c:v>0</c:v>
                </c:pt>
                <c:pt idx="2">
                  <c:v>4.8379293662312528E-4</c:v>
                </c:pt>
              </c:numCache>
            </c:numRef>
          </c:val>
          <c:extLst xmlns:c15="http://schemas.microsoft.com/office/drawing/2012/chart">
            <c:ext xmlns:c16="http://schemas.microsoft.com/office/drawing/2014/chart" uri="{C3380CC4-5D6E-409C-BE32-E72D297353CC}">
              <c16:uniqueId val="{00000003-3E8C-458D-BF9D-BCFC183EC65C}"/>
            </c:ext>
          </c:extLst>
        </c:ser>
        <c:ser>
          <c:idx val="1"/>
          <c:order val="1"/>
          <c:tx>
            <c:strRef>
              <c:f>'confidentiality_integrity V2'!$B$44</c:f>
              <c:strCache>
                <c:ptCount val="1"/>
                <c:pt idx="0">
                  <c:v>PARCIAL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3E8C-458D-BF9D-BCFC183EC65C}"/>
                </c:ext>
              </c:extLst>
            </c:dLbl>
            <c:dLbl>
              <c:idx val="1"/>
              <c:layout>
                <c:manualLayout>
                  <c:x val="-2.4763009951658996E-3"/>
                  <c:y val="-1.6879872515292489E-16"/>
                </c:manualLayout>
              </c:layout>
              <c:tx>
                <c:rich>
                  <a:bodyPr/>
                  <a:lstStyle/>
                  <a:p>
                    <a:fld id="{79A741EF-1F3A-4AEC-BDD0-64D2AF4C6D1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E8C-458D-BF9D-BCFC183EC65C}"/>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'confidentiality_integrity V2'!$C$42:$E$42</c:f>
              <c:strCache>
                <c:ptCount val="3"/>
                <c:pt idx="0">
                  <c:v>IMPACTO CONFIDENCIALIDAD COMPLETO</c:v>
                </c:pt>
                <c:pt idx="1">
                  <c:v>IMPACTO CONFIDENCIALIDAD PARCIAL</c:v>
                </c:pt>
                <c:pt idx="2">
                  <c:v>NO IMPACTO CONFIDENCIALIDAD</c:v>
                </c:pt>
              </c:strCache>
            </c:strRef>
          </c:cat>
          <c:val>
            <c:numRef>
              <c:f>'confidentiality_integrity V2'!$C$44:$E$44</c:f>
              <c:numCache>
                <c:formatCode>0.00%</c:formatCode>
                <c:ptCount val="3"/>
                <c:pt idx="0">
                  <c:v>0</c:v>
                </c:pt>
                <c:pt idx="1">
                  <c:v>0.22109337203676824</c:v>
                </c:pt>
                <c:pt idx="2">
                  <c:v>3.7252056119980642E-2</c:v>
                </c:pt>
              </c:numCache>
            </c:numRef>
          </c:val>
          <c:extLst xmlns:c15="http://schemas.microsoft.com/office/drawing/2012/chart">
            <c:ext xmlns:c16="http://schemas.microsoft.com/office/drawing/2014/chart" uri="{C3380CC4-5D6E-409C-BE32-E72D297353CC}">
              <c16:uniqueId val="{00000006-3E8C-458D-BF9D-BCFC183EC65C}"/>
            </c:ext>
          </c:extLst>
        </c:ser>
        <c:ser>
          <c:idx val="2"/>
          <c:order val="2"/>
          <c:tx>
            <c:strRef>
              <c:f>'confidentiality_integrity V2'!$B$45</c:f>
              <c:strCache>
                <c:ptCount val="1"/>
                <c:pt idx="0">
                  <c:v>NINGUNO</c:v>
                </c:pt>
              </c:strCache>
            </c:strRef>
          </c:tx>
          <c:spPr>
            <a:solidFill>
              <a:schemeClr val="accent5"/>
            </a:solidFill>
            <a:ln>
              <a:noFill/>
            </a:ln>
            <a:effectLst/>
          </c:spPr>
          <c:invertIfNegative val="0"/>
          <c:dLbls>
            <c:dLbl>
              <c:idx val="0"/>
              <c:layout>
                <c:manualLayout>
                  <c:x val="-3.7144514927488497E-3"/>
                  <c:y val="-3.56783212828753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8C-458D-BF9D-BCFC183EC65C}"/>
                </c:ext>
              </c:extLst>
            </c:dLbl>
            <c:dLbl>
              <c:idx val="1"/>
              <c:layout>
                <c:manualLayout>
                  <c:x val="6.1907524879147493E-3"/>
                  <c:y val="3.4527407693105178E-3"/>
                </c:manualLayout>
              </c:layout>
              <c:tx>
                <c:rich>
                  <a:bodyPr/>
                  <a:lstStyle/>
                  <a:p>
                    <a:fld id="{D06C39E2-DEFE-46C3-AA9D-4DDE0757431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3E8C-458D-BF9D-BCFC183EC65C}"/>
                </c:ext>
              </c:extLst>
            </c:dLbl>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'confidentiality_integrity V2'!$C$42:$E$42</c:f>
              <c:strCache>
                <c:ptCount val="3"/>
                <c:pt idx="0">
                  <c:v>IMPACTO CONFIDENCIALIDAD COMPLETO</c:v>
                </c:pt>
                <c:pt idx="1">
                  <c:v>IMPACTO CONFIDENCIALIDAD PARCIAL</c:v>
                </c:pt>
                <c:pt idx="2">
                  <c:v>NO IMPACTO CONFIDENCIALIDAD</c:v>
                </c:pt>
              </c:strCache>
            </c:strRef>
          </c:cat>
          <c:val>
            <c:numRef>
              <c:f>'confidentiality_integrity V2'!$C$45:$E$45</c:f>
              <c:numCache>
                <c:formatCode>0.00%</c:formatCode>
                <c:ptCount val="3"/>
                <c:pt idx="0">
                  <c:v>2.5157232704402514E-2</c:v>
                </c:pt>
                <c:pt idx="1">
                  <c:v>9.9177552007740671E-2</c:v>
                </c:pt>
                <c:pt idx="2">
                  <c:v>0.28592162554426703</c:v>
                </c:pt>
              </c:numCache>
            </c:numRef>
          </c:val>
          <c:extLst xmlns:c15="http://schemas.microsoft.com/office/drawing/2012/chart">
            <c:ext xmlns:c16="http://schemas.microsoft.com/office/drawing/2014/chart" uri="{C3380CC4-5D6E-409C-BE32-E72D297353CC}">
              <c16:uniqueId val="{00000009-3E8C-458D-BF9D-BCFC183EC65C}"/>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'confidentiality_integrity V2'!$B$46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'confidentiality_integrity V2'!$C$42:$E$42</c15:sqref>
                        </c15:formulaRef>
                      </c:ext>
                    </c:extLst>
                    <c:strCache>
                      <c:ptCount val="3"/>
                      <c:pt idx="0">
                        <c:v>IMPACTO CONFIDENCIALIDAD COMPLETO</c:v>
                      </c:pt>
                      <c:pt idx="1">
                        <c:v>IMPACTO CONFIDENCIALIDAD PARCIAL</c:v>
                      </c:pt>
                      <c:pt idx="2">
                        <c:v>NO IMPACTO CONFIDENCIALIDAD</c:v>
                      </c:pt>
                    </c:strCache>
                  </c:strRef>
                </c:cat>
                <c:val>
                  <c:numRef>
                    <c:extLst>
                      <c:ext uri="{02D57815-91ED-43cb-92C2-25804820EDAC}">
                        <c15:formulaRef>
                          <c15:sqref>'confidentiality_integrity V2'!$C$46:$E$46</c15:sqref>
                        </c15:formulaRef>
                      </c:ext>
                    </c:extLst>
                    <c:numCache>
                      <c:formatCode>0.00%</c:formatCode>
                      <c:ptCount val="3"/>
                      <c:pt idx="0">
                        <c:v>0.35607160135462018</c:v>
                      </c:pt>
                      <c:pt idx="1">
                        <c:v>0.32027092404450891</c:v>
                      </c:pt>
                      <c:pt idx="2">
                        <c:v>0.3236574746008708</c:v>
                      </c:pt>
                    </c:numCache>
                  </c:numRef>
                </c:val>
                <c:extLst>
                  <c:ext xmlns:c16="http://schemas.microsoft.com/office/drawing/2014/chart" uri="{C3380CC4-5D6E-409C-BE32-E72D297353CC}">
                    <c16:uniqueId val="{0000000A-3E8C-458D-BF9D-BCFC183EC65C}"/>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8494-45BE-A789-CD31160BD31F}"/>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8494-45BE-A789-CD31160BD31F}"/>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8494-45BE-A789-CD31160BD31F}"/>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8494-45BE-A789-CD31160BD31F}"/>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8494-45BE-A789-CD31160BD31F}"/>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8494-45BE-A789-CD31160BD31F}"/>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8494-45BE-A789-CD31160BD31F}"/>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8494-45BE-A789-CD31160BD31F}"/>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DISPONIBILIDAD/IMPACTO DE INTEGRIDAD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'availability_integrity V2'!$B$43</c:f>
              <c:strCache>
                <c:ptCount val="1"/>
                <c:pt idx="0">
                  <c:v>COMPLETO</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C0F2-4B0F-913A-E17534A619A5}"/>
                </c:ext>
              </c:extLst>
            </c:dLbl>
            <c:dLbl>
              <c:idx val="1"/>
              <c:layout>
                <c:manualLayout>
                  <c:x val="7.5527180352559939E-2"/>
                  <c:y val="-4.4885630001036729E-2"/>
                </c:manualLayout>
              </c:layout>
              <c:tx>
                <c:rich>
                  <a:bodyPr/>
                  <a:lstStyle/>
                  <a:p>
                    <a:fld id="{7E1AC28A-E7CD-4906-8473-465B4DE16AC1}"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0F2-4B0F-913A-E17534A619A5}"/>
                </c:ext>
              </c:extLst>
            </c:dLbl>
            <c:dLbl>
              <c:idx val="2"/>
              <c:layout>
                <c:manualLayout>
                  <c:x val="-7.8622556596517401E-2"/>
                  <c:y val="-4.7187461456851931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F2-4B0F-913A-E17534A619A5}"/>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'availability_integrity V2'!$C$42:$E$42</c:f>
              <c:strCache>
                <c:ptCount val="3"/>
                <c:pt idx="0">
                  <c:v>IMPACTO DISPONIBILIDAD COMPLETO</c:v>
                </c:pt>
                <c:pt idx="1">
                  <c:v>IMPACTO DISPONIBILIDAD PARCIAL</c:v>
                </c:pt>
                <c:pt idx="2">
                  <c:v>NO IMPACTO DISPONIBILIDAD</c:v>
                </c:pt>
              </c:strCache>
            </c:strRef>
          </c:cat>
          <c:val>
            <c:numRef>
              <c:f>'availability_integrity V2'!$C$43:$E$43</c:f>
              <c:numCache>
                <c:formatCode>0.00%</c:formatCode>
                <c:ptCount val="3"/>
                <c:pt idx="0">
                  <c:v>0.32994678277697143</c:v>
                </c:pt>
                <c:pt idx="1">
                  <c:v>0</c:v>
                </c:pt>
                <c:pt idx="2">
                  <c:v>1.4513788098693759E-3</c:v>
                </c:pt>
              </c:numCache>
            </c:numRef>
          </c:val>
          <c:extLst xmlns:c15="http://schemas.microsoft.com/office/drawing/2012/chart">
            <c:ext xmlns:c16="http://schemas.microsoft.com/office/drawing/2014/chart" uri="{C3380CC4-5D6E-409C-BE32-E72D297353CC}">
              <c16:uniqueId val="{00000003-C0F2-4B0F-913A-E17534A619A5}"/>
            </c:ext>
          </c:extLst>
        </c:ser>
        <c:ser>
          <c:idx val="1"/>
          <c:order val="1"/>
          <c:tx>
            <c:strRef>
              <c:f>'availability_integrity V2'!$B$44</c:f>
              <c:strCache>
                <c:ptCount val="1"/>
                <c:pt idx="0">
                  <c:v>PARCIAL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C0F2-4B0F-913A-E17534A619A5}"/>
                </c:ext>
              </c:extLst>
            </c:dLbl>
            <c:dLbl>
              <c:idx val="1"/>
              <c:layout>
                <c:manualLayout>
                  <c:x val="-2.4763009951658996E-3"/>
                  <c:y val="-1.6879872515292489E-16"/>
                </c:manualLayout>
              </c:layout>
              <c:tx>
                <c:rich>
                  <a:bodyPr/>
                  <a:lstStyle/>
                  <a:p>
                    <a:fld id="{79A741EF-1F3A-4AEC-BDD0-64D2AF4C6D1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0F2-4B0F-913A-E17534A619A5}"/>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'availability_integrity V2'!$C$42:$E$42</c:f>
              <c:strCache>
                <c:ptCount val="3"/>
                <c:pt idx="0">
                  <c:v>IMPACTO DISPONIBILIDAD COMPLETO</c:v>
                </c:pt>
                <c:pt idx="1">
                  <c:v>IMPACTO DISPONIBILIDAD PARCIAL</c:v>
                </c:pt>
                <c:pt idx="2">
                  <c:v>NO IMPACTO DISPONIBILIDAD</c:v>
                </c:pt>
              </c:strCache>
            </c:strRef>
          </c:cat>
          <c:val>
            <c:numRef>
              <c:f>'availability_integrity V2'!$C$44:$E$44</c:f>
              <c:numCache>
                <c:formatCode>0.00%</c:formatCode>
                <c:ptCount val="3"/>
                <c:pt idx="0">
                  <c:v>9.6758587324625057E-4</c:v>
                </c:pt>
                <c:pt idx="1">
                  <c:v>0.21383647798742136</c:v>
                </c:pt>
                <c:pt idx="2">
                  <c:v>4.354136429608127E-2</c:v>
                </c:pt>
              </c:numCache>
            </c:numRef>
          </c:val>
          <c:extLst xmlns:c15="http://schemas.microsoft.com/office/drawing/2012/chart">
            <c:ext xmlns:c16="http://schemas.microsoft.com/office/drawing/2014/chart" uri="{C3380CC4-5D6E-409C-BE32-E72D297353CC}">
              <c16:uniqueId val="{00000006-C0F2-4B0F-913A-E17534A619A5}"/>
            </c:ext>
          </c:extLst>
        </c:ser>
        <c:ser>
          <c:idx val="2"/>
          <c:order val="2"/>
          <c:tx>
            <c:strRef>
              <c:f>'availability_integrity V2'!$B$45</c:f>
              <c:strCache>
                <c:ptCount val="1"/>
                <c:pt idx="0">
                  <c:v>NINGUNO</c:v>
                </c:pt>
              </c:strCache>
            </c:strRef>
          </c:tx>
          <c:spPr>
            <a:solidFill>
              <a:schemeClr val="accent5"/>
            </a:solidFill>
            <a:ln>
              <a:noFill/>
            </a:ln>
            <a:effectLst/>
          </c:spPr>
          <c:invertIfNegative val="0"/>
          <c:dLbls>
            <c:dLbl>
              <c:idx val="0"/>
              <c:layout>
                <c:manualLayout>
                  <c:x val="-3.7144514927488497E-3"/>
                  <c:y val="-3.56783212828753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F2-4B0F-913A-E17534A619A5}"/>
                </c:ext>
              </c:extLst>
            </c:dLbl>
            <c:dLbl>
              <c:idx val="1"/>
              <c:layout>
                <c:manualLayout>
                  <c:x val="6.1907524879147493E-3"/>
                  <c:y val="3.4527407693105178E-3"/>
                </c:manualLayout>
              </c:layout>
              <c:tx>
                <c:rich>
                  <a:bodyPr/>
                  <a:lstStyle/>
                  <a:p>
                    <a:fld id="{D06C39E2-DEFE-46C3-AA9D-4DDE0757431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0F2-4B0F-913A-E17534A619A5}"/>
                </c:ext>
              </c:extLst>
            </c:dLbl>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'availability_integrity V2'!$C$42:$E$42</c:f>
              <c:strCache>
                <c:ptCount val="3"/>
                <c:pt idx="0">
                  <c:v>IMPACTO DISPONIBILIDAD COMPLETO</c:v>
                </c:pt>
                <c:pt idx="1">
                  <c:v>IMPACTO DISPONIBILIDAD PARCIAL</c:v>
                </c:pt>
                <c:pt idx="2">
                  <c:v>NO IMPACTO DISPONIBILIDAD</c:v>
                </c:pt>
              </c:strCache>
            </c:strRef>
          </c:cat>
          <c:val>
            <c:numRef>
              <c:f>'availability_integrity V2'!$C$45:$E$45</c:f>
              <c:numCache>
                <c:formatCode>0.00%</c:formatCode>
                <c:ptCount val="3"/>
                <c:pt idx="0">
                  <c:v>7.3536526366715038E-2</c:v>
                </c:pt>
                <c:pt idx="1">
                  <c:v>7.740686985970005E-2</c:v>
                </c:pt>
                <c:pt idx="2">
                  <c:v>0.25931301402999513</c:v>
                </c:pt>
              </c:numCache>
            </c:numRef>
          </c:val>
          <c:extLst xmlns:c15="http://schemas.microsoft.com/office/drawing/2012/chart">
            <c:ext xmlns:c16="http://schemas.microsoft.com/office/drawing/2014/chart" uri="{C3380CC4-5D6E-409C-BE32-E72D297353CC}">
              <c16:uniqueId val="{00000009-C0F2-4B0F-913A-E17534A619A5}"/>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'availability_integrity V2'!$B$46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'availability_integrity V2'!$C$42:$E$42</c15:sqref>
                        </c15:formulaRef>
                      </c:ext>
                    </c:extLst>
                    <c:strCache>
                      <c:ptCount val="3"/>
                      <c:pt idx="0">
                        <c:v>IMPACTO DISPONIBILIDAD COMPLETO</c:v>
                      </c:pt>
                      <c:pt idx="1">
                        <c:v>IMPACTO DISPONIBILIDAD PARCIAL</c:v>
                      </c:pt>
                      <c:pt idx="2">
                        <c:v>NO IMPACTO DISPONIBILIDAD</c:v>
                      </c:pt>
                    </c:strCache>
                  </c:strRef>
                </c:cat>
                <c:val>
                  <c:numRef>
                    <c:extLst>
                      <c:ext uri="{02D57815-91ED-43cb-92C2-25804820EDAC}">
                        <c15:formulaRef>
                          <c15:sqref>'availability_integrity V2'!$C$46:$E$46</c15:sqref>
                        </c15:formulaRef>
                      </c:ext>
                    </c:extLst>
                    <c:numCache>
                      <c:formatCode>0.00%</c:formatCode>
                      <c:ptCount val="3"/>
                      <c:pt idx="0">
                        <c:v>0.40445089501693271</c:v>
                      </c:pt>
                      <c:pt idx="1">
                        <c:v>0.29124334784712141</c:v>
                      </c:pt>
                      <c:pt idx="2">
                        <c:v>0.30430575713594576</c:v>
                      </c:pt>
                    </c:numCache>
                  </c:numRef>
                </c:val>
                <c:extLst>
                  <c:ext xmlns:c16="http://schemas.microsoft.com/office/drawing/2014/chart" uri="{C3380CC4-5D6E-409C-BE32-E72D297353CC}">
                    <c16:uniqueId val="{0000000A-C0F2-4B0F-913A-E17534A619A5}"/>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C0D-4CD2-858B-D361D78E2DE7}"/>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C0D-4CD2-858B-D361D78E2DE7}"/>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C0D-4CD2-858B-D361D78E2DE7}"/>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C0D-4CD2-858B-D361D78E2DE7}"/>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C0D-4CD2-858B-D361D78E2DE7}"/>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C0D-4CD2-858B-D361D78E2DE7}"/>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C0D-4CD2-858B-D361D78E2DE7}"/>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C0D-4CD2-858B-D361D78E2DE7}"/>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DISPONIBILIDAD/IMPACTO DE CONFIDENCIALIDAD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'availability_confidentiality V2'!$B$43</c:f>
              <c:strCache>
                <c:ptCount val="1"/>
                <c:pt idx="0">
                  <c:v>COMPLETO</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FA80-45EC-AD61-B233F8CCD191}"/>
                </c:ext>
              </c:extLst>
            </c:dLbl>
            <c:dLbl>
              <c:idx val="1"/>
              <c:layout>
                <c:manualLayout>
                  <c:x val="7.5527180352559939E-2"/>
                  <c:y val="-4.4885630001036729E-2"/>
                </c:manualLayout>
              </c:layout>
              <c:tx>
                <c:rich>
                  <a:bodyPr/>
                  <a:lstStyle/>
                  <a:p>
                    <a:fld id="{7E1AC28A-E7CD-4906-8473-465B4DE16AC1}"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A80-45EC-AD61-B233F8CCD191}"/>
                </c:ext>
              </c:extLst>
            </c:dLbl>
            <c:dLbl>
              <c:idx val="2"/>
              <c:layout>
                <c:manualLayout>
                  <c:x val="-7.8622556596517401E-2"/>
                  <c:y val="-4.7187461456851931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80-45EC-AD61-B233F8CCD191}"/>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'availability_confidentiality V2'!$C$42:$E$42</c:f>
              <c:strCache>
                <c:ptCount val="3"/>
                <c:pt idx="0">
                  <c:v>IMPACTO DISPONIBILIDAD COMPLETO</c:v>
                </c:pt>
                <c:pt idx="1">
                  <c:v>IMPACTO DISPONIBILIDAD PARCIAL</c:v>
                </c:pt>
                <c:pt idx="2">
                  <c:v>NO IMPACTO DISPONIBILIDAD</c:v>
                </c:pt>
              </c:strCache>
            </c:strRef>
          </c:cat>
          <c:val>
            <c:numRef>
              <c:f>'availability_confidentiality V2'!$C$43:$E$43</c:f>
              <c:numCache>
                <c:formatCode>0.00%</c:formatCode>
                <c:ptCount val="3"/>
                <c:pt idx="0">
                  <c:v>0.34397677793904208</c:v>
                </c:pt>
                <c:pt idx="1">
                  <c:v>0</c:v>
                </c:pt>
                <c:pt idx="2">
                  <c:v>1.209482341557813E-2</c:v>
                </c:pt>
              </c:numCache>
            </c:numRef>
          </c:val>
          <c:extLst xmlns:c15="http://schemas.microsoft.com/office/drawing/2012/chart">
            <c:ext xmlns:c16="http://schemas.microsoft.com/office/drawing/2014/chart" uri="{C3380CC4-5D6E-409C-BE32-E72D297353CC}">
              <c16:uniqueId val="{00000003-FA80-45EC-AD61-B233F8CCD191}"/>
            </c:ext>
          </c:extLst>
        </c:ser>
        <c:ser>
          <c:idx val="1"/>
          <c:order val="1"/>
          <c:tx>
            <c:strRef>
              <c:f>'availability_confidentiality V2'!$B$44</c:f>
              <c:strCache>
                <c:ptCount val="1"/>
                <c:pt idx="0">
                  <c:v>PARCIAL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4-FA80-45EC-AD61-B233F8CCD191}"/>
                </c:ext>
              </c:extLst>
            </c:dLbl>
            <c:dLbl>
              <c:idx val="1"/>
              <c:layout>
                <c:manualLayout>
                  <c:x val="-2.4763009951658996E-3"/>
                  <c:y val="-1.6879872515292489E-16"/>
                </c:manualLayout>
              </c:layout>
              <c:tx>
                <c:rich>
                  <a:bodyPr/>
                  <a:lstStyle/>
                  <a:p>
                    <a:fld id="{79A741EF-1F3A-4AEC-BDD0-64D2AF4C6D1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A80-45EC-AD61-B233F8CCD191}"/>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'availability_confidentiality V2'!$C$42:$E$42</c:f>
              <c:strCache>
                <c:ptCount val="3"/>
                <c:pt idx="0">
                  <c:v>IMPACTO DISPONIBILIDAD COMPLETO</c:v>
                </c:pt>
                <c:pt idx="1">
                  <c:v>IMPACTO DISPONIBILIDAD PARCIAL</c:v>
                </c:pt>
                <c:pt idx="2">
                  <c:v>NO IMPACTO DISPONIBILIDAD</c:v>
                </c:pt>
              </c:strCache>
            </c:strRef>
          </c:cat>
          <c:val>
            <c:numRef>
              <c:f>'availability_confidentiality V2'!$C$44:$E$44</c:f>
              <c:numCache>
                <c:formatCode>0.00%</c:formatCode>
                <c:ptCount val="3"/>
                <c:pt idx="0">
                  <c:v>0</c:v>
                </c:pt>
                <c:pt idx="1">
                  <c:v>0.231736816642477</c:v>
                </c:pt>
                <c:pt idx="2">
                  <c:v>8.8534107402031936E-2</c:v>
                </c:pt>
              </c:numCache>
            </c:numRef>
          </c:val>
          <c:extLst xmlns:c15="http://schemas.microsoft.com/office/drawing/2012/chart">
            <c:ext xmlns:c16="http://schemas.microsoft.com/office/drawing/2014/chart" uri="{C3380CC4-5D6E-409C-BE32-E72D297353CC}">
              <c16:uniqueId val="{00000006-FA80-45EC-AD61-B233F8CCD191}"/>
            </c:ext>
          </c:extLst>
        </c:ser>
        <c:ser>
          <c:idx val="2"/>
          <c:order val="2"/>
          <c:tx>
            <c:strRef>
              <c:f>'availability_confidentiality V2'!$B$45</c:f>
              <c:strCache>
                <c:ptCount val="1"/>
                <c:pt idx="0">
                  <c:v>NINGUNO</c:v>
                </c:pt>
              </c:strCache>
            </c:strRef>
          </c:tx>
          <c:spPr>
            <a:solidFill>
              <a:schemeClr val="accent5"/>
            </a:solidFill>
            <a:ln>
              <a:noFill/>
            </a:ln>
            <a:effectLst/>
          </c:spPr>
          <c:invertIfNegative val="0"/>
          <c:dLbls>
            <c:dLbl>
              <c:idx val="0"/>
              <c:layout>
                <c:manualLayout>
                  <c:x val="-3.7144514927488497E-3"/>
                  <c:y val="-3.56783212828753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A80-45EC-AD61-B233F8CCD191}"/>
                </c:ext>
              </c:extLst>
            </c:dLbl>
            <c:dLbl>
              <c:idx val="1"/>
              <c:layout>
                <c:manualLayout>
                  <c:x val="6.1907524879147493E-3"/>
                  <c:y val="3.4527407693105178E-3"/>
                </c:manualLayout>
              </c:layout>
              <c:tx>
                <c:rich>
                  <a:bodyPr/>
                  <a:lstStyle/>
                  <a:p>
                    <a:fld id="{D06C39E2-DEFE-46C3-AA9D-4DDE0757431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FA80-45EC-AD61-B233F8CCD191}"/>
                </c:ext>
              </c:extLst>
            </c:dLbl>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'availability_confidentiality V2'!$C$42:$E$42</c:f>
              <c:strCache>
                <c:ptCount val="3"/>
                <c:pt idx="0">
                  <c:v>IMPACTO DISPONIBILIDAD COMPLETO</c:v>
                </c:pt>
                <c:pt idx="1">
                  <c:v>IMPACTO DISPONIBILIDAD PARCIAL</c:v>
                </c:pt>
                <c:pt idx="2">
                  <c:v>NO IMPACTO DISPONIBILIDAD</c:v>
                </c:pt>
              </c:strCache>
            </c:strRef>
          </c:cat>
          <c:val>
            <c:numRef>
              <c:f>'availability_confidentiality V2'!$C$45:$E$45</c:f>
              <c:numCache>
                <c:formatCode>0.00%</c:formatCode>
                <c:ptCount val="3"/>
                <c:pt idx="0">
                  <c:v>6.047411707789066E-2</c:v>
                </c:pt>
                <c:pt idx="1">
                  <c:v>5.9506531204644414E-2</c:v>
                </c:pt>
                <c:pt idx="2">
                  <c:v>0.20367682631833575</c:v>
                </c:pt>
              </c:numCache>
            </c:numRef>
          </c:val>
          <c:extLst xmlns:c15="http://schemas.microsoft.com/office/drawing/2012/chart">
            <c:ext xmlns:c16="http://schemas.microsoft.com/office/drawing/2014/chart" uri="{C3380CC4-5D6E-409C-BE32-E72D297353CC}">
              <c16:uniqueId val="{00000009-FA80-45EC-AD61-B233F8CCD191}"/>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'availability_confidentiality V2'!$B$46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'availability_confidentiality V2'!$C$42:$E$42</c15:sqref>
                        </c15:formulaRef>
                      </c:ext>
                    </c:extLst>
                    <c:strCache>
                      <c:ptCount val="3"/>
                      <c:pt idx="0">
                        <c:v>IMPACTO DISPONIBILIDAD COMPLETO</c:v>
                      </c:pt>
                      <c:pt idx="1">
                        <c:v>IMPACTO DISPONIBILIDAD PARCIAL</c:v>
                      </c:pt>
                      <c:pt idx="2">
                        <c:v>NO IMPACTO DISPONIBILIDAD</c:v>
                      </c:pt>
                    </c:strCache>
                  </c:strRef>
                </c:cat>
                <c:val>
                  <c:numRef>
                    <c:extLst>
                      <c:ext uri="{02D57815-91ED-43cb-92C2-25804820EDAC}">
                        <c15:formulaRef>
                          <c15:sqref>'availability_confidentiality V2'!$C$46:$E$46</c15:sqref>
                        </c15:formulaRef>
                      </c:ext>
                    </c:extLst>
                    <c:numCache>
                      <c:formatCode>0.00%</c:formatCode>
                      <c:ptCount val="3"/>
                      <c:pt idx="0">
                        <c:v>0.40445089501693277</c:v>
                      </c:pt>
                      <c:pt idx="1">
                        <c:v>0.29124334784712141</c:v>
                      </c:pt>
                      <c:pt idx="2">
                        <c:v>0.30430575713594582</c:v>
                      </c:pt>
                    </c:numCache>
                  </c:numRef>
                </c:val>
                <c:extLst>
                  <c:ext xmlns:c16="http://schemas.microsoft.com/office/drawing/2014/chart" uri="{C3380CC4-5D6E-409C-BE32-E72D297353CC}">
                    <c16:uniqueId val="{0000000A-FA80-45EC-AD61-B233F8CCD191}"/>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7C5-45A0-87E6-72837B1D572A}"/>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7C5-45A0-87E6-72837B1D572A}"/>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7C5-45A0-87E6-72837B1D572A}"/>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7C5-45A0-87E6-72837B1D572A}"/>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7C5-45A0-87E6-72837B1D572A}"/>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7C5-45A0-87E6-72837B1D572A}"/>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7C5-45A0-87E6-72837B1D572A}"/>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7C5-45A0-87E6-72837B1D572A}"/>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INTERACCION DE USUARIO/ALCANCE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userinteraction_scope!$B$37</c:f>
              <c:strCache>
                <c:ptCount val="1"/>
                <c:pt idx="0">
                  <c:v>MODIFICADO</c:v>
                </c:pt>
              </c:strCache>
            </c:strRef>
          </c:tx>
          <c:spPr>
            <a:solidFill>
              <a:schemeClr val="accent1"/>
            </a:solidFill>
            <a:ln>
              <a:noFill/>
            </a:ln>
            <a:effectLst/>
          </c:spPr>
          <c:invertIfNegative val="0"/>
          <c:dLbls>
            <c:dLbl>
              <c:idx val="0"/>
              <c:layout>
                <c:manualLayout>
                  <c:x val="-9.4581277527161639E-2"/>
                  <c:y val="-7.676263002803768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9F-47D9-AC2B-B6D9C7867666}"/>
                </c:ext>
              </c:extLst>
            </c:dLbl>
            <c:dLbl>
              <c:idx val="1"/>
              <c:layout>
                <c:manualLayout>
                  <c:x val="-0.11910234947864808"/>
                  <c:y val="-5.0062584800894261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9F-47D9-AC2B-B6D9C7867666}"/>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userinteraction_scope!$C$36:$D$36</c:f>
              <c:strCache>
                <c:ptCount val="2"/>
                <c:pt idx="0">
                  <c:v>INTERACCION DE USUARIO REQUERIDA</c:v>
                </c:pt>
                <c:pt idx="1">
                  <c:v>INTERACCION DE USUARIO NO REQUERIDA</c:v>
                </c:pt>
              </c:strCache>
            </c:strRef>
          </c:cat>
          <c:val>
            <c:numRef>
              <c:f>userinteraction_scope!$C$37:$D$37</c:f>
              <c:numCache>
                <c:formatCode>0.00%</c:formatCode>
                <c:ptCount val="2"/>
                <c:pt idx="0">
                  <c:v>2.4189646831156261E-2</c:v>
                </c:pt>
                <c:pt idx="1">
                  <c:v>1.644895984518626E-2</c:v>
                </c:pt>
              </c:numCache>
            </c:numRef>
          </c:val>
          <c:extLst>
            <c:ext xmlns:c16="http://schemas.microsoft.com/office/drawing/2014/chart" uri="{C3380CC4-5D6E-409C-BE32-E72D297353CC}">
              <c16:uniqueId val="{00000000-B69F-47D9-AC2B-B6D9C7867666}"/>
            </c:ext>
          </c:extLst>
        </c:ser>
        <c:ser>
          <c:idx val="1"/>
          <c:order val="1"/>
          <c:tx>
            <c:strRef>
              <c:f>userinteraction_scope!$B$38</c:f>
              <c:strCache>
                <c:ptCount val="1"/>
                <c:pt idx="0">
                  <c:v>NO MODIFICADO</c:v>
                </c:pt>
              </c:strCache>
            </c:strRef>
          </c:tx>
          <c:spPr>
            <a:solidFill>
              <a:schemeClr val="accent3"/>
            </a:solidFill>
            <a:ln>
              <a:noFill/>
            </a:ln>
            <a:effectLst/>
          </c:spPr>
          <c:invertIfNegative val="0"/>
          <c:dLbls>
            <c:dLbl>
              <c:idx val="0"/>
              <c:layout>
                <c:manualLayout>
                  <c:x val="8.7575256969594074E-4"/>
                  <c:y val="-7.6762630028037682E-2"/>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9F-47D9-AC2B-B6D9C7867666}"/>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userinteraction_scope!$C$36:$D$36</c:f>
              <c:strCache>
                <c:ptCount val="2"/>
                <c:pt idx="0">
                  <c:v>INTERACCION DE USUARIO REQUERIDA</c:v>
                </c:pt>
                <c:pt idx="1">
                  <c:v>INTERACCION DE USUARIO NO REQUERIDA</c:v>
                </c:pt>
              </c:strCache>
            </c:strRef>
          </c:cat>
          <c:val>
            <c:numRef>
              <c:f>userinteraction_scope!$C$38:$D$38</c:f>
              <c:numCache>
                <c:formatCode>0.00%</c:formatCode>
                <c:ptCount val="2"/>
                <c:pt idx="0">
                  <c:v>2.3222060957910014E-2</c:v>
                </c:pt>
                <c:pt idx="1">
                  <c:v>0.90469279148524417</c:v>
                </c:pt>
              </c:numCache>
            </c:numRef>
          </c:val>
          <c:extLst>
            <c:ext xmlns:c16="http://schemas.microsoft.com/office/drawing/2014/chart" uri="{C3380CC4-5D6E-409C-BE32-E72D297353CC}">
              <c16:uniqueId val="{00000001-B69F-47D9-AC2B-B6D9C7867666}"/>
            </c:ext>
          </c:extLst>
        </c:ser>
        <c:dLbls>
          <c:dLblPos val="ctr"/>
          <c:showLegendKey val="0"/>
          <c:showVal val="1"/>
          <c:showCatName val="0"/>
          <c:showSerName val="0"/>
          <c:showPercent val="0"/>
          <c:showBubbleSize val="0"/>
        </c:dLbls>
        <c:gapWidth val="219"/>
        <c:overlap val="100"/>
        <c:axId val="1265673224"/>
        <c:axId val="1265674536"/>
        <c:extLst>
          <c:ext xmlns:c15="http://schemas.microsoft.com/office/drawing/2012/chart" uri="{02D57815-91ED-43cb-92C2-25804820EDAC}">
            <c15:filteredBarSeries>
              <c15:ser>
                <c:idx val="2"/>
                <c:order val="2"/>
                <c:tx>
                  <c:strRef>
                    <c:extLst>
                      <c:ext uri="{02D57815-91ED-43cb-92C2-25804820EDAC}">
                        <c15:formulaRef>
                          <c15:sqref>userinteraction_scope!$B$39</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userinteraction_scope!$C$36:$D$36</c15:sqref>
                        </c15:formulaRef>
                      </c:ext>
                    </c:extLst>
                    <c:strCache>
                      <c:ptCount val="2"/>
                      <c:pt idx="0">
                        <c:v>INTERACCION DE USUARIO REQUERIDA</c:v>
                      </c:pt>
                      <c:pt idx="1">
                        <c:v>INTERACCION DE USUARIO NO REQUERIDA</c:v>
                      </c:pt>
                    </c:strCache>
                  </c:strRef>
                </c:cat>
                <c:val>
                  <c:numRef>
                    <c:extLst>
                      <c:ext uri="{02D57815-91ED-43cb-92C2-25804820EDAC}">
                        <c15:formulaRef>
                          <c15:sqref>userinteraction_scope!$C$39:$D$39</c15:sqref>
                        </c15:formulaRef>
                      </c:ext>
                    </c:extLst>
                    <c:numCache>
                      <c:formatCode>0.00%</c:formatCode>
                      <c:ptCount val="2"/>
                      <c:pt idx="0">
                        <c:v>4.7411707789066275E-2</c:v>
                      </c:pt>
                      <c:pt idx="1">
                        <c:v>0.92114175133043041</c:v>
                      </c:pt>
                    </c:numCache>
                  </c:numRef>
                </c:val>
                <c:extLst>
                  <c:ext xmlns:c16="http://schemas.microsoft.com/office/drawing/2014/chart" uri="{C3380CC4-5D6E-409C-BE32-E72D297353CC}">
                    <c16:uniqueId val="{00000002-B69F-47D9-AC2B-B6D9C7867666}"/>
                  </c:ext>
                </c:extLst>
              </c15:ser>
            </c15:filteredBarSeries>
          </c:ext>
        </c:extLst>
      </c:barChart>
      <c:catAx>
        <c:axId val="126567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265674536"/>
        <c:crosses val="autoZero"/>
        <c:auto val="1"/>
        <c:lblAlgn val="ctr"/>
        <c:lblOffset val="100"/>
        <c:noMultiLvlLbl val="0"/>
      </c:catAx>
      <c:valAx>
        <c:axId val="1265674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265673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B375-4C01-8E13-771CF389277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B375-4C01-8E13-771CF389277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B375-4C01-8E13-771CF389277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B375-4C01-8E13-771CF389277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B375-4C01-8E13-771CF389277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B375-4C01-8E13-771CF389277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B375-4C01-8E13-771CF389277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B375-4C01-8E13-771CF389277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INTERACCION DE USUARIO/PRIVILEGIOS REQUERIDOS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'userinteraction_privileges V3'!$B$39</c:f>
              <c:strCache>
                <c:ptCount val="1"/>
                <c:pt idx="0">
                  <c:v>ALTOS</c:v>
                </c:pt>
              </c:strCache>
            </c:strRef>
          </c:tx>
          <c:spPr>
            <a:solidFill>
              <a:schemeClr val="accent1"/>
            </a:solidFill>
            <a:ln>
              <a:noFill/>
            </a:ln>
            <a:effectLst/>
          </c:spPr>
          <c:invertIfNegative val="0"/>
          <c:dLbls>
            <c:dLbl>
              <c:idx val="0"/>
              <c:layout>
                <c:manualLayout>
                  <c:x val="-8.7272720609097895E-2"/>
                  <c:y val="-9.529678168304259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93-44A4-BB2D-04C429DC0B88}"/>
                </c:ext>
              </c:extLst>
            </c:dLbl>
            <c:dLbl>
              <c:idx val="1"/>
              <c:layout>
                <c:manualLayout>
                  <c:x val="-0.10558375634517767"/>
                  <c:y val="-6.0803484880946744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93-44A4-BB2D-04C429DC0B8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'userinteraction_privileges V3'!$C$38:$D$38</c:f>
              <c:strCache>
                <c:ptCount val="2"/>
                <c:pt idx="0">
                  <c:v>INTERACCION DE USUARIO REQUERIDA</c:v>
                </c:pt>
                <c:pt idx="1">
                  <c:v>INTERACCION DE USUARIO NO REQUERIDA</c:v>
                </c:pt>
              </c:strCache>
            </c:strRef>
          </c:cat>
          <c:val>
            <c:numRef>
              <c:f>'userinteraction_privileges V3'!$C$39:$D$39</c:f>
              <c:numCache>
                <c:formatCode>0.00%</c:formatCode>
                <c:ptCount val="2"/>
                <c:pt idx="0">
                  <c:v>1.4513788098693759E-3</c:v>
                </c:pt>
                <c:pt idx="1">
                  <c:v>2.9511369134010642E-2</c:v>
                </c:pt>
              </c:numCache>
            </c:numRef>
          </c:val>
          <c:extLst>
            <c:ext xmlns:c16="http://schemas.microsoft.com/office/drawing/2014/chart" uri="{C3380CC4-5D6E-409C-BE32-E72D297353CC}">
              <c16:uniqueId val="{00000000-3493-44A4-BB2D-04C429DC0B88}"/>
            </c:ext>
          </c:extLst>
        </c:ser>
        <c:ser>
          <c:idx val="1"/>
          <c:order val="1"/>
          <c:tx>
            <c:strRef>
              <c:f>'userinteraction_privileges V3'!$B$40</c:f>
              <c:strCache>
                <c:ptCount val="1"/>
                <c:pt idx="0">
                  <c:v>BAJOS</c:v>
                </c:pt>
              </c:strCache>
            </c:strRef>
          </c:tx>
          <c:spPr>
            <a:solidFill>
              <a:schemeClr val="accent3"/>
            </a:solidFill>
            <a:ln>
              <a:noFill/>
            </a:ln>
            <a:effectLst/>
          </c:spPr>
          <c:invertIfNegative val="0"/>
          <c:dLbls>
            <c:dLbl>
              <c:idx val="0"/>
              <c:layout>
                <c:manualLayout>
                  <c:x val="9.2121205087381211E-2"/>
                  <c:y val="-0.1067981174034098"/>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93-44A4-BB2D-04C429DC0B8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'userinteraction_privileges V3'!$C$38:$D$38</c:f>
              <c:strCache>
                <c:ptCount val="2"/>
                <c:pt idx="0">
                  <c:v>INTERACCION DE USUARIO REQUERIDA</c:v>
                </c:pt>
                <c:pt idx="1">
                  <c:v>INTERACCION DE USUARIO NO REQUERIDA</c:v>
                </c:pt>
              </c:strCache>
            </c:strRef>
          </c:cat>
          <c:val>
            <c:numRef>
              <c:f>'userinteraction_privileges V3'!$C$40:$D$40</c:f>
              <c:numCache>
                <c:formatCode>0.00%</c:formatCode>
                <c:ptCount val="2"/>
                <c:pt idx="0">
                  <c:v>1.1611030478955007E-2</c:v>
                </c:pt>
                <c:pt idx="1">
                  <c:v>0.33043057571359458</c:v>
                </c:pt>
              </c:numCache>
            </c:numRef>
          </c:val>
          <c:extLst>
            <c:ext xmlns:c16="http://schemas.microsoft.com/office/drawing/2014/chart" uri="{C3380CC4-5D6E-409C-BE32-E72D297353CC}">
              <c16:uniqueId val="{00000001-3493-44A4-BB2D-04C429DC0B88}"/>
            </c:ext>
          </c:extLst>
        </c:ser>
        <c:ser>
          <c:idx val="2"/>
          <c:order val="2"/>
          <c:tx>
            <c:strRef>
              <c:f>'userinteraction_privileges V3'!$B$41</c:f>
              <c:strCache>
                <c:ptCount val="1"/>
                <c:pt idx="0">
                  <c:v>NO SE REQUIEREN PRIVILEGIOS</c:v>
                </c:pt>
              </c:strCache>
            </c:strRef>
          </c:tx>
          <c:spPr>
            <a:solidFill>
              <a:schemeClr val="accent5"/>
            </a:solidFill>
            <a:ln>
              <a:noFill/>
            </a:ln>
            <a:effectLst/>
          </c:spPr>
          <c:invertIfNegative val="0"/>
          <c:dLbls>
            <c:dLbl>
              <c:idx val="0"/>
              <c:layout>
                <c:manualLayout>
                  <c:x val="-2.9090906869699311E-3"/>
                  <c:y val="4.929143880157375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93-44A4-BB2D-04C429DC0B8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'userinteraction_privileges V3'!$C$38:$D$38</c:f>
              <c:strCache>
                <c:ptCount val="2"/>
                <c:pt idx="0">
                  <c:v>INTERACCION DE USUARIO REQUERIDA</c:v>
                </c:pt>
                <c:pt idx="1">
                  <c:v>INTERACCION DE USUARIO NO REQUERIDA</c:v>
                </c:pt>
              </c:strCache>
            </c:strRef>
          </c:cat>
          <c:val>
            <c:numRef>
              <c:f>'userinteraction_privileges V3'!$C$41:$D$41</c:f>
              <c:numCache>
                <c:formatCode>0.00%</c:formatCode>
                <c:ptCount val="2"/>
                <c:pt idx="0">
                  <c:v>3.434929850024189E-2</c:v>
                </c:pt>
                <c:pt idx="1">
                  <c:v>0.59264634736332844</c:v>
                </c:pt>
              </c:numCache>
            </c:numRef>
          </c:val>
          <c:extLst>
            <c:ext xmlns:c16="http://schemas.microsoft.com/office/drawing/2014/chart" uri="{C3380CC4-5D6E-409C-BE32-E72D297353CC}">
              <c16:uniqueId val="{00000002-3493-44A4-BB2D-04C429DC0B88}"/>
            </c:ext>
          </c:extLst>
        </c:ser>
        <c:dLbls>
          <c:dLblPos val="ctr"/>
          <c:showLegendKey val="0"/>
          <c:showVal val="1"/>
          <c:showCatName val="0"/>
          <c:showSerName val="0"/>
          <c:showPercent val="0"/>
          <c:showBubbleSize val="0"/>
        </c:dLbls>
        <c:gapWidth val="219"/>
        <c:overlap val="100"/>
        <c:axId val="1372625864"/>
        <c:axId val="1372632096"/>
        <c:extLst>
          <c:ext xmlns:c15="http://schemas.microsoft.com/office/drawing/2012/chart" uri="{02D57815-91ED-43cb-92C2-25804820EDAC}">
            <c15:filteredBarSeries>
              <c15:ser>
                <c:idx val="3"/>
                <c:order val="3"/>
                <c:tx>
                  <c:strRef>
                    <c:extLst>
                      <c:ext uri="{02D57815-91ED-43cb-92C2-25804820EDAC}">
                        <c15:formulaRef>
                          <c15:sqref>'userinteraction_privileges V3'!$B$42</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'userinteraction_privileges V3'!$C$38:$D$38</c15:sqref>
                        </c15:formulaRef>
                      </c:ext>
                    </c:extLst>
                    <c:strCache>
                      <c:ptCount val="2"/>
                      <c:pt idx="0">
                        <c:v>INTERACCION DE USUARIO REQUERIDA</c:v>
                      </c:pt>
                      <c:pt idx="1">
                        <c:v>INTERACCION DE USUARIO NO REQUERIDA</c:v>
                      </c:pt>
                    </c:strCache>
                  </c:strRef>
                </c:cat>
                <c:val>
                  <c:numRef>
                    <c:extLst>
                      <c:ext uri="{02D57815-91ED-43cb-92C2-25804820EDAC}">
                        <c15:formulaRef>
                          <c15:sqref>'userinteraction_privileges V3'!$C$42:$D$42</c15:sqref>
                        </c15:formulaRef>
                      </c:ext>
                    </c:extLst>
                    <c:numCache>
                      <c:formatCode>0.00%</c:formatCode>
                      <c:ptCount val="2"/>
                      <c:pt idx="0">
                        <c:v>4.7411707789066275E-2</c:v>
                      </c:pt>
                      <c:pt idx="1">
                        <c:v>0.95258829221093366</c:v>
                      </c:pt>
                    </c:numCache>
                  </c:numRef>
                </c:val>
                <c:extLst>
                  <c:ext xmlns:c16="http://schemas.microsoft.com/office/drawing/2014/chart" uri="{C3380CC4-5D6E-409C-BE32-E72D297353CC}">
                    <c16:uniqueId val="{00000003-3493-44A4-BB2D-04C429DC0B88}"/>
                  </c:ext>
                </c:extLst>
              </c15:ser>
            </c15:filteredBarSeries>
          </c:ext>
        </c:extLst>
      </c:barChart>
      <c:catAx>
        <c:axId val="137262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j-lt"/>
                <a:ea typeface="+mn-ea"/>
                <a:cs typeface="+mn-cs"/>
              </a:defRPr>
            </a:pPr>
            <a:endParaRPr lang="es-ES"/>
          </a:p>
        </c:txPr>
        <c:crossAx val="1372632096"/>
        <c:crosses val="autoZero"/>
        <c:auto val="1"/>
        <c:lblAlgn val="ctr"/>
        <c:lblOffset val="100"/>
        <c:noMultiLvlLbl val="0"/>
      </c:catAx>
      <c:valAx>
        <c:axId val="1372632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372625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1"/>
          <c:order val="1"/>
          <c:tx>
            <c:strRef>
              <c:f>explotabilityscoreV3_published!$F$37</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explotabilityscoreV3_published!$G$35</c:f>
              <c:strCache>
                <c:ptCount val="1"/>
                <c:pt idx="0">
                  <c:v>EXPLOTABILIDAD BAJA</c:v>
                </c:pt>
              </c:strCache>
            </c:strRef>
          </c:cat>
          <c:val>
            <c:numRef>
              <c:f>explotabilityscoreV3_published!$G$37</c:f>
              <c:numCache>
                <c:formatCode>0.00%</c:formatCode>
                <c:ptCount val="1"/>
                <c:pt idx="0">
                  <c:v>6.25E-2</c:v>
                </c:pt>
              </c:numCache>
            </c:numRef>
          </c:val>
          <c:extLst>
            <c:ext xmlns:c16="http://schemas.microsoft.com/office/drawing/2014/chart" uri="{C3380CC4-5D6E-409C-BE32-E72D297353CC}">
              <c16:uniqueId val="{00000001-8E3C-44F4-9EA3-D1841BBDAF07}"/>
            </c:ext>
          </c:extLst>
        </c:ser>
        <c:ser>
          <c:idx val="2"/>
          <c:order val="2"/>
          <c:tx>
            <c:strRef>
              <c:f>explotabilityscoreV3_published!$F$38</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explotabilityscoreV3_published!$G$35</c:f>
              <c:strCache>
                <c:ptCount val="1"/>
                <c:pt idx="0">
                  <c:v>EXPLOTABILIDAD BAJA</c:v>
                </c:pt>
              </c:strCache>
            </c:strRef>
          </c:cat>
          <c:val>
            <c:numRef>
              <c:f>explotabilityscoreV3_published!$G$38</c:f>
              <c:numCache>
                <c:formatCode>0.00%</c:formatCode>
                <c:ptCount val="1"/>
                <c:pt idx="0">
                  <c:v>0.15</c:v>
                </c:pt>
              </c:numCache>
            </c:numRef>
          </c:val>
          <c:extLst>
            <c:ext xmlns:c16="http://schemas.microsoft.com/office/drawing/2014/chart" uri="{C3380CC4-5D6E-409C-BE32-E72D297353CC}">
              <c16:uniqueId val="{00000002-8E3C-44F4-9EA3-D1841BBDAF07}"/>
            </c:ext>
          </c:extLst>
        </c:ser>
        <c:ser>
          <c:idx val="3"/>
          <c:order val="3"/>
          <c:tx>
            <c:strRef>
              <c:f>explotabilityscoreV3_published!$F$39</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explotabilityscoreV3_published!$G$35</c:f>
              <c:strCache>
                <c:ptCount val="1"/>
                <c:pt idx="0">
                  <c:v>EXPLOTABILIDAD BAJA</c:v>
                </c:pt>
              </c:strCache>
            </c:strRef>
          </c:cat>
          <c:val>
            <c:numRef>
              <c:f>explotabilityscoreV3_published!$G$39</c:f>
              <c:numCache>
                <c:formatCode>0.00%</c:formatCode>
                <c:ptCount val="1"/>
                <c:pt idx="0">
                  <c:v>3.7499999999999999E-2</c:v>
                </c:pt>
              </c:numCache>
            </c:numRef>
          </c:val>
          <c:extLst>
            <c:ext xmlns:c16="http://schemas.microsoft.com/office/drawing/2014/chart" uri="{C3380CC4-5D6E-409C-BE32-E72D297353CC}">
              <c16:uniqueId val="{00000003-8E3C-44F4-9EA3-D1841BBDAF07}"/>
            </c:ext>
          </c:extLst>
        </c:ser>
        <c:ser>
          <c:idx val="4"/>
          <c:order val="4"/>
          <c:tx>
            <c:strRef>
              <c:f>explotabilityscoreV3_published!$F$40</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explotabilityscoreV3_published!$G$35</c:f>
              <c:strCache>
                <c:ptCount val="1"/>
                <c:pt idx="0">
                  <c:v>EXPLOTABILIDAD BAJA</c:v>
                </c:pt>
              </c:strCache>
            </c:strRef>
          </c:cat>
          <c:val>
            <c:numRef>
              <c:f>explotabilityscoreV3_published!$G$40</c:f>
              <c:numCache>
                <c:formatCode>0.00%</c:formatCode>
                <c:ptCount val="1"/>
                <c:pt idx="0">
                  <c:v>0.17499999999999999</c:v>
                </c:pt>
              </c:numCache>
            </c:numRef>
          </c:val>
          <c:extLst>
            <c:ext xmlns:c16="http://schemas.microsoft.com/office/drawing/2014/chart" uri="{C3380CC4-5D6E-409C-BE32-E72D297353CC}">
              <c16:uniqueId val="{00000004-8E3C-44F4-9EA3-D1841BBDAF07}"/>
            </c:ext>
          </c:extLst>
        </c:ser>
        <c:ser>
          <c:idx val="5"/>
          <c:order val="5"/>
          <c:tx>
            <c:strRef>
              <c:f>explotabilityscoreV3_published!$F$41</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explotabilityscoreV3_published!$G$35</c:f>
              <c:strCache>
                <c:ptCount val="1"/>
                <c:pt idx="0">
                  <c:v>EXPLOTABILIDAD BAJA</c:v>
                </c:pt>
              </c:strCache>
            </c:strRef>
          </c:cat>
          <c:val>
            <c:numRef>
              <c:f>explotabilityscoreV3_published!$G$41</c:f>
              <c:numCache>
                <c:formatCode>0.00%</c:formatCode>
                <c:ptCount val="1"/>
                <c:pt idx="0">
                  <c:v>0.38750000000000001</c:v>
                </c:pt>
              </c:numCache>
            </c:numRef>
          </c:val>
          <c:extLst>
            <c:ext xmlns:c16="http://schemas.microsoft.com/office/drawing/2014/chart" uri="{C3380CC4-5D6E-409C-BE32-E72D297353CC}">
              <c16:uniqueId val="{00000005-8E3C-44F4-9EA3-D1841BBDAF07}"/>
            </c:ext>
          </c:extLst>
        </c:ser>
        <c:ser>
          <c:idx val="6"/>
          <c:order val="6"/>
          <c:tx>
            <c:strRef>
              <c:f>explotabilityscoreV3_published!$F$42</c:f>
              <c:strCache>
                <c:ptCount val="1"/>
                <c:pt idx="0">
                  <c:v>NINGUNA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explotabilityscoreV3_published!$G$35</c:f>
              <c:strCache>
                <c:ptCount val="1"/>
                <c:pt idx="0">
                  <c:v>EXPLOTABILIDAD BAJA</c:v>
                </c:pt>
              </c:strCache>
            </c:strRef>
          </c:cat>
          <c:val>
            <c:numRef>
              <c:f>explotabilityscoreV3_published!$G$42</c:f>
              <c:numCache>
                <c:formatCode>0.00%</c:formatCode>
                <c:ptCount val="1"/>
                <c:pt idx="0">
                  <c:v>0.1875</c:v>
                </c:pt>
              </c:numCache>
            </c:numRef>
          </c:val>
          <c:extLst>
            <c:ext xmlns:c16="http://schemas.microsoft.com/office/drawing/2014/chart" uri="{C3380CC4-5D6E-409C-BE32-E72D297353CC}">
              <c16:uniqueId val="{00000006-8E3C-44F4-9EA3-D1841BBDAF07}"/>
            </c:ext>
          </c:extLst>
        </c:ser>
        <c:dLbls>
          <c:dLblPos val="ctr"/>
          <c:showLegendKey val="0"/>
          <c:showVal val="1"/>
          <c:showCatName val="0"/>
          <c:showSerName val="0"/>
          <c:showPercent val="0"/>
          <c:showBubbleSize val="0"/>
        </c:dLbls>
        <c:gapWidth val="219"/>
        <c:overlap val="100"/>
        <c:axId val="1009971640"/>
        <c:axId val="1009970984"/>
        <c:extLst>
          <c:ext xmlns:c15="http://schemas.microsoft.com/office/drawing/2012/chart" uri="{02D57815-91ED-43cb-92C2-25804820EDAC}">
            <c15:filteredBarSeries>
              <c15:ser>
                <c:idx val="0"/>
                <c:order val="0"/>
                <c:tx>
                  <c:strRef>
                    <c:extLst>
                      <c:ext uri="{02D57815-91ED-43cb-92C2-25804820EDAC}">
                        <c15:formulaRef>
                          <c15:sqref>explotabilityscoreV3_published!$F$36</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explotabilityscoreV3_published!$G$35</c15:sqref>
                        </c15:formulaRef>
                      </c:ext>
                    </c:extLst>
                    <c:strCache>
                      <c:ptCount val="1"/>
                      <c:pt idx="0">
                        <c:v>EXPLOTABILIDAD BAJA</c:v>
                      </c:pt>
                    </c:strCache>
                  </c:strRef>
                </c:cat>
                <c:val>
                  <c:numRef>
                    <c:extLst>
                      <c:ext uri="{02D57815-91ED-43cb-92C2-25804820EDAC}">
                        <c15:formulaRef>
                          <c15:sqref>explotabilityscoreV3_published!$G$36</c15:sqref>
                        </c15:formulaRef>
                      </c:ext>
                    </c:extLst>
                    <c:numCache>
                      <c:formatCode>0.00%</c:formatCode>
                      <c:ptCount val="1"/>
                      <c:pt idx="0">
                        <c:v>0</c:v>
                      </c:pt>
                    </c:numCache>
                  </c:numRef>
                </c:val>
                <c:extLst>
                  <c:ext xmlns:c16="http://schemas.microsoft.com/office/drawing/2014/chart" uri="{C3380CC4-5D6E-409C-BE32-E72D297353CC}">
                    <c16:uniqueId val="{00000000-8E3C-44F4-9EA3-D1841BBDAF0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explotabilityscoreV3_published!$F$43</c15:sqref>
                        </c15:formulaRef>
                      </c:ext>
                    </c:extLst>
                    <c:strCache>
                      <c:ptCount val="1"/>
                      <c:pt idx="0">
                        <c:v>TOTAL </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explotabilityscoreV3_published!$G$35</c15:sqref>
                        </c15:formulaRef>
                      </c:ext>
                    </c:extLst>
                    <c:strCache>
                      <c:ptCount val="1"/>
                      <c:pt idx="0">
                        <c:v>EXPLOTABILIDAD BAJA</c:v>
                      </c:pt>
                    </c:strCache>
                  </c:strRef>
                </c:cat>
                <c:val>
                  <c:numRef>
                    <c:extLst xmlns:c15="http://schemas.microsoft.com/office/drawing/2012/chart">
                      <c:ext xmlns:c15="http://schemas.microsoft.com/office/drawing/2012/chart" uri="{02D57815-91ED-43cb-92C2-25804820EDAC}">
                        <c15:formulaRef>
                          <c15:sqref>explotabilityscoreV3_published!$G$43</c15:sqref>
                        </c15:formulaRef>
                      </c:ext>
                    </c:extLst>
                    <c:numCache>
                      <c:formatCode>0.00%</c:formatCode>
                      <c:ptCount val="1"/>
                      <c:pt idx="0">
                        <c:v>1</c:v>
                      </c:pt>
                    </c:numCache>
                  </c:numRef>
                </c:val>
                <c:extLst xmlns:c15="http://schemas.microsoft.com/office/drawing/2012/chart">
                  <c:ext xmlns:c16="http://schemas.microsoft.com/office/drawing/2014/chart" uri="{C3380CC4-5D6E-409C-BE32-E72D297353CC}">
                    <c16:uniqueId val="{00000007-8E3C-44F4-9EA3-D1841BBDAF07}"/>
                  </c:ext>
                </c:extLst>
              </c15:ser>
            </c15:filteredBarSeries>
          </c:ext>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D2AE-4C3B-A6D1-B68597C95F17}"/>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D2AE-4C3B-A6D1-B68597C95F17}"/>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D2AE-4C3B-A6D1-B68597C95F17}"/>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D2AE-4C3B-A6D1-B68597C95F17}"/>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D2AE-4C3B-A6D1-B68597C95F17}"/>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D2AE-4C3B-A6D1-B68597C95F17}"/>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D2AE-4C3B-A6D1-B68597C95F17}"/>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D2AE-4C3B-A6D1-B68597C95F17}"/>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ALCANCE/PRIVILEGIOS REQUERIDOS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'scope_privileges V3'!$B$39</c:f>
              <c:strCache>
                <c:ptCount val="1"/>
                <c:pt idx="0">
                  <c:v>ALTOS</c:v>
                </c:pt>
              </c:strCache>
            </c:strRef>
          </c:tx>
          <c:spPr>
            <a:solidFill>
              <a:schemeClr val="accent1"/>
            </a:solidFill>
            <a:ln>
              <a:noFill/>
            </a:ln>
            <a:effectLst/>
          </c:spPr>
          <c:invertIfNegative val="0"/>
          <c:dLbls>
            <c:dLbl>
              <c:idx val="0"/>
              <c:layout>
                <c:manualLayout>
                  <c:x val="-8.7272720609097895E-2"/>
                  <c:y val="-9.529678168304259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C2B-4F34-B3A0-DFA3608E44B2}"/>
                </c:ext>
              </c:extLst>
            </c:dLbl>
            <c:dLbl>
              <c:idx val="1"/>
              <c:layout>
                <c:manualLayout>
                  <c:x val="-0.10558375634517767"/>
                  <c:y val="-6.0803484880946744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2B-4F34-B3A0-DFA3608E44B2}"/>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'scope_privileges V3'!$C$38:$D$38</c:f>
              <c:strCache>
                <c:ptCount val="2"/>
                <c:pt idx="0">
                  <c:v>ALCANCE  CAMBIADO</c:v>
                </c:pt>
                <c:pt idx="1">
                  <c:v>ALCANCE NO CAMBIADO</c:v>
                </c:pt>
              </c:strCache>
            </c:strRef>
          </c:cat>
          <c:val>
            <c:numRef>
              <c:f>'scope_privileges V3'!$C$39:$D$39</c:f>
              <c:numCache>
                <c:formatCode>0.00%</c:formatCode>
                <c:ptCount val="2"/>
                <c:pt idx="0">
                  <c:v>2.9027576197387518E-3</c:v>
                </c:pt>
                <c:pt idx="1">
                  <c:v>2.8059990324141262E-2</c:v>
                </c:pt>
              </c:numCache>
            </c:numRef>
          </c:val>
          <c:extLst>
            <c:ext xmlns:c16="http://schemas.microsoft.com/office/drawing/2014/chart" uri="{C3380CC4-5D6E-409C-BE32-E72D297353CC}">
              <c16:uniqueId val="{00000002-7C2B-4F34-B3A0-DFA3608E44B2}"/>
            </c:ext>
          </c:extLst>
        </c:ser>
        <c:ser>
          <c:idx val="1"/>
          <c:order val="1"/>
          <c:tx>
            <c:strRef>
              <c:f>'scope_privileges V3'!$B$40</c:f>
              <c:strCache>
                <c:ptCount val="1"/>
                <c:pt idx="0">
                  <c:v>BAJOS</c:v>
                </c:pt>
              </c:strCache>
            </c:strRef>
          </c:tx>
          <c:spPr>
            <a:solidFill>
              <a:schemeClr val="accent3"/>
            </a:solidFill>
            <a:ln>
              <a:noFill/>
            </a:ln>
            <a:effectLst/>
          </c:spPr>
          <c:invertIfNegative val="0"/>
          <c:dLbls>
            <c:dLbl>
              <c:idx val="0"/>
              <c:layout>
                <c:manualLayout>
                  <c:x val="9.2121205087381211E-2"/>
                  <c:y val="-0.1067981174034098"/>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2B-4F34-B3A0-DFA3608E44B2}"/>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'scope_privileges V3'!$C$38:$D$38</c:f>
              <c:strCache>
                <c:ptCount val="2"/>
                <c:pt idx="0">
                  <c:v>ALCANCE  CAMBIADO</c:v>
                </c:pt>
                <c:pt idx="1">
                  <c:v>ALCANCE NO CAMBIADO</c:v>
                </c:pt>
              </c:strCache>
            </c:strRef>
          </c:cat>
          <c:val>
            <c:numRef>
              <c:f>'scope_privileges V3'!$C$40:$D$40</c:f>
              <c:numCache>
                <c:formatCode>0.00%</c:formatCode>
                <c:ptCount val="2"/>
                <c:pt idx="0">
                  <c:v>1.644895984518626E-2</c:v>
                </c:pt>
                <c:pt idx="1">
                  <c:v>0.32559264634736329</c:v>
                </c:pt>
              </c:numCache>
            </c:numRef>
          </c:val>
          <c:extLst>
            <c:ext xmlns:c16="http://schemas.microsoft.com/office/drawing/2014/chart" uri="{C3380CC4-5D6E-409C-BE32-E72D297353CC}">
              <c16:uniqueId val="{00000004-7C2B-4F34-B3A0-DFA3608E44B2}"/>
            </c:ext>
          </c:extLst>
        </c:ser>
        <c:ser>
          <c:idx val="2"/>
          <c:order val="2"/>
          <c:tx>
            <c:strRef>
              <c:f>'scope_privileges V3'!$B$41</c:f>
              <c:strCache>
                <c:ptCount val="1"/>
                <c:pt idx="0">
                  <c:v>NO SE REQUIEREN PRIVILEGIOS</c:v>
                </c:pt>
              </c:strCache>
            </c:strRef>
          </c:tx>
          <c:spPr>
            <a:solidFill>
              <a:schemeClr val="accent5"/>
            </a:solidFill>
            <a:ln>
              <a:noFill/>
            </a:ln>
            <a:effectLst/>
          </c:spPr>
          <c:invertIfNegative val="0"/>
          <c:dLbls>
            <c:dLbl>
              <c:idx val="0"/>
              <c:layout>
                <c:manualLayout>
                  <c:x val="-2.9090906869699311E-3"/>
                  <c:y val="4.929143880157375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2B-4F34-B3A0-DFA3608E44B2}"/>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'scope_privileges V3'!$C$38:$D$38</c:f>
              <c:strCache>
                <c:ptCount val="2"/>
                <c:pt idx="0">
                  <c:v>ALCANCE  CAMBIADO</c:v>
                </c:pt>
                <c:pt idx="1">
                  <c:v>ALCANCE NO CAMBIADO</c:v>
                </c:pt>
              </c:strCache>
            </c:strRef>
          </c:cat>
          <c:val>
            <c:numRef>
              <c:f>'scope_privileges V3'!$C$41:$D$41</c:f>
              <c:numCache>
                <c:formatCode>0.00%</c:formatCode>
                <c:ptCount val="2"/>
                <c:pt idx="0">
                  <c:v>2.1286889211417512E-2</c:v>
                </c:pt>
                <c:pt idx="1">
                  <c:v>0.57426221577164971</c:v>
                </c:pt>
              </c:numCache>
            </c:numRef>
          </c:val>
          <c:extLst>
            <c:ext xmlns:c16="http://schemas.microsoft.com/office/drawing/2014/chart" uri="{C3380CC4-5D6E-409C-BE32-E72D297353CC}">
              <c16:uniqueId val="{00000006-7C2B-4F34-B3A0-DFA3608E44B2}"/>
            </c:ext>
          </c:extLst>
        </c:ser>
        <c:dLbls>
          <c:dLblPos val="ctr"/>
          <c:showLegendKey val="0"/>
          <c:showVal val="1"/>
          <c:showCatName val="0"/>
          <c:showSerName val="0"/>
          <c:showPercent val="0"/>
          <c:showBubbleSize val="0"/>
        </c:dLbls>
        <c:gapWidth val="219"/>
        <c:overlap val="100"/>
        <c:axId val="1372625864"/>
        <c:axId val="1372632096"/>
        <c:extLst>
          <c:ext xmlns:c15="http://schemas.microsoft.com/office/drawing/2012/chart" uri="{02D57815-91ED-43cb-92C2-25804820EDAC}">
            <c15:filteredBarSeries>
              <c15:ser>
                <c:idx val="3"/>
                <c:order val="3"/>
                <c:tx>
                  <c:strRef>
                    <c:extLst>
                      <c:ext uri="{02D57815-91ED-43cb-92C2-25804820EDAC}">
                        <c15:formulaRef>
                          <c15:sqref>'scope_privileges V3'!$B$42</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'scope_privileges V3'!$C$38:$D$38</c15:sqref>
                        </c15:formulaRef>
                      </c:ext>
                    </c:extLst>
                    <c:strCache>
                      <c:ptCount val="2"/>
                      <c:pt idx="0">
                        <c:v>ALCANCE  CAMBIADO</c:v>
                      </c:pt>
                      <c:pt idx="1">
                        <c:v>ALCANCE NO CAMBIADO</c:v>
                      </c:pt>
                    </c:strCache>
                  </c:strRef>
                </c:cat>
                <c:val>
                  <c:numRef>
                    <c:extLst>
                      <c:ext uri="{02D57815-91ED-43cb-92C2-25804820EDAC}">
                        <c15:formulaRef>
                          <c15:sqref>'scope_privileges V3'!$C$42:$D$42</c15:sqref>
                        </c15:formulaRef>
                      </c:ext>
                    </c:extLst>
                    <c:numCache>
                      <c:formatCode>0.00%</c:formatCode>
                      <c:ptCount val="2"/>
                      <c:pt idx="0">
                        <c:v>4.0638606676342524E-2</c:v>
                      </c:pt>
                      <c:pt idx="1">
                        <c:v>0.92791485244315419</c:v>
                      </c:pt>
                    </c:numCache>
                  </c:numRef>
                </c:val>
                <c:extLst>
                  <c:ext xmlns:c16="http://schemas.microsoft.com/office/drawing/2014/chart" uri="{C3380CC4-5D6E-409C-BE32-E72D297353CC}">
                    <c16:uniqueId val="{00000007-7C2B-4F34-B3A0-DFA3608E44B2}"/>
                  </c:ext>
                </c:extLst>
              </c15:ser>
            </c15:filteredBarSeries>
          </c:ext>
        </c:extLst>
      </c:barChart>
      <c:catAx>
        <c:axId val="137262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j-lt"/>
                <a:ea typeface="+mn-ea"/>
                <a:cs typeface="+mn-cs"/>
              </a:defRPr>
            </a:pPr>
            <a:endParaRPr lang="es-ES"/>
          </a:p>
        </c:txPr>
        <c:crossAx val="1372632096"/>
        <c:crosses val="autoZero"/>
        <c:auto val="1"/>
        <c:lblAlgn val="ctr"/>
        <c:lblOffset val="100"/>
        <c:noMultiLvlLbl val="0"/>
      </c:catAx>
      <c:valAx>
        <c:axId val="1372632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372625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D29-480C-9089-0C0A64108490}"/>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D29-480C-9089-0C0A64108490}"/>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D29-480C-9089-0C0A64108490}"/>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D29-480C-9089-0C0A64108490}"/>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D29-480C-9089-0C0A64108490}"/>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D29-480C-9089-0C0A64108490}"/>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D29-480C-9089-0C0A64108490}"/>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D29-480C-9089-0C0A64108490}"/>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ALCANCE/INTERACCION DE USUARIO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'scope_userinteraction V3'!$B$37</c:f>
              <c:strCache>
                <c:ptCount val="1"/>
                <c:pt idx="0">
                  <c:v>REQUERIDA</c:v>
                </c:pt>
              </c:strCache>
            </c:strRef>
          </c:tx>
          <c:spPr>
            <a:solidFill>
              <a:schemeClr val="accent1"/>
            </a:solidFill>
            <a:ln>
              <a:noFill/>
            </a:ln>
            <a:effectLst/>
          </c:spPr>
          <c:invertIfNegative val="0"/>
          <c:dLbls>
            <c:dLbl>
              <c:idx val="0"/>
              <c:layout>
                <c:manualLayout>
                  <c:x val="-8.7272720609097895E-2"/>
                  <c:y val="-9.529678168304259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51-4C35-B615-92CCDEC3EE9C}"/>
                </c:ext>
              </c:extLst>
            </c:dLbl>
            <c:dLbl>
              <c:idx val="1"/>
              <c:layout>
                <c:manualLayout>
                  <c:x val="-0.10558375634517767"/>
                  <c:y val="-6.0803484880946744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51-4C35-B615-92CCDEC3EE9C}"/>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'scope_userinteraction V3'!$C$36:$D$36</c:f>
              <c:strCache>
                <c:ptCount val="2"/>
                <c:pt idx="0">
                  <c:v>ALCANCE  CAMBIADO</c:v>
                </c:pt>
                <c:pt idx="1">
                  <c:v>ALCANCE NO CAMBIADO</c:v>
                </c:pt>
              </c:strCache>
            </c:strRef>
          </c:cat>
          <c:val>
            <c:numRef>
              <c:f>'scope_userinteraction V3'!$C$37:$D$37</c:f>
              <c:numCache>
                <c:formatCode>0.00%</c:formatCode>
                <c:ptCount val="2"/>
                <c:pt idx="0">
                  <c:v>2.4189646831156261E-2</c:v>
                </c:pt>
                <c:pt idx="1">
                  <c:v>2.3222060957910014E-2</c:v>
                </c:pt>
              </c:numCache>
            </c:numRef>
          </c:val>
          <c:extLst>
            <c:ext xmlns:c16="http://schemas.microsoft.com/office/drawing/2014/chart" uri="{C3380CC4-5D6E-409C-BE32-E72D297353CC}">
              <c16:uniqueId val="{00000002-9651-4C35-B615-92CCDEC3EE9C}"/>
            </c:ext>
          </c:extLst>
        </c:ser>
        <c:ser>
          <c:idx val="1"/>
          <c:order val="1"/>
          <c:tx>
            <c:strRef>
              <c:f>'scope_userinteraction V3'!$B$38</c:f>
              <c:strCache>
                <c:ptCount val="1"/>
                <c:pt idx="0">
                  <c:v>NO REQUERIDA</c:v>
                </c:pt>
              </c:strCache>
            </c:strRef>
          </c:tx>
          <c:spPr>
            <a:solidFill>
              <a:schemeClr val="accent3"/>
            </a:solidFill>
            <a:ln>
              <a:noFill/>
            </a:ln>
            <a:effectLst/>
          </c:spPr>
          <c:invertIfNegative val="0"/>
          <c:dLbls>
            <c:dLbl>
              <c:idx val="0"/>
              <c:layout>
                <c:manualLayout>
                  <c:x val="9.2121205087381211E-2"/>
                  <c:y val="-0.1067981174034098"/>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51-4C35-B615-92CCDEC3EE9C}"/>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'scope_userinteraction V3'!$C$36:$D$36</c:f>
              <c:strCache>
                <c:ptCount val="2"/>
                <c:pt idx="0">
                  <c:v>ALCANCE  CAMBIADO</c:v>
                </c:pt>
                <c:pt idx="1">
                  <c:v>ALCANCE NO CAMBIADO</c:v>
                </c:pt>
              </c:strCache>
            </c:strRef>
          </c:cat>
          <c:val>
            <c:numRef>
              <c:f>'scope_userinteraction V3'!$C$38:$D$38</c:f>
              <c:numCache>
                <c:formatCode>0.00%</c:formatCode>
                <c:ptCount val="2"/>
                <c:pt idx="0">
                  <c:v>1.644895984518626E-2</c:v>
                </c:pt>
                <c:pt idx="1">
                  <c:v>0.90469279148524417</c:v>
                </c:pt>
              </c:numCache>
            </c:numRef>
          </c:val>
          <c:extLst>
            <c:ext xmlns:c16="http://schemas.microsoft.com/office/drawing/2014/chart" uri="{C3380CC4-5D6E-409C-BE32-E72D297353CC}">
              <c16:uniqueId val="{00000004-9651-4C35-B615-92CCDEC3EE9C}"/>
            </c:ext>
          </c:extLst>
        </c:ser>
        <c:dLbls>
          <c:dLblPos val="ctr"/>
          <c:showLegendKey val="0"/>
          <c:showVal val="1"/>
          <c:showCatName val="0"/>
          <c:showSerName val="0"/>
          <c:showPercent val="0"/>
          <c:showBubbleSize val="0"/>
        </c:dLbls>
        <c:gapWidth val="219"/>
        <c:overlap val="100"/>
        <c:axId val="1372625864"/>
        <c:axId val="1372632096"/>
        <c:extLst>
          <c:ext xmlns:c15="http://schemas.microsoft.com/office/drawing/2012/chart" uri="{02D57815-91ED-43cb-92C2-25804820EDAC}">
            <c15:filteredBarSeries>
              <c15:ser>
                <c:idx val="2"/>
                <c:order val="2"/>
                <c:tx>
                  <c:strRef>
                    <c:extLst>
                      <c:ext uri="{02D57815-91ED-43cb-92C2-25804820EDAC}">
                        <c15:formulaRef>
                          <c15:sqref>'scope_userinteraction V3'!$B$39</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'scope_userinteraction V3'!$C$36:$D$36</c15:sqref>
                        </c15:formulaRef>
                      </c:ext>
                    </c:extLst>
                    <c:strCache>
                      <c:ptCount val="2"/>
                      <c:pt idx="0">
                        <c:v>ALCANCE  CAMBIADO</c:v>
                      </c:pt>
                      <c:pt idx="1">
                        <c:v>ALCANCE NO CAMBIADO</c:v>
                      </c:pt>
                    </c:strCache>
                  </c:strRef>
                </c:cat>
                <c:val>
                  <c:numRef>
                    <c:extLst>
                      <c:ext uri="{02D57815-91ED-43cb-92C2-25804820EDAC}">
                        <c15:formulaRef>
                          <c15:sqref>'scope_userinteraction V3'!$C$39:$D$39</c15:sqref>
                        </c15:formulaRef>
                      </c:ext>
                    </c:extLst>
                    <c:numCache>
                      <c:formatCode>0.00%</c:formatCode>
                      <c:ptCount val="2"/>
                      <c:pt idx="0">
                        <c:v>4.0638606676342517E-2</c:v>
                      </c:pt>
                      <c:pt idx="1">
                        <c:v>0.92791485244315419</c:v>
                      </c:pt>
                    </c:numCache>
                  </c:numRef>
                </c:val>
                <c:extLst>
                  <c:ext xmlns:c16="http://schemas.microsoft.com/office/drawing/2014/chart" uri="{C3380CC4-5D6E-409C-BE32-E72D297353CC}">
                    <c16:uniqueId val="{00000006-9651-4C35-B615-92CCDEC3EE9C}"/>
                  </c:ext>
                </c:extLst>
              </c15:ser>
            </c15:filteredBarSeries>
          </c:ext>
        </c:extLst>
      </c:barChart>
      <c:catAx>
        <c:axId val="137262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j-lt"/>
                <a:ea typeface="+mn-ea"/>
                <a:cs typeface="+mn-cs"/>
              </a:defRPr>
            </a:pPr>
            <a:endParaRPr lang="es-ES"/>
          </a:p>
        </c:txPr>
        <c:crossAx val="1372632096"/>
        <c:crosses val="autoZero"/>
        <c:auto val="1"/>
        <c:lblAlgn val="ctr"/>
        <c:lblOffset val="100"/>
        <c:noMultiLvlLbl val="0"/>
      </c:catAx>
      <c:valAx>
        <c:axId val="1372632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372625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F10-4938-9D4D-DF43D3FBD612}"/>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F10-4938-9D4D-DF43D3FBD612}"/>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F10-4938-9D4D-DF43D3FBD612}"/>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F10-4938-9D4D-DF43D3FBD612}"/>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F10-4938-9D4D-DF43D3FBD612}"/>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F10-4938-9D4D-DF43D3FBD612}"/>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F10-4938-9D4D-DF43D3FBD612}"/>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F10-4938-9D4D-DF43D3FBD612}"/>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PRIVILEGIOS REQUERIDOS/INTERACCION DE USUARIO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'privileges_userinteraction v3'!$B$40</c:f>
              <c:strCache>
                <c:ptCount val="1"/>
                <c:pt idx="0">
                  <c:v>REQUERIDA</c:v>
                </c:pt>
              </c:strCache>
            </c:strRef>
          </c:tx>
          <c:spPr>
            <a:solidFill>
              <a:schemeClr val="accent1"/>
            </a:solidFill>
            <a:ln>
              <a:noFill/>
            </a:ln>
            <a:effectLst/>
          </c:spPr>
          <c:invertIfNegative val="0"/>
          <c:dLbls>
            <c:dLbl>
              <c:idx val="0"/>
              <c:layout>
                <c:manualLayout>
                  <c:x val="-8.7272720609097895E-2"/>
                  <c:y val="-9.529678168304259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84-40F2-A15C-0AAC03DD8CCD}"/>
                </c:ext>
              </c:extLst>
            </c:dLbl>
            <c:dLbl>
              <c:idx val="1"/>
              <c:layout>
                <c:manualLayout>
                  <c:x val="-0.10558375634517767"/>
                  <c:y val="-6.0803484880946744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84-40F2-A15C-0AAC03DD8CCD}"/>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'privileges_userinteraction v3'!$C$39:$E$39</c:f>
              <c:strCache>
                <c:ptCount val="3"/>
                <c:pt idx="0">
                  <c:v>PRIVILEGIOS ALTOS</c:v>
                </c:pt>
                <c:pt idx="1">
                  <c:v>PRIVILEGIOS BAJOS</c:v>
                </c:pt>
                <c:pt idx="2">
                  <c:v>PRIVILEGIOS NO REQUERIDOS</c:v>
                </c:pt>
              </c:strCache>
            </c:strRef>
          </c:cat>
          <c:val>
            <c:numRef>
              <c:f>'privileges_userinteraction v3'!$C$40:$E$40</c:f>
              <c:numCache>
                <c:formatCode>0.00%</c:formatCode>
                <c:ptCount val="3"/>
                <c:pt idx="0">
                  <c:v>1.4513788098693759E-3</c:v>
                </c:pt>
                <c:pt idx="1">
                  <c:v>1.1611030478955007E-2</c:v>
                </c:pt>
                <c:pt idx="2">
                  <c:v>3.434929850024189E-2</c:v>
                </c:pt>
              </c:numCache>
            </c:numRef>
          </c:val>
          <c:extLst>
            <c:ext xmlns:c16="http://schemas.microsoft.com/office/drawing/2014/chart" uri="{C3380CC4-5D6E-409C-BE32-E72D297353CC}">
              <c16:uniqueId val="{00000002-8084-40F2-A15C-0AAC03DD8CCD}"/>
            </c:ext>
          </c:extLst>
        </c:ser>
        <c:ser>
          <c:idx val="1"/>
          <c:order val="1"/>
          <c:tx>
            <c:strRef>
              <c:f>'privileges_userinteraction v3'!$B$41</c:f>
              <c:strCache>
                <c:ptCount val="1"/>
                <c:pt idx="0">
                  <c:v>NO REQUERIDA</c:v>
                </c:pt>
              </c:strCache>
            </c:strRef>
          </c:tx>
          <c:spPr>
            <a:solidFill>
              <a:schemeClr val="accent3"/>
            </a:solidFill>
            <a:ln>
              <a:noFill/>
            </a:ln>
            <a:effectLst/>
          </c:spPr>
          <c:invertIfNegative val="0"/>
          <c:dLbls>
            <c:dLbl>
              <c:idx val="0"/>
              <c:layout>
                <c:manualLayout>
                  <c:x val="9.2121205087381211E-2"/>
                  <c:y val="-0.1067981174034098"/>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84-40F2-A15C-0AAC03DD8CCD}"/>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'privileges_userinteraction v3'!$C$39:$E$39</c:f>
              <c:strCache>
                <c:ptCount val="3"/>
                <c:pt idx="0">
                  <c:v>PRIVILEGIOS ALTOS</c:v>
                </c:pt>
                <c:pt idx="1">
                  <c:v>PRIVILEGIOS BAJOS</c:v>
                </c:pt>
                <c:pt idx="2">
                  <c:v>PRIVILEGIOS NO REQUERIDOS</c:v>
                </c:pt>
              </c:strCache>
            </c:strRef>
          </c:cat>
          <c:val>
            <c:numRef>
              <c:f>'privileges_userinteraction v3'!$C$41:$E$41</c:f>
              <c:numCache>
                <c:formatCode>0.00%</c:formatCode>
                <c:ptCount val="3"/>
                <c:pt idx="0">
                  <c:v>2.9511369134010642E-2</c:v>
                </c:pt>
                <c:pt idx="1">
                  <c:v>0.33043057571359458</c:v>
                </c:pt>
                <c:pt idx="2">
                  <c:v>0.59264634736332844</c:v>
                </c:pt>
              </c:numCache>
            </c:numRef>
          </c:val>
          <c:extLst>
            <c:ext xmlns:c16="http://schemas.microsoft.com/office/drawing/2014/chart" uri="{C3380CC4-5D6E-409C-BE32-E72D297353CC}">
              <c16:uniqueId val="{00000004-8084-40F2-A15C-0AAC03DD8CCD}"/>
            </c:ext>
          </c:extLst>
        </c:ser>
        <c:dLbls>
          <c:dLblPos val="ctr"/>
          <c:showLegendKey val="0"/>
          <c:showVal val="1"/>
          <c:showCatName val="0"/>
          <c:showSerName val="0"/>
          <c:showPercent val="0"/>
          <c:showBubbleSize val="0"/>
        </c:dLbls>
        <c:gapWidth val="219"/>
        <c:overlap val="100"/>
        <c:axId val="1372625864"/>
        <c:axId val="1372632096"/>
        <c:extLst>
          <c:ext xmlns:c15="http://schemas.microsoft.com/office/drawing/2012/chart" uri="{02D57815-91ED-43cb-92C2-25804820EDAC}">
            <c15:filteredBarSeries>
              <c15:ser>
                <c:idx val="2"/>
                <c:order val="2"/>
                <c:tx>
                  <c:strRef>
                    <c:extLst>
                      <c:ext uri="{02D57815-91ED-43cb-92C2-25804820EDAC}">
                        <c15:formulaRef>
                          <c15:sqref>'privileges_userinteraction v3'!$B$42</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'privileges_userinteraction v3'!$C$39:$E$39</c15:sqref>
                        </c15:formulaRef>
                      </c:ext>
                    </c:extLst>
                    <c:strCache>
                      <c:ptCount val="3"/>
                      <c:pt idx="0">
                        <c:v>PRIVILEGIOS ALTOS</c:v>
                      </c:pt>
                      <c:pt idx="1">
                        <c:v>PRIVILEGIOS BAJOS</c:v>
                      </c:pt>
                      <c:pt idx="2">
                        <c:v>PRIVILEGIOS NO REQUERIDOS</c:v>
                      </c:pt>
                    </c:strCache>
                  </c:strRef>
                </c:cat>
                <c:val>
                  <c:numRef>
                    <c:extLst>
                      <c:ext uri="{02D57815-91ED-43cb-92C2-25804820EDAC}">
                        <c15:formulaRef>
                          <c15:sqref>'privileges_userinteraction v3'!$C$42:$E$42</c15:sqref>
                        </c15:formulaRef>
                      </c:ext>
                    </c:extLst>
                    <c:numCache>
                      <c:formatCode>0.00%</c:formatCode>
                      <c:ptCount val="3"/>
                      <c:pt idx="0">
                        <c:v>3.0962747943880018E-2</c:v>
                      </c:pt>
                      <c:pt idx="1">
                        <c:v>0.34204160619254959</c:v>
                      </c:pt>
                      <c:pt idx="2">
                        <c:v>0.62699564586357037</c:v>
                      </c:pt>
                    </c:numCache>
                  </c:numRef>
                </c:val>
                <c:extLst>
                  <c:ext xmlns:c16="http://schemas.microsoft.com/office/drawing/2014/chart" uri="{C3380CC4-5D6E-409C-BE32-E72D297353CC}">
                    <c16:uniqueId val="{00000005-8084-40F2-A15C-0AAC03DD8CCD}"/>
                  </c:ext>
                </c:extLst>
              </c15:ser>
            </c15:filteredBarSeries>
          </c:ext>
        </c:extLst>
      </c:barChart>
      <c:catAx>
        <c:axId val="137262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j-lt"/>
                <a:ea typeface="+mn-ea"/>
                <a:cs typeface="+mn-cs"/>
              </a:defRPr>
            </a:pPr>
            <a:endParaRPr lang="es-ES"/>
          </a:p>
        </c:txPr>
        <c:crossAx val="1372632096"/>
        <c:crosses val="autoZero"/>
        <c:auto val="1"/>
        <c:lblAlgn val="ctr"/>
        <c:lblOffset val="100"/>
        <c:noMultiLvlLbl val="0"/>
      </c:catAx>
      <c:valAx>
        <c:axId val="1372632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372625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148-4226-86B8-98A6D274041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148-4226-86B8-98A6D274041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148-4226-86B8-98A6D274041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148-4226-86B8-98A6D274041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148-4226-86B8-98A6D274041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148-4226-86B8-98A6D274041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148-4226-86B8-98A6D274041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148-4226-86B8-98A6D274041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PRIVILEGIOS REQUERIDOS/ALCANCE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'privileges_scope v3'!$B$40</c:f>
              <c:strCache>
                <c:ptCount val="1"/>
                <c:pt idx="0">
                  <c:v>CAMBIADO</c:v>
                </c:pt>
              </c:strCache>
            </c:strRef>
          </c:tx>
          <c:spPr>
            <a:solidFill>
              <a:schemeClr val="accent1"/>
            </a:solidFill>
            <a:ln>
              <a:noFill/>
            </a:ln>
            <a:effectLst/>
          </c:spPr>
          <c:invertIfNegative val="0"/>
          <c:dLbls>
            <c:dLbl>
              <c:idx val="0"/>
              <c:layout>
                <c:manualLayout>
                  <c:x val="-8.7272720609097895E-2"/>
                  <c:y val="-9.529678168304259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AA-4414-A09B-A155B9B663A2}"/>
                </c:ext>
              </c:extLst>
            </c:dLbl>
            <c:dLbl>
              <c:idx val="1"/>
              <c:layout>
                <c:manualLayout>
                  <c:x val="-0.10558375634517767"/>
                  <c:y val="-6.0803484880946744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AA-4414-A09B-A155B9B663A2}"/>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'privileges_scope v3'!$C$39:$E$39</c:f>
              <c:strCache>
                <c:ptCount val="3"/>
                <c:pt idx="0">
                  <c:v>PRIVILEGIOS ALTOS</c:v>
                </c:pt>
                <c:pt idx="1">
                  <c:v>PRIVILEGIOS BAJOS</c:v>
                </c:pt>
                <c:pt idx="2">
                  <c:v>PRIVILEGIOS NO REQUERIDOS</c:v>
                </c:pt>
              </c:strCache>
            </c:strRef>
          </c:cat>
          <c:val>
            <c:numRef>
              <c:f>'privileges_scope v3'!$C$40:$E$40</c:f>
              <c:numCache>
                <c:formatCode>0.00%</c:formatCode>
                <c:ptCount val="3"/>
                <c:pt idx="0">
                  <c:v>2.9027576197387518E-3</c:v>
                </c:pt>
                <c:pt idx="1">
                  <c:v>1.644895984518626E-2</c:v>
                </c:pt>
                <c:pt idx="2">
                  <c:v>2.1286889211417512E-2</c:v>
                </c:pt>
              </c:numCache>
            </c:numRef>
          </c:val>
          <c:extLst>
            <c:ext xmlns:c16="http://schemas.microsoft.com/office/drawing/2014/chart" uri="{C3380CC4-5D6E-409C-BE32-E72D297353CC}">
              <c16:uniqueId val="{00000002-19AA-4414-A09B-A155B9B663A2}"/>
            </c:ext>
          </c:extLst>
        </c:ser>
        <c:ser>
          <c:idx val="1"/>
          <c:order val="1"/>
          <c:tx>
            <c:strRef>
              <c:f>'privileges_scope v3'!$B$41</c:f>
              <c:strCache>
                <c:ptCount val="1"/>
                <c:pt idx="0">
                  <c:v>NO CAMBIADO</c:v>
                </c:pt>
              </c:strCache>
            </c:strRef>
          </c:tx>
          <c:spPr>
            <a:solidFill>
              <a:schemeClr val="accent3"/>
            </a:solidFill>
            <a:ln>
              <a:noFill/>
            </a:ln>
            <a:effectLst/>
          </c:spPr>
          <c:invertIfNegative val="0"/>
          <c:dLbls>
            <c:dLbl>
              <c:idx val="0"/>
              <c:layout>
                <c:manualLayout>
                  <c:x val="9.2121205087381211E-2"/>
                  <c:y val="-0.1067981174034098"/>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AA-4414-A09B-A155B9B663A2}"/>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'privileges_scope v3'!$C$39:$E$39</c:f>
              <c:strCache>
                <c:ptCount val="3"/>
                <c:pt idx="0">
                  <c:v>PRIVILEGIOS ALTOS</c:v>
                </c:pt>
                <c:pt idx="1">
                  <c:v>PRIVILEGIOS BAJOS</c:v>
                </c:pt>
                <c:pt idx="2">
                  <c:v>PRIVILEGIOS NO REQUERIDOS</c:v>
                </c:pt>
              </c:strCache>
            </c:strRef>
          </c:cat>
          <c:val>
            <c:numRef>
              <c:f>'privileges_scope v3'!$C$41:$E$41</c:f>
              <c:numCache>
                <c:formatCode>0.00%</c:formatCode>
                <c:ptCount val="3"/>
                <c:pt idx="0">
                  <c:v>2.8059990324141262E-2</c:v>
                </c:pt>
                <c:pt idx="1">
                  <c:v>0.32559264634736329</c:v>
                </c:pt>
                <c:pt idx="2">
                  <c:v>0.57426221577164971</c:v>
                </c:pt>
              </c:numCache>
            </c:numRef>
          </c:val>
          <c:extLst>
            <c:ext xmlns:c16="http://schemas.microsoft.com/office/drawing/2014/chart" uri="{C3380CC4-5D6E-409C-BE32-E72D297353CC}">
              <c16:uniqueId val="{00000004-19AA-4414-A09B-A155B9B663A2}"/>
            </c:ext>
          </c:extLst>
        </c:ser>
        <c:dLbls>
          <c:dLblPos val="ctr"/>
          <c:showLegendKey val="0"/>
          <c:showVal val="1"/>
          <c:showCatName val="0"/>
          <c:showSerName val="0"/>
          <c:showPercent val="0"/>
          <c:showBubbleSize val="0"/>
        </c:dLbls>
        <c:gapWidth val="219"/>
        <c:overlap val="100"/>
        <c:axId val="1372625864"/>
        <c:axId val="1372632096"/>
        <c:extLst>
          <c:ext xmlns:c15="http://schemas.microsoft.com/office/drawing/2012/chart" uri="{02D57815-91ED-43cb-92C2-25804820EDAC}">
            <c15:filteredBarSeries>
              <c15:ser>
                <c:idx val="2"/>
                <c:order val="2"/>
                <c:tx>
                  <c:strRef>
                    <c:extLst>
                      <c:ext uri="{02D57815-91ED-43cb-92C2-25804820EDAC}">
                        <c15:formulaRef>
                          <c15:sqref>'privileges_scope v3'!$B$42</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'privileges_scope v3'!$C$39:$E$39</c15:sqref>
                        </c15:formulaRef>
                      </c:ext>
                    </c:extLst>
                    <c:strCache>
                      <c:ptCount val="3"/>
                      <c:pt idx="0">
                        <c:v>PRIVILEGIOS ALTOS</c:v>
                      </c:pt>
                      <c:pt idx="1">
                        <c:v>PRIVILEGIOS BAJOS</c:v>
                      </c:pt>
                      <c:pt idx="2">
                        <c:v>PRIVILEGIOS NO REQUERIDOS</c:v>
                      </c:pt>
                    </c:strCache>
                  </c:strRef>
                </c:cat>
                <c:val>
                  <c:numRef>
                    <c:extLst>
                      <c:ext uri="{02D57815-91ED-43cb-92C2-25804820EDAC}">
                        <c15:formulaRef>
                          <c15:sqref>'privileges_scope v3'!$C$42:$E$42</c15:sqref>
                        </c15:formulaRef>
                      </c:ext>
                    </c:extLst>
                    <c:numCache>
                      <c:formatCode>0.00%</c:formatCode>
                      <c:ptCount val="3"/>
                      <c:pt idx="0">
                        <c:v>3.0962747943880015E-2</c:v>
                      </c:pt>
                      <c:pt idx="1">
                        <c:v>0.34204160619254953</c:v>
                      </c:pt>
                      <c:pt idx="2">
                        <c:v>0.59554910498306723</c:v>
                      </c:pt>
                    </c:numCache>
                  </c:numRef>
                </c:val>
                <c:extLst>
                  <c:ext xmlns:c16="http://schemas.microsoft.com/office/drawing/2014/chart" uri="{C3380CC4-5D6E-409C-BE32-E72D297353CC}">
                    <c16:uniqueId val="{00000005-19AA-4414-A09B-A155B9B663A2}"/>
                  </c:ext>
                </c:extLst>
              </c15:ser>
            </c15:filteredBarSeries>
          </c:ext>
        </c:extLst>
      </c:barChart>
      <c:catAx>
        <c:axId val="137262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j-lt"/>
                <a:ea typeface="+mn-ea"/>
                <a:cs typeface="+mn-cs"/>
              </a:defRPr>
            </a:pPr>
            <a:endParaRPr lang="es-ES"/>
          </a:p>
        </c:txPr>
        <c:crossAx val="1372632096"/>
        <c:crosses val="autoZero"/>
        <c:auto val="1"/>
        <c:lblAlgn val="ctr"/>
        <c:lblOffset val="100"/>
        <c:noMultiLvlLbl val="0"/>
      </c:catAx>
      <c:valAx>
        <c:axId val="1372632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372625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Hoja3!$B$29</c:f>
              <c:strCache>
                <c:ptCount val="1"/>
                <c:pt idx="0">
                  <c:v>2023</c:v>
                </c:pt>
              </c:strCache>
            </c:strRef>
          </c:tx>
          <c:spPr>
            <a:solidFill>
              <a:schemeClr val="accent1"/>
            </a:solidFill>
            <a:ln>
              <a:noFill/>
            </a:ln>
            <a:effectLst/>
          </c:spPr>
          <c:invertIfNegative val="0"/>
          <c:cat>
            <c:strRef>
              <c:f>Hoja3!$C$28:$D$28</c:f>
              <c:strCache>
                <c:ptCount val="2"/>
                <c:pt idx="0">
                  <c:v>EXPLOTABILIDAD BAJA</c:v>
                </c:pt>
                <c:pt idx="1">
                  <c:v>EXPLOTABILIDAD ALTA</c:v>
                </c:pt>
              </c:strCache>
            </c:strRef>
          </c:cat>
          <c:val>
            <c:numRef>
              <c:f>Hoja3!$C$29:$D$29</c:f>
              <c:numCache>
                <c:formatCode>0.00%</c:formatCode>
                <c:ptCount val="2"/>
                <c:pt idx="0">
                  <c:v>1.1599999999999999E-2</c:v>
                </c:pt>
                <c:pt idx="1">
                  <c:v>8.1600000000000006E-2</c:v>
                </c:pt>
              </c:numCache>
            </c:numRef>
          </c:val>
          <c:extLst>
            <c:ext xmlns:c16="http://schemas.microsoft.com/office/drawing/2014/chart" uri="{C3380CC4-5D6E-409C-BE32-E72D297353CC}">
              <c16:uniqueId val="{00000000-7636-4626-A0D0-4A9425AA5FE7}"/>
            </c:ext>
          </c:extLst>
        </c:ser>
        <c:ser>
          <c:idx val="1"/>
          <c:order val="1"/>
          <c:tx>
            <c:strRef>
              <c:f>Hoja3!$B$30</c:f>
              <c:strCache>
                <c:ptCount val="1"/>
                <c:pt idx="0">
                  <c:v>2022</c:v>
                </c:pt>
              </c:strCache>
            </c:strRef>
          </c:tx>
          <c:spPr>
            <a:solidFill>
              <a:schemeClr val="accent2"/>
            </a:solidFill>
            <a:ln>
              <a:noFill/>
            </a:ln>
            <a:effectLst/>
          </c:spPr>
          <c:invertIfNegative val="0"/>
          <c:cat>
            <c:strRef>
              <c:f>Hoja3!$C$28:$D$28</c:f>
              <c:strCache>
                <c:ptCount val="2"/>
                <c:pt idx="0">
                  <c:v>EXPLOTABILIDAD BAJA</c:v>
                </c:pt>
                <c:pt idx="1">
                  <c:v>EXPLOTABILIDAD ALTA</c:v>
                </c:pt>
              </c:strCache>
            </c:strRef>
          </c:cat>
          <c:val>
            <c:numRef>
              <c:f>Hoja3!$C$30:$D$30</c:f>
              <c:numCache>
                <c:formatCode>0.00%</c:formatCode>
                <c:ptCount val="2"/>
                <c:pt idx="0">
                  <c:v>3.6799999999999999E-2</c:v>
                </c:pt>
                <c:pt idx="1">
                  <c:v>0.20449999999999999</c:v>
                </c:pt>
              </c:numCache>
            </c:numRef>
          </c:val>
          <c:extLst>
            <c:ext xmlns:c16="http://schemas.microsoft.com/office/drawing/2014/chart" uri="{C3380CC4-5D6E-409C-BE32-E72D297353CC}">
              <c16:uniqueId val="{00000001-7636-4626-A0D0-4A9425AA5FE7}"/>
            </c:ext>
          </c:extLst>
        </c:ser>
        <c:ser>
          <c:idx val="2"/>
          <c:order val="2"/>
          <c:tx>
            <c:strRef>
              <c:f>Hoja3!$B$31</c:f>
              <c:strCache>
                <c:ptCount val="1"/>
                <c:pt idx="0">
                  <c:v>2021</c:v>
                </c:pt>
              </c:strCache>
            </c:strRef>
          </c:tx>
          <c:spPr>
            <a:solidFill>
              <a:schemeClr val="accent3"/>
            </a:solidFill>
            <a:ln>
              <a:noFill/>
            </a:ln>
            <a:effectLst/>
          </c:spPr>
          <c:invertIfNegative val="0"/>
          <c:cat>
            <c:strRef>
              <c:f>Hoja3!$C$28:$D$28</c:f>
              <c:strCache>
                <c:ptCount val="2"/>
                <c:pt idx="0">
                  <c:v>EXPLOTABILIDAD BAJA</c:v>
                </c:pt>
                <c:pt idx="1">
                  <c:v>EXPLOTABILIDAD ALTA</c:v>
                </c:pt>
              </c:strCache>
            </c:strRef>
          </c:cat>
          <c:val>
            <c:numRef>
              <c:f>Hoja3!$C$31:$D$31</c:f>
              <c:numCache>
                <c:formatCode>0.00%</c:formatCode>
                <c:ptCount val="2"/>
                <c:pt idx="0">
                  <c:v>0.2056</c:v>
                </c:pt>
                <c:pt idx="1">
                  <c:v>9.1999999999999998E-2</c:v>
                </c:pt>
              </c:numCache>
            </c:numRef>
          </c:val>
          <c:extLst>
            <c:ext xmlns:c16="http://schemas.microsoft.com/office/drawing/2014/chart" uri="{C3380CC4-5D6E-409C-BE32-E72D297353CC}">
              <c16:uniqueId val="{00000002-7636-4626-A0D0-4A9425AA5FE7}"/>
            </c:ext>
          </c:extLst>
        </c:ser>
        <c:ser>
          <c:idx val="3"/>
          <c:order val="3"/>
          <c:tx>
            <c:strRef>
              <c:f>Hoja3!$B$32</c:f>
              <c:strCache>
                <c:ptCount val="1"/>
                <c:pt idx="0">
                  <c:v>2020</c:v>
                </c:pt>
              </c:strCache>
            </c:strRef>
          </c:tx>
          <c:spPr>
            <a:solidFill>
              <a:schemeClr val="accent4"/>
            </a:solidFill>
            <a:ln>
              <a:noFill/>
            </a:ln>
            <a:effectLst/>
          </c:spPr>
          <c:invertIfNegative val="0"/>
          <c:cat>
            <c:strRef>
              <c:f>Hoja3!$C$28:$D$28</c:f>
              <c:strCache>
                <c:ptCount val="2"/>
                <c:pt idx="0">
                  <c:v>EXPLOTABILIDAD BAJA</c:v>
                </c:pt>
                <c:pt idx="1">
                  <c:v>EXPLOTABILIDAD ALTA</c:v>
                </c:pt>
              </c:strCache>
            </c:strRef>
          </c:cat>
          <c:val>
            <c:numRef>
              <c:f>Hoja3!$C$32:$D$32</c:f>
              <c:numCache>
                <c:formatCode>0.00%</c:formatCode>
                <c:ptCount val="2"/>
                <c:pt idx="0">
                  <c:v>1.2E-2</c:v>
                </c:pt>
                <c:pt idx="1">
                  <c:v>1.4E-2</c:v>
                </c:pt>
              </c:numCache>
            </c:numRef>
          </c:val>
          <c:extLst>
            <c:ext xmlns:c16="http://schemas.microsoft.com/office/drawing/2014/chart" uri="{C3380CC4-5D6E-409C-BE32-E72D297353CC}">
              <c16:uniqueId val="{00000003-7636-4626-A0D0-4A9425AA5FE7}"/>
            </c:ext>
          </c:extLst>
        </c:ser>
        <c:ser>
          <c:idx val="4"/>
          <c:order val="4"/>
          <c:tx>
            <c:strRef>
              <c:f>Hoja3!$B$33</c:f>
              <c:strCache>
                <c:ptCount val="1"/>
                <c:pt idx="0">
                  <c:v>2019</c:v>
                </c:pt>
              </c:strCache>
            </c:strRef>
          </c:tx>
          <c:spPr>
            <a:solidFill>
              <a:schemeClr val="accent5"/>
            </a:solidFill>
            <a:ln>
              <a:noFill/>
            </a:ln>
            <a:effectLst/>
          </c:spPr>
          <c:invertIfNegative val="0"/>
          <c:cat>
            <c:strRef>
              <c:f>Hoja3!$C$28:$D$28</c:f>
              <c:strCache>
                <c:ptCount val="2"/>
                <c:pt idx="0">
                  <c:v>EXPLOTABILIDAD BAJA</c:v>
                </c:pt>
                <c:pt idx="1">
                  <c:v>EXPLOTABILIDAD ALTA</c:v>
                </c:pt>
              </c:strCache>
            </c:strRef>
          </c:cat>
          <c:val>
            <c:numRef>
              <c:f>Hoja3!$C$33:$D$33</c:f>
              <c:numCache>
                <c:formatCode>0.00%</c:formatCode>
                <c:ptCount val="2"/>
                <c:pt idx="0">
                  <c:v>3.4000000000000002E-2</c:v>
                </c:pt>
                <c:pt idx="1">
                  <c:v>9.7299999999999998E-2</c:v>
                </c:pt>
              </c:numCache>
            </c:numRef>
          </c:val>
          <c:extLst>
            <c:ext xmlns:c16="http://schemas.microsoft.com/office/drawing/2014/chart" uri="{C3380CC4-5D6E-409C-BE32-E72D297353CC}">
              <c16:uniqueId val="{00000004-7636-4626-A0D0-4A9425AA5FE7}"/>
            </c:ext>
          </c:extLst>
        </c:ser>
        <c:ser>
          <c:idx val="5"/>
          <c:order val="5"/>
          <c:tx>
            <c:strRef>
              <c:f>Hoja3!$B$34</c:f>
              <c:strCache>
                <c:ptCount val="1"/>
                <c:pt idx="0">
                  <c:v>2018(0 ANTERIOR)</c:v>
                </c:pt>
              </c:strCache>
            </c:strRef>
          </c:tx>
          <c:spPr>
            <a:solidFill>
              <a:schemeClr val="accent6"/>
            </a:solidFill>
            <a:ln>
              <a:noFill/>
            </a:ln>
            <a:effectLst/>
          </c:spPr>
          <c:invertIfNegative val="0"/>
          <c:cat>
            <c:strRef>
              <c:f>Hoja3!$C$28:$D$28</c:f>
              <c:strCache>
                <c:ptCount val="2"/>
                <c:pt idx="0">
                  <c:v>EXPLOTABILIDAD BAJA</c:v>
                </c:pt>
                <c:pt idx="1">
                  <c:v>EXPLOTABILIDAD ALTA</c:v>
                </c:pt>
              </c:strCache>
            </c:strRef>
          </c:cat>
          <c:val>
            <c:numRef>
              <c:f>Hoja3!$C$34:$D$34</c:f>
              <c:numCache>
                <c:formatCode>0.00%</c:formatCode>
                <c:ptCount val="2"/>
                <c:pt idx="0">
                  <c:v>7.9000000000000001E-2</c:v>
                </c:pt>
                <c:pt idx="1">
                  <c:v>5.0299999999999997E-2</c:v>
                </c:pt>
              </c:numCache>
            </c:numRef>
          </c:val>
          <c:extLst>
            <c:ext xmlns:c16="http://schemas.microsoft.com/office/drawing/2014/chart" uri="{C3380CC4-5D6E-409C-BE32-E72D297353CC}">
              <c16:uniqueId val="{00000005-7636-4626-A0D0-4A9425AA5FE7}"/>
            </c:ext>
          </c:extLst>
        </c:ser>
        <c:ser>
          <c:idx val="6"/>
          <c:order val="6"/>
          <c:tx>
            <c:strRef>
              <c:f>Hoja3!$B$35</c:f>
              <c:strCache>
                <c:ptCount val="1"/>
                <c:pt idx="0">
                  <c:v>NINGUNA</c:v>
                </c:pt>
              </c:strCache>
            </c:strRef>
          </c:tx>
          <c:spPr>
            <a:solidFill>
              <a:schemeClr val="accent1">
                <a:lumMod val="60000"/>
              </a:schemeClr>
            </a:solidFill>
            <a:ln>
              <a:noFill/>
            </a:ln>
            <a:effectLst/>
          </c:spPr>
          <c:invertIfNegative val="0"/>
          <c:cat>
            <c:strRef>
              <c:f>Hoja3!$C$28:$D$28</c:f>
              <c:strCache>
                <c:ptCount val="2"/>
                <c:pt idx="0">
                  <c:v>EXPLOTABILIDAD BAJA</c:v>
                </c:pt>
                <c:pt idx="1">
                  <c:v>EXPLOTABILIDAD ALTA</c:v>
                </c:pt>
              </c:strCache>
            </c:strRef>
          </c:cat>
          <c:val>
            <c:numRef>
              <c:f>Hoja3!$C$35:$D$35</c:f>
              <c:numCache>
                <c:formatCode>0.00%</c:formatCode>
                <c:ptCount val="2"/>
                <c:pt idx="0">
                  <c:v>5.67E-2</c:v>
                </c:pt>
                <c:pt idx="1">
                  <c:v>2.46E-2</c:v>
                </c:pt>
              </c:numCache>
            </c:numRef>
          </c:val>
          <c:extLst>
            <c:ext xmlns:c16="http://schemas.microsoft.com/office/drawing/2014/chart" uri="{C3380CC4-5D6E-409C-BE32-E72D297353CC}">
              <c16:uniqueId val="{00000006-7636-4626-A0D0-4A9425AA5FE7}"/>
            </c:ext>
          </c:extLst>
        </c:ser>
        <c:dLbls>
          <c:showLegendKey val="0"/>
          <c:showVal val="0"/>
          <c:showCatName val="0"/>
          <c:showSerName val="0"/>
          <c:showPercent val="0"/>
          <c:showBubbleSize val="0"/>
        </c:dLbls>
        <c:gapWidth val="219"/>
        <c:overlap val="100"/>
        <c:axId val="185848248"/>
        <c:axId val="185854480"/>
        <c:extLst>
          <c:ext xmlns:c15="http://schemas.microsoft.com/office/drawing/2012/chart" uri="{02D57815-91ED-43cb-92C2-25804820EDAC}">
            <c15:filteredBarSeries>
              <c15:ser>
                <c:idx val="7"/>
                <c:order val="7"/>
                <c:tx>
                  <c:strRef>
                    <c:extLst>
                      <c:ext uri="{02D57815-91ED-43cb-92C2-25804820EDAC}">
                        <c15:formulaRef>
                          <c15:sqref>Hoja3!$B$36</c15:sqref>
                        </c15:formulaRef>
                      </c:ext>
                    </c:extLst>
                    <c:strCache>
                      <c:ptCount val="1"/>
                      <c:pt idx="0">
                        <c:v>TOTAL </c:v>
                      </c:pt>
                    </c:strCache>
                  </c:strRef>
                </c:tx>
                <c:spPr>
                  <a:solidFill>
                    <a:schemeClr val="accent2">
                      <a:lumMod val="60000"/>
                    </a:schemeClr>
                  </a:solidFill>
                  <a:ln>
                    <a:noFill/>
                  </a:ln>
                  <a:effectLst/>
                </c:spPr>
                <c:invertIfNegative val="0"/>
                <c:cat>
                  <c:strRef>
                    <c:extLst>
                      <c:ext uri="{02D57815-91ED-43cb-92C2-25804820EDAC}">
                        <c15:formulaRef>
                          <c15:sqref>Hoja3!$C$28:$D$28</c15:sqref>
                        </c15:formulaRef>
                      </c:ext>
                    </c:extLst>
                    <c:strCache>
                      <c:ptCount val="2"/>
                      <c:pt idx="0">
                        <c:v>EXPLOTABILIDAD BAJA</c:v>
                      </c:pt>
                      <c:pt idx="1">
                        <c:v>EXPLOTABILIDAD ALTA</c:v>
                      </c:pt>
                    </c:strCache>
                  </c:strRef>
                </c:cat>
                <c:val>
                  <c:numRef>
                    <c:extLst>
                      <c:ext uri="{02D57815-91ED-43cb-92C2-25804820EDAC}">
                        <c15:formulaRef>
                          <c15:sqref>Hoja3!$C$36:$D$36</c15:sqref>
                        </c15:formulaRef>
                      </c:ext>
                    </c:extLst>
                    <c:numCache>
                      <c:formatCode>0.00%</c:formatCode>
                      <c:ptCount val="2"/>
                      <c:pt idx="0">
                        <c:v>0.43570000000000009</c:v>
                      </c:pt>
                      <c:pt idx="1">
                        <c:v>0.56429999999999991</c:v>
                      </c:pt>
                    </c:numCache>
                  </c:numRef>
                </c:val>
                <c:extLst>
                  <c:ext xmlns:c16="http://schemas.microsoft.com/office/drawing/2014/chart" uri="{C3380CC4-5D6E-409C-BE32-E72D297353CC}">
                    <c16:uniqueId val="{00000007-7636-4626-A0D0-4A9425AA5FE7}"/>
                  </c:ext>
                </c:extLst>
              </c15:ser>
            </c15:filteredBarSeries>
          </c:ext>
        </c:extLst>
      </c:barChart>
      <c:catAx>
        <c:axId val="18584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854480"/>
        <c:crosses val="autoZero"/>
        <c:auto val="1"/>
        <c:lblAlgn val="ctr"/>
        <c:lblOffset val="100"/>
        <c:noMultiLvlLbl val="0"/>
      </c:catAx>
      <c:valAx>
        <c:axId val="185854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84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tx>
            <c:strRef>
              <c:f>explotabilityscoreV3_published!$B$90</c:f>
              <c:strCache>
                <c:ptCount val="1"/>
                <c:pt idx="0">
                  <c:v>2023</c:v>
                </c:pt>
              </c:strCache>
            </c:strRef>
          </c:tx>
          <c:spPr>
            <a:solidFill>
              <a:schemeClr val="accent1"/>
            </a:solidFill>
            <a:ln>
              <a:noFill/>
            </a:ln>
            <a:effectLst/>
          </c:spPr>
          <c:invertIfNegative val="0"/>
          <c:dLbls>
            <c:dLbl>
              <c:idx val="0"/>
              <c:layout>
                <c:manualLayout>
                  <c:x val="-2.1330337715908896E-2"/>
                  <c:y val="-1.527041051352399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43-466A-BEAF-A3BA3B68ED0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explotabilityscoreV3_published!$C$89</c:f>
              <c:strCache>
                <c:ptCount val="1"/>
                <c:pt idx="0">
                  <c:v>EXPLOTABILIDAD BAJA</c:v>
                </c:pt>
              </c:strCache>
            </c:strRef>
          </c:cat>
          <c:val>
            <c:numRef>
              <c:f>explotabilityscoreV3_published!$C$90</c:f>
              <c:numCache>
                <c:formatCode>0.00%</c:formatCode>
                <c:ptCount val="1"/>
                <c:pt idx="0">
                  <c:v>1.11E-2</c:v>
                </c:pt>
              </c:numCache>
            </c:numRef>
          </c:val>
          <c:extLst>
            <c:ext xmlns:c16="http://schemas.microsoft.com/office/drawing/2014/chart" uri="{C3380CC4-5D6E-409C-BE32-E72D297353CC}">
              <c16:uniqueId val="{00000000-770C-4E67-8F35-2A4D0E435CA2}"/>
            </c:ext>
          </c:extLst>
        </c:ser>
        <c:ser>
          <c:idx val="1"/>
          <c:order val="1"/>
          <c:tx>
            <c:strRef>
              <c:f>explotabilityscoreV3_published!$B$91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explotabilityscoreV3_published!$C$89</c:f>
              <c:strCache>
                <c:ptCount val="1"/>
                <c:pt idx="0">
                  <c:v>EXPLOTABILIDAD BAJA</c:v>
                </c:pt>
              </c:strCache>
            </c:strRef>
          </c:cat>
          <c:val>
            <c:numRef>
              <c:f>explotabilityscoreV3_published!$C$91</c:f>
              <c:numCache>
                <c:formatCode>0.00%</c:formatCode>
                <c:ptCount val="1"/>
                <c:pt idx="0">
                  <c:v>0.3387</c:v>
                </c:pt>
              </c:numCache>
            </c:numRef>
          </c:val>
          <c:extLst>
            <c:ext xmlns:c16="http://schemas.microsoft.com/office/drawing/2014/chart" uri="{C3380CC4-5D6E-409C-BE32-E72D297353CC}">
              <c16:uniqueId val="{00000001-770C-4E67-8F35-2A4D0E435CA2}"/>
            </c:ext>
          </c:extLst>
        </c:ser>
        <c:ser>
          <c:idx val="2"/>
          <c:order val="2"/>
          <c:tx>
            <c:strRef>
              <c:f>explotabilityscoreV3_published!$B$92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explotabilityscoreV3_published!$C$89</c:f>
              <c:strCache>
                <c:ptCount val="1"/>
                <c:pt idx="0">
                  <c:v>EXPLOTABILIDAD BAJA</c:v>
                </c:pt>
              </c:strCache>
            </c:strRef>
          </c:cat>
          <c:val>
            <c:numRef>
              <c:f>explotabilityscoreV3_published!$C$92</c:f>
              <c:numCache>
                <c:formatCode>0.00%</c:formatCode>
                <c:ptCount val="1"/>
                <c:pt idx="0">
                  <c:v>0.17660000000000001</c:v>
                </c:pt>
              </c:numCache>
            </c:numRef>
          </c:val>
          <c:extLst>
            <c:ext xmlns:c16="http://schemas.microsoft.com/office/drawing/2014/chart" uri="{C3380CC4-5D6E-409C-BE32-E72D297353CC}">
              <c16:uniqueId val="{00000002-770C-4E67-8F35-2A4D0E435CA2}"/>
            </c:ext>
          </c:extLst>
        </c:ser>
        <c:ser>
          <c:idx val="3"/>
          <c:order val="3"/>
          <c:tx>
            <c:strRef>
              <c:f>explotabilityscoreV3_published!$B$93</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explotabilityscoreV3_published!$C$89</c:f>
              <c:strCache>
                <c:ptCount val="1"/>
                <c:pt idx="0">
                  <c:v>EXPLOTABILIDAD BAJA</c:v>
                </c:pt>
              </c:strCache>
            </c:strRef>
          </c:cat>
          <c:val>
            <c:numRef>
              <c:f>explotabilityscoreV3_published!$C$93</c:f>
              <c:numCache>
                <c:formatCode>0.00%</c:formatCode>
                <c:ptCount val="1"/>
                <c:pt idx="0">
                  <c:v>0.18240000000000001</c:v>
                </c:pt>
              </c:numCache>
            </c:numRef>
          </c:val>
          <c:extLst>
            <c:ext xmlns:c16="http://schemas.microsoft.com/office/drawing/2014/chart" uri="{C3380CC4-5D6E-409C-BE32-E72D297353CC}">
              <c16:uniqueId val="{00000003-770C-4E67-8F35-2A4D0E435CA2}"/>
            </c:ext>
          </c:extLst>
        </c:ser>
        <c:ser>
          <c:idx val="4"/>
          <c:order val="4"/>
          <c:tx>
            <c:strRef>
              <c:f>explotabilityscoreV3_published!$B$94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explotabilityscoreV3_published!$C$89</c:f>
              <c:strCache>
                <c:ptCount val="1"/>
                <c:pt idx="0">
                  <c:v>EXPLOTABILIDAD BAJA</c:v>
                </c:pt>
              </c:strCache>
            </c:strRef>
          </c:cat>
          <c:val>
            <c:numRef>
              <c:f>explotabilityscoreV3_published!$C$94</c:f>
              <c:numCache>
                <c:formatCode>0.00%</c:formatCode>
                <c:ptCount val="1"/>
                <c:pt idx="0">
                  <c:v>0.19639999999999999</c:v>
                </c:pt>
              </c:numCache>
            </c:numRef>
          </c:val>
          <c:extLst>
            <c:ext xmlns:c16="http://schemas.microsoft.com/office/drawing/2014/chart" uri="{C3380CC4-5D6E-409C-BE32-E72D297353CC}">
              <c16:uniqueId val="{00000004-770C-4E67-8F35-2A4D0E435CA2}"/>
            </c:ext>
          </c:extLst>
        </c:ser>
        <c:ser>
          <c:idx val="5"/>
          <c:order val="5"/>
          <c:tx>
            <c:strRef>
              <c:f>explotabilityscoreV3_published!$B$95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explotabilityscoreV3_published!$C$89</c:f>
              <c:strCache>
                <c:ptCount val="1"/>
                <c:pt idx="0">
                  <c:v>EXPLOTABILIDAD BAJA</c:v>
                </c:pt>
              </c:strCache>
            </c:strRef>
          </c:cat>
          <c:val>
            <c:numRef>
              <c:f>explotabilityscoreV3_published!$C$95</c:f>
              <c:numCache>
                <c:formatCode>0.00%</c:formatCode>
                <c:ptCount val="1"/>
                <c:pt idx="0">
                  <c:v>6.3399999999999998E-2</c:v>
                </c:pt>
              </c:numCache>
            </c:numRef>
          </c:val>
          <c:extLst>
            <c:ext xmlns:c16="http://schemas.microsoft.com/office/drawing/2014/chart" uri="{C3380CC4-5D6E-409C-BE32-E72D297353CC}">
              <c16:uniqueId val="{00000005-770C-4E67-8F35-2A4D0E435CA2}"/>
            </c:ext>
          </c:extLst>
        </c:ser>
        <c:ser>
          <c:idx val="6"/>
          <c:order val="6"/>
          <c:tx>
            <c:strRef>
              <c:f>explotabilityscoreV3_published!$B$96</c:f>
              <c:strCache>
                <c:ptCount val="1"/>
                <c:pt idx="0">
                  <c:v>NINGUNA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explotabilityscoreV3_published!$C$89</c:f>
              <c:strCache>
                <c:ptCount val="1"/>
                <c:pt idx="0">
                  <c:v>EXPLOTABILIDAD BAJA</c:v>
                </c:pt>
              </c:strCache>
            </c:strRef>
          </c:cat>
          <c:val>
            <c:numRef>
              <c:f>explotabilityscoreV3_published!$C$96</c:f>
              <c:numCache>
                <c:formatCode>0.00%</c:formatCode>
                <c:ptCount val="1"/>
                <c:pt idx="0">
                  <c:v>3.1399999999999997E-2</c:v>
                </c:pt>
              </c:numCache>
            </c:numRef>
          </c:val>
          <c:extLst>
            <c:ext xmlns:c16="http://schemas.microsoft.com/office/drawing/2014/chart" uri="{C3380CC4-5D6E-409C-BE32-E72D297353CC}">
              <c16:uniqueId val="{00000006-770C-4E67-8F35-2A4D0E435CA2}"/>
            </c:ext>
          </c:extLst>
        </c:ser>
        <c:dLbls>
          <c:dLblPos val="ctr"/>
          <c:showLegendKey val="0"/>
          <c:showVal val="1"/>
          <c:showCatName val="0"/>
          <c:showSerName val="0"/>
          <c:showPercent val="0"/>
          <c:showBubbleSize val="0"/>
        </c:dLbls>
        <c:gapWidth val="219"/>
        <c:overlap val="100"/>
        <c:axId val="1009971640"/>
        <c:axId val="1009970984"/>
        <c:extLst>
          <c:ext xmlns:c15="http://schemas.microsoft.com/office/drawing/2012/chart" uri="{02D57815-91ED-43cb-92C2-25804820EDAC}">
            <c15:filteredBarSeries>
              <c15:ser>
                <c:idx val="7"/>
                <c:order val="7"/>
                <c:tx>
                  <c:strRef>
                    <c:extLst>
                      <c:ext uri="{02D57815-91ED-43cb-92C2-25804820EDAC}">
                        <c15:formulaRef>
                          <c15:sqref>explotabilityscoreV3_published!$B$97</c15:sqref>
                        </c15:formulaRef>
                      </c:ext>
                    </c:extLst>
                    <c:strCache>
                      <c:ptCount val="1"/>
                      <c:pt idx="0">
                        <c:v>TOTAL </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explotabilityscoreV3_published!$C$89</c15:sqref>
                        </c15:formulaRef>
                      </c:ext>
                    </c:extLst>
                    <c:strCache>
                      <c:ptCount val="1"/>
                      <c:pt idx="0">
                        <c:v>EXPLOTABILIDAD BAJA</c:v>
                      </c:pt>
                    </c:strCache>
                  </c:strRef>
                </c:cat>
                <c:val>
                  <c:numRef>
                    <c:extLst>
                      <c:ext uri="{02D57815-91ED-43cb-92C2-25804820EDAC}">
                        <c15:formulaRef>
                          <c15:sqref>explotabilityscoreV3_published!$C$97</c15:sqref>
                        </c15:formulaRef>
                      </c:ext>
                    </c:extLst>
                    <c:numCache>
                      <c:formatCode>0.00%</c:formatCode>
                      <c:ptCount val="1"/>
                      <c:pt idx="0">
                        <c:v>1</c:v>
                      </c:pt>
                    </c:numCache>
                  </c:numRef>
                </c:val>
                <c:extLst>
                  <c:ext xmlns:c16="http://schemas.microsoft.com/office/drawing/2014/chart" uri="{C3380CC4-5D6E-409C-BE32-E72D297353CC}">
                    <c16:uniqueId val="{00000007-770C-4E67-8F35-2A4D0E435CA2}"/>
                  </c:ext>
                </c:extLst>
              </c15:ser>
            </c15:filteredBarSeries>
          </c:ext>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DBF4-4592-BC78-C1B3B6FAE90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DBF4-4592-BC78-C1B3B6FAE90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DBF4-4592-BC78-C1B3B6FAE90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DBF4-4592-BC78-C1B3B6FAE90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DBF4-4592-BC78-C1B3B6FAE90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DBF4-4592-BC78-C1B3B6FAE90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DBF4-4592-BC78-C1B3B6FAE90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DBF4-4592-BC78-C1B3B6FAE90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rPr>
              <a:t>RELACION IMPACTO/AÑO DE PUBLICACION CVE IOT</a:t>
            </a:r>
            <a:endParaRPr lang="es-ES" sz="2400">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2"/>
          <c:order val="2"/>
          <c:tx>
            <c:strRef>
              <c:f>impactscoreV3_published!$B$59</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impactscoreV3_published!$C$56:$F$56</c15:sqref>
                  </c15:fullRef>
                </c:ext>
              </c:extLst>
              <c:f>impactscoreV3_published!$E$56:$F$56</c:f>
              <c:strCache>
                <c:ptCount val="2"/>
                <c:pt idx="0">
                  <c:v>IMPACTO MEDIO</c:v>
                </c:pt>
                <c:pt idx="1">
                  <c:v>IMPACTO BAJO</c:v>
                </c:pt>
              </c:strCache>
            </c:strRef>
          </c:cat>
          <c:val>
            <c:numRef>
              <c:extLst>
                <c:ext xmlns:c15="http://schemas.microsoft.com/office/drawing/2012/chart" uri="{02D57815-91ED-43cb-92C2-25804820EDAC}">
                  <c15:fullRef>
                    <c15:sqref>impactscoreV3_published!$C$59:$F$59</c15:sqref>
                  </c15:fullRef>
                </c:ext>
              </c:extLst>
              <c:f>impactscoreV3_published!$E$59:$F$59</c:f>
              <c:numCache>
                <c:formatCode>0.00%</c:formatCode>
                <c:ptCount val="2"/>
                <c:pt idx="0">
                  <c:v>0.1268</c:v>
                </c:pt>
                <c:pt idx="1">
                  <c:v>5.0999999999999997E-2</c:v>
                </c:pt>
              </c:numCache>
            </c:numRef>
          </c:val>
          <c:extLst>
            <c:ext xmlns:c16="http://schemas.microsoft.com/office/drawing/2014/chart" uri="{C3380CC4-5D6E-409C-BE32-E72D297353CC}">
              <c16:uniqueId val="{00000002-7A06-40CD-8179-4DEE9DCC092E}"/>
            </c:ext>
          </c:extLst>
        </c:ser>
        <c:ser>
          <c:idx val="3"/>
          <c:order val="3"/>
          <c:tx>
            <c:strRef>
              <c:f>impactscoreV3_published!$B$60</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impactscoreV3_published!$C$56:$F$56</c15:sqref>
                  </c15:fullRef>
                </c:ext>
              </c:extLst>
              <c:f>impactscoreV3_published!$E$56:$F$56</c:f>
              <c:strCache>
                <c:ptCount val="2"/>
                <c:pt idx="0">
                  <c:v>IMPACTO MEDIO</c:v>
                </c:pt>
                <c:pt idx="1">
                  <c:v>IMPACTO BAJO</c:v>
                </c:pt>
              </c:strCache>
            </c:strRef>
          </c:cat>
          <c:val>
            <c:numRef>
              <c:extLst>
                <c:ext xmlns:c15="http://schemas.microsoft.com/office/drawing/2012/chart" uri="{02D57815-91ED-43cb-92C2-25804820EDAC}">
                  <c15:fullRef>
                    <c15:sqref>impactscoreV3_published!$C$60:$F$60</c15:sqref>
                  </c15:fullRef>
                </c:ext>
              </c:extLst>
              <c:f>impactscoreV3_published!$E$60:$F$60</c:f>
              <c:numCache>
                <c:formatCode>0.00%</c:formatCode>
                <c:ptCount val="2"/>
                <c:pt idx="0">
                  <c:v>0.151</c:v>
                </c:pt>
                <c:pt idx="1">
                  <c:v>3.7199999999999997E-2</c:v>
                </c:pt>
              </c:numCache>
            </c:numRef>
          </c:val>
          <c:extLst>
            <c:ext xmlns:c16="http://schemas.microsoft.com/office/drawing/2014/chart" uri="{C3380CC4-5D6E-409C-BE32-E72D297353CC}">
              <c16:uniqueId val="{00000003-7A06-40CD-8179-4DEE9DCC092E}"/>
            </c:ext>
          </c:extLst>
        </c:ser>
        <c:ser>
          <c:idx val="4"/>
          <c:order val="4"/>
          <c:tx>
            <c:strRef>
              <c:f>impactscoreV3_published!$B$61</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impactscoreV3_published!$C$56:$F$56</c15:sqref>
                  </c15:fullRef>
                </c:ext>
              </c:extLst>
              <c:f>impactscoreV3_published!$E$56:$F$56</c:f>
              <c:strCache>
                <c:ptCount val="2"/>
                <c:pt idx="0">
                  <c:v>IMPACTO MEDIO</c:v>
                </c:pt>
                <c:pt idx="1">
                  <c:v>IMPACTO BAJO</c:v>
                </c:pt>
              </c:strCache>
            </c:strRef>
          </c:cat>
          <c:val>
            <c:numRef>
              <c:extLst>
                <c:ext xmlns:c15="http://schemas.microsoft.com/office/drawing/2012/chart" uri="{02D57815-91ED-43cb-92C2-25804820EDAC}">
                  <c15:fullRef>
                    <c15:sqref>impactscoreV3_published!$C$61:$F$61</c15:sqref>
                  </c15:fullRef>
                </c:ext>
              </c:extLst>
              <c:f>impactscoreV3_published!$E$61:$F$61</c:f>
              <c:numCache>
                <c:formatCode>0.00%</c:formatCode>
                <c:ptCount val="2"/>
                <c:pt idx="0">
                  <c:v>0.15</c:v>
                </c:pt>
                <c:pt idx="1">
                  <c:v>4.7300000000000002E-2</c:v>
                </c:pt>
              </c:numCache>
            </c:numRef>
          </c:val>
          <c:extLst>
            <c:ext xmlns:c16="http://schemas.microsoft.com/office/drawing/2014/chart" uri="{C3380CC4-5D6E-409C-BE32-E72D297353CC}">
              <c16:uniqueId val="{00000004-7A06-40CD-8179-4DEE9DCC092E}"/>
            </c:ext>
          </c:extLst>
        </c:ser>
        <c:ser>
          <c:idx val="5"/>
          <c:order val="5"/>
          <c:tx>
            <c:strRef>
              <c:f>impactscoreV3_published!$B$62</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impactscoreV3_published!$C$56:$F$56</c15:sqref>
                  </c15:fullRef>
                </c:ext>
              </c:extLst>
              <c:f>impactscoreV3_published!$E$56:$F$56</c:f>
              <c:strCache>
                <c:ptCount val="2"/>
                <c:pt idx="0">
                  <c:v>IMPACTO MEDIO</c:v>
                </c:pt>
                <c:pt idx="1">
                  <c:v>IMPACTO BAJO</c:v>
                </c:pt>
              </c:strCache>
            </c:strRef>
          </c:cat>
          <c:val>
            <c:numRef>
              <c:extLst>
                <c:ext xmlns:c15="http://schemas.microsoft.com/office/drawing/2012/chart" uri="{02D57815-91ED-43cb-92C2-25804820EDAC}">
                  <c15:fullRef>
                    <c15:sqref>impactscoreV3_published!$C$62:$F$62</c15:sqref>
                  </c15:fullRef>
                </c:ext>
              </c:extLst>
              <c:f>impactscoreV3_published!$E$62:$F$62</c:f>
              <c:numCache>
                <c:formatCode>0.00%</c:formatCode>
                <c:ptCount val="2"/>
                <c:pt idx="0">
                  <c:v>2.9700000000000001E-2</c:v>
                </c:pt>
                <c:pt idx="1">
                  <c:v>2.06E-2</c:v>
                </c:pt>
              </c:numCache>
            </c:numRef>
          </c:val>
          <c:extLst>
            <c:ext xmlns:c16="http://schemas.microsoft.com/office/drawing/2014/chart" uri="{C3380CC4-5D6E-409C-BE32-E72D297353CC}">
              <c16:uniqueId val="{00000005-7A06-40CD-8179-4DEE9DCC092E}"/>
            </c:ext>
          </c:extLst>
        </c:ser>
        <c:dLbls>
          <c:dLblPos val="ctr"/>
          <c:showLegendKey val="0"/>
          <c:showVal val="1"/>
          <c:showCatName val="0"/>
          <c:showSerName val="0"/>
          <c:showPercent val="0"/>
          <c:showBubbleSize val="0"/>
        </c:dLbls>
        <c:gapWidth val="219"/>
        <c:overlap val="100"/>
        <c:axId val="1159496400"/>
        <c:axId val="1159501320"/>
        <c:extLst>
          <c:ext xmlns:c15="http://schemas.microsoft.com/office/drawing/2012/chart" uri="{02D57815-91ED-43cb-92C2-25804820EDAC}">
            <c15:filteredBarSeries>
              <c15:ser>
                <c:idx val="0"/>
                <c:order val="0"/>
                <c:tx>
                  <c:strRef>
                    <c:extLst>
                      <c:ext uri="{02D57815-91ED-43cb-92C2-25804820EDAC}">
                        <c15:formulaRef>
                          <c15:sqref>impactscoreV3_published!$B$57</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impactscoreV3_published!$C$56:$F$56</c15:sqref>
                        </c15:fullRef>
                        <c15:formulaRef>
                          <c15:sqref>impactscoreV3_published!$E$56:$F$56</c15:sqref>
                        </c15:formulaRef>
                      </c:ext>
                    </c:extLst>
                    <c:strCache>
                      <c:ptCount val="2"/>
                      <c:pt idx="0">
                        <c:v>IMPACTO MEDIO</c:v>
                      </c:pt>
                      <c:pt idx="1">
                        <c:v>IMPACTO BAJO</c:v>
                      </c:pt>
                    </c:strCache>
                  </c:strRef>
                </c:cat>
                <c:val>
                  <c:numRef>
                    <c:extLst>
                      <c:ext uri="{02D57815-91ED-43cb-92C2-25804820EDAC}">
                        <c15:fullRef>
                          <c15:sqref>impactscoreV3_published!$C$57:$F$57</c15:sqref>
                        </c15:fullRef>
                        <c15:formulaRef>
                          <c15:sqref>impactscoreV3_published!$E$57:$F$57</c15:sqref>
                        </c15:formulaRef>
                      </c:ext>
                    </c:extLst>
                    <c:numCache>
                      <c:formatCode>0.00%</c:formatCode>
                      <c:ptCount val="2"/>
                      <c:pt idx="0">
                        <c:v>6.4999999999999997E-3</c:v>
                      </c:pt>
                      <c:pt idx="1">
                        <c:v>5.0000000000000001E-3</c:v>
                      </c:pt>
                    </c:numCache>
                  </c:numRef>
                </c:val>
                <c:extLst>
                  <c:ext xmlns:c16="http://schemas.microsoft.com/office/drawing/2014/chart" uri="{C3380CC4-5D6E-409C-BE32-E72D297353CC}">
                    <c16:uniqueId val="{00000000-7A06-40CD-8179-4DEE9DCC092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impactscoreV3_published!$B$58</c15:sqref>
                        </c15:formulaRef>
                      </c:ext>
                    </c:extLst>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impactscoreV3_published!$C$56:$F$56</c15:sqref>
                        </c15:fullRef>
                        <c15:formulaRef>
                          <c15:sqref>impactscoreV3_published!$E$56:$F$56</c15:sqref>
                        </c15:formulaRef>
                      </c:ext>
                    </c:extLst>
                    <c:strCache>
                      <c:ptCount val="2"/>
                      <c:pt idx="0">
                        <c:v>IMPACTO MEDIO</c:v>
                      </c:pt>
                      <c:pt idx="1">
                        <c:v>IMPACTO BAJO</c:v>
                      </c:pt>
                    </c:strCache>
                  </c:strRef>
                </c:cat>
                <c:val>
                  <c:numRef>
                    <c:extLst>
                      <c:ext xmlns:c15="http://schemas.microsoft.com/office/drawing/2012/chart" uri="{02D57815-91ED-43cb-92C2-25804820EDAC}">
                        <c15:fullRef>
                          <c15:sqref>impactscoreV3_published!$C$58:$F$58</c15:sqref>
                        </c15:fullRef>
                        <c15:formulaRef>
                          <c15:sqref>impactscoreV3_published!$E$58:$F$58</c15:sqref>
                        </c15:formulaRef>
                      </c:ext>
                    </c:extLst>
                    <c:numCache>
                      <c:formatCode>0.00%</c:formatCode>
                      <c:ptCount val="2"/>
                      <c:pt idx="0">
                        <c:v>0.23599999999999999</c:v>
                      </c:pt>
                      <c:pt idx="1">
                        <c:v>0.1137</c:v>
                      </c:pt>
                    </c:numCache>
                  </c:numRef>
                </c:val>
                <c:extLst xmlns:c15="http://schemas.microsoft.com/office/drawing/2012/chart">
                  <c:ext xmlns:c16="http://schemas.microsoft.com/office/drawing/2014/chart" uri="{C3380CC4-5D6E-409C-BE32-E72D297353CC}">
                    <c16:uniqueId val="{00000001-7A06-40CD-8179-4DEE9DCC092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impactscoreV3_published!$B$63</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impactscoreV3_published!$C$56:$F$56</c15:sqref>
                        </c15:fullRef>
                        <c15:formulaRef>
                          <c15:sqref>impactscoreV3_published!$E$56:$F$56</c15:sqref>
                        </c15:formulaRef>
                      </c:ext>
                    </c:extLst>
                    <c:strCache>
                      <c:ptCount val="2"/>
                      <c:pt idx="0">
                        <c:v>IMPACTO MEDIO</c:v>
                      </c:pt>
                      <c:pt idx="1">
                        <c:v>IMPACTO BAJO</c:v>
                      </c:pt>
                    </c:strCache>
                  </c:strRef>
                </c:cat>
                <c:val>
                  <c:numRef>
                    <c:extLst>
                      <c:ext xmlns:c15="http://schemas.microsoft.com/office/drawing/2012/chart" uri="{02D57815-91ED-43cb-92C2-25804820EDAC}">
                        <c15:fullRef>
                          <c15:sqref>impactscoreV3_published!$C$63:$F$63</c15:sqref>
                        </c15:fullRef>
                        <c15:formulaRef>
                          <c15:sqref>impactscoreV3_published!$E$63:$F$63</c15:sqref>
                        </c15:formulaRef>
                      </c:ext>
                    </c:extLst>
                    <c:numCache>
                      <c:formatCode>0.00%</c:formatCode>
                      <c:ptCount val="2"/>
                      <c:pt idx="0">
                        <c:v>0.7</c:v>
                      </c:pt>
                      <c:pt idx="1">
                        <c:v>0.27479999999999999</c:v>
                      </c:pt>
                    </c:numCache>
                  </c:numRef>
                </c:val>
                <c:extLst xmlns:c15="http://schemas.microsoft.com/office/drawing/2012/chart">
                  <c:ext xmlns:c16="http://schemas.microsoft.com/office/drawing/2014/chart" uri="{C3380CC4-5D6E-409C-BE32-E72D297353CC}">
                    <c16:uniqueId val="{00000006-7A06-40CD-8179-4DEE9DCC092E}"/>
                  </c:ext>
                </c:extLst>
              </c15:ser>
            </c15:filteredBarSeries>
          </c:ext>
        </c:extLst>
      </c:barChart>
      <c:catAx>
        <c:axId val="115949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59501320"/>
        <c:crosses val="autoZero"/>
        <c:auto val="1"/>
        <c:lblAlgn val="ctr"/>
        <c:lblOffset val="100"/>
        <c:noMultiLvlLbl val="0"/>
      </c:catAx>
      <c:valAx>
        <c:axId val="1159501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496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rPr>
              <a:t>RELACION IMPACTO/AÑO DE PUBLICACION CVE SMART HOME</a:t>
            </a:r>
            <a:endParaRPr lang="es-ES" sz="2400">
              <a:effectLs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2"/>
          <c:order val="2"/>
          <c:tx>
            <c:strRef>
              <c:f>impactscoreV3_published!$I$59</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impactscoreV3_published!$J$56:$M$56</c15:sqref>
                  </c15:fullRef>
                </c:ext>
              </c:extLst>
              <c:f>impactscoreV3_published!$L$56:$M$56</c:f>
              <c:strCache>
                <c:ptCount val="2"/>
                <c:pt idx="0">
                  <c:v>IMPACTO MEDIO</c:v>
                </c:pt>
                <c:pt idx="1">
                  <c:v>IMPACTO BAJO</c:v>
                </c:pt>
              </c:strCache>
            </c:strRef>
          </c:cat>
          <c:val>
            <c:numRef>
              <c:extLst>
                <c:ext xmlns:c15="http://schemas.microsoft.com/office/drawing/2012/chart" uri="{02D57815-91ED-43cb-92C2-25804820EDAC}">
                  <c15:fullRef>
                    <c15:sqref>impactscoreV3_published!$J$59:$M$59</c15:sqref>
                  </c15:fullRef>
                </c:ext>
              </c:extLst>
              <c:f>impactscoreV3_published!$L$59:$M$59</c:f>
              <c:numCache>
                <c:formatCode>0.00%</c:formatCode>
                <c:ptCount val="2"/>
                <c:pt idx="0">
                  <c:v>7.4999999999999997E-2</c:v>
                </c:pt>
                <c:pt idx="1">
                  <c:v>7.4999999999999997E-2</c:v>
                </c:pt>
              </c:numCache>
            </c:numRef>
          </c:val>
          <c:extLst>
            <c:ext xmlns:c16="http://schemas.microsoft.com/office/drawing/2014/chart" uri="{C3380CC4-5D6E-409C-BE32-E72D297353CC}">
              <c16:uniqueId val="{00000000-BFAC-4CC1-B108-E59E56159578}"/>
            </c:ext>
          </c:extLst>
        </c:ser>
        <c:ser>
          <c:idx val="3"/>
          <c:order val="3"/>
          <c:tx>
            <c:strRef>
              <c:f>impactscoreV3_published!$I$60</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impactscoreV3_published!$J$56:$M$56</c15:sqref>
                  </c15:fullRef>
                </c:ext>
              </c:extLst>
              <c:f>impactscoreV3_published!$L$56:$M$56</c:f>
              <c:strCache>
                <c:ptCount val="2"/>
                <c:pt idx="0">
                  <c:v>IMPACTO MEDIO</c:v>
                </c:pt>
                <c:pt idx="1">
                  <c:v>IMPACTO BAJO</c:v>
                </c:pt>
              </c:strCache>
            </c:strRef>
          </c:cat>
          <c:val>
            <c:numRef>
              <c:extLst>
                <c:ext xmlns:c15="http://schemas.microsoft.com/office/drawing/2012/chart" uri="{02D57815-91ED-43cb-92C2-25804820EDAC}">
                  <c15:fullRef>
                    <c15:sqref>impactscoreV3_published!$J$60:$M$60</c15:sqref>
                  </c15:fullRef>
                </c:ext>
              </c:extLst>
              <c:f>impactscoreV3_published!$L$60:$M$60</c:f>
              <c:numCache>
                <c:formatCode>0.00%</c:formatCode>
                <c:ptCount val="2"/>
                <c:pt idx="0">
                  <c:v>3.7499999999999999E-2</c:v>
                </c:pt>
                <c:pt idx="1">
                  <c:v>0</c:v>
                </c:pt>
              </c:numCache>
            </c:numRef>
          </c:val>
          <c:extLst>
            <c:ext xmlns:c16="http://schemas.microsoft.com/office/drawing/2014/chart" uri="{C3380CC4-5D6E-409C-BE32-E72D297353CC}">
              <c16:uniqueId val="{00000001-BFAC-4CC1-B108-E59E56159578}"/>
            </c:ext>
          </c:extLst>
        </c:ser>
        <c:ser>
          <c:idx val="4"/>
          <c:order val="4"/>
          <c:tx>
            <c:strRef>
              <c:f>impactscoreV3_published!$I$61</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impactscoreV3_published!$J$56:$M$56</c15:sqref>
                  </c15:fullRef>
                </c:ext>
              </c:extLst>
              <c:f>impactscoreV3_published!$L$56:$M$56</c:f>
              <c:strCache>
                <c:ptCount val="2"/>
                <c:pt idx="0">
                  <c:v>IMPACTO MEDIO</c:v>
                </c:pt>
                <c:pt idx="1">
                  <c:v>IMPACTO BAJO</c:v>
                </c:pt>
              </c:strCache>
            </c:strRef>
          </c:cat>
          <c:val>
            <c:numRef>
              <c:extLst>
                <c:ext xmlns:c15="http://schemas.microsoft.com/office/drawing/2012/chart" uri="{02D57815-91ED-43cb-92C2-25804820EDAC}">
                  <c15:fullRef>
                    <c15:sqref>impactscoreV3_published!$J$61:$M$61</c15:sqref>
                  </c15:fullRef>
                </c:ext>
              </c:extLst>
              <c:f>impactscoreV3_published!$L$61:$M$61</c:f>
              <c:numCache>
                <c:formatCode>0.00%</c:formatCode>
                <c:ptCount val="2"/>
                <c:pt idx="0">
                  <c:v>0.125</c:v>
                </c:pt>
                <c:pt idx="1">
                  <c:v>0.05</c:v>
                </c:pt>
              </c:numCache>
            </c:numRef>
          </c:val>
          <c:extLst>
            <c:ext xmlns:c16="http://schemas.microsoft.com/office/drawing/2014/chart" uri="{C3380CC4-5D6E-409C-BE32-E72D297353CC}">
              <c16:uniqueId val="{00000002-BFAC-4CC1-B108-E59E56159578}"/>
            </c:ext>
          </c:extLst>
        </c:ser>
        <c:ser>
          <c:idx val="5"/>
          <c:order val="5"/>
          <c:tx>
            <c:strRef>
              <c:f>impactscoreV3_published!$I$62</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impactscoreV3_published!$J$56:$M$56</c15:sqref>
                  </c15:fullRef>
                </c:ext>
              </c:extLst>
              <c:f>impactscoreV3_published!$L$56:$M$56</c:f>
              <c:strCache>
                <c:ptCount val="2"/>
                <c:pt idx="0">
                  <c:v>IMPACTO MEDIO</c:v>
                </c:pt>
                <c:pt idx="1">
                  <c:v>IMPACTO BAJO</c:v>
                </c:pt>
              </c:strCache>
            </c:strRef>
          </c:cat>
          <c:val>
            <c:numRef>
              <c:extLst>
                <c:ext xmlns:c15="http://schemas.microsoft.com/office/drawing/2012/chart" uri="{02D57815-91ED-43cb-92C2-25804820EDAC}">
                  <c15:fullRef>
                    <c15:sqref>impactscoreV3_published!$J$62:$M$62</c15:sqref>
                  </c15:fullRef>
                </c:ext>
              </c:extLst>
              <c:f>impactscoreV3_published!$L$62:$M$62</c:f>
              <c:numCache>
                <c:formatCode>0.00%</c:formatCode>
                <c:ptCount val="2"/>
                <c:pt idx="0">
                  <c:v>0.2</c:v>
                </c:pt>
                <c:pt idx="1">
                  <c:v>0.1875</c:v>
                </c:pt>
              </c:numCache>
            </c:numRef>
          </c:val>
          <c:extLst>
            <c:ext xmlns:c16="http://schemas.microsoft.com/office/drawing/2014/chart" uri="{C3380CC4-5D6E-409C-BE32-E72D297353CC}">
              <c16:uniqueId val="{00000003-BFAC-4CC1-B108-E59E56159578}"/>
            </c:ext>
          </c:extLst>
        </c:ser>
        <c:dLbls>
          <c:dLblPos val="ctr"/>
          <c:showLegendKey val="0"/>
          <c:showVal val="1"/>
          <c:showCatName val="0"/>
          <c:showSerName val="0"/>
          <c:showPercent val="0"/>
          <c:showBubbleSize val="0"/>
        </c:dLbls>
        <c:gapWidth val="219"/>
        <c:overlap val="100"/>
        <c:axId val="1159496400"/>
        <c:axId val="1159501320"/>
        <c:extLst>
          <c:ext xmlns:c15="http://schemas.microsoft.com/office/drawing/2012/chart" uri="{02D57815-91ED-43cb-92C2-25804820EDAC}">
            <c15:filteredBarSeries>
              <c15:ser>
                <c:idx val="0"/>
                <c:order val="0"/>
                <c:tx>
                  <c:strRef>
                    <c:extLst>
                      <c:ext uri="{02D57815-91ED-43cb-92C2-25804820EDAC}">
                        <c15:formulaRef>
                          <c15:sqref>impactscoreV3_published!$I$57</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impactscoreV3_published!$J$56:$M$56</c15:sqref>
                        </c15:fullRef>
                        <c15:formulaRef>
                          <c15:sqref>impactscoreV3_published!$L$56:$M$56</c15:sqref>
                        </c15:formulaRef>
                      </c:ext>
                    </c:extLst>
                    <c:strCache>
                      <c:ptCount val="2"/>
                      <c:pt idx="0">
                        <c:v>IMPACTO MEDIO</c:v>
                      </c:pt>
                      <c:pt idx="1">
                        <c:v>IMPACTO BAJO</c:v>
                      </c:pt>
                    </c:strCache>
                  </c:strRef>
                </c:cat>
                <c:val>
                  <c:numRef>
                    <c:extLst>
                      <c:ext uri="{02D57815-91ED-43cb-92C2-25804820EDAC}">
                        <c15:fullRef>
                          <c15:sqref>impactscoreV3_published!$J$57:$M$57</c15:sqref>
                        </c15:fullRef>
                        <c15:formulaRef>
                          <c15:sqref>impactscoreV3_published!$L$57:$M$57</c15:sqref>
                        </c15:formulaRef>
                      </c:ext>
                    </c:extLst>
                    <c:numCache>
                      <c:formatCode>0.00%</c:formatCode>
                      <c:ptCount val="2"/>
                      <c:pt idx="0">
                        <c:v>0</c:v>
                      </c:pt>
                      <c:pt idx="1">
                        <c:v>0</c:v>
                      </c:pt>
                    </c:numCache>
                  </c:numRef>
                </c:val>
                <c:extLst>
                  <c:ext xmlns:c16="http://schemas.microsoft.com/office/drawing/2014/chart" uri="{C3380CC4-5D6E-409C-BE32-E72D297353CC}">
                    <c16:uniqueId val="{00000004-BFAC-4CC1-B108-E59E5615957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impactscoreV3_published!$I$58</c15:sqref>
                        </c15:formulaRef>
                      </c:ext>
                    </c:extLst>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impactscoreV3_published!$J$56:$M$56</c15:sqref>
                        </c15:fullRef>
                        <c15:formulaRef>
                          <c15:sqref>impactscoreV3_published!$L$56:$M$56</c15:sqref>
                        </c15:formulaRef>
                      </c:ext>
                    </c:extLst>
                    <c:strCache>
                      <c:ptCount val="2"/>
                      <c:pt idx="0">
                        <c:v>IMPACTO MEDIO</c:v>
                      </c:pt>
                      <c:pt idx="1">
                        <c:v>IMPACTO BAJO</c:v>
                      </c:pt>
                    </c:strCache>
                  </c:strRef>
                </c:cat>
                <c:val>
                  <c:numRef>
                    <c:extLst>
                      <c:ext xmlns:c15="http://schemas.microsoft.com/office/drawing/2012/chart" uri="{02D57815-91ED-43cb-92C2-25804820EDAC}">
                        <c15:fullRef>
                          <c15:sqref>impactscoreV3_published!$J$58:$M$58</c15:sqref>
                        </c15:fullRef>
                        <c15:formulaRef>
                          <c15:sqref>impactscoreV3_published!$L$58:$M$58</c15:sqref>
                        </c15:formulaRef>
                      </c:ext>
                    </c:extLst>
                    <c:numCache>
                      <c:formatCode>0.00%</c:formatCode>
                      <c:ptCount val="2"/>
                      <c:pt idx="0">
                        <c:v>3.7499999999999999E-2</c:v>
                      </c:pt>
                      <c:pt idx="1">
                        <c:v>2.5000000000000001E-2</c:v>
                      </c:pt>
                    </c:numCache>
                  </c:numRef>
                </c:val>
                <c:extLst xmlns:c15="http://schemas.microsoft.com/office/drawing/2012/chart">
                  <c:ext xmlns:c16="http://schemas.microsoft.com/office/drawing/2014/chart" uri="{C3380CC4-5D6E-409C-BE32-E72D297353CC}">
                    <c16:uniqueId val="{00000005-BFAC-4CC1-B108-E59E5615957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impactscoreV3_published!$I$63</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impactscoreV3_published!$J$56:$M$56</c15:sqref>
                        </c15:fullRef>
                        <c15:formulaRef>
                          <c15:sqref>impactscoreV3_published!$L$56:$M$56</c15:sqref>
                        </c15:formulaRef>
                      </c:ext>
                    </c:extLst>
                    <c:strCache>
                      <c:ptCount val="2"/>
                      <c:pt idx="0">
                        <c:v>IMPACTO MEDIO</c:v>
                      </c:pt>
                      <c:pt idx="1">
                        <c:v>IMPACTO BAJO</c:v>
                      </c:pt>
                    </c:strCache>
                  </c:strRef>
                </c:cat>
                <c:val>
                  <c:numRef>
                    <c:extLst>
                      <c:ext xmlns:c15="http://schemas.microsoft.com/office/drawing/2012/chart" uri="{02D57815-91ED-43cb-92C2-25804820EDAC}">
                        <c15:fullRef>
                          <c15:sqref>impactscoreV3_published!$J$63:$M$63</c15:sqref>
                        </c15:fullRef>
                        <c15:formulaRef>
                          <c15:sqref>impactscoreV3_published!$L$63:$M$63</c15:sqref>
                        </c15:formulaRef>
                      </c:ext>
                    </c:extLst>
                    <c:numCache>
                      <c:formatCode>0.00%</c:formatCode>
                      <c:ptCount val="2"/>
                      <c:pt idx="0">
                        <c:v>0.47500000000000003</c:v>
                      </c:pt>
                      <c:pt idx="1">
                        <c:v>0.33750000000000002</c:v>
                      </c:pt>
                    </c:numCache>
                  </c:numRef>
                </c:val>
                <c:extLst xmlns:c15="http://schemas.microsoft.com/office/drawing/2012/chart">
                  <c:ext xmlns:c16="http://schemas.microsoft.com/office/drawing/2014/chart" uri="{C3380CC4-5D6E-409C-BE32-E72D297353CC}">
                    <c16:uniqueId val="{00000006-BFAC-4CC1-B108-E59E56159578}"/>
                  </c:ext>
                </c:extLst>
              </c15:ser>
            </c15:filteredBarSeries>
          </c:ext>
        </c:extLst>
      </c:barChart>
      <c:catAx>
        <c:axId val="115949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59501320"/>
        <c:crosses val="autoZero"/>
        <c:auto val="1"/>
        <c:lblAlgn val="ctr"/>
        <c:lblOffset val="100"/>
        <c:noMultiLvlLbl val="0"/>
      </c:catAx>
      <c:valAx>
        <c:axId val="1159501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496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s-ES" sz="3200" b="1" i="0" baseline="0">
                <a:effectLst/>
                <a:latin typeface="+mj-lt"/>
              </a:rPr>
              <a:t>RELACION IMPACTO/AÑO DE PUBLICACION CVE IOT Y SMART HOME CONJUNTAS</a:t>
            </a:r>
            <a:endParaRPr lang="es-ES" sz="2400" b="1">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s-ES" sz="12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s-ES"/>
        </a:p>
      </c:txPr>
    </c:title>
    <c:autoTitleDeleted val="0"/>
    <c:plotArea>
      <c:layout/>
      <c:barChart>
        <c:barDir val="col"/>
        <c:grouping val="stacked"/>
        <c:varyColors val="0"/>
        <c:ser>
          <c:idx val="2"/>
          <c:order val="2"/>
          <c:tx>
            <c:strRef>
              <c:f>impactscoreV3_published!$B$142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impactscoreV3_published!$C$139:$F$139</c15:sqref>
                  </c15:fullRef>
                </c:ext>
              </c:extLst>
              <c:f>impactscoreV3_published!$E$139:$F$139</c:f>
              <c:strCache>
                <c:ptCount val="2"/>
                <c:pt idx="0">
                  <c:v>IMPACTO MEDIO</c:v>
                </c:pt>
                <c:pt idx="1">
                  <c:v>IMPACTO BAJO</c:v>
                </c:pt>
              </c:strCache>
            </c:strRef>
          </c:cat>
          <c:val>
            <c:numRef>
              <c:extLst>
                <c:ext xmlns:c15="http://schemas.microsoft.com/office/drawing/2012/chart" uri="{02D57815-91ED-43cb-92C2-25804820EDAC}">
                  <c15:fullRef>
                    <c15:sqref>impactscoreV3_published!$C$142:$F$142</c15:sqref>
                  </c15:fullRef>
                </c:ext>
              </c:extLst>
              <c:f>impactscoreV3_published!$E$142:$F$142</c:f>
              <c:numCache>
                <c:formatCode>General</c:formatCode>
                <c:ptCount val="2"/>
                <c:pt idx="0" formatCode="0.00%">
                  <c:v>0.12479999999999999</c:v>
                </c:pt>
                <c:pt idx="1" formatCode="0.00%">
                  <c:v>5.1799999999999999E-2</c:v>
                </c:pt>
              </c:numCache>
            </c:numRef>
          </c:val>
          <c:extLst>
            <c:ext xmlns:c16="http://schemas.microsoft.com/office/drawing/2014/chart" uri="{C3380CC4-5D6E-409C-BE32-E72D297353CC}">
              <c16:uniqueId val="{00000002-19A6-4940-9D14-00D2AA79EFBF}"/>
            </c:ext>
          </c:extLst>
        </c:ser>
        <c:ser>
          <c:idx val="3"/>
          <c:order val="3"/>
          <c:tx>
            <c:strRef>
              <c:f>impactscoreV3_published!$B$143</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impactscoreV3_published!$C$139:$F$139</c15:sqref>
                  </c15:fullRef>
                </c:ext>
              </c:extLst>
              <c:f>impactscoreV3_published!$E$139:$F$139</c:f>
              <c:strCache>
                <c:ptCount val="2"/>
                <c:pt idx="0">
                  <c:v>IMPACTO MEDIO</c:v>
                </c:pt>
                <c:pt idx="1">
                  <c:v>IMPACTO BAJO</c:v>
                </c:pt>
              </c:strCache>
            </c:strRef>
          </c:cat>
          <c:val>
            <c:numRef>
              <c:extLst>
                <c:ext xmlns:c15="http://schemas.microsoft.com/office/drawing/2012/chart" uri="{02D57815-91ED-43cb-92C2-25804820EDAC}">
                  <c15:fullRef>
                    <c15:sqref>impactscoreV3_published!$C$143:$F$143</c15:sqref>
                  </c15:fullRef>
                </c:ext>
              </c:extLst>
              <c:f>impactscoreV3_published!$E$143:$F$143</c:f>
              <c:numCache>
                <c:formatCode>General</c:formatCode>
                <c:ptCount val="2"/>
                <c:pt idx="0" formatCode="0.00%">
                  <c:v>0.14660000000000001</c:v>
                </c:pt>
                <c:pt idx="1" formatCode="0.00%">
                  <c:v>3.5799999999999998E-2</c:v>
                </c:pt>
              </c:numCache>
            </c:numRef>
          </c:val>
          <c:extLst>
            <c:ext xmlns:c16="http://schemas.microsoft.com/office/drawing/2014/chart" uri="{C3380CC4-5D6E-409C-BE32-E72D297353CC}">
              <c16:uniqueId val="{00000003-19A6-4940-9D14-00D2AA79EFBF}"/>
            </c:ext>
          </c:extLst>
        </c:ser>
        <c:ser>
          <c:idx val="4"/>
          <c:order val="4"/>
          <c:tx>
            <c:strRef>
              <c:f>impactscoreV3_published!$B$144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impactscoreV3_published!$C$139:$F$139</c15:sqref>
                  </c15:fullRef>
                </c:ext>
              </c:extLst>
              <c:f>impactscoreV3_published!$E$139:$F$139</c:f>
              <c:strCache>
                <c:ptCount val="2"/>
                <c:pt idx="0">
                  <c:v>IMPACTO MEDIO</c:v>
                </c:pt>
                <c:pt idx="1">
                  <c:v>IMPACTO BAJO</c:v>
                </c:pt>
              </c:strCache>
            </c:strRef>
          </c:cat>
          <c:val>
            <c:numRef>
              <c:extLst>
                <c:ext xmlns:c15="http://schemas.microsoft.com/office/drawing/2012/chart" uri="{02D57815-91ED-43cb-92C2-25804820EDAC}">
                  <c15:fullRef>
                    <c15:sqref>impactscoreV3_published!$C$144:$F$144</c15:sqref>
                  </c15:fullRef>
                </c:ext>
              </c:extLst>
              <c:f>impactscoreV3_published!$E$144:$F$144</c:f>
              <c:numCache>
                <c:formatCode>General</c:formatCode>
                <c:ptCount val="2"/>
                <c:pt idx="0" formatCode="0.00%">
                  <c:v>0.14899999999999999</c:v>
                </c:pt>
                <c:pt idx="1" formatCode="0.00%">
                  <c:v>4.7399999999999998E-2</c:v>
                </c:pt>
              </c:numCache>
            </c:numRef>
          </c:val>
          <c:extLst>
            <c:ext xmlns:c16="http://schemas.microsoft.com/office/drawing/2014/chart" uri="{C3380CC4-5D6E-409C-BE32-E72D297353CC}">
              <c16:uniqueId val="{00000004-19A6-4940-9D14-00D2AA79EFBF}"/>
            </c:ext>
          </c:extLst>
        </c:ser>
        <c:ser>
          <c:idx val="5"/>
          <c:order val="5"/>
          <c:tx>
            <c:strRef>
              <c:f>impactscoreV3_published!$B$145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impactscoreV3_published!$C$139:$F$139</c15:sqref>
                  </c15:fullRef>
                </c:ext>
              </c:extLst>
              <c:f>impactscoreV3_published!$E$139:$F$139</c:f>
              <c:strCache>
                <c:ptCount val="2"/>
                <c:pt idx="0">
                  <c:v>IMPACTO MEDIO</c:v>
                </c:pt>
                <c:pt idx="1">
                  <c:v>IMPACTO BAJO</c:v>
                </c:pt>
              </c:strCache>
            </c:strRef>
          </c:cat>
          <c:val>
            <c:numRef>
              <c:extLst>
                <c:ext xmlns:c15="http://schemas.microsoft.com/office/drawing/2012/chart" uri="{02D57815-91ED-43cb-92C2-25804820EDAC}">
                  <c15:fullRef>
                    <c15:sqref>impactscoreV3_published!$C$145:$F$145</c15:sqref>
                  </c15:fullRef>
                </c:ext>
              </c:extLst>
              <c:f>impactscoreV3_published!$E$145:$F$145</c:f>
              <c:numCache>
                <c:formatCode>General</c:formatCode>
                <c:ptCount val="2"/>
                <c:pt idx="0" formatCode="0.00%">
                  <c:v>3.6200000000000003E-2</c:v>
                </c:pt>
                <c:pt idx="1" formatCode="0.00%">
                  <c:v>2.7099999999999999E-2</c:v>
                </c:pt>
              </c:numCache>
            </c:numRef>
          </c:val>
          <c:extLst>
            <c:ext xmlns:c16="http://schemas.microsoft.com/office/drawing/2014/chart" uri="{C3380CC4-5D6E-409C-BE32-E72D297353CC}">
              <c16:uniqueId val="{00000005-19A6-4940-9D14-00D2AA79EFBF}"/>
            </c:ext>
          </c:extLst>
        </c:ser>
        <c:dLbls>
          <c:showLegendKey val="0"/>
          <c:showVal val="0"/>
          <c:showCatName val="0"/>
          <c:showSerName val="0"/>
          <c:showPercent val="0"/>
          <c:showBubbleSize val="0"/>
        </c:dLbls>
        <c:gapWidth val="150"/>
        <c:overlap val="100"/>
        <c:axId val="1159497712"/>
        <c:axId val="1159494760"/>
        <c:extLst>
          <c:ext xmlns:c15="http://schemas.microsoft.com/office/drawing/2012/chart" uri="{02D57815-91ED-43cb-92C2-25804820EDAC}">
            <c15:filteredBarSeries>
              <c15:ser>
                <c:idx val="0"/>
                <c:order val="0"/>
                <c:tx>
                  <c:strRef>
                    <c:extLst>
                      <c:ext uri="{02D57815-91ED-43cb-92C2-25804820EDAC}">
                        <c15:formulaRef>
                          <c15:sqref>impactscoreV3_published!$B$140</c15:sqref>
                        </c15:formulaRef>
                      </c:ext>
                    </c:extLst>
                    <c:strCache>
                      <c:ptCount val="1"/>
                      <c:pt idx="0">
                        <c:v>2023</c:v>
                      </c:pt>
                    </c:strCache>
                  </c:strRef>
                </c:tx>
                <c:spPr>
                  <a:solidFill>
                    <a:schemeClr val="accent1"/>
                  </a:solidFill>
                  <a:ln>
                    <a:noFill/>
                  </a:ln>
                  <a:effectLst/>
                </c:spPr>
                <c:invertIfNegative val="0"/>
                <c:cat>
                  <c:strRef>
                    <c:extLst>
                      <c:ext uri="{02D57815-91ED-43cb-92C2-25804820EDAC}">
                        <c15:fullRef>
                          <c15:sqref>impactscoreV3_published!$C$139:$F$139</c15:sqref>
                        </c15:fullRef>
                        <c15:formulaRef>
                          <c15:sqref>impactscoreV3_published!$E$139:$F$139</c15:sqref>
                        </c15:formulaRef>
                      </c:ext>
                    </c:extLst>
                    <c:strCache>
                      <c:ptCount val="2"/>
                      <c:pt idx="0">
                        <c:v>IMPACTO MEDIO</c:v>
                      </c:pt>
                      <c:pt idx="1">
                        <c:v>IMPACTO BAJO</c:v>
                      </c:pt>
                    </c:strCache>
                  </c:strRef>
                </c:cat>
                <c:val>
                  <c:numRef>
                    <c:extLst>
                      <c:ext uri="{02D57815-91ED-43cb-92C2-25804820EDAC}">
                        <c15:fullRef>
                          <c15:sqref>impactscoreV3_published!$C$140:$F$140</c15:sqref>
                        </c15:fullRef>
                        <c15:formulaRef>
                          <c15:sqref>impactscoreV3_published!$E$140:$F$140</c15:sqref>
                        </c15:formulaRef>
                      </c:ext>
                    </c:extLst>
                    <c:numCache>
                      <c:formatCode>General</c:formatCode>
                      <c:ptCount val="2"/>
                      <c:pt idx="0" formatCode="0.00%">
                        <c:v>6.3E-3</c:v>
                      </c:pt>
                      <c:pt idx="1" formatCode="0.00%">
                        <c:v>4.7999999999999996E-3</c:v>
                      </c:pt>
                    </c:numCache>
                  </c:numRef>
                </c:val>
                <c:extLst>
                  <c:ext xmlns:c16="http://schemas.microsoft.com/office/drawing/2014/chart" uri="{C3380CC4-5D6E-409C-BE32-E72D297353CC}">
                    <c16:uniqueId val="{00000000-19A6-4940-9D14-00D2AA79EF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impactscoreV3_published!$B$141</c15:sqref>
                        </c15:formulaRef>
                      </c:ext>
                    </c:extLst>
                    <c:strCache>
                      <c:ptCount val="1"/>
                      <c:pt idx="0">
                        <c:v>2022</c:v>
                      </c:pt>
                    </c:strCache>
                  </c:strRef>
                </c:tx>
                <c:spPr>
                  <a:solidFill>
                    <a:schemeClr val="accent3"/>
                  </a:solidFill>
                  <a:ln>
                    <a:noFill/>
                  </a:ln>
                  <a:effectLst/>
                </c:spPr>
                <c:invertIfNegative val="0"/>
                <c:cat>
                  <c:strRef>
                    <c:extLst>
                      <c:ext xmlns:c15="http://schemas.microsoft.com/office/drawing/2012/chart" uri="{02D57815-91ED-43cb-92C2-25804820EDAC}">
                        <c15:fullRef>
                          <c15:sqref>impactscoreV3_published!$C$139:$F$139</c15:sqref>
                        </c15:fullRef>
                        <c15:formulaRef>
                          <c15:sqref>impactscoreV3_published!$E$139:$F$139</c15:sqref>
                        </c15:formulaRef>
                      </c:ext>
                    </c:extLst>
                    <c:strCache>
                      <c:ptCount val="2"/>
                      <c:pt idx="0">
                        <c:v>IMPACTO MEDIO</c:v>
                      </c:pt>
                      <c:pt idx="1">
                        <c:v>IMPACTO BAJO</c:v>
                      </c:pt>
                    </c:strCache>
                  </c:strRef>
                </c:cat>
                <c:val>
                  <c:numRef>
                    <c:extLst>
                      <c:ext xmlns:c15="http://schemas.microsoft.com/office/drawing/2012/chart" uri="{02D57815-91ED-43cb-92C2-25804820EDAC}">
                        <c15:fullRef>
                          <c15:sqref>impactscoreV3_published!$C$141:$F$141</c15:sqref>
                        </c15:fullRef>
                        <c15:formulaRef>
                          <c15:sqref>impactscoreV3_published!$E$141:$F$141</c15:sqref>
                        </c15:formulaRef>
                      </c:ext>
                    </c:extLst>
                    <c:numCache>
                      <c:formatCode>General</c:formatCode>
                      <c:ptCount val="2"/>
                      <c:pt idx="0" formatCode="0.00%">
                        <c:v>0.22839999999999999</c:v>
                      </c:pt>
                      <c:pt idx="1" formatCode="0.00%">
                        <c:v>0.1103</c:v>
                      </c:pt>
                    </c:numCache>
                  </c:numRef>
                </c:val>
                <c:extLst xmlns:c15="http://schemas.microsoft.com/office/drawing/2012/chart">
                  <c:ext xmlns:c16="http://schemas.microsoft.com/office/drawing/2014/chart" uri="{C3380CC4-5D6E-409C-BE32-E72D297353CC}">
                    <c16:uniqueId val="{00000001-19A6-4940-9D14-00D2AA79EF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impactscoreV3_published!$B$146</c15:sqref>
                        </c15:formulaRef>
                      </c:ext>
                    </c:extLst>
                    <c:strCache>
                      <c:ptCount val="1"/>
                      <c:pt idx="0">
                        <c:v>TOTAL </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impactscoreV3_published!$C$139:$F$139</c15:sqref>
                        </c15:fullRef>
                        <c15:formulaRef>
                          <c15:sqref>impactscoreV3_published!$E$139:$F$139</c15:sqref>
                        </c15:formulaRef>
                      </c:ext>
                    </c:extLst>
                    <c:strCache>
                      <c:ptCount val="2"/>
                      <c:pt idx="0">
                        <c:v>IMPACTO MEDIO</c:v>
                      </c:pt>
                      <c:pt idx="1">
                        <c:v>IMPACTO BAJO</c:v>
                      </c:pt>
                    </c:strCache>
                  </c:strRef>
                </c:cat>
                <c:val>
                  <c:numRef>
                    <c:extLst>
                      <c:ext xmlns:c15="http://schemas.microsoft.com/office/drawing/2012/chart" uri="{02D57815-91ED-43cb-92C2-25804820EDAC}">
                        <c15:fullRef>
                          <c15:sqref>impactscoreV3_published!$C$146:$F$146</c15:sqref>
                        </c15:fullRef>
                        <c15:formulaRef>
                          <c15:sqref>impactscoreV3_published!$E$146:$F$146</c15:sqref>
                        </c15:formulaRef>
                      </c:ext>
                    </c:extLst>
                    <c:numCache>
                      <c:formatCode>0.00%</c:formatCode>
                      <c:ptCount val="2"/>
                      <c:pt idx="0">
                        <c:v>0.69130000000000003</c:v>
                      </c:pt>
                      <c:pt idx="1">
                        <c:v>0.2772</c:v>
                      </c:pt>
                    </c:numCache>
                  </c:numRef>
                </c:val>
                <c:extLst xmlns:c15="http://schemas.microsoft.com/office/drawing/2012/chart">
                  <c:ext xmlns:c16="http://schemas.microsoft.com/office/drawing/2014/chart" uri="{C3380CC4-5D6E-409C-BE32-E72D297353CC}">
                    <c16:uniqueId val="{00000006-19A6-4940-9D14-00D2AA79EFBF}"/>
                  </c:ext>
                </c:extLst>
              </c15:ser>
            </c15:filteredBarSeries>
          </c:ext>
        </c:extLst>
      </c:barChart>
      <c:catAx>
        <c:axId val="115949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494760"/>
        <c:crosses val="autoZero"/>
        <c:auto val="1"/>
        <c:lblAlgn val="ctr"/>
        <c:lblOffset val="100"/>
        <c:noMultiLvlLbl val="0"/>
      </c:catAx>
      <c:valAx>
        <c:axId val="1159494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49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39B-4B8D-B989-4D77ED4AF138}"/>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39B-4B8D-B989-4D77ED4AF138}"/>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39B-4B8D-B989-4D77ED4AF138}"/>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39B-4B8D-B989-4D77ED4AF138}"/>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39B-4B8D-B989-4D77ED4AF138}"/>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39B-4B8D-B989-4D77ED4AF138}"/>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39B-4B8D-B989-4D77ED4AF138}"/>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39B-4B8D-B989-4D77ED4AF138}"/>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s-ES" sz="2400" b="1" i="0" baseline="0">
                <a:effectLst/>
                <a:latin typeface="+mj-lt"/>
              </a:rPr>
              <a:t>RELACION IMPACTO/AÑO DE PUBLICACION CVE IOT</a:t>
            </a:r>
            <a:endParaRPr lang="es-ES" sz="2400" b="1">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1"/>
          <c:order val="1"/>
          <c:tx>
            <c:strRef>
              <c:f>impactscoreV2_published!$B$51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impactscoreV2_published!$C$49:$E$49</c:f>
              <c:strCache>
                <c:ptCount val="3"/>
                <c:pt idx="0">
                  <c:v>IMPACTO ALTO</c:v>
                </c:pt>
                <c:pt idx="1">
                  <c:v>IMPACTO MEDIO</c:v>
                </c:pt>
                <c:pt idx="2">
                  <c:v>IMPACTO BAJO</c:v>
                </c:pt>
              </c:strCache>
            </c:strRef>
          </c:cat>
          <c:val>
            <c:numRef>
              <c:f>impactscoreV2_published!$C$51:$E$51</c:f>
              <c:numCache>
                <c:formatCode>0.00%</c:formatCode>
                <c:ptCount val="3"/>
                <c:pt idx="0">
                  <c:v>9.2100000000000001E-2</c:v>
                </c:pt>
                <c:pt idx="1">
                  <c:v>6.8400000000000002E-2</c:v>
                </c:pt>
                <c:pt idx="2">
                  <c:v>2.87E-2</c:v>
                </c:pt>
              </c:numCache>
            </c:numRef>
          </c:val>
          <c:extLst>
            <c:ext xmlns:c16="http://schemas.microsoft.com/office/drawing/2014/chart" uri="{C3380CC4-5D6E-409C-BE32-E72D297353CC}">
              <c16:uniqueId val="{00000001-686A-4660-861D-96B1FBC4AB7D}"/>
            </c:ext>
          </c:extLst>
        </c:ser>
        <c:ser>
          <c:idx val="2"/>
          <c:order val="2"/>
          <c:tx>
            <c:strRef>
              <c:f>impactscoreV2_published!$B$52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impactscoreV2_published!$C$49:$E$49</c:f>
              <c:strCache>
                <c:ptCount val="3"/>
                <c:pt idx="0">
                  <c:v>IMPACTO ALTO</c:v>
                </c:pt>
                <c:pt idx="1">
                  <c:v>IMPACTO MEDIO</c:v>
                </c:pt>
                <c:pt idx="2">
                  <c:v>IMPACTO BAJO</c:v>
                </c:pt>
              </c:strCache>
            </c:strRef>
          </c:cat>
          <c:val>
            <c:numRef>
              <c:f>impactscoreV2_published!$C$52:$E$52</c:f>
              <c:numCache>
                <c:formatCode>0.00%</c:formatCode>
                <c:ptCount val="3"/>
                <c:pt idx="0">
                  <c:v>7.3499999999999996E-2</c:v>
                </c:pt>
                <c:pt idx="1">
                  <c:v>6.4899999999999999E-2</c:v>
                </c:pt>
                <c:pt idx="2">
                  <c:v>3.9300000000000002E-2</c:v>
                </c:pt>
              </c:numCache>
            </c:numRef>
          </c:val>
          <c:extLst>
            <c:ext xmlns:c16="http://schemas.microsoft.com/office/drawing/2014/chart" uri="{C3380CC4-5D6E-409C-BE32-E72D297353CC}">
              <c16:uniqueId val="{00000002-686A-4660-861D-96B1FBC4AB7D}"/>
            </c:ext>
          </c:extLst>
        </c:ser>
        <c:ser>
          <c:idx val="3"/>
          <c:order val="3"/>
          <c:tx>
            <c:strRef>
              <c:f>impactscoreV2_published!$B$53</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impactscoreV2_published!$C$49:$E$49</c:f>
              <c:strCache>
                <c:ptCount val="3"/>
                <c:pt idx="0">
                  <c:v>IMPACTO ALTO</c:v>
                </c:pt>
                <c:pt idx="1">
                  <c:v>IMPACTO MEDIO</c:v>
                </c:pt>
                <c:pt idx="2">
                  <c:v>IMPACTO BAJO</c:v>
                </c:pt>
              </c:strCache>
            </c:strRef>
          </c:cat>
          <c:val>
            <c:numRef>
              <c:f>impactscoreV2_published!$C$53:$E$53</c:f>
              <c:numCache>
                <c:formatCode>0.00%</c:formatCode>
                <c:ptCount val="3"/>
                <c:pt idx="0">
                  <c:v>9.4600000000000004E-2</c:v>
                </c:pt>
                <c:pt idx="1">
                  <c:v>6.59E-2</c:v>
                </c:pt>
                <c:pt idx="2">
                  <c:v>2.7699999999999999E-2</c:v>
                </c:pt>
              </c:numCache>
            </c:numRef>
          </c:val>
          <c:extLst>
            <c:ext xmlns:c16="http://schemas.microsoft.com/office/drawing/2014/chart" uri="{C3380CC4-5D6E-409C-BE32-E72D297353CC}">
              <c16:uniqueId val="{00000003-686A-4660-861D-96B1FBC4AB7D}"/>
            </c:ext>
          </c:extLst>
        </c:ser>
        <c:ser>
          <c:idx val="4"/>
          <c:order val="4"/>
          <c:tx>
            <c:strRef>
              <c:f>impactscoreV2_published!$B$54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impactscoreV2_published!$C$49:$E$49</c:f>
              <c:strCache>
                <c:ptCount val="3"/>
                <c:pt idx="0">
                  <c:v>IMPACTO ALTO</c:v>
                </c:pt>
                <c:pt idx="1">
                  <c:v>IMPACTO MEDIO</c:v>
                </c:pt>
                <c:pt idx="2">
                  <c:v>IMPACTO BAJO</c:v>
                </c:pt>
              </c:strCache>
            </c:strRef>
          </c:cat>
          <c:val>
            <c:numRef>
              <c:f>impactscoreV2_published!$C$54:$E$54</c:f>
              <c:numCache>
                <c:formatCode>0.00%</c:formatCode>
                <c:ptCount val="3"/>
                <c:pt idx="0">
                  <c:v>7.5499999999999998E-2</c:v>
                </c:pt>
                <c:pt idx="1">
                  <c:v>8.6099999999999996E-2</c:v>
                </c:pt>
                <c:pt idx="2">
                  <c:v>3.5700000000000003E-2</c:v>
                </c:pt>
              </c:numCache>
            </c:numRef>
          </c:val>
          <c:extLst>
            <c:ext xmlns:c16="http://schemas.microsoft.com/office/drawing/2014/chart" uri="{C3380CC4-5D6E-409C-BE32-E72D297353CC}">
              <c16:uniqueId val="{00000004-686A-4660-861D-96B1FBC4AB7D}"/>
            </c:ext>
          </c:extLst>
        </c:ser>
        <c:ser>
          <c:idx val="5"/>
          <c:order val="5"/>
          <c:tx>
            <c:strRef>
              <c:f>impactscoreV2_published!$B$55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impactscoreV2_published!$C$49:$E$49</c:f>
              <c:strCache>
                <c:ptCount val="3"/>
                <c:pt idx="0">
                  <c:v>IMPACTO ALTO</c:v>
                </c:pt>
                <c:pt idx="1">
                  <c:v>IMPACTO MEDIO</c:v>
                </c:pt>
                <c:pt idx="2">
                  <c:v>IMPACTO BAJO</c:v>
                </c:pt>
              </c:strCache>
            </c:strRef>
          </c:cat>
          <c:val>
            <c:numRef>
              <c:f>impactscoreV2_published!$C$55:$E$55</c:f>
              <c:numCache>
                <c:formatCode>0.00%</c:formatCode>
                <c:ptCount val="3"/>
                <c:pt idx="0">
                  <c:v>2.01E-2</c:v>
                </c:pt>
                <c:pt idx="1">
                  <c:v>2.7699999999999999E-2</c:v>
                </c:pt>
                <c:pt idx="2">
                  <c:v>2.6100000000000002E-2</c:v>
                </c:pt>
              </c:numCache>
            </c:numRef>
          </c:val>
          <c:extLst>
            <c:ext xmlns:c16="http://schemas.microsoft.com/office/drawing/2014/chart" uri="{C3380CC4-5D6E-409C-BE32-E72D297353CC}">
              <c16:uniqueId val="{00000005-686A-4660-861D-96B1FBC4AB7D}"/>
            </c:ext>
          </c:extLst>
        </c:ser>
        <c:dLbls>
          <c:dLblPos val="ctr"/>
          <c:showLegendKey val="0"/>
          <c:showVal val="1"/>
          <c:showCatName val="0"/>
          <c:showSerName val="0"/>
          <c:showPercent val="0"/>
          <c:showBubbleSize val="0"/>
        </c:dLbls>
        <c:gapWidth val="219"/>
        <c:overlap val="100"/>
        <c:axId val="1159962912"/>
        <c:axId val="1159963240"/>
        <c:extLst>
          <c:ext xmlns:c15="http://schemas.microsoft.com/office/drawing/2012/chart" uri="{02D57815-91ED-43cb-92C2-25804820EDAC}">
            <c15:filteredBarSeries>
              <c15:ser>
                <c:idx val="0"/>
                <c:order val="0"/>
                <c:tx>
                  <c:strRef>
                    <c:extLst>
                      <c:ext uri="{02D57815-91ED-43cb-92C2-25804820EDAC}">
                        <c15:formulaRef>
                          <c15:sqref>impactscoreV2_published!$B$50</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impactscoreV2_published!$C$49:$E$49</c15:sqref>
                        </c15:formulaRef>
                      </c:ext>
                    </c:extLst>
                    <c:strCache>
                      <c:ptCount val="3"/>
                      <c:pt idx="0">
                        <c:v>IMPACTO ALTO</c:v>
                      </c:pt>
                      <c:pt idx="1">
                        <c:v>IMPACTO MEDIO</c:v>
                      </c:pt>
                      <c:pt idx="2">
                        <c:v>IMPACTO BAJO</c:v>
                      </c:pt>
                    </c:strCache>
                  </c:strRef>
                </c:cat>
                <c:val>
                  <c:numRef>
                    <c:extLst>
                      <c:ext uri="{02D57815-91ED-43cb-92C2-25804820EDAC}">
                        <c15:formulaRef>
                          <c15:sqref>impactscoreV2_published!$C$50:$E$50</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0-686A-4660-861D-96B1FBC4AB7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impactscoreV2_published!$B$56</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impactscoreV2_published!$C$49:$E$49</c15:sqref>
                        </c15:formulaRef>
                      </c:ext>
                    </c:extLst>
                    <c:strCache>
                      <c:ptCount val="3"/>
                      <c:pt idx="0">
                        <c:v>IMPACTO ALTO</c:v>
                      </c:pt>
                      <c:pt idx="1">
                        <c:v>IMPACTO MEDIO</c:v>
                      </c:pt>
                      <c:pt idx="2">
                        <c:v>IMPACTO BAJO</c:v>
                      </c:pt>
                    </c:strCache>
                  </c:strRef>
                </c:cat>
                <c:val>
                  <c:numRef>
                    <c:extLst xmlns:c15="http://schemas.microsoft.com/office/drawing/2012/chart">
                      <c:ext xmlns:c15="http://schemas.microsoft.com/office/drawing/2012/chart" uri="{02D57815-91ED-43cb-92C2-25804820EDAC}">
                        <c15:formulaRef>
                          <c15:sqref>impactscoreV2_published!$C$56:$E$56</c15:sqref>
                        </c15:formulaRef>
                      </c:ext>
                    </c:extLst>
                    <c:numCache>
                      <c:formatCode>0.00%</c:formatCode>
                      <c:ptCount val="3"/>
                      <c:pt idx="0">
                        <c:v>0.35580000000000001</c:v>
                      </c:pt>
                      <c:pt idx="1">
                        <c:v>0.313</c:v>
                      </c:pt>
                      <c:pt idx="2">
                        <c:v>0.15750000000000003</c:v>
                      </c:pt>
                    </c:numCache>
                  </c:numRef>
                </c:val>
                <c:extLst xmlns:c15="http://schemas.microsoft.com/office/drawing/2012/chart">
                  <c:ext xmlns:c16="http://schemas.microsoft.com/office/drawing/2014/chart" uri="{C3380CC4-5D6E-409C-BE32-E72D297353CC}">
                    <c16:uniqueId val="{00000006-686A-4660-861D-96B1FBC4AB7D}"/>
                  </c:ext>
                </c:extLst>
              </c15:ser>
            </c15:filteredBarSeries>
          </c:ext>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a:latin typeface="+mj-lt"/>
              </a:rPr>
              <a:t>NUMERO CVES ASOCIADAS A CWES COMUNES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NUMERO CVES ASOCIADAS A CWES COMUNES PARTE IOT Y SMART HOME"</c:v>
          </c:tx>
          <c:spPr>
            <a:solidFill>
              <a:schemeClr val="accent1">
                <a:lumMod val="40000"/>
                <a:lumOff val="60000"/>
              </a:schemeClr>
            </a:solidFill>
            <a:ln>
              <a:noFill/>
            </a:ln>
            <a:effectLst/>
            <a:sp3d/>
          </c:spPr>
          <c:invertIfNegative val="0"/>
          <c:cat>
            <c:strRef>
              <c:f>'data_meta.id-description.value'!$B$149:$B$158</c:f>
              <c:strCache>
                <c:ptCount val="10"/>
                <c:pt idx="0">
                  <c:v>CWE-787</c:v>
                </c:pt>
                <c:pt idx="1">
                  <c:v>CWE-119</c:v>
                </c:pt>
                <c:pt idx="2">
                  <c:v>CWE-190</c:v>
                </c:pt>
                <c:pt idx="3">
                  <c:v>CWE-20</c:v>
                </c:pt>
                <c:pt idx="4">
                  <c:v>CWE-78</c:v>
                </c:pt>
                <c:pt idx="5">
                  <c:v>CWE-200</c:v>
                </c:pt>
                <c:pt idx="6">
                  <c:v>CWE-79</c:v>
                </c:pt>
                <c:pt idx="7">
                  <c:v>CWE-287</c:v>
                </c:pt>
                <c:pt idx="8">
                  <c:v>CWE-306</c:v>
                </c:pt>
                <c:pt idx="9">
                  <c:v>CWE-295</c:v>
                </c:pt>
              </c:strCache>
            </c:strRef>
          </c:cat>
          <c:val>
            <c:numRef>
              <c:f>'data_meta.id-description.value'!$D$149:$D$158</c:f>
              <c:numCache>
                <c:formatCode>General</c:formatCode>
                <c:ptCount val="10"/>
                <c:pt idx="0">
                  <c:v>371</c:v>
                </c:pt>
                <c:pt idx="1">
                  <c:v>103</c:v>
                </c:pt>
                <c:pt idx="2">
                  <c:v>76</c:v>
                </c:pt>
                <c:pt idx="3">
                  <c:v>74</c:v>
                </c:pt>
                <c:pt idx="4">
                  <c:v>73</c:v>
                </c:pt>
                <c:pt idx="5">
                  <c:v>45</c:v>
                </c:pt>
                <c:pt idx="6">
                  <c:v>42</c:v>
                </c:pt>
                <c:pt idx="7">
                  <c:v>33</c:v>
                </c:pt>
                <c:pt idx="8">
                  <c:v>24</c:v>
                </c:pt>
                <c:pt idx="9">
                  <c:v>17</c:v>
                </c:pt>
              </c:numCache>
            </c:numRef>
          </c:val>
          <c:extLst>
            <c:ext xmlns:c16="http://schemas.microsoft.com/office/drawing/2014/chart" uri="{C3380CC4-5D6E-409C-BE32-E72D297353CC}">
              <c16:uniqueId val="{00000000-EE4D-4E68-B0F4-23E305147DD0}"/>
            </c:ext>
          </c:extLst>
        </c:ser>
        <c:dLbls>
          <c:showLegendKey val="0"/>
          <c:showVal val="0"/>
          <c:showCatName val="0"/>
          <c:showSerName val="0"/>
          <c:showPercent val="0"/>
          <c:showBubbleSize val="0"/>
        </c:dLbls>
        <c:gapWidth val="150"/>
        <c:shape val="box"/>
        <c:axId val="1585696440"/>
        <c:axId val="1585703000"/>
        <c:axId val="0"/>
      </c:bar3DChart>
      <c:catAx>
        <c:axId val="1585696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585703000"/>
        <c:crosses val="autoZero"/>
        <c:auto val="1"/>
        <c:lblAlgn val="ctr"/>
        <c:lblOffset val="100"/>
        <c:noMultiLvlLbl val="0"/>
      </c:catAx>
      <c:valAx>
        <c:axId val="1585703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585696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s-ES" sz="2400" b="1" i="0" baseline="0">
                <a:effectLst/>
                <a:latin typeface="+mj-lt"/>
              </a:rPr>
              <a:t>RELACION IMPACTO/AÑO DE PUBLICACION CVE SMART HOME</a:t>
            </a:r>
            <a:endParaRPr lang="es-ES" sz="2400" b="1">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1"/>
          <c:order val="1"/>
          <c:tx>
            <c:strRef>
              <c:f>impactscoreV2_published!$H$51</c:f>
              <c:strCache>
                <c:ptCount val="1"/>
                <c:pt idx="0">
                  <c:v>2022</c:v>
                </c:pt>
              </c:strCache>
            </c:strRef>
          </c:tx>
          <c:spPr>
            <a:solidFill>
              <a:schemeClr val="accent3"/>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A-D6B7-499E-BA2A-2A937361A8C5}"/>
                </c:ext>
              </c:extLst>
            </c:dLbl>
            <c:dLbl>
              <c:idx val="2"/>
              <c:delete val="1"/>
              <c:extLst>
                <c:ext xmlns:c15="http://schemas.microsoft.com/office/drawing/2012/chart" uri="{CE6537A1-D6FC-4f65-9D91-7224C49458BB}"/>
                <c:ext xmlns:c16="http://schemas.microsoft.com/office/drawing/2014/chart" uri="{C3380CC4-5D6E-409C-BE32-E72D297353CC}">
                  <c16:uniqueId val="{00000007-D6B7-499E-BA2A-2A937361A8C5}"/>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impactscoreV2_published!$I$49:$K$49</c:f>
              <c:strCache>
                <c:ptCount val="3"/>
                <c:pt idx="0">
                  <c:v>IMPACTO ALTO</c:v>
                </c:pt>
                <c:pt idx="1">
                  <c:v>IMPACTO MEDIO</c:v>
                </c:pt>
                <c:pt idx="2">
                  <c:v>IMPACTO BAJO</c:v>
                </c:pt>
              </c:strCache>
            </c:strRef>
          </c:cat>
          <c:val>
            <c:numRef>
              <c:f>impactscoreV2_published!$I$51:$K$51</c:f>
              <c:numCache>
                <c:formatCode>0.00%</c:formatCode>
                <c:ptCount val="3"/>
                <c:pt idx="0">
                  <c:v>2.5000000000000001E-2</c:v>
                </c:pt>
                <c:pt idx="1">
                  <c:v>0</c:v>
                </c:pt>
                <c:pt idx="2">
                  <c:v>0</c:v>
                </c:pt>
              </c:numCache>
            </c:numRef>
          </c:val>
          <c:extLst>
            <c:ext xmlns:c16="http://schemas.microsoft.com/office/drawing/2014/chart" uri="{C3380CC4-5D6E-409C-BE32-E72D297353CC}">
              <c16:uniqueId val="{00000000-D6B7-499E-BA2A-2A937361A8C5}"/>
            </c:ext>
          </c:extLst>
        </c:ser>
        <c:ser>
          <c:idx val="2"/>
          <c:order val="2"/>
          <c:tx>
            <c:strRef>
              <c:f>impactscoreV2_published!$H$52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impactscoreV2_published!$I$49:$K$49</c:f>
              <c:strCache>
                <c:ptCount val="3"/>
                <c:pt idx="0">
                  <c:v>IMPACTO ALTO</c:v>
                </c:pt>
                <c:pt idx="1">
                  <c:v>IMPACTO MEDIO</c:v>
                </c:pt>
                <c:pt idx="2">
                  <c:v>IMPACTO BAJO</c:v>
                </c:pt>
              </c:strCache>
            </c:strRef>
          </c:cat>
          <c:val>
            <c:numRef>
              <c:f>impactscoreV2_published!$I$52:$K$52</c:f>
              <c:numCache>
                <c:formatCode>0.00%</c:formatCode>
                <c:ptCount val="3"/>
                <c:pt idx="0">
                  <c:v>0</c:v>
                </c:pt>
                <c:pt idx="1">
                  <c:v>7.4999999999999997E-2</c:v>
                </c:pt>
                <c:pt idx="2">
                  <c:v>7.4999999999999997E-2</c:v>
                </c:pt>
              </c:numCache>
            </c:numRef>
          </c:val>
          <c:extLst>
            <c:ext xmlns:c16="http://schemas.microsoft.com/office/drawing/2014/chart" uri="{C3380CC4-5D6E-409C-BE32-E72D297353CC}">
              <c16:uniqueId val="{00000001-D6B7-499E-BA2A-2A937361A8C5}"/>
            </c:ext>
          </c:extLst>
        </c:ser>
        <c:ser>
          <c:idx val="3"/>
          <c:order val="3"/>
          <c:tx>
            <c:strRef>
              <c:f>impactscoreV2_published!$H$53</c:f>
              <c:strCache>
                <c:ptCount val="1"/>
                <c:pt idx="0">
                  <c:v>2020</c:v>
                </c:pt>
              </c:strCache>
            </c:strRef>
          </c:tx>
          <c:spPr>
            <a:solidFill>
              <a:schemeClr val="accent1">
                <a:lumMod val="60000"/>
              </a:schemeClr>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9-D6B7-499E-BA2A-2A937361A8C5}"/>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impactscoreV2_published!$I$49:$K$49</c:f>
              <c:strCache>
                <c:ptCount val="3"/>
                <c:pt idx="0">
                  <c:v>IMPACTO ALTO</c:v>
                </c:pt>
                <c:pt idx="1">
                  <c:v>IMPACTO MEDIO</c:v>
                </c:pt>
                <c:pt idx="2">
                  <c:v>IMPACTO BAJO</c:v>
                </c:pt>
              </c:strCache>
            </c:strRef>
          </c:cat>
          <c:val>
            <c:numRef>
              <c:f>impactscoreV2_published!$I$53:$K$53</c:f>
              <c:numCache>
                <c:formatCode>0.00%</c:formatCode>
                <c:ptCount val="3"/>
                <c:pt idx="0">
                  <c:v>1.2500000000000001E-2</c:v>
                </c:pt>
                <c:pt idx="1">
                  <c:v>2.5000000000000001E-2</c:v>
                </c:pt>
                <c:pt idx="2">
                  <c:v>0</c:v>
                </c:pt>
              </c:numCache>
            </c:numRef>
          </c:val>
          <c:extLst>
            <c:ext xmlns:c16="http://schemas.microsoft.com/office/drawing/2014/chart" uri="{C3380CC4-5D6E-409C-BE32-E72D297353CC}">
              <c16:uniqueId val="{00000002-D6B7-499E-BA2A-2A937361A8C5}"/>
            </c:ext>
          </c:extLst>
        </c:ser>
        <c:ser>
          <c:idx val="4"/>
          <c:order val="4"/>
          <c:tx>
            <c:strRef>
              <c:f>impactscoreV2_published!$H$54</c:f>
              <c:strCache>
                <c:ptCount val="1"/>
                <c:pt idx="0">
                  <c:v>2019</c:v>
                </c:pt>
              </c:strCache>
            </c:strRef>
          </c:tx>
          <c:spPr>
            <a:solidFill>
              <a:schemeClr val="accent3">
                <a:lumMod val="60000"/>
              </a:schemeClr>
            </a:solidFill>
            <a:ln>
              <a:noFill/>
            </a:ln>
            <a:effectLst/>
          </c:spPr>
          <c:invertIfNegative val="0"/>
          <c:dLbls>
            <c:dLbl>
              <c:idx val="2"/>
              <c:layout>
                <c:manualLayout>
                  <c:x val="-5.2805282096331603E-3"/>
                  <c:y val="-3.887269590002228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B7-499E-BA2A-2A937361A8C5}"/>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impactscoreV2_published!$I$49:$K$49</c:f>
              <c:strCache>
                <c:ptCount val="3"/>
                <c:pt idx="0">
                  <c:v>IMPACTO ALTO</c:v>
                </c:pt>
                <c:pt idx="1">
                  <c:v>IMPACTO MEDIO</c:v>
                </c:pt>
                <c:pt idx="2">
                  <c:v>IMPACTO BAJO</c:v>
                </c:pt>
              </c:strCache>
            </c:strRef>
          </c:cat>
          <c:val>
            <c:numRef>
              <c:f>impactscoreV2_published!$I$54:$K$54</c:f>
              <c:numCache>
                <c:formatCode>0.00%</c:formatCode>
                <c:ptCount val="3"/>
                <c:pt idx="0">
                  <c:v>1.2500000000000001E-2</c:v>
                </c:pt>
                <c:pt idx="1">
                  <c:v>0.125</c:v>
                </c:pt>
                <c:pt idx="2">
                  <c:v>3.7499999999999999E-2</c:v>
                </c:pt>
              </c:numCache>
            </c:numRef>
          </c:val>
          <c:extLst>
            <c:ext xmlns:c16="http://schemas.microsoft.com/office/drawing/2014/chart" uri="{C3380CC4-5D6E-409C-BE32-E72D297353CC}">
              <c16:uniqueId val="{00000003-D6B7-499E-BA2A-2A937361A8C5}"/>
            </c:ext>
          </c:extLst>
        </c:ser>
        <c:ser>
          <c:idx val="5"/>
          <c:order val="5"/>
          <c:tx>
            <c:strRef>
              <c:f>impactscoreV2_published!$H$55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impactscoreV2_published!$I$49:$K$49</c:f>
              <c:strCache>
                <c:ptCount val="3"/>
                <c:pt idx="0">
                  <c:v>IMPACTO ALTO</c:v>
                </c:pt>
                <c:pt idx="1">
                  <c:v>IMPACTO MEDIO</c:v>
                </c:pt>
                <c:pt idx="2">
                  <c:v>IMPACTO BAJO</c:v>
                </c:pt>
              </c:strCache>
            </c:strRef>
          </c:cat>
          <c:val>
            <c:numRef>
              <c:f>impactscoreV2_published!$I$55:$K$55</c:f>
              <c:numCache>
                <c:formatCode>0.00%</c:formatCode>
                <c:ptCount val="3"/>
                <c:pt idx="0">
                  <c:v>0.05</c:v>
                </c:pt>
                <c:pt idx="1">
                  <c:v>0.21249999999999999</c:v>
                </c:pt>
                <c:pt idx="2">
                  <c:v>0.25</c:v>
                </c:pt>
              </c:numCache>
            </c:numRef>
          </c:val>
          <c:extLst>
            <c:ext xmlns:c16="http://schemas.microsoft.com/office/drawing/2014/chart" uri="{C3380CC4-5D6E-409C-BE32-E72D297353CC}">
              <c16:uniqueId val="{00000004-D6B7-499E-BA2A-2A937361A8C5}"/>
            </c:ext>
          </c:extLst>
        </c:ser>
        <c:dLbls>
          <c:dLblPos val="ctr"/>
          <c:showLegendKey val="0"/>
          <c:showVal val="1"/>
          <c:showCatName val="0"/>
          <c:showSerName val="0"/>
          <c:showPercent val="0"/>
          <c:showBubbleSize val="0"/>
        </c:dLbls>
        <c:gapWidth val="219"/>
        <c:overlap val="100"/>
        <c:axId val="1159962912"/>
        <c:axId val="1159963240"/>
        <c:extLst>
          <c:ext xmlns:c15="http://schemas.microsoft.com/office/drawing/2012/chart" uri="{02D57815-91ED-43cb-92C2-25804820EDAC}">
            <c15:filteredBarSeries>
              <c15:ser>
                <c:idx val="0"/>
                <c:order val="0"/>
                <c:tx>
                  <c:strRef>
                    <c:extLst>
                      <c:ext uri="{02D57815-91ED-43cb-92C2-25804820EDAC}">
                        <c15:formulaRef>
                          <c15:sqref>impactscoreV2_published!$H$50</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impactscoreV2_published!$I$49:$K$49</c15:sqref>
                        </c15:formulaRef>
                      </c:ext>
                    </c:extLst>
                    <c:strCache>
                      <c:ptCount val="3"/>
                      <c:pt idx="0">
                        <c:v>IMPACTO ALTO</c:v>
                      </c:pt>
                      <c:pt idx="1">
                        <c:v>IMPACTO MEDIO</c:v>
                      </c:pt>
                      <c:pt idx="2">
                        <c:v>IMPACTO BAJO</c:v>
                      </c:pt>
                    </c:strCache>
                  </c:strRef>
                </c:cat>
                <c:val>
                  <c:numRef>
                    <c:extLst>
                      <c:ext uri="{02D57815-91ED-43cb-92C2-25804820EDAC}">
                        <c15:formulaRef>
                          <c15:sqref>impactscoreV2_published!$I$50:$K$50</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5-D6B7-499E-BA2A-2A937361A8C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impactscoreV2_published!$H$56</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impactscoreV2_published!$I$49:$K$49</c15:sqref>
                        </c15:formulaRef>
                      </c:ext>
                    </c:extLst>
                    <c:strCache>
                      <c:ptCount val="3"/>
                      <c:pt idx="0">
                        <c:v>IMPACTO ALTO</c:v>
                      </c:pt>
                      <c:pt idx="1">
                        <c:v>IMPACTO MEDIO</c:v>
                      </c:pt>
                      <c:pt idx="2">
                        <c:v>IMPACTO BAJO</c:v>
                      </c:pt>
                    </c:strCache>
                  </c:strRef>
                </c:cat>
                <c:val>
                  <c:numRef>
                    <c:extLst xmlns:c15="http://schemas.microsoft.com/office/drawing/2012/chart">
                      <c:ext xmlns:c15="http://schemas.microsoft.com/office/drawing/2012/chart" uri="{02D57815-91ED-43cb-92C2-25804820EDAC}">
                        <c15:formulaRef>
                          <c15:sqref>impactscoreV2_published!$I$56:$K$56</c15:sqref>
                        </c15:formulaRef>
                      </c:ext>
                    </c:extLst>
                    <c:numCache>
                      <c:formatCode>0.00%</c:formatCode>
                      <c:ptCount val="3"/>
                      <c:pt idx="0">
                        <c:v>0.1</c:v>
                      </c:pt>
                      <c:pt idx="1">
                        <c:v>0.4375</c:v>
                      </c:pt>
                      <c:pt idx="2">
                        <c:v>0.36249999999999999</c:v>
                      </c:pt>
                    </c:numCache>
                  </c:numRef>
                </c:val>
                <c:extLst xmlns:c15="http://schemas.microsoft.com/office/drawing/2012/chart">
                  <c:ext xmlns:c16="http://schemas.microsoft.com/office/drawing/2014/chart" uri="{C3380CC4-5D6E-409C-BE32-E72D297353CC}">
                    <c16:uniqueId val="{00000006-D6B7-499E-BA2A-2A937361A8C5}"/>
                  </c:ext>
                </c:extLst>
              </c15:ser>
            </c15:filteredBarSeries>
          </c:ext>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j-lt"/>
                <a:ea typeface="+mn-ea"/>
                <a:cs typeface="+mn-cs"/>
              </a:defRPr>
            </a:pPr>
            <a:r>
              <a:rPr lang="es-ES" sz="2400" b="1" i="0" baseline="0">
                <a:effectLst/>
                <a:latin typeface="+mj-lt"/>
              </a:rPr>
              <a:t>RELACION IMPACTO ALTO/AÑO DE PUBLICACION CVE SMART HOME</a:t>
            </a:r>
            <a:endParaRPr lang="es-ES" sz="240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a:solidFill>
                  <a:sysClr val="windowText" lastClr="000000">
                    <a:lumMod val="65000"/>
                    <a:lumOff val="35000"/>
                  </a:sysClr>
                </a:solidFill>
                <a:latin typeface="+mj-lt"/>
              </a:defRPr>
            </a:pPr>
            <a:endParaRPr lang="es-ES" sz="2400">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1"/>
          <c:order val="1"/>
          <c:tx>
            <c:strRef>
              <c:f>impactscoreV2_published!$H$51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impactscoreV2_published!$I$49</c:f>
              <c:strCache>
                <c:ptCount val="1"/>
                <c:pt idx="0">
                  <c:v>IMPACTO ALTO</c:v>
                </c:pt>
              </c:strCache>
            </c:strRef>
          </c:cat>
          <c:val>
            <c:numRef>
              <c:f>impactscoreV2_published!$I$51</c:f>
              <c:numCache>
                <c:formatCode>0.00%</c:formatCode>
                <c:ptCount val="1"/>
                <c:pt idx="0">
                  <c:v>2.5000000000000001E-2</c:v>
                </c:pt>
              </c:numCache>
            </c:numRef>
          </c:val>
          <c:extLst>
            <c:ext xmlns:c16="http://schemas.microsoft.com/office/drawing/2014/chart" uri="{C3380CC4-5D6E-409C-BE32-E72D297353CC}">
              <c16:uniqueId val="{00000001-EFD0-404A-9D45-AEC53ED4B72F}"/>
            </c:ext>
          </c:extLst>
        </c:ser>
        <c:ser>
          <c:idx val="3"/>
          <c:order val="3"/>
          <c:tx>
            <c:strRef>
              <c:f>impactscoreV2_published!$H$53</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impactscoreV2_published!$I$49</c:f>
              <c:strCache>
                <c:ptCount val="1"/>
                <c:pt idx="0">
                  <c:v>IMPACTO ALTO</c:v>
                </c:pt>
              </c:strCache>
            </c:strRef>
          </c:cat>
          <c:val>
            <c:numRef>
              <c:f>impactscoreV2_published!$I$53</c:f>
              <c:numCache>
                <c:formatCode>0.00%</c:formatCode>
                <c:ptCount val="1"/>
                <c:pt idx="0">
                  <c:v>1.2500000000000001E-2</c:v>
                </c:pt>
              </c:numCache>
            </c:numRef>
          </c:val>
          <c:extLst>
            <c:ext xmlns:c16="http://schemas.microsoft.com/office/drawing/2014/chart" uri="{C3380CC4-5D6E-409C-BE32-E72D297353CC}">
              <c16:uniqueId val="{00000003-EFD0-404A-9D45-AEC53ED4B72F}"/>
            </c:ext>
          </c:extLst>
        </c:ser>
        <c:ser>
          <c:idx val="4"/>
          <c:order val="4"/>
          <c:tx>
            <c:strRef>
              <c:f>impactscoreV2_published!$H$54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impactscoreV2_published!$I$49</c:f>
              <c:strCache>
                <c:ptCount val="1"/>
                <c:pt idx="0">
                  <c:v>IMPACTO ALTO</c:v>
                </c:pt>
              </c:strCache>
            </c:strRef>
          </c:cat>
          <c:val>
            <c:numRef>
              <c:f>impactscoreV2_published!$I$54</c:f>
              <c:numCache>
                <c:formatCode>0.00%</c:formatCode>
                <c:ptCount val="1"/>
                <c:pt idx="0">
                  <c:v>1.2500000000000001E-2</c:v>
                </c:pt>
              </c:numCache>
            </c:numRef>
          </c:val>
          <c:extLst>
            <c:ext xmlns:c16="http://schemas.microsoft.com/office/drawing/2014/chart" uri="{C3380CC4-5D6E-409C-BE32-E72D297353CC}">
              <c16:uniqueId val="{00000004-EFD0-404A-9D45-AEC53ED4B72F}"/>
            </c:ext>
          </c:extLst>
        </c:ser>
        <c:ser>
          <c:idx val="5"/>
          <c:order val="5"/>
          <c:tx>
            <c:strRef>
              <c:f>impactscoreV2_published!$H$55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impactscoreV2_published!$I$49</c:f>
              <c:strCache>
                <c:ptCount val="1"/>
                <c:pt idx="0">
                  <c:v>IMPACTO ALTO</c:v>
                </c:pt>
              </c:strCache>
            </c:strRef>
          </c:cat>
          <c:val>
            <c:numRef>
              <c:f>impactscoreV2_published!$I$55</c:f>
              <c:numCache>
                <c:formatCode>0.00%</c:formatCode>
                <c:ptCount val="1"/>
                <c:pt idx="0">
                  <c:v>0.05</c:v>
                </c:pt>
              </c:numCache>
            </c:numRef>
          </c:val>
          <c:extLst>
            <c:ext xmlns:c16="http://schemas.microsoft.com/office/drawing/2014/chart" uri="{C3380CC4-5D6E-409C-BE32-E72D297353CC}">
              <c16:uniqueId val="{00000005-EFD0-404A-9D45-AEC53ED4B72F}"/>
            </c:ext>
          </c:extLst>
        </c:ser>
        <c:dLbls>
          <c:dLblPos val="ctr"/>
          <c:showLegendKey val="0"/>
          <c:showVal val="1"/>
          <c:showCatName val="0"/>
          <c:showSerName val="0"/>
          <c:showPercent val="0"/>
          <c:showBubbleSize val="0"/>
        </c:dLbls>
        <c:gapWidth val="219"/>
        <c:overlap val="100"/>
        <c:axId val="1168887504"/>
        <c:axId val="1168885864"/>
        <c:extLst>
          <c:ext xmlns:c15="http://schemas.microsoft.com/office/drawing/2012/chart" uri="{02D57815-91ED-43cb-92C2-25804820EDAC}">
            <c15:filteredBarSeries>
              <c15:ser>
                <c:idx val="0"/>
                <c:order val="0"/>
                <c:tx>
                  <c:strRef>
                    <c:extLst>
                      <c:ext uri="{02D57815-91ED-43cb-92C2-25804820EDAC}">
                        <c15:formulaRef>
                          <c15:sqref>impactscoreV2_published!$H$50</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impactscoreV2_published!$I$49</c15:sqref>
                        </c15:formulaRef>
                      </c:ext>
                    </c:extLst>
                    <c:strCache>
                      <c:ptCount val="1"/>
                      <c:pt idx="0">
                        <c:v>IMPACTO ALTO</c:v>
                      </c:pt>
                    </c:strCache>
                  </c:strRef>
                </c:cat>
                <c:val>
                  <c:numRef>
                    <c:extLst>
                      <c:ext uri="{02D57815-91ED-43cb-92C2-25804820EDAC}">
                        <c15:formulaRef>
                          <c15:sqref>impactscoreV2_published!$I$50</c15:sqref>
                        </c15:formulaRef>
                      </c:ext>
                    </c:extLst>
                    <c:numCache>
                      <c:formatCode>0.00%</c:formatCode>
                      <c:ptCount val="1"/>
                      <c:pt idx="0">
                        <c:v>0</c:v>
                      </c:pt>
                    </c:numCache>
                  </c:numRef>
                </c:val>
                <c:extLst>
                  <c:ext xmlns:c16="http://schemas.microsoft.com/office/drawing/2014/chart" uri="{C3380CC4-5D6E-409C-BE32-E72D297353CC}">
                    <c16:uniqueId val="{00000000-EFD0-404A-9D45-AEC53ED4B72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impactscoreV2_published!$H$52</c15:sqref>
                        </c15:formulaRef>
                      </c:ext>
                    </c:extLst>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impactscoreV2_published!$I$49</c15:sqref>
                        </c15:formulaRef>
                      </c:ext>
                    </c:extLst>
                    <c:strCache>
                      <c:ptCount val="1"/>
                      <c:pt idx="0">
                        <c:v>IMPACTO ALTO</c:v>
                      </c:pt>
                    </c:strCache>
                  </c:strRef>
                </c:cat>
                <c:val>
                  <c:numRef>
                    <c:extLst xmlns:c15="http://schemas.microsoft.com/office/drawing/2012/chart">
                      <c:ext xmlns:c15="http://schemas.microsoft.com/office/drawing/2012/chart" uri="{02D57815-91ED-43cb-92C2-25804820EDAC}">
                        <c15:formulaRef>
                          <c15:sqref>impactscoreV2_published!$I$52</c15:sqref>
                        </c15:formulaRef>
                      </c:ext>
                    </c:extLst>
                    <c:numCache>
                      <c:formatCode>0.00%</c:formatCode>
                      <c:ptCount val="1"/>
                      <c:pt idx="0">
                        <c:v>0</c:v>
                      </c:pt>
                    </c:numCache>
                  </c:numRef>
                </c:val>
                <c:extLst xmlns:c15="http://schemas.microsoft.com/office/drawing/2012/chart">
                  <c:ext xmlns:c16="http://schemas.microsoft.com/office/drawing/2014/chart" uri="{C3380CC4-5D6E-409C-BE32-E72D297353CC}">
                    <c16:uniqueId val="{00000002-EFD0-404A-9D45-AEC53ED4B72F}"/>
                  </c:ext>
                </c:extLst>
              </c15:ser>
            </c15:filteredBarSeries>
          </c:ext>
        </c:extLst>
      </c:barChart>
      <c:catAx>
        <c:axId val="116888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68885864"/>
        <c:crosses val="autoZero"/>
        <c:auto val="1"/>
        <c:lblAlgn val="ctr"/>
        <c:lblOffset val="100"/>
        <c:noMultiLvlLbl val="0"/>
      </c:catAx>
      <c:valAx>
        <c:axId val="1168885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6888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IMPACTO/AÑO DE PUBLICACION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1"/>
          <c:order val="1"/>
          <c:tx>
            <c:strRef>
              <c:f>impactscoreV2_published!$B$127</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impactscoreV2_published!$C$125:$E$125</c:f>
              <c:strCache>
                <c:ptCount val="3"/>
                <c:pt idx="0">
                  <c:v>IMPACTO ALTO</c:v>
                </c:pt>
                <c:pt idx="1">
                  <c:v>IMPACTO MEDIO</c:v>
                </c:pt>
                <c:pt idx="2">
                  <c:v>IMPACTO BAJO</c:v>
                </c:pt>
              </c:strCache>
            </c:strRef>
          </c:cat>
          <c:val>
            <c:numRef>
              <c:f>impactscoreV2_published!$C$127:$E$127</c:f>
              <c:numCache>
                <c:formatCode>0.00%</c:formatCode>
                <c:ptCount val="3"/>
                <c:pt idx="0">
                  <c:v>8.9499999999999996E-2</c:v>
                </c:pt>
                <c:pt idx="1">
                  <c:v>6.5799999999999997E-2</c:v>
                </c:pt>
                <c:pt idx="2">
                  <c:v>2.76E-2</c:v>
                </c:pt>
              </c:numCache>
            </c:numRef>
          </c:val>
          <c:extLst>
            <c:ext xmlns:c16="http://schemas.microsoft.com/office/drawing/2014/chart" uri="{C3380CC4-5D6E-409C-BE32-E72D297353CC}">
              <c16:uniqueId val="{00000001-D3EC-44DE-8D87-10716776545C}"/>
            </c:ext>
          </c:extLst>
        </c:ser>
        <c:ser>
          <c:idx val="2"/>
          <c:order val="2"/>
          <c:tx>
            <c:strRef>
              <c:f>impactscoreV2_published!$B$128</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impactscoreV2_published!$C$125:$E$125</c:f>
              <c:strCache>
                <c:ptCount val="3"/>
                <c:pt idx="0">
                  <c:v>IMPACTO ALTO</c:v>
                </c:pt>
                <c:pt idx="1">
                  <c:v>IMPACTO MEDIO</c:v>
                </c:pt>
                <c:pt idx="2">
                  <c:v>IMPACTO BAJO</c:v>
                </c:pt>
              </c:strCache>
            </c:strRef>
          </c:cat>
          <c:val>
            <c:numRef>
              <c:f>impactscoreV2_published!$C$128:$E$128</c:f>
              <c:numCache>
                <c:formatCode>0.00%</c:formatCode>
                <c:ptCount val="3"/>
                <c:pt idx="0">
                  <c:v>7.0599999999999996E-2</c:v>
                </c:pt>
                <c:pt idx="1">
                  <c:v>6.5299999999999997E-2</c:v>
                </c:pt>
                <c:pt idx="2">
                  <c:v>4.0599999999999997E-2</c:v>
                </c:pt>
              </c:numCache>
            </c:numRef>
          </c:val>
          <c:extLst>
            <c:ext xmlns:c16="http://schemas.microsoft.com/office/drawing/2014/chart" uri="{C3380CC4-5D6E-409C-BE32-E72D297353CC}">
              <c16:uniqueId val="{00000002-D3EC-44DE-8D87-10716776545C}"/>
            </c:ext>
          </c:extLst>
        </c:ser>
        <c:ser>
          <c:idx val="3"/>
          <c:order val="3"/>
          <c:tx>
            <c:strRef>
              <c:f>impactscoreV2_published!$B$129</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impactscoreV2_published!$C$125:$E$125</c:f>
              <c:strCache>
                <c:ptCount val="3"/>
                <c:pt idx="0">
                  <c:v>IMPACTO ALTO</c:v>
                </c:pt>
                <c:pt idx="1">
                  <c:v>IMPACTO MEDIO</c:v>
                </c:pt>
                <c:pt idx="2">
                  <c:v>IMPACTO BAJO</c:v>
                </c:pt>
              </c:strCache>
            </c:strRef>
          </c:cat>
          <c:val>
            <c:numRef>
              <c:f>impactscoreV2_published!$C$129:$E$129</c:f>
              <c:numCache>
                <c:formatCode>0.00%</c:formatCode>
                <c:ptCount val="3"/>
                <c:pt idx="0">
                  <c:v>9.1399999999999995E-2</c:v>
                </c:pt>
                <c:pt idx="1">
                  <c:v>6.4299999999999996E-2</c:v>
                </c:pt>
                <c:pt idx="2">
                  <c:v>2.6599999999999999E-2</c:v>
                </c:pt>
              </c:numCache>
            </c:numRef>
          </c:val>
          <c:extLst>
            <c:ext xmlns:c16="http://schemas.microsoft.com/office/drawing/2014/chart" uri="{C3380CC4-5D6E-409C-BE32-E72D297353CC}">
              <c16:uniqueId val="{00000003-D3EC-44DE-8D87-10716776545C}"/>
            </c:ext>
          </c:extLst>
        </c:ser>
        <c:ser>
          <c:idx val="4"/>
          <c:order val="4"/>
          <c:tx>
            <c:strRef>
              <c:f>impactscoreV2_published!$B$130</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impactscoreV2_published!$C$125:$E$125</c:f>
              <c:strCache>
                <c:ptCount val="3"/>
                <c:pt idx="0">
                  <c:v>IMPACTO ALTO</c:v>
                </c:pt>
                <c:pt idx="1">
                  <c:v>IMPACTO MEDIO</c:v>
                </c:pt>
                <c:pt idx="2">
                  <c:v>IMPACTO BAJO</c:v>
                </c:pt>
              </c:strCache>
            </c:strRef>
          </c:cat>
          <c:val>
            <c:numRef>
              <c:f>impactscoreV2_published!$C$130:$E$130</c:f>
              <c:numCache>
                <c:formatCode>0.00%</c:formatCode>
                <c:ptCount val="3"/>
                <c:pt idx="0">
                  <c:v>7.2999999999999995E-2</c:v>
                </c:pt>
                <c:pt idx="1">
                  <c:v>8.7599999999999997E-2</c:v>
                </c:pt>
                <c:pt idx="2">
                  <c:v>3.5799999999999998E-2</c:v>
                </c:pt>
              </c:numCache>
            </c:numRef>
          </c:val>
          <c:extLst>
            <c:ext xmlns:c16="http://schemas.microsoft.com/office/drawing/2014/chart" uri="{C3380CC4-5D6E-409C-BE32-E72D297353CC}">
              <c16:uniqueId val="{00000004-D3EC-44DE-8D87-10716776545C}"/>
            </c:ext>
          </c:extLst>
        </c:ser>
        <c:ser>
          <c:idx val="5"/>
          <c:order val="5"/>
          <c:tx>
            <c:strRef>
              <c:f>impactscoreV2_published!$B$131</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impactscoreV2_published!$C$125:$E$125</c:f>
              <c:strCache>
                <c:ptCount val="3"/>
                <c:pt idx="0">
                  <c:v>IMPACTO ALTO</c:v>
                </c:pt>
                <c:pt idx="1">
                  <c:v>IMPACTO MEDIO</c:v>
                </c:pt>
                <c:pt idx="2">
                  <c:v>IMPACTO BAJO</c:v>
                </c:pt>
              </c:strCache>
            </c:strRef>
          </c:cat>
          <c:val>
            <c:numRef>
              <c:f>impactscoreV2_published!$C$131:$E$131</c:f>
              <c:numCache>
                <c:formatCode>0.00%</c:formatCode>
                <c:ptCount val="3"/>
                <c:pt idx="0">
                  <c:v>2.1399999999999999E-2</c:v>
                </c:pt>
                <c:pt idx="1">
                  <c:v>3.49E-2</c:v>
                </c:pt>
                <c:pt idx="2">
                  <c:v>3.4799999999999998E-2</c:v>
                </c:pt>
              </c:numCache>
            </c:numRef>
          </c:val>
          <c:extLst>
            <c:ext xmlns:c16="http://schemas.microsoft.com/office/drawing/2014/chart" uri="{C3380CC4-5D6E-409C-BE32-E72D297353CC}">
              <c16:uniqueId val="{00000005-D3EC-44DE-8D87-10716776545C}"/>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0"/>
                <c:order val="0"/>
                <c:tx>
                  <c:strRef>
                    <c:extLst>
                      <c:ext uri="{02D57815-91ED-43cb-92C2-25804820EDAC}">
                        <c15:formulaRef>
                          <c15:sqref>impactscoreV2_published!$B$126</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impactscoreV2_published!$C$125:$E$125</c15:sqref>
                        </c15:formulaRef>
                      </c:ext>
                    </c:extLst>
                    <c:strCache>
                      <c:ptCount val="3"/>
                      <c:pt idx="0">
                        <c:v>IMPACTO ALTO</c:v>
                      </c:pt>
                      <c:pt idx="1">
                        <c:v>IMPACTO MEDIO</c:v>
                      </c:pt>
                      <c:pt idx="2">
                        <c:v>IMPACTO BAJO</c:v>
                      </c:pt>
                    </c:strCache>
                  </c:strRef>
                </c:cat>
                <c:val>
                  <c:numRef>
                    <c:extLst>
                      <c:ext uri="{02D57815-91ED-43cb-92C2-25804820EDAC}">
                        <c15:formulaRef>
                          <c15:sqref>impactscoreV2_published!$C$126:$E$126</c15:sqref>
                        </c15:formulaRef>
                      </c:ext>
                    </c:extLst>
                    <c:numCache>
                      <c:formatCode>0%</c:formatCode>
                      <c:ptCount val="3"/>
                      <c:pt idx="0">
                        <c:v>0</c:v>
                      </c:pt>
                      <c:pt idx="1">
                        <c:v>0</c:v>
                      </c:pt>
                      <c:pt idx="2">
                        <c:v>0</c:v>
                      </c:pt>
                    </c:numCache>
                  </c:numRef>
                </c:val>
                <c:extLst>
                  <c:ext xmlns:c16="http://schemas.microsoft.com/office/drawing/2014/chart" uri="{C3380CC4-5D6E-409C-BE32-E72D297353CC}">
                    <c16:uniqueId val="{00000000-D3EC-44DE-8D87-10716776545C}"/>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impactscoreV2_published!$B$132</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impactscoreV2_published!$C$125:$E$125</c15:sqref>
                        </c15:formulaRef>
                      </c:ext>
                    </c:extLst>
                    <c:strCache>
                      <c:ptCount val="3"/>
                      <c:pt idx="0">
                        <c:v>IMPACTO ALTO</c:v>
                      </c:pt>
                      <c:pt idx="1">
                        <c:v>IMPACTO MEDIO</c:v>
                      </c:pt>
                      <c:pt idx="2">
                        <c:v>IMPACTO BAJO</c:v>
                      </c:pt>
                    </c:strCache>
                  </c:strRef>
                </c:cat>
                <c:val>
                  <c:numRef>
                    <c:extLst xmlns:c15="http://schemas.microsoft.com/office/drawing/2012/chart">
                      <c:ext xmlns:c15="http://schemas.microsoft.com/office/drawing/2012/chart" uri="{02D57815-91ED-43cb-92C2-25804820EDAC}">
                        <c15:formulaRef>
                          <c15:sqref>impactscoreV2_published!$C$132:$E$132</c15:sqref>
                        </c15:formulaRef>
                      </c:ext>
                    </c:extLst>
                    <c:numCache>
                      <c:formatCode>0.00%</c:formatCode>
                      <c:ptCount val="3"/>
                      <c:pt idx="0">
                        <c:v>0.34589999999999999</c:v>
                      </c:pt>
                      <c:pt idx="1">
                        <c:v>0.31789999999999996</c:v>
                      </c:pt>
                      <c:pt idx="2">
                        <c:v>0.16539999999999999</c:v>
                      </c:pt>
                    </c:numCache>
                  </c:numRef>
                </c:val>
                <c:extLst xmlns:c15="http://schemas.microsoft.com/office/drawing/2012/chart">
                  <c:ext xmlns:c16="http://schemas.microsoft.com/office/drawing/2014/chart" uri="{C3380CC4-5D6E-409C-BE32-E72D297353CC}">
                    <c16:uniqueId val="{00000006-D3EC-44DE-8D87-10716776545C}"/>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2102-4E90-88EF-99DE7BB86C44}"/>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2102-4E90-88EF-99DE7BB86C44}"/>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2102-4E90-88EF-99DE7BB86C44}"/>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2102-4E90-88EF-99DE7BB86C44}"/>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2102-4E90-88EF-99DE7BB86C44}"/>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2102-4E90-88EF-99DE7BB86C44}"/>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2102-4E90-88EF-99DE7BB86C44}"/>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2102-4E90-88EF-99DE7BB86C44}"/>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tx>
            <c:strRef>
              <c:f>basescorev2_published!$B$50</c:f>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basescorev2_published!$C$49:$E$49</c:f>
              <c:strCache>
                <c:ptCount val="3"/>
                <c:pt idx="0">
                  <c:v>SEVERIDAD BASE ALTA</c:v>
                </c:pt>
                <c:pt idx="1">
                  <c:v>SEVERIDAD BASE MEDIA</c:v>
                </c:pt>
                <c:pt idx="2">
                  <c:v>SEVERIDAD BASE BAJA</c:v>
                </c:pt>
              </c:strCache>
            </c:strRef>
          </c:cat>
          <c:val>
            <c:numRef>
              <c:f>basescorev2_published!$C$50:$E$50</c:f>
              <c:numCache>
                <c:formatCode>0.00%</c:formatCode>
                <c:ptCount val="3"/>
                <c:pt idx="0">
                  <c:v>0</c:v>
                </c:pt>
                <c:pt idx="1">
                  <c:v>0</c:v>
                </c:pt>
                <c:pt idx="2">
                  <c:v>0</c:v>
                </c:pt>
              </c:numCache>
            </c:numRef>
          </c:val>
          <c:extLst>
            <c:ext xmlns:c16="http://schemas.microsoft.com/office/drawing/2014/chart" uri="{C3380CC4-5D6E-409C-BE32-E72D297353CC}">
              <c16:uniqueId val="{00000005-38F0-4EC2-AFB2-4AC54B7C378A}"/>
            </c:ext>
          </c:extLst>
        </c:ser>
        <c:ser>
          <c:idx val="1"/>
          <c:order val="1"/>
          <c:tx>
            <c:strRef>
              <c:f>basescorev2_published!$B$51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basescorev2_published!$C$49:$E$49</c:f>
              <c:strCache>
                <c:ptCount val="3"/>
                <c:pt idx="0">
                  <c:v>SEVERIDAD BASE ALTA</c:v>
                </c:pt>
                <c:pt idx="1">
                  <c:v>SEVERIDAD BASE MEDIA</c:v>
                </c:pt>
                <c:pt idx="2">
                  <c:v>SEVERIDAD BASE BAJA</c:v>
                </c:pt>
              </c:strCache>
            </c:strRef>
          </c:cat>
          <c:val>
            <c:numRef>
              <c:f>basescorev2_published!$C$51:$E$51</c:f>
              <c:numCache>
                <c:formatCode>0.00%</c:formatCode>
                <c:ptCount val="3"/>
                <c:pt idx="0">
                  <c:v>0.14141922496225465</c:v>
                </c:pt>
                <c:pt idx="1">
                  <c:v>4.0261701056869652E-2</c:v>
                </c:pt>
                <c:pt idx="2">
                  <c:v>7.5490689481630593E-3</c:v>
                </c:pt>
              </c:numCache>
            </c:numRef>
          </c:val>
          <c:extLst>
            <c:ext xmlns:c16="http://schemas.microsoft.com/office/drawing/2014/chart" uri="{C3380CC4-5D6E-409C-BE32-E72D297353CC}">
              <c16:uniqueId val="{00000000-38F0-4EC2-AFB2-4AC54B7C378A}"/>
            </c:ext>
          </c:extLst>
        </c:ser>
        <c:ser>
          <c:idx val="2"/>
          <c:order val="2"/>
          <c:tx>
            <c:strRef>
              <c:f>basescorev2_published!$B$52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basescorev2_published!$C$49:$E$49</c:f>
              <c:strCache>
                <c:ptCount val="3"/>
                <c:pt idx="0">
                  <c:v>SEVERIDAD BASE ALTA</c:v>
                </c:pt>
                <c:pt idx="1">
                  <c:v>SEVERIDAD BASE MEDIA</c:v>
                </c:pt>
                <c:pt idx="2">
                  <c:v>SEVERIDAD BASE BAJA</c:v>
                </c:pt>
              </c:strCache>
            </c:strRef>
          </c:cat>
          <c:val>
            <c:numRef>
              <c:f>basescorev2_published!$C$52:$E$52</c:f>
              <c:numCache>
                <c:formatCode>0.00%</c:formatCode>
                <c:ptCount val="3"/>
                <c:pt idx="0">
                  <c:v>9.4111726220432818E-2</c:v>
                </c:pt>
                <c:pt idx="1">
                  <c:v>6.693507800704579E-2</c:v>
                </c:pt>
                <c:pt idx="2">
                  <c:v>1.660795168595873E-2</c:v>
                </c:pt>
              </c:numCache>
            </c:numRef>
          </c:val>
          <c:extLst>
            <c:ext xmlns:c16="http://schemas.microsoft.com/office/drawing/2014/chart" uri="{C3380CC4-5D6E-409C-BE32-E72D297353CC}">
              <c16:uniqueId val="{00000001-38F0-4EC2-AFB2-4AC54B7C378A}"/>
            </c:ext>
          </c:extLst>
        </c:ser>
        <c:ser>
          <c:idx val="3"/>
          <c:order val="3"/>
          <c:tx>
            <c:strRef>
              <c:f>basescorev2_published!$B$53</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basescorev2_published!$C$49:$E$49</c:f>
              <c:strCache>
                <c:ptCount val="3"/>
                <c:pt idx="0">
                  <c:v>SEVERIDAD BASE ALTA</c:v>
                </c:pt>
                <c:pt idx="1">
                  <c:v>SEVERIDAD BASE MEDIA</c:v>
                </c:pt>
                <c:pt idx="2">
                  <c:v>SEVERIDAD BASE BAJA</c:v>
                </c:pt>
              </c:strCache>
            </c:strRef>
          </c:cat>
          <c:val>
            <c:numRef>
              <c:f>basescorev2_published!$C$53:$E$53</c:f>
              <c:numCache>
                <c:formatCode>0.00%</c:formatCode>
                <c:ptCount val="3"/>
                <c:pt idx="0">
                  <c:v>0.10920986411675893</c:v>
                </c:pt>
                <c:pt idx="1">
                  <c:v>5.9386009058882736E-2</c:v>
                </c:pt>
                <c:pt idx="2">
                  <c:v>1.9627579265223957E-2</c:v>
                </c:pt>
              </c:numCache>
            </c:numRef>
          </c:val>
          <c:extLst>
            <c:ext xmlns:c16="http://schemas.microsoft.com/office/drawing/2014/chart" uri="{C3380CC4-5D6E-409C-BE32-E72D297353CC}">
              <c16:uniqueId val="{00000002-38F0-4EC2-AFB2-4AC54B7C378A}"/>
            </c:ext>
          </c:extLst>
        </c:ser>
        <c:ser>
          <c:idx val="4"/>
          <c:order val="4"/>
          <c:tx>
            <c:strRef>
              <c:f>basescorev2_published!$B$54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basescorev2_published!$C$49:$E$49</c:f>
              <c:strCache>
                <c:ptCount val="3"/>
                <c:pt idx="0">
                  <c:v>SEVERIDAD BASE ALTA</c:v>
                </c:pt>
                <c:pt idx="1">
                  <c:v>SEVERIDAD BASE MEDIA</c:v>
                </c:pt>
                <c:pt idx="2">
                  <c:v>SEVERIDAD BASE BAJA</c:v>
                </c:pt>
              </c:strCache>
            </c:strRef>
          </c:cat>
          <c:val>
            <c:numRef>
              <c:f>basescorev2_published!$C$54:$E$54</c:f>
              <c:numCache>
                <c:formatCode>0.00%</c:formatCode>
                <c:ptCount val="3"/>
                <c:pt idx="0">
                  <c:v>9.9144438852541511E-2</c:v>
                </c:pt>
                <c:pt idx="1">
                  <c:v>8.3039758429793664E-2</c:v>
                </c:pt>
                <c:pt idx="2">
                  <c:v>1.5098137896326119E-2</c:v>
                </c:pt>
              </c:numCache>
            </c:numRef>
          </c:val>
          <c:extLst>
            <c:ext xmlns:c16="http://schemas.microsoft.com/office/drawing/2014/chart" uri="{C3380CC4-5D6E-409C-BE32-E72D297353CC}">
              <c16:uniqueId val="{00000003-38F0-4EC2-AFB2-4AC54B7C378A}"/>
            </c:ext>
          </c:extLst>
        </c:ser>
        <c:ser>
          <c:idx val="5"/>
          <c:order val="5"/>
          <c:tx>
            <c:strRef>
              <c:f>basescorev2_published!$B$55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basescorev2_published!$C$49:$E$49</c:f>
              <c:strCache>
                <c:ptCount val="3"/>
                <c:pt idx="0">
                  <c:v>SEVERIDAD BASE ALTA</c:v>
                </c:pt>
                <c:pt idx="1">
                  <c:v>SEVERIDAD BASE MEDIA</c:v>
                </c:pt>
                <c:pt idx="2">
                  <c:v>SEVERIDAD BASE BAJA</c:v>
                </c:pt>
              </c:strCache>
            </c:strRef>
          </c:cat>
          <c:val>
            <c:numRef>
              <c:f>basescorev2_published!$C$55:$E$55</c:f>
              <c:numCache>
                <c:formatCode>0.00%</c:formatCode>
                <c:ptCount val="3"/>
                <c:pt idx="0">
                  <c:v>3.3719174635128329E-2</c:v>
                </c:pt>
                <c:pt idx="1">
                  <c:v>3.321590337191746E-2</c:v>
                </c:pt>
                <c:pt idx="2">
                  <c:v>7.0457976849521882E-3</c:v>
                </c:pt>
              </c:numCache>
            </c:numRef>
          </c:val>
          <c:extLst>
            <c:ext xmlns:c16="http://schemas.microsoft.com/office/drawing/2014/chart" uri="{C3380CC4-5D6E-409C-BE32-E72D297353CC}">
              <c16:uniqueId val="{00000004-38F0-4EC2-AFB2-4AC54B7C378A}"/>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s-ES" sz="2400" b="1" i="0" baseline="0">
                <a:effectLst/>
                <a:latin typeface="+mj-lt"/>
              </a:rPr>
              <a:t>RELACION SEVERIDAD BASE/AÑO DE PUBLICACION CVE SMART HOME</a:t>
            </a:r>
            <a:endParaRPr lang="es-ES" sz="2400" b="1">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1"/>
          <c:order val="1"/>
          <c:tx>
            <c:strRef>
              <c:f>basescorev2_published!$H$51</c:f>
              <c:strCache>
                <c:ptCount val="1"/>
                <c:pt idx="0">
                  <c:v>2022</c:v>
                </c:pt>
              </c:strCache>
            </c:strRef>
          </c:tx>
          <c:spPr>
            <a:solidFill>
              <a:schemeClr val="accent3"/>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0-BCE3-41D2-AE3E-6B6D3757F0E7}"/>
                </c:ext>
              </c:extLst>
            </c:dLbl>
            <c:dLbl>
              <c:idx val="2"/>
              <c:delete val="1"/>
              <c:extLst>
                <c:ext xmlns:c15="http://schemas.microsoft.com/office/drawing/2012/chart" uri="{CE6537A1-D6FC-4f65-9D91-7224C49458BB}"/>
                <c:ext xmlns:c16="http://schemas.microsoft.com/office/drawing/2014/chart" uri="{C3380CC4-5D6E-409C-BE32-E72D297353CC}">
                  <c16:uniqueId val="{00000001-BCE3-41D2-AE3E-6B6D3757F0E7}"/>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basescorev2_published!$I$49:$K$49</c:f>
              <c:strCache>
                <c:ptCount val="3"/>
                <c:pt idx="0">
                  <c:v>SEVERIDAD BASE ALTA</c:v>
                </c:pt>
                <c:pt idx="1">
                  <c:v>SEVERIDAD BASE MEDIA</c:v>
                </c:pt>
                <c:pt idx="2">
                  <c:v>SEVERIDAD BASE BAJA</c:v>
                </c:pt>
              </c:strCache>
            </c:strRef>
          </c:cat>
          <c:val>
            <c:numRef>
              <c:f>basescorev2_published!$I$51:$K$51</c:f>
              <c:numCache>
                <c:formatCode>0.00%</c:formatCode>
                <c:ptCount val="3"/>
                <c:pt idx="0">
                  <c:v>2.5000000000000001E-2</c:v>
                </c:pt>
                <c:pt idx="1">
                  <c:v>0</c:v>
                </c:pt>
                <c:pt idx="2">
                  <c:v>0</c:v>
                </c:pt>
              </c:numCache>
            </c:numRef>
          </c:val>
          <c:extLst>
            <c:ext xmlns:c16="http://schemas.microsoft.com/office/drawing/2014/chart" uri="{C3380CC4-5D6E-409C-BE32-E72D297353CC}">
              <c16:uniqueId val="{00000002-BCE3-41D2-AE3E-6B6D3757F0E7}"/>
            </c:ext>
          </c:extLst>
        </c:ser>
        <c:ser>
          <c:idx val="2"/>
          <c:order val="2"/>
          <c:tx>
            <c:strRef>
              <c:f>basescorev2_published!$H$52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basescorev2_published!$I$49:$K$49</c:f>
              <c:strCache>
                <c:ptCount val="3"/>
                <c:pt idx="0">
                  <c:v>SEVERIDAD BASE ALTA</c:v>
                </c:pt>
                <c:pt idx="1">
                  <c:v>SEVERIDAD BASE MEDIA</c:v>
                </c:pt>
                <c:pt idx="2">
                  <c:v>SEVERIDAD BASE BAJA</c:v>
                </c:pt>
              </c:strCache>
            </c:strRef>
          </c:cat>
          <c:val>
            <c:numRef>
              <c:f>basescorev2_published!$I$52:$K$52</c:f>
              <c:numCache>
                <c:formatCode>0.00%</c:formatCode>
                <c:ptCount val="3"/>
                <c:pt idx="0">
                  <c:v>3.7499999999999999E-2</c:v>
                </c:pt>
                <c:pt idx="1">
                  <c:v>8.7499999999999994E-2</c:v>
                </c:pt>
                <c:pt idx="2">
                  <c:v>2.5000000000000001E-2</c:v>
                </c:pt>
              </c:numCache>
            </c:numRef>
          </c:val>
          <c:extLst>
            <c:ext xmlns:c16="http://schemas.microsoft.com/office/drawing/2014/chart" uri="{C3380CC4-5D6E-409C-BE32-E72D297353CC}">
              <c16:uniqueId val="{00000003-BCE3-41D2-AE3E-6B6D3757F0E7}"/>
            </c:ext>
          </c:extLst>
        </c:ser>
        <c:ser>
          <c:idx val="3"/>
          <c:order val="3"/>
          <c:tx>
            <c:strRef>
              <c:f>basescorev2_published!$H$53</c:f>
              <c:strCache>
                <c:ptCount val="1"/>
                <c:pt idx="0">
                  <c:v>2020</c:v>
                </c:pt>
              </c:strCache>
            </c:strRef>
          </c:tx>
          <c:spPr>
            <a:solidFill>
              <a:schemeClr val="accent1">
                <a:lumMod val="60000"/>
              </a:schemeClr>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4-BCE3-41D2-AE3E-6B6D3757F0E7}"/>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basescorev2_published!$I$49:$K$49</c:f>
              <c:strCache>
                <c:ptCount val="3"/>
                <c:pt idx="0">
                  <c:v>SEVERIDAD BASE ALTA</c:v>
                </c:pt>
                <c:pt idx="1">
                  <c:v>SEVERIDAD BASE MEDIA</c:v>
                </c:pt>
                <c:pt idx="2">
                  <c:v>SEVERIDAD BASE BAJA</c:v>
                </c:pt>
              </c:strCache>
            </c:strRef>
          </c:cat>
          <c:val>
            <c:numRef>
              <c:f>basescorev2_published!$I$53:$K$53</c:f>
              <c:numCache>
                <c:formatCode>0.00%</c:formatCode>
                <c:ptCount val="3"/>
                <c:pt idx="0">
                  <c:v>2.5000000000000001E-2</c:v>
                </c:pt>
                <c:pt idx="1">
                  <c:v>1.2500000000000001E-2</c:v>
                </c:pt>
                <c:pt idx="2">
                  <c:v>0</c:v>
                </c:pt>
              </c:numCache>
            </c:numRef>
          </c:val>
          <c:extLst>
            <c:ext xmlns:c16="http://schemas.microsoft.com/office/drawing/2014/chart" uri="{C3380CC4-5D6E-409C-BE32-E72D297353CC}">
              <c16:uniqueId val="{00000005-BCE3-41D2-AE3E-6B6D3757F0E7}"/>
            </c:ext>
          </c:extLst>
        </c:ser>
        <c:ser>
          <c:idx val="4"/>
          <c:order val="4"/>
          <c:tx>
            <c:strRef>
              <c:f>basescorev2_published!$H$54</c:f>
              <c:strCache>
                <c:ptCount val="1"/>
                <c:pt idx="0">
                  <c:v>2019</c:v>
                </c:pt>
              </c:strCache>
            </c:strRef>
          </c:tx>
          <c:spPr>
            <a:solidFill>
              <a:schemeClr val="accent3">
                <a:lumMod val="60000"/>
              </a:schemeClr>
            </a:solidFill>
            <a:ln>
              <a:noFill/>
            </a:ln>
            <a:effectLst/>
          </c:spPr>
          <c:invertIfNegative val="0"/>
          <c:dLbls>
            <c:dLbl>
              <c:idx val="2"/>
              <c:layout>
                <c:manualLayout>
                  <c:x val="-5.2805282096331603E-3"/>
                  <c:y val="-3.887269590002228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E3-41D2-AE3E-6B6D3757F0E7}"/>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basescorev2_published!$I$49:$K$49</c:f>
              <c:strCache>
                <c:ptCount val="3"/>
                <c:pt idx="0">
                  <c:v>SEVERIDAD BASE ALTA</c:v>
                </c:pt>
                <c:pt idx="1">
                  <c:v>SEVERIDAD BASE MEDIA</c:v>
                </c:pt>
                <c:pt idx="2">
                  <c:v>SEVERIDAD BASE BAJA</c:v>
                </c:pt>
              </c:strCache>
            </c:strRef>
          </c:cat>
          <c:val>
            <c:numRef>
              <c:f>basescorev2_published!$I$54:$K$54</c:f>
              <c:numCache>
                <c:formatCode>0.00%</c:formatCode>
                <c:ptCount val="3"/>
                <c:pt idx="0">
                  <c:v>0.05</c:v>
                </c:pt>
                <c:pt idx="1">
                  <c:v>8.7499999999999994E-2</c:v>
                </c:pt>
                <c:pt idx="2">
                  <c:v>3.7499999999999999E-2</c:v>
                </c:pt>
              </c:numCache>
            </c:numRef>
          </c:val>
          <c:extLst>
            <c:ext xmlns:c16="http://schemas.microsoft.com/office/drawing/2014/chart" uri="{C3380CC4-5D6E-409C-BE32-E72D297353CC}">
              <c16:uniqueId val="{00000007-BCE3-41D2-AE3E-6B6D3757F0E7}"/>
            </c:ext>
          </c:extLst>
        </c:ser>
        <c:ser>
          <c:idx val="5"/>
          <c:order val="5"/>
          <c:tx>
            <c:strRef>
              <c:f>basescorev2_published!$H$55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basescorev2_published!$I$49:$K$49</c:f>
              <c:strCache>
                <c:ptCount val="3"/>
                <c:pt idx="0">
                  <c:v>SEVERIDAD BASE ALTA</c:v>
                </c:pt>
                <c:pt idx="1">
                  <c:v>SEVERIDAD BASE MEDIA</c:v>
                </c:pt>
                <c:pt idx="2">
                  <c:v>SEVERIDAD BASE BAJA</c:v>
                </c:pt>
              </c:strCache>
            </c:strRef>
          </c:cat>
          <c:val>
            <c:numRef>
              <c:f>basescorev2_published!$I$55:$K$55</c:f>
              <c:numCache>
                <c:formatCode>0.00%</c:formatCode>
                <c:ptCount val="3"/>
                <c:pt idx="0">
                  <c:v>7.4999999999999997E-2</c:v>
                </c:pt>
                <c:pt idx="1">
                  <c:v>0.42499999999999999</c:v>
                </c:pt>
                <c:pt idx="2">
                  <c:v>1.2500000000000001E-2</c:v>
                </c:pt>
              </c:numCache>
            </c:numRef>
          </c:val>
          <c:extLst>
            <c:ext xmlns:c16="http://schemas.microsoft.com/office/drawing/2014/chart" uri="{C3380CC4-5D6E-409C-BE32-E72D297353CC}">
              <c16:uniqueId val="{00000008-BCE3-41D2-AE3E-6B6D3757F0E7}"/>
            </c:ext>
          </c:extLst>
        </c:ser>
        <c:dLbls>
          <c:dLblPos val="ctr"/>
          <c:showLegendKey val="0"/>
          <c:showVal val="1"/>
          <c:showCatName val="0"/>
          <c:showSerName val="0"/>
          <c:showPercent val="0"/>
          <c:showBubbleSize val="0"/>
        </c:dLbls>
        <c:gapWidth val="219"/>
        <c:overlap val="100"/>
        <c:axId val="1159962912"/>
        <c:axId val="1159963240"/>
        <c:extLst>
          <c:ext xmlns:c15="http://schemas.microsoft.com/office/drawing/2012/chart" uri="{02D57815-91ED-43cb-92C2-25804820EDAC}">
            <c15:filteredBarSeries>
              <c15:ser>
                <c:idx val="0"/>
                <c:order val="0"/>
                <c:tx>
                  <c:strRef>
                    <c:extLst>
                      <c:ext uri="{02D57815-91ED-43cb-92C2-25804820EDAC}">
                        <c15:formulaRef>
                          <c15:sqref>basescorev2_published!$H$50</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basescorev2_published!$I$49:$K$49</c15:sqref>
                        </c15:formulaRef>
                      </c:ext>
                    </c:extLst>
                    <c:strCache>
                      <c:ptCount val="3"/>
                      <c:pt idx="0">
                        <c:v>SEVERIDAD BASE ALTA</c:v>
                      </c:pt>
                      <c:pt idx="1">
                        <c:v>SEVERIDAD BASE MEDIA</c:v>
                      </c:pt>
                      <c:pt idx="2">
                        <c:v>SEVERIDAD BASE BAJA</c:v>
                      </c:pt>
                    </c:strCache>
                  </c:strRef>
                </c:cat>
                <c:val>
                  <c:numRef>
                    <c:extLst>
                      <c:ext uri="{02D57815-91ED-43cb-92C2-25804820EDAC}">
                        <c15:formulaRef>
                          <c15:sqref>basescorev2_published!$I$50:$K$50</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9-BCE3-41D2-AE3E-6B6D3757F0E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basescorev2_published!$H$56</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basescorev2_published!$I$49:$K$49</c15:sqref>
                        </c15:formulaRef>
                      </c:ext>
                    </c:extLst>
                    <c:strCache>
                      <c:ptCount val="3"/>
                      <c:pt idx="0">
                        <c:v>SEVERIDAD BASE ALTA</c:v>
                      </c:pt>
                      <c:pt idx="1">
                        <c:v>SEVERIDAD BASE MEDIA</c:v>
                      </c:pt>
                      <c:pt idx="2">
                        <c:v>SEVERIDAD BASE BAJA</c:v>
                      </c:pt>
                    </c:strCache>
                  </c:strRef>
                </c:cat>
                <c:val>
                  <c:numRef>
                    <c:extLst xmlns:c15="http://schemas.microsoft.com/office/drawing/2012/chart">
                      <c:ext xmlns:c15="http://schemas.microsoft.com/office/drawing/2012/chart" uri="{02D57815-91ED-43cb-92C2-25804820EDAC}">
                        <c15:formulaRef>
                          <c15:sqref>basescorev2_published!$I$56:$K$56</c15:sqref>
                        </c15:formulaRef>
                      </c:ext>
                    </c:extLst>
                    <c:numCache>
                      <c:formatCode>0.00%</c:formatCode>
                      <c:ptCount val="3"/>
                      <c:pt idx="0">
                        <c:v>0.21250000000000002</c:v>
                      </c:pt>
                      <c:pt idx="1">
                        <c:v>0.61250000000000004</c:v>
                      </c:pt>
                      <c:pt idx="2">
                        <c:v>7.4999999999999997E-2</c:v>
                      </c:pt>
                    </c:numCache>
                  </c:numRef>
                </c:val>
                <c:extLst xmlns:c15="http://schemas.microsoft.com/office/drawing/2012/chart">
                  <c:ext xmlns:c16="http://schemas.microsoft.com/office/drawing/2014/chart" uri="{C3380CC4-5D6E-409C-BE32-E72D297353CC}">
                    <c16:uniqueId val="{0000000A-BCE3-41D2-AE3E-6B6D3757F0E7}"/>
                  </c:ext>
                </c:extLst>
              </c15:ser>
            </c15:filteredBarSeries>
          </c:ext>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/AÑO DE PUBLICACION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1"/>
          <c:order val="1"/>
          <c:tx>
            <c:strRef>
              <c:f>basescorev2_published!$B$127</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basescorev2_published!$C$125:$E$125</c:f>
              <c:strCache>
                <c:ptCount val="3"/>
                <c:pt idx="0">
                  <c:v>SEVERIDAD BASE ALTA</c:v>
                </c:pt>
                <c:pt idx="1">
                  <c:v>SEVERIDAD BASE MEDIA</c:v>
                </c:pt>
                <c:pt idx="2">
                  <c:v>SEVERIDAD BASE BAJA</c:v>
                </c:pt>
              </c:strCache>
            </c:strRef>
          </c:cat>
          <c:val>
            <c:numRef>
              <c:f>basescorev2_published!$C$127:$E$127</c:f>
              <c:numCache>
                <c:formatCode>0.00%</c:formatCode>
                <c:ptCount val="3"/>
                <c:pt idx="0">
                  <c:v>0.13691340106434446</c:v>
                </c:pt>
                <c:pt idx="1">
                  <c:v>3.8703434929850025E-2</c:v>
                </c:pt>
                <c:pt idx="2">
                  <c:v>7.2568940493468789E-3</c:v>
                </c:pt>
              </c:numCache>
            </c:numRef>
          </c:val>
          <c:extLst>
            <c:ext xmlns:c16="http://schemas.microsoft.com/office/drawing/2014/chart" uri="{C3380CC4-5D6E-409C-BE32-E72D297353CC}">
              <c16:uniqueId val="{00000000-7510-49E4-8D97-1668ACB02703}"/>
            </c:ext>
          </c:extLst>
        </c:ser>
        <c:ser>
          <c:idx val="2"/>
          <c:order val="2"/>
          <c:tx>
            <c:strRef>
              <c:f>basescorev2_published!$B$128</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basescorev2_published!$C$125:$E$125</c:f>
              <c:strCache>
                <c:ptCount val="3"/>
                <c:pt idx="0">
                  <c:v>SEVERIDAD BASE ALTA</c:v>
                </c:pt>
                <c:pt idx="1">
                  <c:v>SEVERIDAD BASE MEDIA</c:v>
                </c:pt>
                <c:pt idx="2">
                  <c:v>SEVERIDAD BASE BAJA</c:v>
                </c:pt>
              </c:strCache>
            </c:strRef>
          </c:cat>
          <c:val>
            <c:numRef>
              <c:f>basescorev2_published!$C$128:$E$128</c:f>
              <c:numCache>
                <c:formatCode>0.00%</c:formatCode>
                <c:ptCount val="3"/>
                <c:pt idx="0">
                  <c:v>9.1920657958393798E-2</c:v>
                </c:pt>
                <c:pt idx="1">
                  <c:v>6.7731011127237534E-2</c:v>
                </c:pt>
                <c:pt idx="2">
                  <c:v>1.6932752781809383E-2</c:v>
                </c:pt>
              </c:numCache>
            </c:numRef>
          </c:val>
          <c:extLst>
            <c:ext xmlns:c16="http://schemas.microsoft.com/office/drawing/2014/chart" uri="{C3380CC4-5D6E-409C-BE32-E72D297353CC}">
              <c16:uniqueId val="{00000001-7510-49E4-8D97-1668ACB02703}"/>
            </c:ext>
          </c:extLst>
        </c:ser>
        <c:ser>
          <c:idx val="3"/>
          <c:order val="3"/>
          <c:tx>
            <c:strRef>
              <c:f>basescorev2_published!$B$129</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basescorev2_published!$C$125:$E$125</c:f>
              <c:strCache>
                <c:ptCount val="3"/>
                <c:pt idx="0">
                  <c:v>SEVERIDAD BASE ALTA</c:v>
                </c:pt>
                <c:pt idx="1">
                  <c:v>SEVERIDAD BASE MEDIA</c:v>
                </c:pt>
                <c:pt idx="2">
                  <c:v>SEVERIDAD BASE BAJA</c:v>
                </c:pt>
              </c:strCache>
            </c:strRef>
          </c:cat>
          <c:val>
            <c:numRef>
              <c:f>basescorev2_published!$C$129:$E$129</c:f>
              <c:numCache>
                <c:formatCode>0.00%</c:formatCode>
                <c:ptCount val="3"/>
                <c:pt idx="0">
                  <c:v>0.10595065312046444</c:v>
                </c:pt>
                <c:pt idx="1">
                  <c:v>5.7571359458151908E-2</c:v>
                </c:pt>
                <c:pt idx="2">
                  <c:v>1.8867924528301886E-2</c:v>
                </c:pt>
              </c:numCache>
            </c:numRef>
          </c:val>
          <c:extLst>
            <c:ext xmlns:c16="http://schemas.microsoft.com/office/drawing/2014/chart" uri="{C3380CC4-5D6E-409C-BE32-E72D297353CC}">
              <c16:uniqueId val="{00000002-7510-49E4-8D97-1668ACB02703}"/>
            </c:ext>
          </c:extLst>
        </c:ser>
        <c:ser>
          <c:idx val="4"/>
          <c:order val="4"/>
          <c:tx>
            <c:strRef>
              <c:f>basescorev2_published!$B$130</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basescorev2_published!$C$125:$E$125</c:f>
              <c:strCache>
                <c:ptCount val="3"/>
                <c:pt idx="0">
                  <c:v>SEVERIDAD BASE ALTA</c:v>
                </c:pt>
                <c:pt idx="1">
                  <c:v>SEVERIDAD BASE MEDIA</c:v>
                </c:pt>
                <c:pt idx="2">
                  <c:v>SEVERIDAD BASE BAJA</c:v>
                </c:pt>
              </c:strCache>
            </c:strRef>
          </c:cat>
          <c:val>
            <c:numRef>
              <c:f>basescorev2_published!$C$130:$E$130</c:f>
              <c:numCache>
                <c:formatCode>0.00%</c:formatCode>
                <c:ptCount val="3"/>
                <c:pt idx="0">
                  <c:v>9.7242380261248179E-2</c:v>
                </c:pt>
                <c:pt idx="1">
                  <c:v>8.3212385099177555E-2</c:v>
                </c:pt>
                <c:pt idx="2">
                  <c:v>1.5965166908563134E-2</c:v>
                </c:pt>
              </c:numCache>
            </c:numRef>
          </c:val>
          <c:extLst>
            <c:ext xmlns:c16="http://schemas.microsoft.com/office/drawing/2014/chart" uri="{C3380CC4-5D6E-409C-BE32-E72D297353CC}">
              <c16:uniqueId val="{00000003-7510-49E4-8D97-1668ACB02703}"/>
            </c:ext>
          </c:extLst>
        </c:ser>
        <c:ser>
          <c:idx val="5"/>
          <c:order val="5"/>
          <c:tx>
            <c:strRef>
              <c:f>basescorev2_published!$B$131</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basescorev2_published!$C$125:$E$125</c:f>
              <c:strCache>
                <c:ptCount val="3"/>
                <c:pt idx="0">
                  <c:v>SEVERIDAD BASE ALTA</c:v>
                </c:pt>
                <c:pt idx="1">
                  <c:v>SEVERIDAD BASE MEDIA</c:v>
                </c:pt>
                <c:pt idx="2">
                  <c:v>SEVERIDAD BASE BAJA</c:v>
                </c:pt>
              </c:strCache>
            </c:strRef>
          </c:cat>
          <c:val>
            <c:numRef>
              <c:f>basescorev2_published!$C$131:$E$131</c:f>
              <c:numCache>
                <c:formatCode>0.00%</c:formatCode>
                <c:ptCount val="3"/>
                <c:pt idx="0">
                  <c:v>3.5316884373488143E-2</c:v>
                </c:pt>
                <c:pt idx="1">
                  <c:v>4.8379293662312521E-2</c:v>
                </c:pt>
                <c:pt idx="2">
                  <c:v>7.2568940493468789E-3</c:v>
                </c:pt>
              </c:numCache>
            </c:numRef>
          </c:val>
          <c:extLst>
            <c:ext xmlns:c16="http://schemas.microsoft.com/office/drawing/2014/chart" uri="{C3380CC4-5D6E-409C-BE32-E72D297353CC}">
              <c16:uniqueId val="{00000004-7510-49E4-8D97-1668ACB02703}"/>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0"/>
                <c:order val="0"/>
                <c:tx>
                  <c:strRef>
                    <c:extLst>
                      <c:ext uri="{02D57815-91ED-43cb-92C2-25804820EDAC}">
                        <c15:formulaRef>
                          <c15:sqref>basescorev2_published!$B$126</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basescorev2_published!$C$125:$E$125</c15:sqref>
                        </c15:formulaRef>
                      </c:ext>
                    </c:extLst>
                    <c:strCache>
                      <c:ptCount val="3"/>
                      <c:pt idx="0">
                        <c:v>SEVERIDAD BASE ALTA</c:v>
                      </c:pt>
                      <c:pt idx="1">
                        <c:v>SEVERIDAD BASE MEDIA</c:v>
                      </c:pt>
                      <c:pt idx="2">
                        <c:v>SEVERIDAD BASE BAJA</c:v>
                      </c:pt>
                    </c:strCache>
                  </c:strRef>
                </c:cat>
                <c:val>
                  <c:numRef>
                    <c:extLst>
                      <c:ext uri="{02D57815-91ED-43cb-92C2-25804820EDAC}">
                        <c15:formulaRef>
                          <c15:sqref>basescorev2_published!$C$126:$E$126</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5-7510-49E4-8D97-1668ACB0270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basescorev2_published!$B$132</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basescorev2_published!$C$125:$E$125</c15:sqref>
                        </c15:formulaRef>
                      </c:ext>
                    </c:extLst>
                    <c:strCache>
                      <c:ptCount val="3"/>
                      <c:pt idx="0">
                        <c:v>SEVERIDAD BASE ALTA</c:v>
                      </c:pt>
                      <c:pt idx="1">
                        <c:v>SEVERIDAD BASE MEDIA</c:v>
                      </c:pt>
                      <c:pt idx="2">
                        <c:v>SEVERIDAD BASE BAJA</c:v>
                      </c:pt>
                    </c:strCache>
                  </c:strRef>
                </c:cat>
                <c:val>
                  <c:numRef>
                    <c:extLst xmlns:c15="http://schemas.microsoft.com/office/drawing/2012/chart">
                      <c:ext xmlns:c15="http://schemas.microsoft.com/office/drawing/2012/chart" uri="{02D57815-91ED-43cb-92C2-25804820EDAC}">
                        <c15:formulaRef>
                          <c15:sqref>basescorev2_published!$C$132:$E$132</c15:sqref>
                        </c15:formulaRef>
                      </c:ext>
                    </c:extLst>
                    <c:numCache>
                      <c:formatCode>0.00%</c:formatCode>
                      <c:ptCount val="3"/>
                      <c:pt idx="0">
                        <c:v>0.46734397677793904</c:v>
                      </c:pt>
                      <c:pt idx="1">
                        <c:v>0.29559748427672955</c:v>
                      </c:pt>
                      <c:pt idx="2">
                        <c:v>6.6279632317368151E-2</c:v>
                      </c:pt>
                    </c:numCache>
                  </c:numRef>
                </c:val>
                <c:extLst xmlns:c15="http://schemas.microsoft.com/office/drawing/2012/chart">
                  <c:ext xmlns:c16="http://schemas.microsoft.com/office/drawing/2014/chart" uri="{C3380CC4-5D6E-409C-BE32-E72D297353CC}">
                    <c16:uniqueId val="{00000006-7510-49E4-8D97-1668ACB02703}"/>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s-ES" sz="1800" b="1" i="0" baseline="0">
                <a:effectLst/>
              </a:rPr>
              <a:t>RELACION SEVERIDAD BASE BAJA/AÑO DE PUBLICACION CVE IOT</a:t>
            </a:r>
            <a:endParaRPr lang="es-E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ES"/>
              <a: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s-ES"/>
        </a:p>
      </c:txPr>
    </c:title>
    <c:autoTitleDeleted val="0"/>
    <c:plotArea>
      <c:layout/>
      <c:barChart>
        <c:barDir val="col"/>
        <c:grouping val="stacked"/>
        <c:varyColors val="0"/>
        <c:ser>
          <c:idx val="0"/>
          <c:order val="0"/>
          <c:tx>
            <c:strRef>
              <c:f>basescorev2_published!$B$50</c:f>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basescorev2_published!$E$49</c:f>
              <c:strCache>
                <c:ptCount val="1"/>
                <c:pt idx="0">
                  <c:v>SEVERIDAD BASE BAJA</c:v>
                </c:pt>
              </c:strCache>
            </c:strRef>
          </c:cat>
          <c:val>
            <c:numRef>
              <c:f>basescorev2_published!$E$50</c:f>
              <c:numCache>
                <c:formatCode>0.00%</c:formatCode>
                <c:ptCount val="1"/>
                <c:pt idx="0">
                  <c:v>0</c:v>
                </c:pt>
              </c:numCache>
            </c:numRef>
          </c:val>
          <c:extLst>
            <c:ext xmlns:c16="http://schemas.microsoft.com/office/drawing/2014/chart" uri="{C3380CC4-5D6E-409C-BE32-E72D297353CC}">
              <c16:uniqueId val="{00000000-5348-40EE-891B-4E3D1E20D20D}"/>
            </c:ext>
          </c:extLst>
        </c:ser>
        <c:ser>
          <c:idx val="1"/>
          <c:order val="1"/>
          <c:tx>
            <c:strRef>
              <c:f>basescorev2_published!$B$51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basescorev2_published!$E$49</c:f>
              <c:strCache>
                <c:ptCount val="1"/>
                <c:pt idx="0">
                  <c:v>SEVERIDAD BASE BAJA</c:v>
                </c:pt>
              </c:strCache>
            </c:strRef>
          </c:cat>
          <c:val>
            <c:numRef>
              <c:f>basescorev2_published!$E$51</c:f>
              <c:numCache>
                <c:formatCode>0.00%</c:formatCode>
                <c:ptCount val="1"/>
                <c:pt idx="0">
                  <c:v>7.5490689481630593E-3</c:v>
                </c:pt>
              </c:numCache>
            </c:numRef>
          </c:val>
          <c:extLst>
            <c:ext xmlns:c16="http://schemas.microsoft.com/office/drawing/2014/chart" uri="{C3380CC4-5D6E-409C-BE32-E72D297353CC}">
              <c16:uniqueId val="{00000001-5348-40EE-891B-4E3D1E20D20D}"/>
            </c:ext>
          </c:extLst>
        </c:ser>
        <c:ser>
          <c:idx val="2"/>
          <c:order val="2"/>
          <c:tx>
            <c:strRef>
              <c:f>basescorev2_published!$B$52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basescorev2_published!$E$49</c:f>
              <c:strCache>
                <c:ptCount val="1"/>
                <c:pt idx="0">
                  <c:v>SEVERIDAD BASE BAJA</c:v>
                </c:pt>
              </c:strCache>
            </c:strRef>
          </c:cat>
          <c:val>
            <c:numRef>
              <c:f>basescorev2_published!$E$52</c:f>
              <c:numCache>
                <c:formatCode>0.00%</c:formatCode>
                <c:ptCount val="1"/>
                <c:pt idx="0">
                  <c:v>1.660795168595873E-2</c:v>
                </c:pt>
              </c:numCache>
            </c:numRef>
          </c:val>
          <c:extLst>
            <c:ext xmlns:c16="http://schemas.microsoft.com/office/drawing/2014/chart" uri="{C3380CC4-5D6E-409C-BE32-E72D297353CC}">
              <c16:uniqueId val="{00000002-5348-40EE-891B-4E3D1E20D20D}"/>
            </c:ext>
          </c:extLst>
        </c:ser>
        <c:ser>
          <c:idx val="3"/>
          <c:order val="3"/>
          <c:tx>
            <c:strRef>
              <c:f>basescorev2_published!$B$53</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basescorev2_published!$E$49</c:f>
              <c:strCache>
                <c:ptCount val="1"/>
                <c:pt idx="0">
                  <c:v>SEVERIDAD BASE BAJA</c:v>
                </c:pt>
              </c:strCache>
            </c:strRef>
          </c:cat>
          <c:val>
            <c:numRef>
              <c:f>basescorev2_published!$E$53</c:f>
              <c:numCache>
                <c:formatCode>0.00%</c:formatCode>
                <c:ptCount val="1"/>
                <c:pt idx="0">
                  <c:v>1.9627579265223957E-2</c:v>
                </c:pt>
              </c:numCache>
            </c:numRef>
          </c:val>
          <c:extLst>
            <c:ext xmlns:c16="http://schemas.microsoft.com/office/drawing/2014/chart" uri="{C3380CC4-5D6E-409C-BE32-E72D297353CC}">
              <c16:uniqueId val="{00000003-5348-40EE-891B-4E3D1E20D20D}"/>
            </c:ext>
          </c:extLst>
        </c:ser>
        <c:ser>
          <c:idx val="4"/>
          <c:order val="4"/>
          <c:tx>
            <c:strRef>
              <c:f>basescorev2_published!$B$54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basescorev2_published!$E$49</c:f>
              <c:strCache>
                <c:ptCount val="1"/>
                <c:pt idx="0">
                  <c:v>SEVERIDAD BASE BAJA</c:v>
                </c:pt>
              </c:strCache>
            </c:strRef>
          </c:cat>
          <c:val>
            <c:numRef>
              <c:f>basescorev2_published!$E$54</c:f>
              <c:numCache>
                <c:formatCode>0.00%</c:formatCode>
                <c:ptCount val="1"/>
                <c:pt idx="0">
                  <c:v>1.5098137896326119E-2</c:v>
                </c:pt>
              </c:numCache>
            </c:numRef>
          </c:val>
          <c:extLst>
            <c:ext xmlns:c16="http://schemas.microsoft.com/office/drawing/2014/chart" uri="{C3380CC4-5D6E-409C-BE32-E72D297353CC}">
              <c16:uniqueId val="{00000004-5348-40EE-891B-4E3D1E20D20D}"/>
            </c:ext>
          </c:extLst>
        </c:ser>
        <c:ser>
          <c:idx val="5"/>
          <c:order val="5"/>
          <c:tx>
            <c:strRef>
              <c:f>basescorev2_published!$B$55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basescorev2_published!$E$49</c:f>
              <c:strCache>
                <c:ptCount val="1"/>
                <c:pt idx="0">
                  <c:v>SEVERIDAD BASE BAJA</c:v>
                </c:pt>
              </c:strCache>
            </c:strRef>
          </c:cat>
          <c:val>
            <c:numRef>
              <c:f>basescorev2_published!$E$55</c:f>
              <c:numCache>
                <c:formatCode>0.00%</c:formatCode>
                <c:ptCount val="1"/>
                <c:pt idx="0">
                  <c:v>7.0457976849521882E-3</c:v>
                </c:pt>
              </c:numCache>
            </c:numRef>
          </c:val>
          <c:extLst>
            <c:ext xmlns:c16="http://schemas.microsoft.com/office/drawing/2014/chart" uri="{C3380CC4-5D6E-409C-BE32-E72D297353CC}">
              <c16:uniqueId val="{00000005-5348-40EE-891B-4E3D1E20D20D}"/>
            </c:ext>
          </c:extLst>
        </c:ser>
        <c:dLbls>
          <c:dLblPos val="ctr"/>
          <c:showLegendKey val="0"/>
          <c:showVal val="1"/>
          <c:showCatName val="0"/>
          <c:showSerName val="0"/>
          <c:showPercent val="0"/>
          <c:showBubbleSize val="0"/>
        </c:dLbls>
        <c:gapWidth val="219"/>
        <c:overlap val="100"/>
        <c:axId val="972984224"/>
        <c:axId val="972986192"/>
      </c:barChart>
      <c:catAx>
        <c:axId val="97298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s-ES"/>
          </a:p>
        </c:txPr>
        <c:crossAx val="972986192"/>
        <c:crosses val="autoZero"/>
        <c:auto val="1"/>
        <c:lblAlgn val="ctr"/>
        <c:lblOffset val="100"/>
        <c:noMultiLvlLbl val="0"/>
      </c:catAx>
      <c:valAx>
        <c:axId val="972986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j-lt"/>
                <a:ea typeface="+mn-ea"/>
                <a:cs typeface="+mn-cs"/>
              </a:defRPr>
            </a:pPr>
            <a:endParaRPr lang="es-ES"/>
          </a:p>
        </c:txPr>
        <c:crossAx val="97298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s-ES" sz="1800" b="1" i="0" baseline="0">
                <a:effectLst/>
              </a:rPr>
              <a:t>RELACION SEVERIDAD BASE BAJA/AÑO DE PUBLICACION CVE IOT Y SMART HOME CONJUNTAS</a:t>
            </a:r>
            <a:endParaRPr lang="es-E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s-E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s-ES"/>
        </a:p>
      </c:txPr>
    </c:title>
    <c:autoTitleDeleted val="0"/>
    <c:plotArea>
      <c:layout/>
      <c:barChart>
        <c:barDir val="col"/>
        <c:grouping val="stacked"/>
        <c:varyColors val="0"/>
        <c:ser>
          <c:idx val="1"/>
          <c:order val="1"/>
          <c:tx>
            <c:strRef>
              <c:f>basescorev2_published!$B$127</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basescorev2_published!$E$125</c:f>
              <c:strCache>
                <c:ptCount val="1"/>
                <c:pt idx="0">
                  <c:v>SEVERIDAD BASE BAJA</c:v>
                </c:pt>
              </c:strCache>
            </c:strRef>
          </c:cat>
          <c:val>
            <c:numRef>
              <c:f>basescorev2_published!$E$127</c:f>
              <c:numCache>
                <c:formatCode>0.00%</c:formatCode>
                <c:ptCount val="1"/>
                <c:pt idx="0">
                  <c:v>7.2568940493468789E-3</c:v>
                </c:pt>
              </c:numCache>
            </c:numRef>
          </c:val>
          <c:extLst>
            <c:ext xmlns:c16="http://schemas.microsoft.com/office/drawing/2014/chart" uri="{C3380CC4-5D6E-409C-BE32-E72D297353CC}">
              <c16:uniqueId val="{00000001-87FD-4F30-8001-8FB0BF2C42DE}"/>
            </c:ext>
          </c:extLst>
        </c:ser>
        <c:ser>
          <c:idx val="2"/>
          <c:order val="2"/>
          <c:tx>
            <c:strRef>
              <c:f>basescorev2_published!$B$128</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basescorev2_published!$E$125</c:f>
              <c:strCache>
                <c:ptCount val="1"/>
                <c:pt idx="0">
                  <c:v>SEVERIDAD BASE BAJA</c:v>
                </c:pt>
              </c:strCache>
            </c:strRef>
          </c:cat>
          <c:val>
            <c:numRef>
              <c:f>basescorev2_published!$E$128</c:f>
              <c:numCache>
                <c:formatCode>0.00%</c:formatCode>
                <c:ptCount val="1"/>
                <c:pt idx="0">
                  <c:v>1.6932752781809383E-2</c:v>
                </c:pt>
              </c:numCache>
            </c:numRef>
          </c:val>
          <c:extLst>
            <c:ext xmlns:c16="http://schemas.microsoft.com/office/drawing/2014/chart" uri="{C3380CC4-5D6E-409C-BE32-E72D297353CC}">
              <c16:uniqueId val="{00000002-87FD-4F30-8001-8FB0BF2C42DE}"/>
            </c:ext>
          </c:extLst>
        </c:ser>
        <c:ser>
          <c:idx val="3"/>
          <c:order val="3"/>
          <c:tx>
            <c:strRef>
              <c:f>basescorev2_published!$B$129</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basescorev2_published!$E$125</c:f>
              <c:strCache>
                <c:ptCount val="1"/>
                <c:pt idx="0">
                  <c:v>SEVERIDAD BASE BAJA</c:v>
                </c:pt>
              </c:strCache>
            </c:strRef>
          </c:cat>
          <c:val>
            <c:numRef>
              <c:f>basescorev2_published!$E$129</c:f>
              <c:numCache>
                <c:formatCode>0.00%</c:formatCode>
                <c:ptCount val="1"/>
                <c:pt idx="0">
                  <c:v>1.8867924528301886E-2</c:v>
                </c:pt>
              </c:numCache>
            </c:numRef>
          </c:val>
          <c:extLst>
            <c:ext xmlns:c16="http://schemas.microsoft.com/office/drawing/2014/chart" uri="{C3380CC4-5D6E-409C-BE32-E72D297353CC}">
              <c16:uniqueId val="{00000003-87FD-4F30-8001-8FB0BF2C42DE}"/>
            </c:ext>
          </c:extLst>
        </c:ser>
        <c:ser>
          <c:idx val="4"/>
          <c:order val="4"/>
          <c:tx>
            <c:strRef>
              <c:f>basescorev2_published!$B$130</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basescorev2_published!$E$125</c:f>
              <c:strCache>
                <c:ptCount val="1"/>
                <c:pt idx="0">
                  <c:v>SEVERIDAD BASE BAJA</c:v>
                </c:pt>
              </c:strCache>
            </c:strRef>
          </c:cat>
          <c:val>
            <c:numRef>
              <c:f>basescorev2_published!$E$130</c:f>
              <c:numCache>
                <c:formatCode>0.00%</c:formatCode>
                <c:ptCount val="1"/>
                <c:pt idx="0">
                  <c:v>1.5965166908563134E-2</c:v>
                </c:pt>
              </c:numCache>
            </c:numRef>
          </c:val>
          <c:extLst>
            <c:ext xmlns:c16="http://schemas.microsoft.com/office/drawing/2014/chart" uri="{C3380CC4-5D6E-409C-BE32-E72D297353CC}">
              <c16:uniqueId val="{00000004-87FD-4F30-8001-8FB0BF2C42DE}"/>
            </c:ext>
          </c:extLst>
        </c:ser>
        <c:ser>
          <c:idx val="5"/>
          <c:order val="5"/>
          <c:tx>
            <c:strRef>
              <c:f>basescorev2_published!$B$131</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basescorev2_published!$E$125</c:f>
              <c:strCache>
                <c:ptCount val="1"/>
                <c:pt idx="0">
                  <c:v>SEVERIDAD BASE BAJA</c:v>
                </c:pt>
              </c:strCache>
            </c:strRef>
          </c:cat>
          <c:val>
            <c:numRef>
              <c:f>basescorev2_published!$E$131</c:f>
              <c:numCache>
                <c:formatCode>0.00%</c:formatCode>
                <c:ptCount val="1"/>
                <c:pt idx="0">
                  <c:v>7.2568940493468789E-3</c:v>
                </c:pt>
              </c:numCache>
            </c:numRef>
          </c:val>
          <c:extLst>
            <c:ext xmlns:c16="http://schemas.microsoft.com/office/drawing/2014/chart" uri="{C3380CC4-5D6E-409C-BE32-E72D297353CC}">
              <c16:uniqueId val="{00000005-87FD-4F30-8001-8FB0BF2C42DE}"/>
            </c:ext>
          </c:extLst>
        </c:ser>
        <c:dLbls>
          <c:dLblPos val="ctr"/>
          <c:showLegendKey val="0"/>
          <c:showVal val="1"/>
          <c:showCatName val="0"/>
          <c:showSerName val="0"/>
          <c:showPercent val="0"/>
          <c:showBubbleSize val="0"/>
        </c:dLbls>
        <c:gapWidth val="219"/>
        <c:overlap val="100"/>
        <c:axId val="1159509520"/>
        <c:axId val="1159509848"/>
        <c:extLst>
          <c:ext xmlns:c15="http://schemas.microsoft.com/office/drawing/2012/chart" uri="{02D57815-91ED-43cb-92C2-25804820EDAC}">
            <c15:filteredBarSeries>
              <c15:ser>
                <c:idx val="0"/>
                <c:order val="0"/>
                <c:tx>
                  <c:strRef>
                    <c:extLst>
                      <c:ext uri="{02D57815-91ED-43cb-92C2-25804820EDAC}">
                        <c15:formulaRef>
                          <c15:sqref>basescorev2_published!$B$126</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basescorev2_published!$E$125</c15:sqref>
                        </c15:formulaRef>
                      </c:ext>
                    </c:extLst>
                    <c:strCache>
                      <c:ptCount val="1"/>
                      <c:pt idx="0">
                        <c:v>SEVERIDAD BASE BAJA</c:v>
                      </c:pt>
                    </c:strCache>
                  </c:strRef>
                </c:cat>
                <c:val>
                  <c:numRef>
                    <c:extLst>
                      <c:ext uri="{02D57815-91ED-43cb-92C2-25804820EDAC}">
                        <c15:formulaRef>
                          <c15:sqref>basescorev2_published!$E$126</c15:sqref>
                        </c15:formulaRef>
                      </c:ext>
                    </c:extLst>
                    <c:numCache>
                      <c:formatCode>0.00%</c:formatCode>
                      <c:ptCount val="1"/>
                      <c:pt idx="0">
                        <c:v>0</c:v>
                      </c:pt>
                    </c:numCache>
                  </c:numRef>
                </c:val>
                <c:extLst>
                  <c:ext xmlns:c16="http://schemas.microsoft.com/office/drawing/2014/chart" uri="{C3380CC4-5D6E-409C-BE32-E72D297353CC}">
                    <c16:uniqueId val="{00000000-87FD-4F30-8001-8FB0BF2C42DE}"/>
                  </c:ext>
                </c:extLst>
              </c15:ser>
            </c15:filteredBarSeries>
          </c:ext>
        </c:extLst>
      </c:barChart>
      <c:catAx>
        <c:axId val="115950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59509848"/>
        <c:crosses val="autoZero"/>
        <c:auto val="1"/>
        <c:lblAlgn val="ctr"/>
        <c:lblOffset val="100"/>
        <c:noMultiLvlLbl val="0"/>
      </c:catAx>
      <c:valAx>
        <c:axId val="1159509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5950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A48A-4AAF-BC2F-393E4863A05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A48A-4AAF-BC2F-393E4863A05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A48A-4AAF-BC2F-393E4863A05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A48A-4AAF-BC2F-393E4863A05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A48A-4AAF-BC2F-393E4863A05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A48A-4AAF-BC2F-393E4863A05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A48A-4AAF-BC2F-393E4863A05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A48A-4AAF-BC2F-393E4863A05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7CE-4014-9AC9-717A5D2A59C2}"/>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7CE-4014-9AC9-717A5D2A59C2}"/>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7CE-4014-9AC9-717A5D2A59C2}"/>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7CE-4014-9AC9-717A5D2A59C2}"/>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7CE-4014-9AC9-717A5D2A59C2}"/>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7CE-4014-9AC9-717A5D2A59C2}"/>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7CE-4014-9AC9-717A5D2A59C2}"/>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7CE-4014-9AC9-717A5D2A59C2}"/>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BASE/SEVERIDAD DE IMPACTO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basescore_impactscoreV3!$B$90</c:f>
              <c:strCache>
                <c:ptCount val="1"/>
                <c:pt idx="0">
                  <c:v>SEVERIDAD DE IMPACTO CRÍTICA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basescore_impactscoreV3!$C$90:$E$90</c:f>
              <c:numCache>
                <c:formatCode>0.00%</c:formatCode>
                <c:ptCount val="3"/>
                <c:pt idx="0">
                  <c:v>0</c:v>
                </c:pt>
                <c:pt idx="1">
                  <c:v>0</c:v>
                </c:pt>
                <c:pt idx="2">
                  <c:v>0</c:v>
                </c:pt>
              </c:numCache>
              <c:extLst/>
            </c:numRef>
          </c:val>
          <c:extLst>
            <c:ext xmlns:c16="http://schemas.microsoft.com/office/drawing/2014/chart" uri="{C3380CC4-5D6E-409C-BE32-E72D297353CC}">
              <c16:uniqueId val="{00000000-370D-477C-8D61-AD89BB887774}"/>
            </c:ext>
          </c:extLst>
        </c:ser>
        <c:ser>
          <c:idx val="1"/>
          <c:order val="1"/>
          <c:tx>
            <c:strRef>
              <c:f>basescore_impactscoreV3!$B$91</c:f>
              <c:strCache>
                <c:ptCount val="1"/>
                <c:pt idx="0">
                  <c:v>SEVERIDAD DE IMPACTO ALTA</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9-370D-477C-8D61-AD89BB887774}"/>
                </c:ext>
              </c:extLst>
            </c:dLbl>
            <c:dLbl>
              <c:idx val="2"/>
              <c:delete val="1"/>
              <c:extLst>
                <c:ext xmlns:c15="http://schemas.microsoft.com/office/drawing/2012/chart" uri="{CE6537A1-D6FC-4f65-9D91-7224C49458BB}"/>
                <c:ext xmlns:c16="http://schemas.microsoft.com/office/drawing/2014/chart" uri="{C3380CC4-5D6E-409C-BE32-E72D297353CC}">
                  <c16:uniqueId val="{0000000C-370D-477C-8D61-AD89BB88777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basescore_impactscoreV3!$C$91:$E$91</c:f>
              <c:numCache>
                <c:formatCode>0.00%</c:formatCode>
                <c:ptCount val="3"/>
                <c:pt idx="0">
                  <c:v>0</c:v>
                </c:pt>
                <c:pt idx="1">
                  <c:v>0.15578132559264632</c:v>
                </c:pt>
                <c:pt idx="2">
                  <c:v>0</c:v>
                </c:pt>
              </c:numCache>
              <c:extLst/>
            </c:numRef>
          </c:val>
          <c:extLst>
            <c:ext xmlns:c16="http://schemas.microsoft.com/office/drawing/2014/chart" uri="{C3380CC4-5D6E-409C-BE32-E72D297353CC}">
              <c16:uniqueId val="{00000001-370D-477C-8D61-AD89BB887774}"/>
            </c:ext>
          </c:extLst>
        </c:ser>
        <c:ser>
          <c:idx val="2"/>
          <c:order val="2"/>
          <c:tx>
            <c:strRef>
              <c:f>basescore_impactscoreV3!$B$92</c:f>
              <c:strCache>
                <c:ptCount val="1"/>
                <c:pt idx="0">
                  <c:v>SEVERIDAD DE IMPACTO MEDIA</c:v>
                </c:pt>
              </c:strCache>
            </c:strRef>
          </c:tx>
          <c:spPr>
            <a:solidFill>
              <a:schemeClr val="accent5"/>
            </a:solidFill>
            <a:ln>
              <a:noFill/>
            </a:ln>
            <a:effectLst/>
          </c:spPr>
          <c:invertIfNegative val="0"/>
          <c:dLbls>
            <c:dLbl>
              <c:idx val="2"/>
              <c:layout>
                <c:manualLayout>
                  <c:x val="1.3493568933172868E-3"/>
                  <c:y val="9.3880607951713339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70D-477C-8D61-AD89BB88777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basescore_impactscoreV3!$C$92:$E$92</c:f>
              <c:numCache>
                <c:formatCode>0.00%</c:formatCode>
                <c:ptCount val="3"/>
                <c:pt idx="0">
                  <c:v>0.32994678277697143</c:v>
                </c:pt>
                <c:pt idx="1">
                  <c:v>0.33284954039671022</c:v>
                </c:pt>
                <c:pt idx="2">
                  <c:v>2.8543783260764392E-2</c:v>
                </c:pt>
              </c:numCache>
              <c:extLst/>
            </c:numRef>
          </c:val>
          <c:extLst>
            <c:ext xmlns:c16="http://schemas.microsoft.com/office/drawing/2014/chart" uri="{C3380CC4-5D6E-409C-BE32-E72D297353CC}">
              <c16:uniqueId val="{00000002-370D-477C-8D61-AD89BB887774}"/>
            </c:ext>
          </c:extLst>
        </c:ser>
        <c:ser>
          <c:idx val="3"/>
          <c:order val="3"/>
          <c:tx>
            <c:strRef>
              <c:f>basescore_impactscoreV3!$B$93</c:f>
              <c:strCache>
                <c:ptCount val="1"/>
                <c:pt idx="0">
                  <c:v>SEVERIDAD DE IMPACTO BAJA</c:v>
                </c:pt>
              </c:strCache>
            </c:strRef>
          </c:tx>
          <c:spPr>
            <a:solidFill>
              <a:schemeClr val="accent1">
                <a:lumMod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370D-477C-8D61-AD89BB887774}"/>
                </c:ext>
              </c:extLst>
            </c:dLbl>
            <c:dLbl>
              <c:idx val="1"/>
              <c:layout>
                <c:manualLayout>
                  <c:x val="9.4454982532203146E-3"/>
                  <c:y val="-3.584573712433927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0D-477C-8D61-AD89BB88777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basescore_impactscoreV3!$C$93:$E$93</c:f>
              <c:numCache>
                <c:formatCode>0.00%</c:formatCode>
                <c:ptCount val="3"/>
                <c:pt idx="0">
                  <c:v>0</c:v>
                </c:pt>
                <c:pt idx="1">
                  <c:v>2.9027576197387518E-3</c:v>
                </c:pt>
                <c:pt idx="2">
                  <c:v>0.11707789066279631</c:v>
                </c:pt>
              </c:numCache>
              <c:extLst/>
            </c:numRef>
          </c:val>
          <c:extLst>
            <c:ext xmlns:c16="http://schemas.microsoft.com/office/drawing/2014/chart" uri="{C3380CC4-5D6E-409C-BE32-E72D297353CC}">
              <c16:uniqueId val="{00000003-370D-477C-8D61-AD89BB887774}"/>
            </c:ext>
          </c:extLst>
        </c:ser>
        <c:ser>
          <c:idx val="4"/>
          <c:order val="4"/>
          <c:tx>
            <c:strRef>
              <c:f>basescore_impactscoreV3!$B$94</c:f>
              <c:strCache>
                <c:ptCount val="1"/>
                <c:pt idx="0">
                  <c:v>NINGUNA SEVERIDAD DE IMPACTO</c:v>
                </c:pt>
              </c:strCache>
            </c:strRef>
          </c:tx>
          <c:spPr>
            <a:solidFill>
              <a:schemeClr val="accent3">
                <a:lumMod val="60000"/>
              </a:schemeClr>
            </a:solidFill>
            <a:ln>
              <a:noFill/>
            </a:ln>
            <a:effectLst/>
          </c:spPr>
          <c:invertIfNegative val="0"/>
          <c:dLbls>
            <c:delete val="1"/>
          </c:dLbls>
          <c:cat>
            <c:strRef>
              <c:f>basescore_impactscoreV3!$C$89:$E$89</c:f>
              <c:strCache>
                <c:ptCount val="3"/>
                <c:pt idx="0">
                  <c:v>SEVERIDAD BASE CRÍTICA</c:v>
                </c:pt>
                <c:pt idx="1">
                  <c:v>SEVERIDAD BASE ALTA</c:v>
                </c:pt>
                <c:pt idx="2">
                  <c:v>SEVERIDAD BASE MEDIA</c:v>
                </c:pt>
              </c:strCache>
              <c:extLst/>
            </c:strRef>
          </c:cat>
          <c:val>
            <c:numRef>
              <c:f>basescore_impactscoreV3!$C$94:$E$94</c:f>
              <c:numCache>
                <c:formatCode>0.00%</c:formatCode>
                <c:ptCount val="3"/>
                <c:pt idx="0">
                  <c:v>0</c:v>
                </c:pt>
                <c:pt idx="1">
                  <c:v>0</c:v>
                </c:pt>
                <c:pt idx="2">
                  <c:v>0</c:v>
                </c:pt>
              </c:numCache>
              <c:extLst/>
            </c:numRef>
          </c:val>
          <c:extLst>
            <c:ext xmlns:c16="http://schemas.microsoft.com/office/drawing/2014/chart" uri="{C3380CC4-5D6E-409C-BE32-E72D297353CC}">
              <c16:uniqueId val="{00000004-370D-477C-8D61-AD89BB887774}"/>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xmlns:c15="http://schemas.microsoft.com/office/drawing/2012/char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5-370D-477C-8D61-AD89BB887774}"/>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basescore_impactscoreV3!$B$95</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basescore_impactscoreV3!$C$89:$E$89</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basescore_impactscoreV3!$C$95:$E$95</c15:sqref>
                        </c15:formulaRef>
                      </c:ext>
                    </c:extLst>
                    <c:numCache>
                      <c:formatCode>0.00%</c:formatCode>
                      <c:ptCount val="3"/>
                      <c:pt idx="0">
                        <c:v>0.32994678277697143</c:v>
                      </c:pt>
                      <c:pt idx="1">
                        <c:v>0.4915336236090953</c:v>
                      </c:pt>
                      <c:pt idx="2">
                        <c:v>0.14562167392356071</c:v>
                      </c:pt>
                    </c:numCache>
                  </c:numRef>
                </c:val>
                <c:extLst>
                  <c:ext xmlns:c16="http://schemas.microsoft.com/office/drawing/2014/chart" uri="{C3380CC4-5D6E-409C-BE32-E72D297353CC}">
                    <c16:uniqueId val="{00000006-370D-477C-8D61-AD89BB887774}"/>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235B-4968-AD84-89B9686DE713}"/>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235B-4968-AD84-89B9686DE713}"/>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235B-4968-AD84-89B9686DE713}"/>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235B-4968-AD84-89B9686DE713}"/>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235B-4968-AD84-89B9686DE713}"/>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235B-4968-AD84-89B9686DE713}"/>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235B-4968-AD84-89B9686DE713}"/>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235B-4968-AD84-89B9686DE713}"/>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BASE/SEVERIDAD DE EXPLOTABILIDAD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3"/>
          <c:order val="3"/>
          <c:tx>
            <c:strRef>
              <c:f>basescore_exploitabilityscoreV3!$B$93</c:f>
              <c:strCache>
                <c:ptCount val="1"/>
                <c:pt idx="0">
                  <c:v>SEVERIDAD DE EXPLOTABILIDAD BAJA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basescore_exploitabilityscoreV3!$C$89:$E$89</c:f>
              <c:strCache>
                <c:ptCount val="3"/>
                <c:pt idx="0">
                  <c:v>SEVERIDAD BASE CRÍTICA</c:v>
                </c:pt>
                <c:pt idx="1">
                  <c:v>SEVERIDAD BASE ALTA</c:v>
                </c:pt>
                <c:pt idx="2">
                  <c:v>SEVERIDAD BASE MEDIA</c:v>
                </c:pt>
              </c:strCache>
              <c:extLst/>
            </c:strRef>
          </c:cat>
          <c:val>
            <c:numRef>
              <c:f>basescore_exploitabilityscoreV3!$C$93:$E$93</c:f>
              <c:numCache>
                <c:formatCode>0.00%</c:formatCode>
                <c:ptCount val="3"/>
                <c:pt idx="0">
                  <c:v>0.32994678277697143</c:v>
                </c:pt>
                <c:pt idx="1">
                  <c:v>0.49153362360909525</c:v>
                </c:pt>
                <c:pt idx="2">
                  <c:v>0.14562167392356071</c:v>
                </c:pt>
              </c:numCache>
              <c:extLst/>
            </c:numRef>
          </c:val>
          <c:extLst>
            <c:ext xmlns:c16="http://schemas.microsoft.com/office/drawing/2014/chart" uri="{C3380CC4-5D6E-409C-BE32-E72D297353CC}">
              <c16:uniqueId val="{00000008-5388-4413-B32B-00C8D3B485A6}"/>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D-5388-4413-B32B-00C8D3B485A6}"/>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0"/>
                <c:order val="0"/>
                <c:tx>
                  <c:strRef>
                    <c:extLst>
                      <c:ext uri="{02D57815-91ED-43cb-92C2-25804820EDAC}">
                        <c15:formulaRef>
                          <c15:sqref>basescore_exploitabilityscoreV3!$B$90</c15:sqref>
                        </c15:formulaRef>
                      </c:ext>
                    </c:extLst>
                    <c:strCache>
                      <c:ptCount val="1"/>
                      <c:pt idx="0">
                        <c:v>SEVERIDAD DE EXPLOTABILIDAD CRÍTICA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basescore_exploitabilityscoreV3!$C$89:$E$89</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basescore_exploitabilityscoreV3!$C$90:$E$90</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0-5388-4413-B32B-00C8D3B485A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basescore_exploitabilityscoreV3!$B$91</c15:sqref>
                        </c15:formulaRef>
                      </c:ext>
                    </c:extLst>
                    <c:strCache>
                      <c:ptCount val="1"/>
                      <c:pt idx="0">
                        <c:v>SEVERIDAD DE EXPLOTABILIDAD ALTA</c:v>
                      </c:pt>
                    </c:strCache>
                  </c:strRef>
                </c:tx>
                <c:spPr>
                  <a:solidFill>
                    <a:schemeClr val="accent3"/>
                  </a:solidFill>
                  <a:ln>
                    <a:noFill/>
                  </a:ln>
                  <a:effectLst/>
                </c:spPr>
                <c:invertIfNegative val="0"/>
                <c:dLbls>
                  <c:dLbl>
                    <c:idx val="0"/>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1-5388-4413-B32B-00C8D3B485A6}"/>
                      </c:ext>
                    </c:extLst>
                  </c:dLbl>
                  <c:dLbl>
                    <c:idx val="2"/>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2-5388-4413-B32B-00C8D3B485A6}"/>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basescore_exploitabilityscoreV3!$C$89:$E$89</c15:sqref>
                        </c15:formulaRef>
                      </c:ext>
                    </c:extLst>
                    <c:strCache>
                      <c:ptCount val="3"/>
                      <c:pt idx="0">
                        <c:v>SEVERIDAD BASE CRÍTICA</c:v>
                      </c:pt>
                      <c:pt idx="1">
                        <c:v>SEVERIDAD BASE ALTA</c:v>
                      </c:pt>
                      <c:pt idx="2">
                        <c:v>SEVERIDAD BASE MEDIA</c:v>
                      </c:pt>
                    </c:strCache>
                  </c:strRef>
                </c:cat>
                <c:val>
                  <c:numRef>
                    <c:extLst xmlns:c15="http://schemas.microsoft.com/office/drawing/2012/chart">
                      <c:ext xmlns:c15="http://schemas.microsoft.com/office/drawing/2012/chart" uri="{02D57815-91ED-43cb-92C2-25804820EDAC}">
                        <c15:formulaRef>
                          <c15:sqref>basescore_exploitabilityscoreV3!$C$91:$E$91</c15:sqref>
                        </c15:formulaRef>
                      </c:ext>
                    </c:extLst>
                    <c:numCache>
                      <c:formatCode>0.00%</c:formatCode>
                      <c:ptCount val="3"/>
                      <c:pt idx="0">
                        <c:v>0</c:v>
                      </c:pt>
                      <c:pt idx="1">
                        <c:v>0</c:v>
                      </c:pt>
                      <c:pt idx="2">
                        <c:v>0</c:v>
                      </c:pt>
                    </c:numCache>
                  </c:numRef>
                </c:val>
                <c:extLst xmlns:c15="http://schemas.microsoft.com/office/drawing/2012/chart">
                  <c:ext xmlns:c16="http://schemas.microsoft.com/office/drawing/2014/chart" uri="{C3380CC4-5D6E-409C-BE32-E72D297353CC}">
                    <c16:uniqueId val="{00000003-5388-4413-B32B-00C8D3B485A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basescore_exploitabilityscoreV3!$B$92</c15:sqref>
                        </c15:formulaRef>
                      </c:ext>
                    </c:extLst>
                    <c:strCache>
                      <c:ptCount val="1"/>
                      <c:pt idx="0">
                        <c:v>SEVERIDAD DE EXPLOTABILIDAD MEDIA</c:v>
                      </c:pt>
                    </c:strCache>
                  </c:strRef>
                </c:tx>
                <c:spPr>
                  <a:solidFill>
                    <a:schemeClr val="accent5"/>
                  </a:solidFill>
                  <a:ln>
                    <a:noFill/>
                  </a:ln>
                  <a:effectLst/>
                </c:spPr>
                <c:invertIfNegative val="0"/>
                <c:dLbls>
                  <c:dLbl>
                    <c:idx val="2"/>
                    <c:layout>
                      <c:manualLayout>
                        <c:x val="1.3493568933172868E-3"/>
                        <c:y val="9.3880607951713339E-17"/>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4-5388-4413-B32B-00C8D3B485A6}"/>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basescore_exploitabilityscoreV3!$C$89:$E$89</c15:sqref>
                        </c15:formulaRef>
                      </c:ext>
                    </c:extLst>
                    <c:strCache>
                      <c:ptCount val="3"/>
                      <c:pt idx="0">
                        <c:v>SEVERIDAD BASE CRÍTICA</c:v>
                      </c:pt>
                      <c:pt idx="1">
                        <c:v>SEVERIDAD BASE ALTA</c:v>
                      </c:pt>
                      <c:pt idx="2">
                        <c:v>SEVERIDAD BASE MEDIA</c:v>
                      </c:pt>
                    </c:strCache>
                  </c:strRef>
                </c:cat>
                <c:val>
                  <c:numRef>
                    <c:extLst xmlns:c15="http://schemas.microsoft.com/office/drawing/2012/chart">
                      <c:ext xmlns:c15="http://schemas.microsoft.com/office/drawing/2012/chart" uri="{02D57815-91ED-43cb-92C2-25804820EDAC}">
                        <c15:formulaRef>
                          <c15:sqref>basescore_exploitabilityscoreV3!$C$92:$E$92</c15:sqref>
                        </c15:formulaRef>
                      </c:ext>
                    </c:extLst>
                    <c:numCache>
                      <c:formatCode>0.00%</c:formatCode>
                      <c:ptCount val="3"/>
                      <c:pt idx="0">
                        <c:v>0</c:v>
                      </c:pt>
                      <c:pt idx="1">
                        <c:v>0</c:v>
                      </c:pt>
                      <c:pt idx="2">
                        <c:v>0</c:v>
                      </c:pt>
                    </c:numCache>
                  </c:numRef>
                </c:val>
                <c:extLst xmlns:c15="http://schemas.microsoft.com/office/drawing/2012/chart">
                  <c:ext xmlns:c16="http://schemas.microsoft.com/office/drawing/2014/chart" uri="{C3380CC4-5D6E-409C-BE32-E72D297353CC}">
                    <c16:uniqueId val="{00000005-5388-4413-B32B-00C8D3B485A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basescore_exploitabilityscoreV3!$B$94</c15:sqref>
                        </c15:formulaRef>
                      </c:ext>
                    </c:extLst>
                    <c:strCache>
                      <c:ptCount val="1"/>
                      <c:pt idx="0">
                        <c:v>NINGUNA SEVERIDAD DE EXPLOTABILIDAD</c:v>
                      </c:pt>
                    </c:strCache>
                  </c:strRef>
                </c:tx>
                <c:spPr>
                  <a:solidFill>
                    <a:schemeClr val="accent3">
                      <a:lumMod val="60000"/>
                    </a:schemeClr>
                  </a:solidFill>
                  <a:ln>
                    <a:noFill/>
                  </a:ln>
                  <a:effectLst/>
                </c:spPr>
                <c:invertIfNegative val="0"/>
                <c:dLbls>
                  <c:delete val="1"/>
                </c:dLbls>
                <c:cat>
                  <c:strRef>
                    <c:extLst xmlns:c15="http://schemas.microsoft.com/office/drawing/2012/chart">
                      <c:ext xmlns:c15="http://schemas.microsoft.com/office/drawing/2012/chart" uri="{02D57815-91ED-43cb-92C2-25804820EDAC}">
                        <c15:formulaRef>
                          <c15:sqref>basescore_exploitabilityscoreV3!$C$89:$E$89</c15:sqref>
                        </c15:formulaRef>
                      </c:ext>
                    </c:extLst>
                    <c:strCache>
                      <c:ptCount val="3"/>
                      <c:pt idx="0">
                        <c:v>SEVERIDAD BASE CRÍTICA</c:v>
                      </c:pt>
                      <c:pt idx="1">
                        <c:v>SEVERIDAD BASE ALTA</c:v>
                      </c:pt>
                      <c:pt idx="2">
                        <c:v>SEVERIDAD BASE MEDIA</c:v>
                      </c:pt>
                    </c:strCache>
                  </c:strRef>
                </c:cat>
                <c:val>
                  <c:numRef>
                    <c:extLst xmlns:c15="http://schemas.microsoft.com/office/drawing/2012/chart">
                      <c:ext xmlns:c15="http://schemas.microsoft.com/office/drawing/2012/chart" uri="{02D57815-91ED-43cb-92C2-25804820EDAC}">
                        <c15:formulaRef>
                          <c15:sqref>basescore_exploitabilityscoreV3!$C$94:$E$94</c15:sqref>
                        </c15:formulaRef>
                      </c:ext>
                    </c:extLst>
                    <c:numCache>
                      <c:formatCode>0.00%</c:formatCode>
                      <c:ptCount val="3"/>
                      <c:pt idx="0">
                        <c:v>0</c:v>
                      </c:pt>
                      <c:pt idx="1">
                        <c:v>0</c:v>
                      </c:pt>
                      <c:pt idx="2">
                        <c:v>0</c:v>
                      </c:pt>
                    </c:numCache>
                  </c:numRef>
                </c:val>
                <c:extLst xmlns:c15="http://schemas.microsoft.com/office/drawing/2012/chart">
                  <c:ext xmlns:c16="http://schemas.microsoft.com/office/drawing/2014/chart" uri="{C3380CC4-5D6E-409C-BE32-E72D297353CC}">
                    <c16:uniqueId val="{0000000C-5388-4413-B32B-00C8D3B485A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basescore_exploitabilityscoreV3!$B$95</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basescore_exploitabilityscoreV3!$C$89:$E$89</c15:sqref>
                        </c15:formulaRef>
                      </c:ext>
                    </c:extLst>
                    <c:strCache>
                      <c:ptCount val="3"/>
                      <c:pt idx="0">
                        <c:v>SEVERIDAD BASE CRÍTICA</c:v>
                      </c:pt>
                      <c:pt idx="1">
                        <c:v>SEVERIDAD BASE ALTA</c:v>
                      </c:pt>
                      <c:pt idx="2">
                        <c:v>SEVERIDAD BASE MEDIA</c:v>
                      </c:pt>
                    </c:strCache>
                  </c:strRef>
                </c:cat>
                <c:val>
                  <c:numRef>
                    <c:extLst xmlns:c15="http://schemas.microsoft.com/office/drawing/2012/chart">
                      <c:ext xmlns:c15="http://schemas.microsoft.com/office/drawing/2012/chart" uri="{02D57815-91ED-43cb-92C2-25804820EDAC}">
                        <c15:formulaRef>
                          <c15:sqref>basescore_exploitabilityscoreV3!$C$95:$E$95</c15:sqref>
                        </c15:formulaRef>
                      </c:ext>
                    </c:extLst>
                    <c:numCache>
                      <c:formatCode>0.00%</c:formatCode>
                      <c:ptCount val="3"/>
                      <c:pt idx="0">
                        <c:v>0.32994678277697143</c:v>
                      </c:pt>
                      <c:pt idx="1">
                        <c:v>0.49153362360909525</c:v>
                      </c:pt>
                      <c:pt idx="2">
                        <c:v>0.14562167392356071</c:v>
                      </c:pt>
                    </c:numCache>
                  </c:numRef>
                </c:val>
                <c:extLst xmlns:c15="http://schemas.microsoft.com/office/drawing/2012/chart">
                  <c:ext xmlns:c16="http://schemas.microsoft.com/office/drawing/2014/chart" uri="{C3380CC4-5D6E-409C-BE32-E72D297353CC}">
                    <c16:uniqueId val="{0000000E-5388-4413-B32B-00C8D3B485A6}"/>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870D-4F5C-B4CA-AE89A23AF5E7}"/>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870D-4F5C-B4CA-AE89A23AF5E7}"/>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870D-4F5C-B4CA-AE89A23AF5E7}"/>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870D-4F5C-B4CA-AE89A23AF5E7}"/>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870D-4F5C-B4CA-AE89A23AF5E7}"/>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870D-4F5C-B4CA-AE89A23AF5E7}"/>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870D-4F5C-B4CA-AE89A23AF5E7}"/>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870D-4F5C-B4CA-AE89A23AF5E7}"/>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BASE/SEVERIDAD DE EXPLOTABILIDAD CVE CVSSV2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 V2-EXPLOTABILIDAD V2'!#REF!</c:f>
              <c:strCache>
                <c:ptCount val="1"/>
                <c:pt idx="0">
                  <c:v>#REF!</c:v>
                </c:pt>
              </c:strCache>
              <c:extLst xmlns:c15="http://schemas.microsoft.com/office/drawing/2012/chart"/>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basescore_exploitabilityscoreV2!$C$71:$E$71</c:f>
              <c:strCache>
                <c:ptCount val="3"/>
                <c:pt idx="0">
                  <c:v>SEVERIDAD BASE ALTA</c:v>
                </c:pt>
                <c:pt idx="1">
                  <c:v>SEVERIDAD BASE MEDIA</c:v>
                </c:pt>
                <c:pt idx="2">
                  <c:v>SEVERIDAD BASE BAJA</c:v>
                </c:pt>
              </c:strCache>
              <c:extLst xmlns:c15="http://schemas.microsoft.com/office/drawing/2012/chart"/>
            </c:strRef>
          </c:cat>
          <c:val>
            <c:numRef>
              <c:f>'BASE V2-EXPLOTABILIDAD V2'!#REF!</c:f>
              <c:extLst xmlns:c15="http://schemas.microsoft.com/office/drawing/2012/chart"/>
            </c:numRef>
          </c:val>
          <c:extLst xmlns:c15="http://schemas.microsoft.com/office/drawing/2012/chart">
            <c:ext xmlns:c16="http://schemas.microsoft.com/office/drawing/2014/chart" uri="{C3380CC4-5D6E-409C-BE32-E72D297353CC}">
              <c16:uniqueId val="{00000002-3ACB-4656-A68F-149CE7B0D2A9}"/>
            </c:ext>
          </c:extLst>
        </c:ser>
        <c:ser>
          <c:idx val="1"/>
          <c:order val="1"/>
          <c:tx>
            <c:strRef>
              <c:f>basescore_exploitabilityscoreV2!$B$72</c:f>
              <c:strCache>
                <c:ptCount val="1"/>
                <c:pt idx="0">
                  <c:v>SEVERIDAD DE EXPLOTABILIDAD ALTA</c:v>
                </c:pt>
              </c:strCache>
            </c:strRef>
          </c:tx>
          <c:spPr>
            <a:solidFill>
              <a:schemeClr val="accent3"/>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4-3ACB-4656-A68F-149CE7B0D2A9}"/>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basescore_exploitabilityscoreV2!$C$71:$E$71</c:f>
              <c:strCache>
                <c:ptCount val="3"/>
                <c:pt idx="0">
                  <c:v>SEVERIDAD BASE ALTA</c:v>
                </c:pt>
                <c:pt idx="1">
                  <c:v>SEVERIDAD BASE MEDIA</c:v>
                </c:pt>
                <c:pt idx="2">
                  <c:v>SEVERIDAD BASE BAJA</c:v>
                </c:pt>
              </c:strCache>
              <c:extLst/>
            </c:strRef>
          </c:cat>
          <c:val>
            <c:numRef>
              <c:f>basescore_exploitabilityscoreV2!$C$72:$E$72</c:f>
              <c:numCache>
                <c:formatCode>0.00%</c:formatCode>
                <c:ptCount val="3"/>
                <c:pt idx="0">
                  <c:v>0.32801161103047893</c:v>
                </c:pt>
                <c:pt idx="1">
                  <c:v>0.16690856313497821</c:v>
                </c:pt>
                <c:pt idx="2">
                  <c:v>0</c:v>
                </c:pt>
              </c:numCache>
              <c:extLst/>
            </c:numRef>
          </c:val>
          <c:extLst xmlns:c15="http://schemas.microsoft.com/office/drawing/2012/chart">
            <c:ext xmlns:c16="http://schemas.microsoft.com/office/drawing/2014/chart" uri="{C3380CC4-5D6E-409C-BE32-E72D297353CC}">
              <c16:uniqueId val="{00000005-3ACB-4656-A68F-149CE7B0D2A9}"/>
            </c:ext>
          </c:extLst>
        </c:ser>
        <c:ser>
          <c:idx val="2"/>
          <c:order val="2"/>
          <c:tx>
            <c:strRef>
              <c:f>basescore_exploitabilityscoreV2!$B$73</c:f>
              <c:strCache>
                <c:ptCount val="1"/>
                <c:pt idx="0">
                  <c:v>SEVERIDAD DE EXPLOTABILIDAD MEDIA</c:v>
                </c:pt>
              </c:strCache>
            </c:strRef>
          </c:tx>
          <c:spPr>
            <a:solidFill>
              <a:schemeClr val="accent5"/>
            </a:solidFill>
            <a:ln>
              <a:noFill/>
            </a:ln>
            <a:effectLst/>
          </c:spPr>
          <c:invertIfNegative val="0"/>
          <c:dLbls>
            <c:dLbl>
              <c:idx val="2"/>
              <c:layout>
                <c:manualLayout>
                  <c:x val="-9.6560044609219978E-3"/>
                  <c:y val="-6.40102448648915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CB-4656-A68F-149CE7B0D2A9}"/>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basescore_exploitabilityscoreV2!$C$71:$E$71</c:f>
              <c:strCache>
                <c:ptCount val="3"/>
                <c:pt idx="0">
                  <c:v>SEVERIDAD BASE ALTA</c:v>
                </c:pt>
                <c:pt idx="1">
                  <c:v>SEVERIDAD BASE MEDIA</c:v>
                </c:pt>
                <c:pt idx="2">
                  <c:v>SEVERIDAD BASE BAJA</c:v>
                </c:pt>
              </c:strCache>
              <c:extLst/>
            </c:strRef>
          </c:cat>
          <c:val>
            <c:numRef>
              <c:f>basescore_exploitabilityscoreV2!$C$73:$E$73</c:f>
              <c:numCache>
                <c:formatCode>0.00%</c:formatCode>
                <c:ptCount val="3"/>
                <c:pt idx="0">
                  <c:v>8.708272859216255E-3</c:v>
                </c:pt>
                <c:pt idx="1">
                  <c:v>1.6932752781809383E-2</c:v>
                </c:pt>
                <c:pt idx="2">
                  <c:v>1.5965166908563134E-2</c:v>
                </c:pt>
              </c:numCache>
              <c:extLst/>
            </c:numRef>
          </c:val>
          <c:extLst xmlns:c15="http://schemas.microsoft.com/office/drawing/2012/chart">
            <c:ext xmlns:c16="http://schemas.microsoft.com/office/drawing/2014/chart" uri="{C3380CC4-5D6E-409C-BE32-E72D297353CC}">
              <c16:uniqueId val="{00000007-3ACB-4656-A68F-149CE7B0D2A9}"/>
            </c:ext>
          </c:extLst>
        </c:ser>
        <c:ser>
          <c:idx val="3"/>
          <c:order val="3"/>
          <c:tx>
            <c:strRef>
              <c:f>basescore_exploitabilityscoreV2!$B$74</c:f>
              <c:strCache>
                <c:ptCount val="1"/>
                <c:pt idx="0">
                  <c:v>SEVERIDAD DE EXPLOTABILIDAD BAJA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basescore_exploitabilityscoreV2!$C$71:$E$71</c:f>
              <c:strCache>
                <c:ptCount val="3"/>
                <c:pt idx="0">
                  <c:v>SEVERIDAD BASE ALTA</c:v>
                </c:pt>
                <c:pt idx="1">
                  <c:v>SEVERIDAD BASE MEDIA</c:v>
                </c:pt>
                <c:pt idx="2">
                  <c:v>SEVERIDAD BASE BAJA</c:v>
                </c:pt>
              </c:strCache>
              <c:extLst/>
            </c:strRef>
          </c:cat>
          <c:val>
            <c:numRef>
              <c:f>basescore_exploitabilityscoreV2!$C$74:$E$74</c:f>
              <c:numCache>
                <c:formatCode>0.00%</c:formatCode>
                <c:ptCount val="3"/>
                <c:pt idx="0">
                  <c:v>0.13062409288824381</c:v>
                </c:pt>
                <c:pt idx="1">
                  <c:v>0.11175616835994193</c:v>
                </c:pt>
                <c:pt idx="2">
                  <c:v>5.0314465408805027E-2</c:v>
                </c:pt>
              </c:numCache>
              <c:extLst/>
            </c:numRef>
          </c:val>
          <c:extLst>
            <c:ext xmlns:c16="http://schemas.microsoft.com/office/drawing/2014/chart" uri="{C3380CC4-5D6E-409C-BE32-E72D297353CC}">
              <c16:uniqueId val="{00000000-3ACB-4656-A68F-149CE7B0D2A9}"/>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basescore_impactscoreV3!$C$89:$F$89</c:f>
              <c:strCache>
                <c:ptCount val="4"/>
                <c:pt idx="0">
                  <c:v>SEVERIDAD BASE CRÍTICA</c:v>
                </c:pt>
                <c:pt idx="1">
                  <c:v>SEVERIDAD BASE ALTA</c:v>
                </c:pt>
                <c:pt idx="2">
                  <c:v>SEVERIDAD BASE MEDIA</c:v>
                </c:pt>
                <c:pt idx="3">
                  <c:v>SEVERIDAD BASE BAJA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1-3ACB-4656-A68F-149CE7B0D2A9}"/>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4"/>
                <c:order val="4"/>
                <c:tx>
                  <c:strRef>
                    <c:extLst>
                      <c:ext uri="{02D57815-91ED-43cb-92C2-25804820EDAC}">
                        <c15:formulaRef>
                          <c15:sqref>basescore_exploitabilityscoreV2!$B$75</c15:sqref>
                        </c15:formulaRef>
                      </c:ext>
                    </c:extLst>
                    <c:strCache>
                      <c:ptCount val="1"/>
                      <c:pt idx="0">
                        <c:v>NINGUNA SEVERIDAD DE EXPLOTABILIDAD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basescore_exploitabilityscoreV2!$C$71:$E$71</c15:sqref>
                        </c15:formulaRef>
                      </c:ext>
                    </c:extLst>
                    <c:strCache>
                      <c:ptCount val="3"/>
                      <c:pt idx="0">
                        <c:v>SEVERIDAD BASE ALTA</c:v>
                      </c:pt>
                      <c:pt idx="1">
                        <c:v>SEVERIDAD BASE MEDIA</c:v>
                      </c:pt>
                      <c:pt idx="2">
                        <c:v>SEVERIDAD BASE BAJA</c:v>
                      </c:pt>
                    </c:strCache>
                  </c:strRef>
                </c:cat>
                <c:val>
                  <c:numRef>
                    <c:extLst>
                      <c:ext uri="{02D57815-91ED-43cb-92C2-25804820EDAC}">
                        <c15:formulaRef>
                          <c15:sqref>basescore_exploitabilityscoreV2!$C$75:$E$75</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B-3ACB-4656-A68F-149CE7B0D2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basescore_exploitabilityscoreV2!$B$76</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basescore_exploitabilityscoreV2!$C$71:$E$71</c15:sqref>
                        </c15:formulaRef>
                      </c:ext>
                    </c:extLst>
                    <c:strCache>
                      <c:ptCount val="3"/>
                      <c:pt idx="0">
                        <c:v>SEVERIDAD BASE ALTA</c:v>
                      </c:pt>
                      <c:pt idx="1">
                        <c:v>SEVERIDAD BASE MEDIA</c:v>
                      </c:pt>
                      <c:pt idx="2">
                        <c:v>SEVERIDAD BASE BAJA</c:v>
                      </c:pt>
                    </c:strCache>
                  </c:strRef>
                </c:cat>
                <c:val>
                  <c:numRef>
                    <c:extLst xmlns:c15="http://schemas.microsoft.com/office/drawing/2012/chart">
                      <c:ext xmlns:c15="http://schemas.microsoft.com/office/drawing/2012/chart" uri="{02D57815-91ED-43cb-92C2-25804820EDAC}">
                        <c15:formulaRef>
                          <c15:sqref>basescore_exploitabilityscoreV2!$C$76:$E$76</c15:sqref>
                        </c15:formulaRef>
                      </c:ext>
                    </c:extLst>
                    <c:numCache>
                      <c:formatCode>0.00%</c:formatCode>
                      <c:ptCount val="3"/>
                      <c:pt idx="0">
                        <c:v>0.46734397677793904</c:v>
                      </c:pt>
                      <c:pt idx="1">
                        <c:v>0.29559748427672949</c:v>
                      </c:pt>
                      <c:pt idx="2">
                        <c:v>6.6279632317368165E-2</c:v>
                      </c:pt>
                    </c:numCache>
                  </c:numRef>
                </c:val>
                <c:extLst xmlns:c15="http://schemas.microsoft.com/office/drawing/2012/chart">
                  <c:ext xmlns:c16="http://schemas.microsoft.com/office/drawing/2014/chart" uri="{C3380CC4-5D6E-409C-BE32-E72D297353CC}">
                    <c16:uniqueId val="{0000000C-3ACB-4656-A68F-149CE7B0D2A9}"/>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0B28-461F-8363-B1542EB15FF5}"/>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0B28-461F-8363-B1542EB15FF5}"/>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0B28-461F-8363-B1542EB15FF5}"/>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0B28-461F-8363-B1542EB15FF5}"/>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0B28-461F-8363-B1542EB15FF5}"/>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0B28-461F-8363-B1542EB15FF5}"/>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0B28-461F-8363-B1542EB15FF5}"/>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0B28-461F-8363-B1542EB15FF5}"/>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BASE/SEVERIDAD DE IMPACTO CVE CVSSV2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 V2-EXPLOTABILIDAD V2'!#REF!</c:f>
              <c:strCache>
                <c:ptCount val="1"/>
                <c:pt idx="0">
                  <c:v>#REF!</c:v>
                </c:pt>
              </c:strCache>
              <c:extLst xmlns:c15="http://schemas.microsoft.com/office/drawing/2012/chart"/>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basescore_exploitabilityscoreV2!$C$71:$E$71</c:f>
              <c:strCache>
                <c:ptCount val="3"/>
                <c:pt idx="0">
                  <c:v>SEVERIDAD BASE ALTA</c:v>
                </c:pt>
                <c:pt idx="1">
                  <c:v>SEVERIDAD BASE MEDIA</c:v>
                </c:pt>
                <c:pt idx="2">
                  <c:v>SEVERIDAD BASE BAJA</c:v>
                </c:pt>
              </c:strCache>
              <c:extLst/>
            </c:strRef>
          </c:cat>
          <c:val>
            <c:numRef>
              <c:f>'BASE V2-EXPLOTABILIDAD V2'!#REF!</c:f>
              <c:extLst xmlns:c15="http://schemas.microsoft.com/office/drawing/2012/chart"/>
            </c:numRef>
          </c:val>
          <c:extLst xmlns:c15="http://schemas.microsoft.com/office/drawing/2012/chart">
            <c:ext xmlns:c16="http://schemas.microsoft.com/office/drawing/2014/chart" uri="{C3380CC4-5D6E-409C-BE32-E72D297353CC}">
              <c16:uniqueId val="{00000006-E062-476B-A0ED-A0EA4C21FC54}"/>
            </c:ext>
          </c:extLst>
        </c:ser>
        <c:ser>
          <c:idx val="1"/>
          <c:order val="1"/>
          <c:tx>
            <c:strRef>
              <c:f>basescore_impactscoreV2!$B$72</c:f>
              <c:strCache>
                <c:ptCount val="1"/>
                <c:pt idx="0">
                  <c:v>SEVERIDAD DE IMPACTO ALTA</c:v>
                </c:pt>
              </c:strCache>
            </c:strRef>
          </c:tx>
          <c:spPr>
            <a:solidFill>
              <a:schemeClr val="accent3"/>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0-E062-476B-A0ED-A0EA4C21FC5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basescore_impactscoreV2!$C$71:$E$71</c:f>
              <c:strCache>
                <c:ptCount val="3"/>
                <c:pt idx="0">
                  <c:v>SEVERIDAD BASE ALTA</c:v>
                </c:pt>
                <c:pt idx="1">
                  <c:v>SEVERIDAD BASE MEDIA</c:v>
                </c:pt>
                <c:pt idx="2">
                  <c:v>SEVERIDAD BASE BAJA</c:v>
                </c:pt>
              </c:strCache>
              <c:extLst/>
            </c:strRef>
          </c:cat>
          <c:val>
            <c:numRef>
              <c:f>basescore_impactscoreV2!$C$72:$E$72</c:f>
              <c:numCache>
                <c:formatCode>0.00%</c:formatCode>
                <c:ptCount val="3"/>
                <c:pt idx="0">
                  <c:v>0.33430091920657956</c:v>
                </c:pt>
                <c:pt idx="1">
                  <c:v>1.1611030478955007E-2</c:v>
                </c:pt>
                <c:pt idx="2">
                  <c:v>0</c:v>
                </c:pt>
              </c:numCache>
              <c:extLst/>
            </c:numRef>
          </c:val>
          <c:extLst xmlns:c15="http://schemas.microsoft.com/office/drawing/2012/chart">
            <c:ext xmlns:c16="http://schemas.microsoft.com/office/drawing/2014/chart" uri="{C3380CC4-5D6E-409C-BE32-E72D297353CC}">
              <c16:uniqueId val="{00000001-E062-476B-A0ED-A0EA4C21FC54}"/>
            </c:ext>
          </c:extLst>
        </c:ser>
        <c:ser>
          <c:idx val="2"/>
          <c:order val="2"/>
          <c:tx>
            <c:strRef>
              <c:f>basescore_impactscoreV2!$B$73</c:f>
              <c:strCache>
                <c:ptCount val="1"/>
                <c:pt idx="0">
                  <c:v>SEVERIDAD DE IMPACTO MEDIA</c:v>
                </c:pt>
              </c:strCache>
            </c:strRef>
          </c:tx>
          <c:spPr>
            <a:solidFill>
              <a:schemeClr val="accent5"/>
            </a:solidFill>
            <a:ln>
              <a:noFill/>
            </a:ln>
            <a:effectLst/>
          </c:spPr>
          <c:invertIfNegative val="0"/>
          <c:dLbls>
            <c:dLbl>
              <c:idx val="2"/>
              <c:layout>
                <c:manualLayout>
                  <c:x val="-9.6560044609219978E-3"/>
                  <c:y val="-6.40102448648915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62-476B-A0ED-A0EA4C21FC5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basescore_impactscoreV2!$C$71:$E$71</c:f>
              <c:strCache>
                <c:ptCount val="3"/>
                <c:pt idx="0">
                  <c:v>SEVERIDAD BASE ALTA</c:v>
                </c:pt>
                <c:pt idx="1">
                  <c:v>SEVERIDAD BASE MEDIA</c:v>
                </c:pt>
                <c:pt idx="2">
                  <c:v>SEVERIDAD BASE BAJA</c:v>
                </c:pt>
              </c:strCache>
              <c:extLst/>
            </c:strRef>
          </c:cat>
          <c:val>
            <c:numRef>
              <c:f>basescore_impactscoreV2!$C$73:$E$73</c:f>
              <c:numCache>
                <c:formatCode>0.00%</c:formatCode>
                <c:ptCount val="3"/>
                <c:pt idx="0">
                  <c:v>0.13304305757135945</c:v>
                </c:pt>
                <c:pt idx="1">
                  <c:v>0.17077890662796322</c:v>
                </c:pt>
                <c:pt idx="2">
                  <c:v>1.4029995162070631E-2</c:v>
                </c:pt>
              </c:numCache>
              <c:extLst/>
            </c:numRef>
          </c:val>
          <c:extLst xmlns:c15="http://schemas.microsoft.com/office/drawing/2012/chart">
            <c:ext xmlns:c16="http://schemas.microsoft.com/office/drawing/2014/chart" uri="{C3380CC4-5D6E-409C-BE32-E72D297353CC}">
              <c16:uniqueId val="{00000003-E062-476B-A0ED-A0EA4C21FC54}"/>
            </c:ext>
          </c:extLst>
        </c:ser>
        <c:ser>
          <c:idx val="3"/>
          <c:order val="3"/>
          <c:tx>
            <c:strRef>
              <c:f>basescore_impactscoreV2!$B$74</c:f>
              <c:strCache>
                <c:ptCount val="1"/>
                <c:pt idx="0">
                  <c:v>SEVERIDAD DE IMPACTO BAJA</c:v>
                </c:pt>
              </c:strCache>
            </c:strRef>
          </c:tx>
          <c:spPr>
            <a:solidFill>
              <a:schemeClr val="accent1">
                <a:lumMod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9-E062-476B-A0ED-A0EA4C21FC54}"/>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basescore_impactscoreV2!$C$71:$E$71</c:f>
              <c:strCache>
                <c:ptCount val="3"/>
                <c:pt idx="0">
                  <c:v>SEVERIDAD BASE ALTA</c:v>
                </c:pt>
                <c:pt idx="1">
                  <c:v>SEVERIDAD BASE MEDIA</c:v>
                </c:pt>
                <c:pt idx="2">
                  <c:v>SEVERIDAD BASE BAJA</c:v>
                </c:pt>
              </c:strCache>
              <c:extLst/>
            </c:strRef>
          </c:cat>
          <c:val>
            <c:numRef>
              <c:f>basescore_impactscoreV2!$C$74:$E$74</c:f>
              <c:numCache>
                <c:formatCode>0.00%</c:formatCode>
                <c:ptCount val="3"/>
                <c:pt idx="0">
                  <c:v>0</c:v>
                </c:pt>
                <c:pt idx="1">
                  <c:v>0.11320754716981131</c:v>
                </c:pt>
                <c:pt idx="2">
                  <c:v>5.2249637155297526E-2</c:v>
                </c:pt>
              </c:numCache>
              <c:extLst/>
            </c:numRef>
          </c:val>
          <c:extLst>
            <c:ext xmlns:c16="http://schemas.microsoft.com/office/drawing/2014/chart" uri="{C3380CC4-5D6E-409C-BE32-E72D297353CC}">
              <c16:uniqueId val="{00000004-E062-476B-A0ED-A0EA4C21FC54}"/>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basescore_impactscoreV3!$C$89:$F$89</c:f>
              <c:strCache>
                <c:ptCount val="4"/>
                <c:pt idx="0">
                  <c:v>SEVERIDAD BASE CRÍTICA</c:v>
                </c:pt>
                <c:pt idx="1">
                  <c:v>SEVERIDAD BASE ALTA</c:v>
                </c:pt>
                <c:pt idx="2">
                  <c:v>SEVERIDAD BASE MEDIA</c:v>
                </c:pt>
                <c:pt idx="3">
                  <c:v>SEVERIDAD BASE BAJA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5-E062-476B-A0ED-A0EA4C21FC54}"/>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4"/>
                <c:order val="4"/>
                <c:tx>
                  <c:strRef>
                    <c:extLst>
                      <c:ext uri="{02D57815-91ED-43cb-92C2-25804820EDAC}">
                        <c15:formulaRef>
                          <c15:sqref>basescore_impactscoreV2!$B$75</c15:sqref>
                        </c15:formulaRef>
                      </c:ext>
                    </c:extLst>
                    <c:strCache>
                      <c:ptCount val="1"/>
                      <c:pt idx="0">
                        <c:v>NINGUNA SEVERIDAD DE IMPACTO</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basescore_impactscoreV2!$C$71:$E$71</c15:sqref>
                        </c15:formulaRef>
                      </c:ext>
                    </c:extLst>
                    <c:strCache>
                      <c:ptCount val="3"/>
                      <c:pt idx="0">
                        <c:v>SEVERIDAD BASE ALTA</c:v>
                      </c:pt>
                      <c:pt idx="1">
                        <c:v>SEVERIDAD BASE MEDIA</c:v>
                      </c:pt>
                      <c:pt idx="2">
                        <c:v>SEVERIDAD BASE BAJA</c:v>
                      </c:pt>
                    </c:strCache>
                  </c:strRef>
                </c:cat>
                <c:val>
                  <c:numRef>
                    <c:extLst>
                      <c:ext uri="{02D57815-91ED-43cb-92C2-25804820EDAC}">
                        <c15:formulaRef>
                          <c15:sqref>basescore_impactscoreV2!$C$75:$E$75</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7-E062-476B-A0ED-A0EA4C21FC5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basescore_impactscoreV2!$B$76</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basescore_impactscoreV2!$C$71:$E$71</c15:sqref>
                        </c15:formulaRef>
                      </c:ext>
                    </c:extLst>
                    <c:strCache>
                      <c:ptCount val="3"/>
                      <c:pt idx="0">
                        <c:v>SEVERIDAD BASE ALTA</c:v>
                      </c:pt>
                      <c:pt idx="1">
                        <c:v>SEVERIDAD BASE MEDIA</c:v>
                      </c:pt>
                      <c:pt idx="2">
                        <c:v>SEVERIDAD BASE BAJA</c:v>
                      </c:pt>
                    </c:strCache>
                  </c:strRef>
                </c:cat>
                <c:val>
                  <c:numRef>
                    <c:extLst xmlns:c15="http://schemas.microsoft.com/office/drawing/2012/chart">
                      <c:ext xmlns:c15="http://schemas.microsoft.com/office/drawing/2012/chart" uri="{02D57815-91ED-43cb-92C2-25804820EDAC}">
                        <c15:formulaRef>
                          <c15:sqref>basescore_impactscoreV2!$C$76:$E$76</c15:sqref>
                        </c15:formulaRef>
                      </c:ext>
                    </c:extLst>
                    <c:numCache>
                      <c:formatCode>0.00%</c:formatCode>
                      <c:ptCount val="3"/>
                      <c:pt idx="0">
                        <c:v>0.46734397677793904</c:v>
                      </c:pt>
                      <c:pt idx="1">
                        <c:v>0.29559748427672955</c:v>
                      </c:pt>
                      <c:pt idx="2">
                        <c:v>6.6279632317368165E-2</c:v>
                      </c:pt>
                    </c:numCache>
                  </c:numRef>
                </c:val>
                <c:extLst xmlns:c15="http://schemas.microsoft.com/office/drawing/2012/chart">
                  <c:ext xmlns:c16="http://schemas.microsoft.com/office/drawing/2014/chart" uri="{C3380CC4-5D6E-409C-BE32-E72D297353CC}">
                    <c16:uniqueId val="{00000008-E062-476B-A0ED-A0EA4C21FC54}"/>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60BC-4C97-AA19-3D7C0329DECC}"/>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60BC-4C97-AA19-3D7C0329DECC}"/>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60BC-4C97-AA19-3D7C0329DECC}"/>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60BC-4C97-AA19-3D7C0329DECC}"/>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60BC-4C97-AA19-3D7C0329DECC}"/>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60BC-4C97-AA19-3D7C0329DECC}"/>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60BC-4C97-AA19-3D7C0329DECC}"/>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60BC-4C97-AA19-3D7C0329DECC}"/>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52AC-4F20-B29C-F5689156F2BA}"/>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52AC-4F20-B29C-F5689156F2BA}"/>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52AC-4F20-B29C-F5689156F2BA}"/>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52AC-4F20-B29C-F5689156F2BA}"/>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52AC-4F20-B29C-F5689156F2BA}"/>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52AC-4F20-B29C-F5689156F2BA}"/>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52AC-4F20-B29C-F5689156F2BA}"/>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52AC-4F20-B29C-F5689156F2BA}"/>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BASE/VECTOR DE ATAQUE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baseseverity_attackvector!$B$51</c:f>
              <c:strCache>
                <c:ptCount val="1"/>
                <c:pt idx="0">
                  <c:v>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baseseverity_attackvector!$C$50:$E$50</c:f>
              <c:strCache>
                <c:ptCount val="3"/>
                <c:pt idx="0">
                  <c:v>SEVERIDAD BASE CRÍTICA</c:v>
                </c:pt>
                <c:pt idx="1">
                  <c:v>SEVERIDAD BASE ALTA</c:v>
                </c:pt>
                <c:pt idx="2">
                  <c:v>SEVERIDAD BASE MEDIA</c:v>
                </c:pt>
              </c:strCache>
              <c:extLst/>
            </c:strRef>
          </c:cat>
          <c:val>
            <c:numRef>
              <c:f>baseseverity_attackvector!$C$51:$E$51</c:f>
              <c:numCache>
                <c:formatCode>0.00%</c:formatCode>
                <c:ptCount val="3"/>
                <c:pt idx="0">
                  <c:v>0.32994678277697143</c:v>
                </c:pt>
                <c:pt idx="1">
                  <c:v>0.23609095307208514</c:v>
                </c:pt>
                <c:pt idx="2">
                  <c:v>5.4668601838413149E-2</c:v>
                </c:pt>
              </c:numCache>
              <c:extLst/>
            </c:numRef>
          </c:val>
          <c:extLst xmlns:c15="http://schemas.microsoft.com/office/drawing/2012/chart">
            <c:ext xmlns:c16="http://schemas.microsoft.com/office/drawing/2014/chart" uri="{C3380CC4-5D6E-409C-BE32-E72D297353CC}">
              <c16:uniqueId val="{00000002-FEFE-4A0D-AFC3-70DBAD59C3FC}"/>
            </c:ext>
          </c:extLst>
        </c:ser>
        <c:ser>
          <c:idx val="1"/>
          <c:order val="1"/>
          <c:tx>
            <c:strRef>
              <c:f>baseseverity_attackvector!$B$52</c:f>
              <c:strCache>
                <c:ptCount val="1"/>
                <c:pt idx="0">
                  <c:v>LOCAL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FEFE-4A0D-AFC3-70DBAD59C3FC}"/>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baseseverity_attackvector!$C$50:$E$50</c:f>
              <c:strCache>
                <c:ptCount val="3"/>
                <c:pt idx="0">
                  <c:v>SEVERIDAD BASE CRÍTICA</c:v>
                </c:pt>
                <c:pt idx="1">
                  <c:v>SEVERIDAD BASE ALTA</c:v>
                </c:pt>
                <c:pt idx="2">
                  <c:v>SEVERIDAD BASE MEDIA</c:v>
                </c:pt>
              </c:strCache>
              <c:extLst/>
            </c:strRef>
          </c:cat>
          <c:val>
            <c:numRef>
              <c:f>baseseverity_attackvector!$C$52:$E$52</c:f>
              <c:numCache>
                <c:formatCode>0.00%</c:formatCode>
                <c:ptCount val="3"/>
                <c:pt idx="0">
                  <c:v>0</c:v>
                </c:pt>
                <c:pt idx="1">
                  <c:v>0.23270440251572325</c:v>
                </c:pt>
                <c:pt idx="2">
                  <c:v>6.869859700048378E-2</c:v>
                </c:pt>
              </c:numCache>
              <c:extLst/>
            </c:numRef>
          </c:val>
          <c:extLst xmlns:c15="http://schemas.microsoft.com/office/drawing/2012/chart">
            <c:ext xmlns:c16="http://schemas.microsoft.com/office/drawing/2014/chart" uri="{C3380CC4-5D6E-409C-BE32-E72D297353CC}">
              <c16:uniqueId val="{00000005-FEFE-4A0D-AFC3-70DBAD59C3FC}"/>
            </c:ext>
          </c:extLst>
        </c:ser>
        <c:ser>
          <c:idx val="2"/>
          <c:order val="2"/>
          <c:tx>
            <c:strRef>
              <c:f>baseseverity_attackvector!$B$53</c:f>
              <c:strCache>
                <c:ptCount val="1"/>
                <c:pt idx="0">
                  <c:v>FÍSICO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D-FEFE-4A0D-AFC3-70DBAD59C3FC}"/>
                </c:ext>
              </c:extLst>
            </c:dLbl>
            <c:dLbl>
              <c:idx val="1"/>
              <c:delete val="1"/>
              <c:extLst>
                <c:ext xmlns:c15="http://schemas.microsoft.com/office/drawing/2012/chart" uri="{CE6537A1-D6FC-4f65-9D91-7224C49458BB}"/>
                <c:ext xmlns:c16="http://schemas.microsoft.com/office/drawing/2014/chart" uri="{C3380CC4-5D6E-409C-BE32-E72D297353CC}">
                  <c16:uniqueId val="{0000000F-FEFE-4A0D-AFC3-70DBAD59C3FC}"/>
                </c:ext>
              </c:extLst>
            </c:dLbl>
            <c:dLbl>
              <c:idx val="2"/>
              <c:layout>
                <c:manualLayout>
                  <c:x val="9.141017556339491E-2"/>
                  <c:y val="-1.6642665342511388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FE-4A0D-AFC3-70DBAD59C3FC}"/>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baseseverity_attackvector!$C$50:$E$50</c:f>
              <c:strCache>
                <c:ptCount val="3"/>
                <c:pt idx="0">
                  <c:v>SEVERIDAD BASE CRÍTICA</c:v>
                </c:pt>
                <c:pt idx="1">
                  <c:v>SEVERIDAD BASE ALTA</c:v>
                </c:pt>
                <c:pt idx="2">
                  <c:v>SEVERIDAD BASE MEDIA</c:v>
                </c:pt>
              </c:strCache>
              <c:extLst/>
            </c:strRef>
          </c:cat>
          <c:val>
            <c:numRef>
              <c:f>baseseverity_attackvector!$C$53:$E$53</c:f>
              <c:numCache>
                <c:formatCode>0.00%</c:formatCode>
                <c:ptCount val="3"/>
                <c:pt idx="0">
                  <c:v>0</c:v>
                </c:pt>
                <c:pt idx="1">
                  <c:v>0</c:v>
                </c:pt>
                <c:pt idx="2">
                  <c:v>1.1127237542331881E-2</c:v>
                </c:pt>
              </c:numCache>
              <c:extLst/>
            </c:numRef>
          </c:val>
          <c:extLst xmlns:c15="http://schemas.microsoft.com/office/drawing/2012/chart">
            <c:ext xmlns:c16="http://schemas.microsoft.com/office/drawing/2014/chart" uri="{C3380CC4-5D6E-409C-BE32-E72D297353CC}">
              <c16:uniqueId val="{00000007-FEFE-4A0D-AFC3-70DBAD59C3FC}"/>
            </c:ext>
          </c:extLst>
        </c:ser>
        <c:ser>
          <c:idx val="3"/>
          <c:order val="3"/>
          <c:tx>
            <c:strRef>
              <c:f>baseseverity_attackvector!$B$54</c:f>
              <c:strCache>
                <c:ptCount val="1"/>
                <c:pt idx="0">
                  <c:v>RED ADYACENTE</c:v>
                </c:pt>
              </c:strCache>
            </c:strRef>
          </c:tx>
          <c:spPr>
            <a:solidFill>
              <a:schemeClr val="accent1">
                <a:lumMod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E-FEFE-4A0D-AFC3-70DBAD59C3FC}"/>
                </c:ext>
              </c:extLst>
            </c:dLbl>
            <c:dLbl>
              <c:idx val="1"/>
              <c:layout>
                <c:manualLayout>
                  <c:x val="-6.437336307281332E-4"/>
                  <c:y val="-1.280205026347046E-3"/>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FE-4A0D-AFC3-70DBAD59C3FC}"/>
                </c:ext>
              </c:extLst>
            </c:dLbl>
            <c:dLbl>
              <c:idx val="2"/>
              <c:layout>
                <c:manualLayout>
                  <c:x val="-7.7891769318104209E-2"/>
                  <c:y val="-3.840615079041068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EFE-4A0D-AFC3-70DBAD59C3FC}"/>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baseseverity_attackvector!$C$50:$E$50</c:f>
              <c:strCache>
                <c:ptCount val="3"/>
                <c:pt idx="0">
                  <c:v>SEVERIDAD BASE CRÍTICA</c:v>
                </c:pt>
                <c:pt idx="1">
                  <c:v>SEVERIDAD BASE ALTA</c:v>
                </c:pt>
                <c:pt idx="2">
                  <c:v>SEVERIDAD BASE MEDIA</c:v>
                </c:pt>
              </c:strCache>
              <c:extLst/>
            </c:strRef>
          </c:cat>
          <c:val>
            <c:numRef>
              <c:f>baseseverity_attackvector!$C$54:$E$54</c:f>
              <c:numCache>
                <c:formatCode>0.00%</c:formatCode>
                <c:ptCount val="3"/>
                <c:pt idx="0">
                  <c:v>0</c:v>
                </c:pt>
                <c:pt idx="1">
                  <c:v>2.2738268021286888E-2</c:v>
                </c:pt>
                <c:pt idx="2">
                  <c:v>1.1127237542331881E-2</c:v>
                </c:pt>
              </c:numCache>
              <c:extLst/>
            </c:numRef>
          </c:val>
          <c:extLst>
            <c:ext xmlns:c16="http://schemas.microsoft.com/office/drawing/2014/chart" uri="{C3380CC4-5D6E-409C-BE32-E72D297353CC}">
              <c16:uniqueId val="{00000000-FEFE-4A0D-AFC3-70DBAD59C3FC}"/>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baseseverity_attackvector!$C$50:$E$50</c:f>
              <c:strCache>
                <c:ptCount val="3"/>
                <c:pt idx="0">
                  <c:v>SEVERIDAD BASE CRÍTICA</c:v>
                </c:pt>
                <c:pt idx="1">
                  <c:v>SEVERIDAD BASE ALTA</c:v>
                </c:pt>
                <c:pt idx="2">
                  <c:v>SEVERIDAD BASE MEDIA</c:v>
                </c:pt>
              </c:strCache>
              <c:extLst xmlns:c15="http://schemas.microsoft.com/office/drawing/2012/char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B-FEFE-4A0D-AFC3-70DBAD59C3FC}"/>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1-FEFE-4A0D-AFC3-70DBAD59C3FC}"/>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baseseverity_attackvector!$B$55</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baseseverity_attackvector!$C$50:$E$50</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baseseverity_attackvector!$C$55:$E$55</c15:sqref>
                        </c15:formulaRef>
                      </c:ext>
                    </c:extLst>
                    <c:numCache>
                      <c:formatCode>0.00%</c:formatCode>
                      <c:ptCount val="3"/>
                      <c:pt idx="0">
                        <c:v>0.32994678277697143</c:v>
                      </c:pt>
                      <c:pt idx="1">
                        <c:v>0.49153362360909525</c:v>
                      </c:pt>
                      <c:pt idx="2">
                        <c:v>0.14562167392356071</c:v>
                      </c:pt>
                    </c:numCache>
                  </c:numRef>
                </c:val>
                <c:extLst>
                  <c:ext xmlns:c16="http://schemas.microsoft.com/office/drawing/2014/chart" uri="{C3380CC4-5D6E-409C-BE32-E72D297353CC}">
                    <c16:uniqueId val="{0000000C-FEFE-4A0D-AFC3-70DBAD59C3FC}"/>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j-lt"/>
                <a:ea typeface="+mn-ea"/>
                <a:cs typeface="+mn-cs"/>
              </a:defRPr>
            </a:pPr>
            <a:r>
              <a:rPr lang="es-ES" sz="2800" b="1" i="0" baseline="0">
                <a:effectLst/>
                <a:latin typeface="+mj-lt"/>
              </a:rPr>
              <a:t>RELACION EXPLOTABILIDAD/AÑO DE PUBLICACION CVE IOT</a:t>
            </a:r>
            <a:endParaRPr lang="es-ES" sz="280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latin typeface="+mj-lt"/>
              </a:defRPr>
            </a:pPr>
            <a:endParaRPr lang="es-ES" sz="2800">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tx>
            <c:strRef>
              <c:f>exploitabilityscoreV2_published!$B$50</c:f>
              <c:strCache>
                <c:ptCount val="1"/>
                <c:pt idx="0">
                  <c:v>2023</c:v>
                </c:pt>
              </c:strCache>
            </c:strRef>
          </c:tx>
          <c:spPr>
            <a:solidFill>
              <a:schemeClr val="accent1"/>
            </a:solidFill>
            <a:ln>
              <a:noFill/>
            </a:ln>
            <a:effectLst/>
          </c:spPr>
          <c:invertIfNegative val="0"/>
          <c:dLbls>
            <c:delete val="1"/>
          </c:dLbls>
          <c:cat>
            <c:strRef>
              <c:extLst>
                <c:ext xmlns:c15="http://schemas.microsoft.com/office/drawing/2012/chart" uri="{02D57815-91ED-43cb-92C2-25804820EDAC}">
                  <c15:fullRef>
                    <c15:sqref>exploitabilityscoreV2_published!$C$49:$F$49</c15:sqref>
                  </c15:fullRef>
                </c:ext>
              </c:extLst>
              <c:f>exploitabilityscoreV2_published!$C$49:$E$49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exploitabilityscoreV2_published!$C$50:$F$50</c15:sqref>
                  </c15:fullRef>
                </c:ext>
              </c:extLst>
              <c:f>exploitabilityscoreV2_published!$C$50:$E$50</c:f>
              <c:numCache>
                <c:formatCode>0.00%</c:formatCode>
                <c:ptCount val="3"/>
                <c:pt idx="0">
                  <c:v>0</c:v>
                </c:pt>
                <c:pt idx="1">
                  <c:v>0</c:v>
                </c:pt>
                <c:pt idx="2">
                  <c:v>0</c:v>
                </c:pt>
              </c:numCache>
            </c:numRef>
          </c:val>
          <c:extLst>
            <c:ext xmlns:c16="http://schemas.microsoft.com/office/drawing/2014/chart" uri="{C3380CC4-5D6E-409C-BE32-E72D297353CC}">
              <c16:uniqueId val="{00000000-30AB-461A-8488-37C5B363E635}"/>
            </c:ext>
          </c:extLst>
        </c:ser>
        <c:ser>
          <c:idx val="1"/>
          <c:order val="1"/>
          <c:tx>
            <c:strRef>
              <c:f>exploitabilityscoreV2_published!$B$51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exploitabilityscoreV2_published!$C$49:$F$49</c15:sqref>
                  </c15:fullRef>
                </c:ext>
              </c:extLst>
              <c:f>exploitabilityscoreV2_published!$C$49:$E$49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exploitabilityscoreV2_published!$C$51:$F$51</c15:sqref>
                  </c15:fullRef>
                </c:ext>
              </c:extLst>
              <c:f>exploitabilityscoreV2_published!$C$51:$E$51</c:f>
              <c:numCache>
                <c:formatCode>0.00%</c:formatCode>
                <c:ptCount val="3"/>
                <c:pt idx="0">
                  <c:v>0.1424</c:v>
                </c:pt>
                <c:pt idx="1">
                  <c:v>4.4999999999999997E-3</c:v>
                </c:pt>
                <c:pt idx="2">
                  <c:v>4.2299999999999997E-2</c:v>
                </c:pt>
              </c:numCache>
            </c:numRef>
          </c:val>
          <c:extLst>
            <c:ext xmlns:c16="http://schemas.microsoft.com/office/drawing/2014/chart" uri="{C3380CC4-5D6E-409C-BE32-E72D297353CC}">
              <c16:uniqueId val="{00000001-30AB-461A-8488-37C5B363E635}"/>
            </c:ext>
          </c:extLst>
        </c:ser>
        <c:ser>
          <c:idx val="2"/>
          <c:order val="2"/>
          <c:tx>
            <c:strRef>
              <c:f>exploitabilityscoreV2_published!$B$52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exploitabilityscoreV2_published!$C$49:$F$49</c15:sqref>
                  </c15:fullRef>
                </c:ext>
              </c:extLst>
              <c:f>exploitabilityscoreV2_published!$C$49:$E$49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exploitabilityscoreV2_published!$C$52:$F$52</c15:sqref>
                  </c15:fullRef>
                </c:ext>
              </c:extLst>
              <c:f>exploitabilityscoreV2_published!$C$52:$E$52</c:f>
              <c:numCache>
                <c:formatCode>0.00%</c:formatCode>
                <c:ptCount val="3"/>
                <c:pt idx="0">
                  <c:v>9.4600000000000004E-2</c:v>
                </c:pt>
                <c:pt idx="1">
                  <c:v>7.4999999999999997E-3</c:v>
                </c:pt>
                <c:pt idx="2">
                  <c:v>7.5499999999999998E-2</c:v>
                </c:pt>
              </c:numCache>
            </c:numRef>
          </c:val>
          <c:extLst>
            <c:ext xmlns:c16="http://schemas.microsoft.com/office/drawing/2014/chart" uri="{C3380CC4-5D6E-409C-BE32-E72D297353CC}">
              <c16:uniqueId val="{00000002-30AB-461A-8488-37C5B363E635}"/>
            </c:ext>
          </c:extLst>
        </c:ser>
        <c:ser>
          <c:idx val="3"/>
          <c:order val="3"/>
          <c:tx>
            <c:strRef>
              <c:f>exploitabilityscoreV2_published!$B$53</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exploitabilityscoreV2_published!$C$49:$F$49</c15:sqref>
                  </c15:fullRef>
                </c:ext>
              </c:extLst>
              <c:f>exploitabilityscoreV2_published!$C$49:$E$49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exploitabilityscoreV2_published!$C$53:$F$53</c15:sqref>
                  </c15:fullRef>
                </c:ext>
              </c:extLst>
              <c:f>exploitabilityscoreV2_published!$C$53:$E$53</c:f>
              <c:numCache>
                <c:formatCode>0.00%</c:formatCode>
                <c:ptCount val="3"/>
                <c:pt idx="0">
                  <c:v>8.7599999999999997E-2</c:v>
                </c:pt>
                <c:pt idx="1">
                  <c:v>1.17E-2</c:v>
                </c:pt>
                <c:pt idx="2">
                  <c:v>8.9099999999999999E-2</c:v>
                </c:pt>
              </c:numCache>
            </c:numRef>
          </c:val>
          <c:extLst>
            <c:ext xmlns:c16="http://schemas.microsoft.com/office/drawing/2014/chart" uri="{C3380CC4-5D6E-409C-BE32-E72D297353CC}">
              <c16:uniqueId val="{00000003-30AB-461A-8488-37C5B363E635}"/>
            </c:ext>
          </c:extLst>
        </c:ser>
        <c:ser>
          <c:idx val="4"/>
          <c:order val="4"/>
          <c:tx>
            <c:strRef>
              <c:f>exploitabilityscoreV2_published!$B$54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exploitabilityscoreV2_published!$C$49:$F$49</c15:sqref>
                  </c15:fullRef>
                </c:ext>
              </c:extLst>
              <c:f>exploitabilityscoreV2_published!$C$49:$E$49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exploitabilityscoreV2_published!$C$54:$F$54</c15:sqref>
                  </c15:fullRef>
                </c:ext>
              </c:extLst>
              <c:f>exploitabilityscoreV2_published!$C$54:$E$54</c:f>
              <c:numCache>
                <c:formatCode>0.00%</c:formatCode>
                <c:ptCount val="3"/>
                <c:pt idx="0">
                  <c:v>0.1037</c:v>
                </c:pt>
                <c:pt idx="1">
                  <c:v>8.0000000000000002E-3</c:v>
                </c:pt>
                <c:pt idx="2">
                  <c:v>8.5599999999999996E-2</c:v>
                </c:pt>
              </c:numCache>
            </c:numRef>
          </c:val>
          <c:extLst>
            <c:ext xmlns:c16="http://schemas.microsoft.com/office/drawing/2014/chart" uri="{C3380CC4-5D6E-409C-BE32-E72D297353CC}">
              <c16:uniqueId val="{00000004-30AB-461A-8488-37C5B363E635}"/>
            </c:ext>
          </c:extLst>
        </c:ser>
        <c:ser>
          <c:idx val="5"/>
          <c:order val="5"/>
          <c:tx>
            <c:strRef>
              <c:f>exploitabilityscoreV2_published!$B$55</c:f>
              <c:strCache>
                <c:ptCount val="1"/>
                <c:pt idx="0">
                  <c:v>2018(0 ANTERIOR)</c:v>
                </c:pt>
              </c:strCache>
            </c:strRef>
          </c:tx>
          <c:spPr>
            <a:solidFill>
              <a:schemeClr val="accent5">
                <a:lumMod val="60000"/>
              </a:schemeClr>
            </a:solidFill>
            <a:ln>
              <a:noFill/>
            </a:ln>
            <a:effectLst/>
          </c:spPr>
          <c:invertIfNegative val="0"/>
          <c:dLbls>
            <c:dLbl>
              <c:idx val="0"/>
              <c:layout>
                <c:manualLayout>
                  <c:x val="-1.6727652350386831E-3"/>
                  <c:y val="-4.248539801402560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AB-461A-8488-37C5B363E635}"/>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exploitabilityscoreV2_published!$C$49:$F$49</c15:sqref>
                  </c15:fullRef>
                </c:ext>
              </c:extLst>
              <c:f>exploitabilityscoreV2_published!$C$49:$E$49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exploitabilityscoreV2_published!$C$55:$F$55</c15:sqref>
                  </c15:fullRef>
                </c:ext>
              </c:extLst>
              <c:f>exploitabilityscoreV2_published!$C$55:$E$55</c:f>
              <c:numCache>
                <c:formatCode>0.00%</c:formatCode>
                <c:ptCount val="3"/>
                <c:pt idx="0">
                  <c:v>5.9400000000000001E-2</c:v>
                </c:pt>
                <c:pt idx="1">
                  <c:v>4.4999999999999997E-3</c:v>
                </c:pt>
                <c:pt idx="2">
                  <c:v>0.01</c:v>
                </c:pt>
              </c:numCache>
            </c:numRef>
          </c:val>
          <c:extLst>
            <c:ext xmlns:c16="http://schemas.microsoft.com/office/drawing/2014/chart" uri="{C3380CC4-5D6E-409C-BE32-E72D297353CC}">
              <c16:uniqueId val="{00000005-30AB-461A-8488-37C5B363E635}"/>
            </c:ext>
          </c:extLst>
        </c:ser>
        <c:dLbls>
          <c:dLblPos val="ctr"/>
          <c:showLegendKey val="0"/>
          <c:showVal val="1"/>
          <c:showCatName val="0"/>
          <c:showSerName val="0"/>
          <c:showPercent val="0"/>
          <c:showBubbleSize val="0"/>
        </c:dLbls>
        <c:gapWidth val="219"/>
        <c:overlap val="100"/>
        <c:axId val="1259463064"/>
        <c:axId val="1259467656"/>
        <c:extLst>
          <c:ext xmlns:c15="http://schemas.microsoft.com/office/drawing/2012/chart" uri="{02D57815-91ED-43cb-92C2-25804820EDAC}">
            <c15:filteredBarSeries>
              <c15:ser>
                <c:idx val="6"/>
                <c:order val="6"/>
                <c:tx>
                  <c:strRef>
                    <c:extLst>
                      <c:ext uri="{02D57815-91ED-43cb-92C2-25804820EDAC}">
                        <c15:formulaRef>
                          <c15:sqref>exploitabilityscoreV2_published!$B$56</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exploitabilityscoreV2_published!$C$49:$F$49</c15:sqref>
                        </c15:fullRef>
                        <c15:formulaRef>
                          <c15:sqref>exploitabilityscoreV2_published!$C$49:$E$49</c15:sqref>
                        </c15:formulaRef>
                      </c:ext>
                    </c:extLst>
                    <c:strCache>
                      <c:ptCount val="3"/>
                      <c:pt idx="0">
                        <c:v>EXPLOTABILIDAD ALTA</c:v>
                      </c:pt>
                      <c:pt idx="1">
                        <c:v>EXPLOTABILIDAD MEDIA</c:v>
                      </c:pt>
                      <c:pt idx="2">
                        <c:v>EXPLOTABILIDAD BAJA</c:v>
                      </c:pt>
                    </c:strCache>
                  </c:strRef>
                </c:cat>
                <c:val>
                  <c:numRef>
                    <c:extLst>
                      <c:ext uri="{02D57815-91ED-43cb-92C2-25804820EDAC}">
                        <c15:fullRef>
                          <c15:sqref>exploitabilityscoreV2_published!$C$56:$F$56</c15:sqref>
                        </c15:fullRef>
                        <c15:formulaRef>
                          <c15:sqref>exploitabilityscoreV2_published!$C$56:$E$56</c15:sqref>
                        </c15:formulaRef>
                      </c:ext>
                    </c:extLst>
                    <c:numCache>
                      <c:formatCode>0.00%</c:formatCode>
                      <c:ptCount val="3"/>
                      <c:pt idx="0">
                        <c:v>0.48770000000000002</c:v>
                      </c:pt>
                      <c:pt idx="1">
                        <c:v>3.6199999999999996E-2</c:v>
                      </c:pt>
                      <c:pt idx="2">
                        <c:v>0.30249999999999999</c:v>
                      </c:pt>
                    </c:numCache>
                  </c:numRef>
                </c:val>
                <c:extLst>
                  <c:ext xmlns:c16="http://schemas.microsoft.com/office/drawing/2014/chart" uri="{C3380CC4-5D6E-409C-BE32-E72D297353CC}">
                    <c16:uniqueId val="{00000006-30AB-461A-8488-37C5B363E635}"/>
                  </c:ext>
                </c:extLst>
              </c15:ser>
            </c15:filteredBarSeries>
          </c:ext>
        </c:extLst>
      </c:barChart>
      <c:catAx>
        <c:axId val="125946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259467656"/>
        <c:crosses val="autoZero"/>
        <c:auto val="1"/>
        <c:lblAlgn val="ctr"/>
        <c:lblOffset val="100"/>
        <c:noMultiLvlLbl val="0"/>
      </c:catAx>
      <c:valAx>
        <c:axId val="1259467656"/>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s-ES"/>
          </a:p>
        </c:txPr>
        <c:crossAx val="1259463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AC90-44C0-9CDE-0C584F6EDCF9}"/>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AC90-44C0-9CDE-0C584F6EDCF9}"/>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AC90-44C0-9CDE-0C584F6EDCF9}"/>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AC90-44C0-9CDE-0C584F6EDCF9}"/>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AC90-44C0-9CDE-0C584F6EDCF9}"/>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AC90-44C0-9CDE-0C584F6EDCF9}"/>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AC90-44C0-9CDE-0C584F6EDCF9}"/>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AC90-44C0-9CDE-0C584F6EDCF9}"/>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BASE/COMPLEJIDAD DE ATAQUE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baseseverity_attackcomplexity!$B$43</c:f>
              <c:strCache>
                <c:ptCount val="1"/>
                <c:pt idx="0">
                  <c:v>ALTA</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E-6109-4D5C-965D-21574C054F6D}"/>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baseseverity_attackcomplexity!$C$42:$E$42</c:f>
              <c:strCache>
                <c:ptCount val="3"/>
                <c:pt idx="0">
                  <c:v>SEVERIDAD BASE CRÍTICA</c:v>
                </c:pt>
                <c:pt idx="1">
                  <c:v>SEVERIDAD BASE ALTA</c:v>
                </c:pt>
                <c:pt idx="2">
                  <c:v>SEVERIDAD BASE MEDIA</c:v>
                </c:pt>
              </c:strCache>
              <c:extLst/>
            </c:strRef>
          </c:cat>
          <c:val>
            <c:numRef>
              <c:f>baseseverity_attackcomplexity!$C$43:$E$43</c:f>
              <c:numCache>
                <c:formatCode>0.00%</c:formatCode>
                <c:ptCount val="3"/>
                <c:pt idx="0">
                  <c:v>0</c:v>
                </c:pt>
                <c:pt idx="1">
                  <c:v>2.9027576197387515E-2</c:v>
                </c:pt>
                <c:pt idx="2">
                  <c:v>1.3546202225447508E-2</c:v>
                </c:pt>
              </c:numCache>
              <c:extLst/>
            </c:numRef>
          </c:val>
          <c:extLst xmlns:c15="http://schemas.microsoft.com/office/drawing/2012/chart">
            <c:ext xmlns:c16="http://schemas.microsoft.com/office/drawing/2014/chart" uri="{C3380CC4-5D6E-409C-BE32-E72D297353CC}">
              <c16:uniqueId val="{00000000-6109-4D5C-965D-21574C054F6D}"/>
            </c:ext>
          </c:extLst>
        </c:ser>
        <c:ser>
          <c:idx val="1"/>
          <c:order val="1"/>
          <c:tx>
            <c:strRef>
              <c:f>baseseverity_attackcomplexity!$B$44</c:f>
              <c:strCache>
                <c:ptCount val="1"/>
                <c:pt idx="0">
                  <c:v>BAJA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baseseverity_attackcomplexity!$C$42:$E$42</c:f>
              <c:strCache>
                <c:ptCount val="3"/>
                <c:pt idx="0">
                  <c:v>SEVERIDAD BASE CRÍTICA</c:v>
                </c:pt>
                <c:pt idx="1">
                  <c:v>SEVERIDAD BASE ALTA</c:v>
                </c:pt>
                <c:pt idx="2">
                  <c:v>SEVERIDAD BASE MEDIA</c:v>
                </c:pt>
              </c:strCache>
              <c:extLst/>
            </c:strRef>
          </c:cat>
          <c:val>
            <c:numRef>
              <c:f>baseseverity_attackcomplexity!$C$44:$E$44</c:f>
              <c:numCache>
                <c:formatCode>0.00%</c:formatCode>
                <c:ptCount val="3"/>
                <c:pt idx="0">
                  <c:v>0.32994678277697143</c:v>
                </c:pt>
                <c:pt idx="1">
                  <c:v>0.46250604741170775</c:v>
                </c:pt>
                <c:pt idx="2">
                  <c:v>0.13207547169811321</c:v>
                </c:pt>
              </c:numCache>
              <c:extLst/>
            </c:numRef>
          </c:val>
          <c:extLst xmlns:c15="http://schemas.microsoft.com/office/drawing/2012/chart">
            <c:ext xmlns:c16="http://schemas.microsoft.com/office/drawing/2014/chart" uri="{C3380CC4-5D6E-409C-BE32-E72D297353CC}">
              <c16:uniqueId val="{00000002-6109-4D5C-965D-21574C054F6D}"/>
            </c:ext>
          </c:extLst>
        </c:ser>
        <c:ser>
          <c:idx val="2"/>
          <c:order val="2"/>
          <c:tx>
            <c:strRef>
              <c:f>'SEVE.BASE V3-COMPLEJIDAD ATAQUE'!#REF!</c:f>
              <c:strCache>
                <c:ptCount val="1"/>
                <c:pt idx="0">
                  <c:v>#REF!</c:v>
                </c:pt>
              </c:strCache>
              <c:extLst xmlns:c15="http://schemas.microsoft.com/office/drawing/2012/chart"/>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baseseverity_attackcomplexity!$C$42:$E$42</c:f>
              <c:strCache>
                <c:ptCount val="3"/>
                <c:pt idx="0">
                  <c:v>SEVERIDAD BASE CRÍTICA</c:v>
                </c:pt>
                <c:pt idx="1">
                  <c:v>SEVERIDAD BASE ALTA</c:v>
                </c:pt>
                <c:pt idx="2">
                  <c:v>SEVERIDAD BASE MEDIA</c:v>
                </c:pt>
              </c:strCache>
              <c:extLst xmlns:c15="http://schemas.microsoft.com/office/drawing/2012/char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6-6109-4D5C-965D-21574C054F6D}"/>
            </c:ext>
          </c:extLst>
        </c:ser>
        <c:ser>
          <c:idx val="3"/>
          <c:order val="3"/>
          <c:tx>
            <c:strRef>
              <c:f>'SEVE.BASE V3-COMPLEJIDAD ATAQUE'!#REF!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baseseverity_attackcomplexity!$C$42:$E$42</c:f>
              <c:strCache>
                <c:ptCount val="3"/>
                <c:pt idx="0">
                  <c:v>SEVERIDAD BASE CRÍTICA</c:v>
                </c:pt>
                <c:pt idx="1">
                  <c:v>SEVERIDAD BASE ALTA</c:v>
                </c:pt>
                <c:pt idx="2">
                  <c:v>SEVERIDAD BASE MEDIA</c:v>
                </c:pt>
              </c:strCache>
              <c:extLst xmlns:c15="http://schemas.microsoft.com/office/drawing/2012/char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A-6109-4D5C-965D-21574C054F6D}"/>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baseseverity_attackvector!$C$50:$E$50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C-6109-4D5C-965D-21574C054F6D}"/>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B-6109-4D5C-965D-21574C054F6D}"/>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baseseverity_attackcomplexity!$B$45</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baseseverity_attackcomplexity!$C$42:$E$42</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baseseverity_attackcomplexity!$C$45:$E$45</c15:sqref>
                        </c15:formulaRef>
                      </c:ext>
                    </c:extLst>
                    <c:numCache>
                      <c:formatCode>0.00%</c:formatCode>
                      <c:ptCount val="3"/>
                      <c:pt idx="0">
                        <c:v>0.32994678277697143</c:v>
                      </c:pt>
                      <c:pt idx="1">
                        <c:v>0.49153362360909525</c:v>
                      </c:pt>
                      <c:pt idx="2">
                        <c:v>0.14562167392356071</c:v>
                      </c:pt>
                    </c:numCache>
                  </c:numRef>
                </c:val>
                <c:extLst>
                  <c:ext xmlns:c16="http://schemas.microsoft.com/office/drawing/2014/chart" uri="{C3380CC4-5D6E-409C-BE32-E72D297353CC}">
                    <c16:uniqueId val="{0000000D-6109-4D5C-965D-21574C054F6D}"/>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BBD-43A0-BFBC-3F6FCEC6ACAA}"/>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BBD-43A0-BFBC-3F6FCEC6ACAA}"/>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BBD-43A0-BFBC-3F6FCEC6ACAA}"/>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BBD-43A0-BFBC-3F6FCEC6ACAA}"/>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BBD-43A0-BFBC-3F6FCEC6ACAA}"/>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BBD-43A0-BFBC-3F6FCEC6ACAA}"/>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BBD-43A0-BFBC-3F6FCEC6ACAA}"/>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BBD-43A0-BFBC-3F6FCEC6ACAA}"/>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BASE/INTERACCIÓN DE USUARIO REQUERIDA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baseseverity_userinteraction!$B$43</c:f>
              <c:strCache>
                <c:ptCount val="1"/>
                <c:pt idx="0">
                  <c:v>REQUERIDA</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96CE-4E89-9D1F-D3856DC52BD2}"/>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baseseverity_userinteraction!$C$42:$E$42</c:f>
              <c:strCache>
                <c:ptCount val="3"/>
                <c:pt idx="0">
                  <c:v>SEVERIDAD BASE CRÍTICA</c:v>
                </c:pt>
                <c:pt idx="1">
                  <c:v>SEVERIDAD BASE ALTA</c:v>
                </c:pt>
                <c:pt idx="2">
                  <c:v>SEVERIDAD BASE MEDIA</c:v>
                </c:pt>
              </c:strCache>
              <c:extLst/>
            </c:strRef>
          </c:cat>
          <c:val>
            <c:numRef>
              <c:f>baseseverity_userinteraction!$C$43:$E$43</c:f>
              <c:numCache>
                <c:formatCode>0.00%</c:formatCode>
                <c:ptCount val="3"/>
                <c:pt idx="0">
                  <c:v>4.8379293662312528E-4</c:v>
                </c:pt>
                <c:pt idx="1">
                  <c:v>1.741654571843251E-2</c:v>
                </c:pt>
                <c:pt idx="2">
                  <c:v>2.9027576197387515E-2</c:v>
                </c:pt>
              </c:numCache>
              <c:extLst/>
            </c:numRef>
          </c:val>
          <c:extLst xmlns:c15="http://schemas.microsoft.com/office/drawing/2012/chart">
            <c:ext xmlns:c16="http://schemas.microsoft.com/office/drawing/2014/chart" uri="{C3380CC4-5D6E-409C-BE32-E72D297353CC}">
              <c16:uniqueId val="{00000001-96CE-4E89-9D1F-D3856DC52BD2}"/>
            </c:ext>
          </c:extLst>
        </c:ser>
        <c:ser>
          <c:idx val="1"/>
          <c:order val="1"/>
          <c:tx>
            <c:strRef>
              <c:f>baseseverity_userinteraction!$B$44</c:f>
              <c:strCache>
                <c:ptCount val="1"/>
                <c:pt idx="0">
                  <c:v>NO REQUERIDA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baseseverity_userinteraction!$C$42:$E$42</c:f>
              <c:strCache>
                <c:ptCount val="3"/>
                <c:pt idx="0">
                  <c:v>SEVERIDAD BASE CRÍTICA</c:v>
                </c:pt>
                <c:pt idx="1">
                  <c:v>SEVERIDAD BASE ALTA</c:v>
                </c:pt>
                <c:pt idx="2">
                  <c:v>SEVERIDAD BASE MEDIA</c:v>
                </c:pt>
              </c:strCache>
              <c:extLst/>
            </c:strRef>
          </c:cat>
          <c:val>
            <c:numRef>
              <c:f>baseseverity_userinteraction!$C$44:$E$44</c:f>
              <c:numCache>
                <c:formatCode>0.00%</c:formatCode>
                <c:ptCount val="3"/>
                <c:pt idx="0">
                  <c:v>0.32946298984034833</c:v>
                </c:pt>
                <c:pt idx="1">
                  <c:v>0.47411707789066276</c:v>
                </c:pt>
                <c:pt idx="2">
                  <c:v>0.1165940977261732</c:v>
                </c:pt>
              </c:numCache>
              <c:extLst/>
            </c:numRef>
          </c:val>
          <c:extLst xmlns:c15="http://schemas.microsoft.com/office/drawing/2012/chart">
            <c:ext xmlns:c16="http://schemas.microsoft.com/office/drawing/2014/chart" uri="{C3380CC4-5D6E-409C-BE32-E72D297353CC}">
              <c16:uniqueId val="{00000002-96CE-4E89-9D1F-D3856DC52BD2}"/>
            </c:ext>
          </c:extLst>
        </c:ser>
        <c:ser>
          <c:idx val="2"/>
          <c:order val="2"/>
          <c:tx>
            <c:strRef>
              <c:f>'SEVE.BASE V3-COMPLEJIDAD ATAQUE'!#REF!</c:f>
              <c:strCache>
                <c:ptCount val="1"/>
                <c:pt idx="0">
                  <c:v>#REF!</c:v>
                </c:pt>
              </c:strCache>
              <c:extLst xmlns:c15="http://schemas.microsoft.com/office/drawing/2012/chart"/>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baseseverity_attackcomplexity!$C$42:$E$42</c:f>
              <c:strCache>
                <c:ptCount val="3"/>
                <c:pt idx="0">
                  <c:v>SEVERIDAD BASE CRÍTICA</c:v>
                </c:pt>
                <c:pt idx="1">
                  <c:v>SEVERIDAD BASE ALTA</c:v>
                </c:pt>
                <c:pt idx="2">
                  <c:v>SEVERIDAD BASE MEDIA</c:v>
                </c:pt>
              </c:strCache>
              <c:extLs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5-96CE-4E89-9D1F-D3856DC52BD2}"/>
            </c:ext>
          </c:extLst>
        </c:ser>
        <c:ser>
          <c:idx val="3"/>
          <c:order val="3"/>
          <c:tx>
            <c:strRef>
              <c:f>'SEVE.BASE V3-COMPLEJIDAD ATAQUE'!#REF!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baseseverity_attackcomplexity!$C$42:$E$42</c:f>
              <c:strCache>
                <c:ptCount val="3"/>
                <c:pt idx="0">
                  <c:v>SEVERIDAD BASE CRÍTICA</c:v>
                </c:pt>
                <c:pt idx="1">
                  <c:v>SEVERIDAD BASE ALTA</c:v>
                </c:pt>
                <c:pt idx="2">
                  <c:v>SEVERIDAD BASE MEDIA</c:v>
                </c:pt>
              </c:strCache>
              <c:extLs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6-96CE-4E89-9D1F-D3856DC52BD2}"/>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baseseverity_attackvector!$C$50:$E$50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3-96CE-4E89-9D1F-D3856DC52BD2}"/>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4-96CE-4E89-9D1F-D3856DC52BD2}"/>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baseseverity_userinteraction!$B$45</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baseseverity_userinteraction!$C$42:$E$42</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baseseverity_userinteraction!$C$45:$E$45</c15:sqref>
                        </c15:formulaRef>
                      </c:ext>
                    </c:extLst>
                    <c:numCache>
                      <c:formatCode>0.00%</c:formatCode>
                      <c:ptCount val="3"/>
                      <c:pt idx="0">
                        <c:v>0.32994678277697148</c:v>
                      </c:pt>
                      <c:pt idx="1">
                        <c:v>0.49153362360909525</c:v>
                      </c:pt>
                      <c:pt idx="2">
                        <c:v>0.14562167392356071</c:v>
                      </c:pt>
                    </c:numCache>
                  </c:numRef>
                </c:val>
                <c:extLst>
                  <c:ext xmlns:c16="http://schemas.microsoft.com/office/drawing/2014/chart" uri="{C3380CC4-5D6E-409C-BE32-E72D297353CC}">
                    <c16:uniqueId val="{00000007-96CE-4E89-9D1F-D3856DC52BD2}"/>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BE7-41EC-94F6-F139A89586A5}"/>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BE7-41EC-94F6-F139A89586A5}"/>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BE7-41EC-94F6-F139A89586A5}"/>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BE7-41EC-94F6-F139A89586A5}"/>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BE7-41EC-94F6-F139A89586A5}"/>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BE7-41EC-94F6-F139A89586A5}"/>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BE7-41EC-94F6-F139A89586A5}"/>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BE7-41EC-94F6-F139A89586A5}"/>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BASE/ALCANCE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baseseverity_scope!$B$43</c:f>
              <c:strCache>
                <c:ptCount val="1"/>
                <c:pt idx="0">
                  <c:v>NO CAMBIADO</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ADA5-4902-A4B1-8D00D4D5420E}"/>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baseseverity_scope!$C$42:$E$42</c:f>
              <c:strCache>
                <c:ptCount val="3"/>
                <c:pt idx="0">
                  <c:v>SEVERIDAD BASE CRÍTICA</c:v>
                </c:pt>
                <c:pt idx="1">
                  <c:v>SEVERIDAD BASE ALTA</c:v>
                </c:pt>
                <c:pt idx="2">
                  <c:v>SEVERIDAD BASE MEDIA</c:v>
                </c:pt>
              </c:strCache>
              <c:extLst/>
            </c:strRef>
          </c:cat>
          <c:val>
            <c:numRef>
              <c:f>baseseverity_scope!$C$43:$E$43</c:f>
              <c:numCache>
                <c:formatCode>0.00%</c:formatCode>
                <c:ptCount val="3"/>
                <c:pt idx="0">
                  <c:v>7.7406869859700045E-3</c:v>
                </c:pt>
                <c:pt idx="1">
                  <c:v>8.708272859216255E-3</c:v>
                </c:pt>
                <c:pt idx="2">
                  <c:v>2.4189646831156261E-2</c:v>
                </c:pt>
              </c:numCache>
              <c:extLst/>
            </c:numRef>
          </c:val>
          <c:extLst xmlns:c15="http://schemas.microsoft.com/office/drawing/2012/chart">
            <c:ext xmlns:c16="http://schemas.microsoft.com/office/drawing/2014/chart" uri="{C3380CC4-5D6E-409C-BE32-E72D297353CC}">
              <c16:uniqueId val="{00000001-ADA5-4902-A4B1-8D00D4D5420E}"/>
            </c:ext>
          </c:extLst>
        </c:ser>
        <c:ser>
          <c:idx val="1"/>
          <c:order val="1"/>
          <c:tx>
            <c:strRef>
              <c:f>baseseverity_scope!$B$44</c:f>
              <c:strCache>
                <c:ptCount val="1"/>
                <c:pt idx="0">
                  <c:v>CAMBIADO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baseseverity_scope!$C$42:$E$42</c:f>
              <c:strCache>
                <c:ptCount val="3"/>
                <c:pt idx="0">
                  <c:v>SEVERIDAD BASE CRÍTICA</c:v>
                </c:pt>
                <c:pt idx="1">
                  <c:v>SEVERIDAD BASE ALTA</c:v>
                </c:pt>
                <c:pt idx="2">
                  <c:v>SEVERIDAD BASE MEDIA</c:v>
                </c:pt>
              </c:strCache>
              <c:extLst/>
            </c:strRef>
          </c:cat>
          <c:val>
            <c:numRef>
              <c:f>baseseverity_scope!$C$44:$E$44</c:f>
              <c:numCache>
                <c:formatCode>0.00%</c:formatCode>
                <c:ptCount val="3"/>
                <c:pt idx="0">
                  <c:v>0.3222060957910014</c:v>
                </c:pt>
                <c:pt idx="1">
                  <c:v>0.48282535074987898</c:v>
                </c:pt>
                <c:pt idx="2">
                  <c:v>0.12143202709240444</c:v>
                </c:pt>
              </c:numCache>
              <c:extLst/>
            </c:numRef>
          </c:val>
          <c:extLst xmlns:c15="http://schemas.microsoft.com/office/drawing/2012/chart">
            <c:ext xmlns:c16="http://schemas.microsoft.com/office/drawing/2014/chart" uri="{C3380CC4-5D6E-409C-BE32-E72D297353CC}">
              <c16:uniqueId val="{00000002-ADA5-4902-A4B1-8D00D4D5420E}"/>
            </c:ext>
          </c:extLst>
        </c:ser>
        <c:ser>
          <c:idx val="2"/>
          <c:order val="2"/>
          <c:tx>
            <c:strRef>
              <c:f>'SEVE.BASE V3-COMPLEJIDAD ATAQUE'!#REF!</c:f>
              <c:strCache>
                <c:ptCount val="1"/>
                <c:pt idx="0">
                  <c:v>#REF!</c:v>
                </c:pt>
              </c:strCache>
              <c:extLst xmlns:c15="http://schemas.microsoft.com/office/drawing/2012/chart"/>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baseseverity_attackcomplexity!$C$42:$E$42</c:f>
              <c:strCache>
                <c:ptCount val="3"/>
                <c:pt idx="0">
                  <c:v>SEVERIDAD BASE CRÍTICA</c:v>
                </c:pt>
                <c:pt idx="1">
                  <c:v>SEVERIDAD BASE ALTA</c:v>
                </c:pt>
                <c:pt idx="2">
                  <c:v>SEVERIDAD BASE MEDIA</c:v>
                </c:pt>
              </c:strCache>
              <c:extLs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3-ADA5-4902-A4B1-8D00D4D5420E}"/>
            </c:ext>
          </c:extLst>
        </c:ser>
        <c:ser>
          <c:idx val="3"/>
          <c:order val="3"/>
          <c:tx>
            <c:strRef>
              <c:f>'SEVE.BASE V3-COMPLEJIDAD ATAQUE'!#REF!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baseseverity_attackcomplexity!$C$42:$E$42</c:f>
              <c:strCache>
                <c:ptCount val="3"/>
                <c:pt idx="0">
                  <c:v>SEVERIDAD BASE CRÍTICA</c:v>
                </c:pt>
                <c:pt idx="1">
                  <c:v>SEVERIDAD BASE ALTA</c:v>
                </c:pt>
                <c:pt idx="2">
                  <c:v>SEVERIDAD BASE MEDIA</c:v>
                </c:pt>
              </c:strCache>
              <c:extLst/>
            </c:strRef>
          </c:cat>
          <c:val>
            <c:numRef>
              <c:f>'SEVE.BASE V3-COMPLEJIDAD ATAQUE'!#REF!</c:f>
              <c:extLst xmlns:c15="http://schemas.microsoft.com/office/drawing/2012/chart"/>
            </c:numRef>
          </c:val>
          <c:extLst xmlns:c15="http://schemas.microsoft.com/office/drawing/2012/chart">
            <c:ext xmlns:c16="http://schemas.microsoft.com/office/drawing/2014/chart" uri="{C3380CC4-5D6E-409C-BE32-E72D297353CC}">
              <c16:uniqueId val="{00000004-ADA5-4902-A4B1-8D00D4D5420E}"/>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baseseverity_attackvector!$C$50:$E$50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5-ADA5-4902-A4B1-8D00D4D5420E}"/>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6-ADA5-4902-A4B1-8D00D4D5420E}"/>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baseseverity_scope!$B$45</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baseseverity_scope!$C$42:$E$42</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baseseverity_scope!$C$45:$E$45</c15:sqref>
                        </c15:formulaRef>
                      </c:ext>
                    </c:extLst>
                    <c:numCache>
                      <c:formatCode>0.00%</c:formatCode>
                      <c:ptCount val="3"/>
                      <c:pt idx="0">
                        <c:v>0.32994678277697143</c:v>
                      </c:pt>
                      <c:pt idx="1">
                        <c:v>0.49153362360909525</c:v>
                      </c:pt>
                      <c:pt idx="2">
                        <c:v>0.14562167392356071</c:v>
                      </c:pt>
                    </c:numCache>
                  </c:numRef>
                </c:val>
                <c:extLst>
                  <c:ext xmlns:c16="http://schemas.microsoft.com/office/drawing/2014/chart" uri="{C3380CC4-5D6E-409C-BE32-E72D297353CC}">
                    <c16:uniqueId val="{00000007-ADA5-4902-A4B1-8D00D4D5420E}"/>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4E9-4C6D-9933-DD7E44543F68}"/>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4E9-4C6D-9933-DD7E44543F68}"/>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4E9-4C6D-9933-DD7E44543F68}"/>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4E9-4C6D-9933-DD7E44543F68}"/>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4E9-4C6D-9933-DD7E44543F68}"/>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4E9-4C6D-9933-DD7E44543F68}"/>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4E9-4C6D-9933-DD7E44543F68}"/>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4E9-4C6D-9933-DD7E44543F68}"/>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CONFIDENCIALIDAD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baseseverityV3_confidentiality!$B$47</c:f>
              <c:strCache>
                <c:ptCount val="1"/>
                <c:pt idx="0">
                  <c:v>ALTO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baseseverityV3_confidentiality!$C$46:$E$46</c:f>
              <c:strCache>
                <c:ptCount val="3"/>
                <c:pt idx="0">
                  <c:v>SEVERIDAD BASE CRÍTICA</c:v>
                </c:pt>
                <c:pt idx="1">
                  <c:v>SEVERIDAD BASE ALTA</c:v>
                </c:pt>
                <c:pt idx="2">
                  <c:v>SEVERIDAD BASE MEDIA</c:v>
                </c:pt>
              </c:strCache>
              <c:extLst/>
            </c:strRef>
          </c:cat>
          <c:val>
            <c:numRef>
              <c:f>baseseverityV3_confidentiality!$C$47:$E$47</c:f>
              <c:numCache>
                <c:formatCode>0.00%</c:formatCode>
                <c:ptCount val="3"/>
                <c:pt idx="0">
                  <c:v>0.32849540396710203</c:v>
                </c:pt>
                <c:pt idx="1">
                  <c:v>0.35703918722786648</c:v>
                </c:pt>
                <c:pt idx="2">
                  <c:v>7.3052733430091915E-2</c:v>
                </c:pt>
              </c:numCache>
              <c:extLst/>
            </c:numRef>
          </c:val>
          <c:extLst xmlns:c15="http://schemas.microsoft.com/office/drawing/2012/chart">
            <c:ext xmlns:c16="http://schemas.microsoft.com/office/drawing/2014/chart" uri="{C3380CC4-5D6E-409C-BE32-E72D297353CC}">
              <c16:uniqueId val="{00000000-AEDF-4D1D-818F-BE2F9DCE83B1}"/>
            </c:ext>
          </c:extLst>
        </c:ser>
        <c:ser>
          <c:idx val="1"/>
          <c:order val="1"/>
          <c:tx>
            <c:strRef>
              <c:f>baseseverityV3_confidentiality!$B$48</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EDF-4D1D-818F-BE2F9DCE83B1}"/>
                </c:ext>
              </c:extLst>
            </c:dLbl>
            <c: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6BC7AFC-A7F8-4E6A-B2C9-71CA77EF97FD}"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AEDF-4D1D-818F-BE2F9DCE83B1}"/>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baseseverityV3_confidentiality!$C$46:$E$46</c:f>
              <c:strCache>
                <c:ptCount val="3"/>
                <c:pt idx="0">
                  <c:v>SEVERIDAD BASE CRÍTICA</c:v>
                </c:pt>
                <c:pt idx="1">
                  <c:v>SEVERIDAD BASE ALTA</c:v>
                </c:pt>
                <c:pt idx="2">
                  <c:v>SEVERIDAD BASE MEDIA</c:v>
                </c:pt>
              </c:strCache>
              <c:extLst/>
            </c:strRef>
          </c:cat>
          <c:val>
            <c:numRef>
              <c:f>baseseverityV3_confidentiality!$C$48:$E$48</c:f>
              <c:numCache>
                <c:formatCode>0.00%</c:formatCode>
                <c:ptCount val="3"/>
                <c:pt idx="0">
                  <c:v>0</c:v>
                </c:pt>
                <c:pt idx="1">
                  <c:v>4.8379293662312528E-4</c:v>
                </c:pt>
                <c:pt idx="2">
                  <c:v>3.5316884373488143E-2</c:v>
                </c:pt>
              </c:numCache>
              <c:extLst/>
            </c:numRef>
          </c:val>
          <c:extLst xmlns:c15="http://schemas.microsoft.com/office/drawing/2012/chart">
            <c:ext xmlns:c16="http://schemas.microsoft.com/office/drawing/2014/chart" uri="{C3380CC4-5D6E-409C-BE32-E72D297353CC}">
              <c16:uniqueId val="{00000002-AEDF-4D1D-818F-BE2F9DCE83B1}"/>
            </c:ext>
          </c:extLst>
        </c:ser>
        <c:ser>
          <c:idx val="2"/>
          <c:order val="2"/>
          <c:tx>
            <c:strRef>
              <c:f>baseseverityV3_confidentiality!$B$49</c:f>
              <c:strCache>
                <c:ptCount val="1"/>
                <c:pt idx="0">
                  <c:v>NO IMPACTO</c:v>
                </c:pt>
              </c:strCache>
            </c:strRef>
          </c:tx>
          <c:spPr>
            <a:solidFill>
              <a:schemeClr val="accent5"/>
            </a:solidFill>
            <a:ln>
              <a:noFill/>
            </a:ln>
            <a:effectLst/>
          </c:spPr>
          <c:invertIfNegative val="0"/>
          <c:dLbls>
            <c:dLbl>
              <c:idx val="0"/>
              <c:layout>
                <c:manualLayout>
                  <c:x val="-1.2874672614562664E-3"/>
                  <c:y val="2.688430284325434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DF-4D1D-818F-BE2F9DCE83B1}"/>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baseseverityV3_confidentiality!$C$46:$E$46</c:f>
              <c:strCache>
                <c:ptCount val="3"/>
                <c:pt idx="0">
                  <c:v>SEVERIDAD BASE CRÍTICA</c:v>
                </c:pt>
                <c:pt idx="1">
                  <c:v>SEVERIDAD BASE ALTA</c:v>
                </c:pt>
                <c:pt idx="2">
                  <c:v>SEVERIDAD BASE MEDIA</c:v>
                </c:pt>
              </c:strCache>
              <c:extLst/>
            </c:strRef>
          </c:cat>
          <c:val>
            <c:numRef>
              <c:f>baseseverityV3_confidentiality!$C$49:$E$49</c:f>
              <c:numCache>
                <c:formatCode>0.00%</c:formatCode>
                <c:ptCount val="3"/>
                <c:pt idx="0">
                  <c:v>1.4513788098693759E-3</c:v>
                </c:pt>
                <c:pt idx="1">
                  <c:v>0.1340106434446057</c:v>
                </c:pt>
                <c:pt idx="2">
                  <c:v>3.7252056119980642E-2</c:v>
                </c:pt>
              </c:numCache>
              <c:extLst/>
            </c:numRef>
          </c:val>
          <c:extLst xmlns:c15="http://schemas.microsoft.com/office/drawing/2012/chart">
            <c:ext xmlns:c16="http://schemas.microsoft.com/office/drawing/2014/chart" uri="{C3380CC4-5D6E-409C-BE32-E72D297353CC}">
              <c16:uniqueId val="{00000006-AEDF-4D1D-818F-BE2F9DCE83B1}"/>
            </c:ext>
          </c:extLst>
        </c:ser>
        <c:ser>
          <c:idx val="3"/>
          <c:order val="3"/>
          <c:tx>
            <c:strRef>
              <c:f>'SEVE.BASE V3-CONFIDENCIALIDAD'!#REF!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baseseverityV3_confidentiality!$C$46:$E$46</c:f>
              <c:strCache>
                <c:ptCount val="3"/>
                <c:pt idx="0">
                  <c:v>SEVERIDAD BASE CRÍTICA</c:v>
                </c:pt>
                <c:pt idx="1">
                  <c:v>SEVERIDAD BASE ALTA</c:v>
                </c:pt>
                <c:pt idx="2">
                  <c:v>SEVERIDAD BASE MEDIA</c:v>
                </c:pt>
              </c:strCache>
              <c:extLst xmlns:c15="http://schemas.microsoft.com/office/drawing/2012/chart"/>
            </c:strRef>
          </c:cat>
          <c:val>
            <c:numRef>
              <c:f>'SEVE.BASE V3-CONFIDENCIALIDAD'!#REF!</c:f>
              <c:extLst xmlns:c15="http://schemas.microsoft.com/office/drawing/2012/chart"/>
            </c:numRef>
          </c:val>
          <c:extLst xmlns:c15="http://schemas.microsoft.com/office/drawing/2012/chart">
            <c:ext xmlns:c16="http://schemas.microsoft.com/office/drawing/2014/chart" uri="{C3380CC4-5D6E-409C-BE32-E72D297353CC}">
              <c16:uniqueId val="{0000000A-AEDF-4D1D-818F-BE2F9DCE83B1}"/>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baseseverity_attackvector!$C$50:$E$50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C-AEDF-4D1D-818F-BE2F9DCE83B1}"/>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B-AEDF-4D1D-818F-BE2F9DCE83B1}"/>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baseseverityV3_confidentiality!$B$50</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baseseverityV3_confidentiality!$C$46:$E$46</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baseseverityV3_confidentiality!$C$50:$E$50</c15:sqref>
                        </c15:formulaRef>
                      </c:ext>
                    </c:extLst>
                    <c:numCache>
                      <c:formatCode>0.00%</c:formatCode>
                      <c:ptCount val="3"/>
                      <c:pt idx="0">
                        <c:v>0.32994678277697143</c:v>
                      </c:pt>
                      <c:pt idx="1">
                        <c:v>0.49153362360909536</c:v>
                      </c:pt>
                      <c:pt idx="2">
                        <c:v>0.14562167392356071</c:v>
                      </c:pt>
                    </c:numCache>
                  </c:numRef>
                </c:val>
                <c:extLst>
                  <c:ext xmlns:c16="http://schemas.microsoft.com/office/drawing/2014/chart" uri="{C3380CC4-5D6E-409C-BE32-E72D297353CC}">
                    <c16:uniqueId val="{0000000D-AEDF-4D1D-818F-BE2F9DCE83B1}"/>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A60-4A99-BC70-6274EC79F2E0}"/>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A60-4A99-BC70-6274EC79F2E0}"/>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A60-4A99-BC70-6274EC79F2E0}"/>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A60-4A99-BC70-6274EC79F2E0}"/>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A60-4A99-BC70-6274EC79F2E0}"/>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A60-4A99-BC70-6274EC79F2E0}"/>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A60-4A99-BC70-6274EC79F2E0}"/>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A60-4A99-BC70-6274EC79F2E0}"/>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INTEGRIDAD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baseseverityV3_integrity!$B$47</c:f>
              <c:strCache>
                <c:ptCount val="1"/>
                <c:pt idx="0">
                  <c:v>ALTO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baseseverityV3_integrity!$C$46:$E$46</c:f>
              <c:strCache>
                <c:ptCount val="3"/>
                <c:pt idx="0">
                  <c:v>SEVERIDAD BASE CRÍTICA</c:v>
                </c:pt>
                <c:pt idx="1">
                  <c:v>SEVERIDAD BASE ALTA</c:v>
                </c:pt>
                <c:pt idx="2">
                  <c:v>SEVERIDAD BASE MEDIA</c:v>
                </c:pt>
              </c:strCache>
              <c:extLst/>
            </c:strRef>
          </c:cat>
          <c:val>
            <c:numRef>
              <c:f>baseseverityV3_integrity!$C$47:$E$47</c:f>
              <c:numCache>
                <c:formatCode>0.00%</c:formatCode>
                <c:ptCount val="3"/>
                <c:pt idx="0">
                  <c:v>0.30769230769230765</c:v>
                </c:pt>
                <c:pt idx="1">
                  <c:v>0.32075471698113206</c:v>
                </c:pt>
                <c:pt idx="2">
                  <c:v>3.0962747943880018E-2</c:v>
                </c:pt>
              </c:numCache>
              <c:extLst/>
            </c:numRef>
          </c:val>
          <c:extLst xmlns:c15="http://schemas.microsoft.com/office/drawing/2012/chart">
            <c:ext xmlns:c16="http://schemas.microsoft.com/office/drawing/2014/chart" uri="{C3380CC4-5D6E-409C-BE32-E72D297353CC}">
              <c16:uniqueId val="{00000000-FDD8-49BD-B2AF-0CEEB78B1617}"/>
            </c:ext>
          </c:extLst>
        </c:ser>
        <c:ser>
          <c:idx val="1"/>
          <c:order val="1"/>
          <c:tx>
            <c:strRef>
              <c:f>baseseverityV3_integrity!$B$48</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FDD8-49BD-B2AF-0CEEB78B1617}"/>
                </c:ext>
              </c:extLst>
            </c:dLbl>
            <c: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6BC7AFC-A7F8-4E6A-B2C9-71CA77EF97FD}"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DD8-49BD-B2AF-0CEEB78B1617}"/>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baseseverityV3_integrity!$C$46:$E$46</c:f>
              <c:strCache>
                <c:ptCount val="3"/>
                <c:pt idx="0">
                  <c:v>SEVERIDAD BASE CRÍTICA</c:v>
                </c:pt>
                <c:pt idx="1">
                  <c:v>SEVERIDAD BASE ALTA</c:v>
                </c:pt>
                <c:pt idx="2">
                  <c:v>SEVERIDAD BASE MEDIA</c:v>
                </c:pt>
              </c:strCache>
              <c:extLst/>
            </c:strRef>
          </c:cat>
          <c:val>
            <c:numRef>
              <c:f>baseseverityV3_integrity!$C$48:$E$48</c:f>
              <c:numCache>
                <c:formatCode>0.00%</c:formatCode>
                <c:ptCount val="3"/>
                <c:pt idx="0">
                  <c:v>0</c:v>
                </c:pt>
                <c:pt idx="1">
                  <c:v>2.4189646831156266E-3</c:v>
                </c:pt>
                <c:pt idx="2">
                  <c:v>2.8059990324141262E-2</c:v>
                </c:pt>
              </c:numCache>
              <c:extLst/>
            </c:numRef>
          </c:val>
          <c:extLst xmlns:c15="http://schemas.microsoft.com/office/drawing/2012/chart">
            <c:ext xmlns:c16="http://schemas.microsoft.com/office/drawing/2014/chart" uri="{C3380CC4-5D6E-409C-BE32-E72D297353CC}">
              <c16:uniqueId val="{00000003-FDD8-49BD-B2AF-0CEEB78B1617}"/>
            </c:ext>
          </c:extLst>
        </c:ser>
        <c:ser>
          <c:idx val="2"/>
          <c:order val="2"/>
          <c:tx>
            <c:strRef>
              <c:f>baseseverityV3_integrity!$B$49</c:f>
              <c:strCache>
                <c:ptCount val="1"/>
                <c:pt idx="0">
                  <c:v>NO IMPACTO</c:v>
                </c:pt>
              </c:strCache>
            </c:strRef>
          </c:tx>
          <c:spPr>
            <a:solidFill>
              <a:schemeClr val="accent5"/>
            </a:solidFill>
            <a:ln>
              <a:noFill/>
            </a:ln>
            <a:effectLst/>
          </c:spPr>
          <c:invertIfNegative val="0"/>
          <c:dLbls>
            <c:dLbl>
              <c:idx val="0"/>
              <c:layout>
                <c:manualLayout>
                  <c:x val="-1.2874672614562664E-3"/>
                  <c:y val="2.688430284325434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D8-49BD-B2AF-0CEEB78B1617}"/>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baseseverityV3_integrity!$C$46:$E$46</c:f>
              <c:strCache>
                <c:ptCount val="3"/>
                <c:pt idx="0">
                  <c:v>SEVERIDAD BASE CRÍTICA</c:v>
                </c:pt>
                <c:pt idx="1">
                  <c:v>SEVERIDAD BASE ALTA</c:v>
                </c:pt>
                <c:pt idx="2">
                  <c:v>SEVERIDAD BASE MEDIA</c:v>
                </c:pt>
              </c:strCache>
              <c:extLst/>
            </c:strRef>
          </c:cat>
          <c:val>
            <c:numRef>
              <c:f>baseseverityV3_integrity!$C$49:$E$49</c:f>
              <c:numCache>
                <c:formatCode>0.00%</c:formatCode>
                <c:ptCount val="3"/>
                <c:pt idx="0">
                  <c:v>2.2254475084663761E-2</c:v>
                </c:pt>
                <c:pt idx="1">
                  <c:v>0.16835994194484757</c:v>
                </c:pt>
                <c:pt idx="2">
                  <c:v>8.6598935655539416E-2</c:v>
                </c:pt>
              </c:numCache>
              <c:extLst/>
            </c:numRef>
          </c:val>
          <c:extLst xmlns:c15="http://schemas.microsoft.com/office/drawing/2012/chart">
            <c:ext xmlns:c16="http://schemas.microsoft.com/office/drawing/2014/chart" uri="{C3380CC4-5D6E-409C-BE32-E72D297353CC}">
              <c16:uniqueId val="{00000005-FDD8-49BD-B2AF-0CEEB78B1617}"/>
            </c:ext>
          </c:extLst>
        </c:ser>
        <c:ser>
          <c:idx val="3"/>
          <c:order val="3"/>
          <c:tx>
            <c:strRef>
              <c:f>'SEVE.BASE V3-CONFIDENCIALIDAD'!#REF!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baseseverityV3_confidentiality!$C$46:$E$46</c:f>
              <c:strCache>
                <c:ptCount val="3"/>
                <c:pt idx="0">
                  <c:v>SEVERIDAD BASE CRÍTICA</c:v>
                </c:pt>
                <c:pt idx="1">
                  <c:v>SEVERIDAD BASE ALTA</c:v>
                </c:pt>
                <c:pt idx="2">
                  <c:v>SEVERIDAD BASE MEDIA</c:v>
                </c:pt>
              </c:strCache>
              <c:extLst/>
            </c:strRef>
          </c:cat>
          <c:val>
            <c:numRef>
              <c:f>'SEVE.BASE V3-CONFIDENCIALIDAD'!#REF!</c:f>
              <c:extLst xmlns:c15="http://schemas.microsoft.com/office/drawing/2012/chart"/>
            </c:numRef>
          </c:val>
          <c:extLst xmlns:c15="http://schemas.microsoft.com/office/drawing/2012/chart">
            <c:ext xmlns:c16="http://schemas.microsoft.com/office/drawing/2014/chart" uri="{C3380CC4-5D6E-409C-BE32-E72D297353CC}">
              <c16:uniqueId val="{00000008-FDD8-49BD-B2AF-0CEEB78B1617}"/>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baseseverity_attackvector!$C$50:$E$50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6-FDD8-49BD-B2AF-0CEEB78B1617}"/>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7-FDD8-49BD-B2AF-0CEEB78B1617}"/>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baseseverityV3_integrity!$B$50</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baseseverityV3_integrity!$C$46:$E$46</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baseseverityV3_integrity!$C$50:$E$50</c15:sqref>
                        </c15:formulaRef>
                      </c:ext>
                    </c:extLst>
                    <c:numCache>
                      <c:formatCode>0.00%</c:formatCode>
                      <c:ptCount val="3"/>
                      <c:pt idx="0">
                        <c:v>0.32994678277697143</c:v>
                      </c:pt>
                      <c:pt idx="1">
                        <c:v>0.49153362360909525</c:v>
                      </c:pt>
                      <c:pt idx="2">
                        <c:v>0.14562167392356068</c:v>
                      </c:pt>
                    </c:numCache>
                  </c:numRef>
                </c:val>
                <c:extLst>
                  <c:ext xmlns:c16="http://schemas.microsoft.com/office/drawing/2014/chart" uri="{C3380CC4-5D6E-409C-BE32-E72D297353CC}">
                    <c16:uniqueId val="{00000009-FDD8-49BD-B2AF-0CEEB78B1617}"/>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a:t>
            </a:r>
            <a:r>
              <a:rPr lang="es-ES" sz="2400" b="1" baseline="0">
                <a:latin typeface="+mj-lt"/>
              </a:rPr>
              <a:t> EXPLOTABILIDAD MEDIA/AÑO DE PUBLICACION CVE IOT</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exploitabilityscoreV2_published!$B$50</c:f>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exploitabilityscoreV2_published!$D$49</c:f>
              <c:strCache>
                <c:ptCount val="1"/>
                <c:pt idx="0">
                  <c:v>EXPLOTABILIDAD MEDIA</c:v>
                </c:pt>
              </c:strCache>
            </c:strRef>
          </c:cat>
          <c:val>
            <c:numRef>
              <c:f>exploitabilityscoreV2_published!$D$50</c:f>
              <c:numCache>
                <c:formatCode>0.00%</c:formatCode>
                <c:ptCount val="1"/>
                <c:pt idx="0">
                  <c:v>0</c:v>
                </c:pt>
              </c:numCache>
            </c:numRef>
          </c:val>
          <c:extLst>
            <c:ext xmlns:c16="http://schemas.microsoft.com/office/drawing/2014/chart" uri="{C3380CC4-5D6E-409C-BE32-E72D297353CC}">
              <c16:uniqueId val="{00000000-067C-45B4-BB26-53DBE5B08D6F}"/>
            </c:ext>
          </c:extLst>
        </c:ser>
        <c:ser>
          <c:idx val="1"/>
          <c:order val="1"/>
          <c:tx>
            <c:strRef>
              <c:f>exploitabilityscoreV2_published!$B$51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exploitabilityscoreV2_published!$D$49</c:f>
              <c:strCache>
                <c:ptCount val="1"/>
                <c:pt idx="0">
                  <c:v>EXPLOTABILIDAD MEDIA</c:v>
                </c:pt>
              </c:strCache>
            </c:strRef>
          </c:cat>
          <c:val>
            <c:numRef>
              <c:f>exploitabilityscoreV2_published!$D$51</c:f>
              <c:numCache>
                <c:formatCode>0.00%</c:formatCode>
                <c:ptCount val="1"/>
                <c:pt idx="0">
                  <c:v>4.4999999999999997E-3</c:v>
                </c:pt>
              </c:numCache>
            </c:numRef>
          </c:val>
          <c:extLst>
            <c:ext xmlns:c16="http://schemas.microsoft.com/office/drawing/2014/chart" uri="{C3380CC4-5D6E-409C-BE32-E72D297353CC}">
              <c16:uniqueId val="{00000001-067C-45B4-BB26-53DBE5B08D6F}"/>
            </c:ext>
          </c:extLst>
        </c:ser>
        <c:ser>
          <c:idx val="2"/>
          <c:order val="2"/>
          <c:tx>
            <c:strRef>
              <c:f>exploitabilityscoreV2_published!$B$52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exploitabilityscoreV2_published!$D$49</c:f>
              <c:strCache>
                <c:ptCount val="1"/>
                <c:pt idx="0">
                  <c:v>EXPLOTABILIDAD MEDIA</c:v>
                </c:pt>
              </c:strCache>
            </c:strRef>
          </c:cat>
          <c:val>
            <c:numRef>
              <c:f>exploitabilityscoreV2_published!$D$52</c:f>
              <c:numCache>
                <c:formatCode>0.00%</c:formatCode>
                <c:ptCount val="1"/>
                <c:pt idx="0">
                  <c:v>7.4999999999999997E-3</c:v>
                </c:pt>
              </c:numCache>
            </c:numRef>
          </c:val>
          <c:extLst>
            <c:ext xmlns:c16="http://schemas.microsoft.com/office/drawing/2014/chart" uri="{C3380CC4-5D6E-409C-BE32-E72D297353CC}">
              <c16:uniqueId val="{00000002-067C-45B4-BB26-53DBE5B08D6F}"/>
            </c:ext>
          </c:extLst>
        </c:ser>
        <c:ser>
          <c:idx val="3"/>
          <c:order val="3"/>
          <c:tx>
            <c:strRef>
              <c:f>exploitabilityscoreV2_published!$B$53</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exploitabilityscoreV2_published!$D$49</c:f>
              <c:strCache>
                <c:ptCount val="1"/>
                <c:pt idx="0">
                  <c:v>EXPLOTABILIDAD MEDIA</c:v>
                </c:pt>
              </c:strCache>
            </c:strRef>
          </c:cat>
          <c:val>
            <c:numRef>
              <c:f>exploitabilityscoreV2_published!$D$53</c:f>
              <c:numCache>
                <c:formatCode>0.00%</c:formatCode>
                <c:ptCount val="1"/>
                <c:pt idx="0">
                  <c:v>1.17E-2</c:v>
                </c:pt>
              </c:numCache>
            </c:numRef>
          </c:val>
          <c:extLst>
            <c:ext xmlns:c16="http://schemas.microsoft.com/office/drawing/2014/chart" uri="{C3380CC4-5D6E-409C-BE32-E72D297353CC}">
              <c16:uniqueId val="{00000003-067C-45B4-BB26-53DBE5B08D6F}"/>
            </c:ext>
          </c:extLst>
        </c:ser>
        <c:ser>
          <c:idx val="4"/>
          <c:order val="4"/>
          <c:tx>
            <c:strRef>
              <c:f>exploitabilityscoreV2_published!$B$54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exploitabilityscoreV2_published!$D$49</c:f>
              <c:strCache>
                <c:ptCount val="1"/>
                <c:pt idx="0">
                  <c:v>EXPLOTABILIDAD MEDIA</c:v>
                </c:pt>
              </c:strCache>
            </c:strRef>
          </c:cat>
          <c:val>
            <c:numRef>
              <c:f>exploitabilityscoreV2_published!$D$54</c:f>
              <c:numCache>
                <c:formatCode>0.00%</c:formatCode>
                <c:ptCount val="1"/>
                <c:pt idx="0">
                  <c:v>8.0000000000000002E-3</c:v>
                </c:pt>
              </c:numCache>
            </c:numRef>
          </c:val>
          <c:extLst>
            <c:ext xmlns:c16="http://schemas.microsoft.com/office/drawing/2014/chart" uri="{C3380CC4-5D6E-409C-BE32-E72D297353CC}">
              <c16:uniqueId val="{00000004-067C-45B4-BB26-53DBE5B08D6F}"/>
            </c:ext>
          </c:extLst>
        </c:ser>
        <c:ser>
          <c:idx val="5"/>
          <c:order val="5"/>
          <c:tx>
            <c:strRef>
              <c:f>exploitabilityscoreV2_published!$B$55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exploitabilityscoreV2_published!$D$49</c:f>
              <c:strCache>
                <c:ptCount val="1"/>
                <c:pt idx="0">
                  <c:v>EXPLOTABILIDAD MEDIA</c:v>
                </c:pt>
              </c:strCache>
            </c:strRef>
          </c:cat>
          <c:val>
            <c:numRef>
              <c:f>exploitabilityscoreV2_published!$D$55</c:f>
              <c:numCache>
                <c:formatCode>0.00%</c:formatCode>
                <c:ptCount val="1"/>
                <c:pt idx="0">
                  <c:v>4.4999999999999997E-3</c:v>
                </c:pt>
              </c:numCache>
            </c:numRef>
          </c:val>
          <c:extLst>
            <c:ext xmlns:c16="http://schemas.microsoft.com/office/drawing/2014/chart" uri="{C3380CC4-5D6E-409C-BE32-E72D297353CC}">
              <c16:uniqueId val="{00000005-067C-45B4-BB26-53DBE5B08D6F}"/>
            </c:ext>
          </c:extLst>
        </c:ser>
        <c:dLbls>
          <c:dLblPos val="ctr"/>
          <c:showLegendKey val="0"/>
          <c:showVal val="1"/>
          <c:showCatName val="0"/>
          <c:showSerName val="0"/>
          <c:showPercent val="0"/>
          <c:showBubbleSize val="0"/>
        </c:dLbls>
        <c:gapWidth val="219"/>
        <c:overlap val="100"/>
        <c:axId val="1259474216"/>
        <c:axId val="1259480776"/>
      </c:barChart>
      <c:catAx>
        <c:axId val="125947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59480776"/>
        <c:crosses val="autoZero"/>
        <c:auto val="1"/>
        <c:lblAlgn val="ctr"/>
        <c:lblOffset val="100"/>
        <c:noMultiLvlLbl val="0"/>
      </c:catAx>
      <c:valAx>
        <c:axId val="12594807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259474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7B43-4F09-B6C6-D025DF5767B2}"/>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7B43-4F09-B6C6-D025DF5767B2}"/>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7B43-4F09-B6C6-D025DF5767B2}"/>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7B43-4F09-B6C6-D025DF5767B2}"/>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7B43-4F09-B6C6-D025DF5767B2}"/>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7B43-4F09-B6C6-D025DF5767B2}"/>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7B43-4F09-B6C6-D025DF5767B2}"/>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7B43-4F09-B6C6-D025DF5767B2}"/>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DISPONIBILIDAD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baseseverityV3_availability!$B$47</c:f>
              <c:strCache>
                <c:ptCount val="1"/>
                <c:pt idx="0">
                  <c:v>ALTO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baseseverityV3_availability!$C$46:$E$46</c:f>
              <c:strCache>
                <c:ptCount val="3"/>
                <c:pt idx="0">
                  <c:v>SEVERIDAD BASE CRÍTICA</c:v>
                </c:pt>
                <c:pt idx="1">
                  <c:v>SEVERIDAD BASE ALTA</c:v>
                </c:pt>
                <c:pt idx="2">
                  <c:v>SEVERIDAD BASE MEDIA</c:v>
                </c:pt>
              </c:strCache>
              <c:extLst/>
            </c:strRef>
          </c:cat>
          <c:val>
            <c:numRef>
              <c:f>baseseverityV3_availability!$C$47:$E$47</c:f>
              <c:numCache>
                <c:formatCode>0.00%</c:formatCode>
                <c:ptCount val="3"/>
                <c:pt idx="0">
                  <c:v>0.32752781809385584</c:v>
                </c:pt>
                <c:pt idx="1">
                  <c:v>0.44654088050314461</c:v>
                </c:pt>
                <c:pt idx="2">
                  <c:v>5.2249637155297526E-2</c:v>
                </c:pt>
              </c:numCache>
              <c:extLst/>
            </c:numRef>
          </c:val>
          <c:extLst xmlns:c15="http://schemas.microsoft.com/office/drawing/2012/chart">
            <c:ext xmlns:c16="http://schemas.microsoft.com/office/drawing/2014/chart" uri="{C3380CC4-5D6E-409C-BE32-E72D297353CC}">
              <c16:uniqueId val="{00000000-1FC4-4DF3-ABEC-FCF3DE282EE4}"/>
            </c:ext>
          </c:extLst>
        </c:ser>
        <c:ser>
          <c:idx val="1"/>
          <c:order val="1"/>
          <c:tx>
            <c:strRef>
              <c:f>baseseverityV3_availability!$B$48</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1FC4-4DF3-ABEC-FCF3DE282EE4}"/>
                </c:ext>
              </c:extLst>
            </c:dLbl>
            <c: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6BC7AFC-A7F8-4E6A-B2C9-71CA77EF97FD}"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FC4-4DF3-ABEC-FCF3DE282EE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baseseverityV3_availability!$C$46:$E$46</c:f>
              <c:strCache>
                <c:ptCount val="3"/>
                <c:pt idx="0">
                  <c:v>SEVERIDAD BASE CRÍTICA</c:v>
                </c:pt>
                <c:pt idx="1">
                  <c:v>SEVERIDAD BASE ALTA</c:v>
                </c:pt>
                <c:pt idx="2">
                  <c:v>SEVERIDAD BASE MEDIA</c:v>
                </c:pt>
              </c:strCache>
              <c:extLst/>
            </c:strRef>
          </c:cat>
          <c:val>
            <c:numRef>
              <c:f>baseseverityV3_availability!$C$48:$E$48</c:f>
              <c:numCache>
                <c:formatCode>0.00%</c:formatCode>
                <c:ptCount val="3"/>
                <c:pt idx="0">
                  <c:v>0</c:v>
                </c:pt>
                <c:pt idx="1">
                  <c:v>4.8379293662312528E-4</c:v>
                </c:pt>
                <c:pt idx="2">
                  <c:v>3.386550556361877E-3</c:v>
                </c:pt>
              </c:numCache>
              <c:extLst/>
            </c:numRef>
          </c:val>
          <c:extLst xmlns:c15="http://schemas.microsoft.com/office/drawing/2012/chart">
            <c:ext xmlns:c16="http://schemas.microsoft.com/office/drawing/2014/chart" uri="{C3380CC4-5D6E-409C-BE32-E72D297353CC}">
              <c16:uniqueId val="{00000003-1FC4-4DF3-ABEC-FCF3DE282EE4}"/>
            </c:ext>
          </c:extLst>
        </c:ser>
        <c:ser>
          <c:idx val="2"/>
          <c:order val="2"/>
          <c:tx>
            <c:strRef>
              <c:f>baseseverityV3_availability!$B$49</c:f>
              <c:strCache>
                <c:ptCount val="1"/>
                <c:pt idx="0">
                  <c:v>NO IMPACTO</c:v>
                </c:pt>
              </c:strCache>
            </c:strRef>
          </c:tx>
          <c:spPr>
            <a:solidFill>
              <a:schemeClr val="accent5"/>
            </a:solidFill>
            <a:ln>
              <a:noFill/>
            </a:ln>
            <a:effectLst/>
          </c:spPr>
          <c:invertIfNegative val="0"/>
          <c:dLbls>
            <c:dLbl>
              <c:idx val="0"/>
              <c:layout>
                <c:manualLayout>
                  <c:x val="-1.2874672614562664E-3"/>
                  <c:y val="2.688430284325434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C4-4DF3-ABEC-FCF3DE282EE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baseseverityV3_availability!$C$46:$E$46</c:f>
              <c:strCache>
                <c:ptCount val="3"/>
                <c:pt idx="0">
                  <c:v>SEVERIDAD BASE CRÍTICA</c:v>
                </c:pt>
                <c:pt idx="1">
                  <c:v>SEVERIDAD BASE ALTA</c:v>
                </c:pt>
                <c:pt idx="2">
                  <c:v>SEVERIDAD BASE MEDIA</c:v>
                </c:pt>
              </c:strCache>
              <c:extLst/>
            </c:strRef>
          </c:cat>
          <c:val>
            <c:numRef>
              <c:f>baseseverityV3_availability!$C$49:$E$49</c:f>
              <c:numCache>
                <c:formatCode>0.00%</c:formatCode>
                <c:ptCount val="3"/>
                <c:pt idx="0">
                  <c:v>2.4189646831156266E-3</c:v>
                </c:pt>
                <c:pt idx="1">
                  <c:v>4.4508950169327523E-2</c:v>
                </c:pt>
                <c:pt idx="2">
                  <c:v>8.9985486211901305E-2</c:v>
                </c:pt>
              </c:numCache>
              <c:extLst/>
            </c:numRef>
          </c:val>
          <c:extLst xmlns:c15="http://schemas.microsoft.com/office/drawing/2012/chart">
            <c:ext xmlns:c16="http://schemas.microsoft.com/office/drawing/2014/chart" uri="{C3380CC4-5D6E-409C-BE32-E72D297353CC}">
              <c16:uniqueId val="{00000005-1FC4-4DF3-ABEC-FCF3DE282EE4}"/>
            </c:ext>
          </c:extLst>
        </c:ser>
        <c:ser>
          <c:idx val="3"/>
          <c:order val="3"/>
          <c:tx>
            <c:strRef>
              <c:f>'SEVE.BASE V3-CONFIDENCIALIDAD'!#REF!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baseseverityV3_confidentiality!$C$46:$E$46</c:f>
              <c:strCache>
                <c:ptCount val="3"/>
                <c:pt idx="0">
                  <c:v>SEVERIDAD BASE CRÍTICA</c:v>
                </c:pt>
                <c:pt idx="1">
                  <c:v>SEVERIDAD BASE ALTA</c:v>
                </c:pt>
                <c:pt idx="2">
                  <c:v>SEVERIDAD BASE MEDIA</c:v>
                </c:pt>
              </c:strCache>
              <c:extLst/>
            </c:strRef>
          </c:cat>
          <c:val>
            <c:numRef>
              <c:f>'SEVE.BASE V3-CONFIDENCIALIDAD'!#REF!</c:f>
              <c:extLst xmlns:c15="http://schemas.microsoft.com/office/drawing/2012/chart"/>
            </c:numRef>
          </c:val>
          <c:extLst xmlns:c15="http://schemas.microsoft.com/office/drawing/2012/chart">
            <c:ext xmlns:c16="http://schemas.microsoft.com/office/drawing/2014/chart" uri="{C3380CC4-5D6E-409C-BE32-E72D297353CC}">
              <c16:uniqueId val="{00000006-1FC4-4DF3-ABEC-FCF3DE282EE4}"/>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baseseverity_attackvector!$C$50:$E$50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7-1FC4-4DF3-ABEC-FCF3DE282EE4}"/>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8-1FC4-4DF3-ABEC-FCF3DE282EE4}"/>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baseseverityV3_availability!$B$50</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baseseverityV3_availability!$C$46:$E$46</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baseseverityV3_availability!$C$50:$E$50</c15:sqref>
                        </c15:formulaRef>
                      </c:ext>
                    </c:extLst>
                    <c:numCache>
                      <c:formatCode>0.00%</c:formatCode>
                      <c:ptCount val="3"/>
                      <c:pt idx="0">
                        <c:v>0.32994678277697148</c:v>
                      </c:pt>
                      <c:pt idx="1">
                        <c:v>0.4915336236090953</c:v>
                      </c:pt>
                      <c:pt idx="2">
                        <c:v>0.14562167392356071</c:v>
                      </c:pt>
                    </c:numCache>
                  </c:numRef>
                </c:val>
                <c:extLst>
                  <c:ext xmlns:c16="http://schemas.microsoft.com/office/drawing/2014/chart" uri="{C3380CC4-5D6E-409C-BE32-E72D297353CC}">
                    <c16:uniqueId val="{00000009-1FC4-4DF3-ABEC-FCF3DE282EE4}"/>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569-4807-82DD-B23665FCD48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569-4807-82DD-B23665FCD48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569-4807-82DD-B23665FCD48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569-4807-82DD-B23665FCD48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569-4807-82DD-B23665FCD48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569-4807-82DD-B23665FCD48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569-4807-82DD-B23665FCD48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569-4807-82DD-B23665FCD48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BASE/PRIVILEGIOS REQUERIDOS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baseseverityV3_privileges!$B$47</c:f>
              <c:strCache>
                <c:ptCount val="1"/>
                <c:pt idx="0">
                  <c:v>ALTOS</c:v>
                </c:pt>
              </c:strCache>
            </c:strRef>
          </c:tx>
          <c:spPr>
            <a:solidFill>
              <a:schemeClr val="accent1"/>
            </a:solidFill>
            <a:ln>
              <a:noFill/>
            </a:ln>
            <a:effectLst/>
          </c:spPr>
          <c:invertIfNegative val="0"/>
          <c:dLbls>
            <c:dLbl>
              <c:idx val="0"/>
              <c:layout>
                <c:manualLayout>
                  <c:x val="-1.931200892184376E-3"/>
                  <c:y val="-2.56040979459567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48B-47CE-B8A1-5DD3910917FB}"/>
                </c:ext>
              </c:extLst>
            </c:dLbl>
            <c:dLbl>
              <c:idx val="1"/>
              <c:layout>
                <c:manualLayout>
                  <c:x val="7.7248035687375038E-3"/>
                  <c:y val="-1.920307345946745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48B-47CE-B8A1-5DD3910917FB}"/>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baseseverityV3_privileges!$C$46:$E$46</c:f>
              <c:strCache>
                <c:ptCount val="3"/>
                <c:pt idx="0">
                  <c:v>SEVERIDAD BASE CRÍTICA</c:v>
                </c:pt>
                <c:pt idx="1">
                  <c:v>SEVERIDAD BASE ALTA</c:v>
                </c:pt>
                <c:pt idx="2">
                  <c:v>SEVERIDAD BASE MEDIA</c:v>
                </c:pt>
              </c:strCache>
              <c:extLst/>
            </c:strRef>
          </c:cat>
          <c:val>
            <c:numRef>
              <c:f>baseseverityV3_privileges!$C$47:$E$47</c:f>
              <c:numCache>
                <c:formatCode>0.00%</c:formatCode>
                <c:ptCount val="3"/>
                <c:pt idx="0">
                  <c:v>4.8379293662312528E-4</c:v>
                </c:pt>
                <c:pt idx="1">
                  <c:v>5.8055152394775036E-3</c:v>
                </c:pt>
                <c:pt idx="2">
                  <c:v>2.4673439767779391E-2</c:v>
                </c:pt>
              </c:numCache>
              <c:extLst/>
            </c:numRef>
          </c:val>
          <c:extLst xmlns:c15="http://schemas.microsoft.com/office/drawing/2012/chart">
            <c:ext xmlns:c16="http://schemas.microsoft.com/office/drawing/2014/chart" uri="{C3380CC4-5D6E-409C-BE32-E72D297353CC}">
              <c16:uniqueId val="{00000000-148B-47CE-B8A1-5DD3910917FB}"/>
            </c:ext>
          </c:extLst>
        </c:ser>
        <c:ser>
          <c:idx val="1"/>
          <c:order val="1"/>
          <c:tx>
            <c:strRef>
              <c:f>baseseverityV3_privileges!$B$48</c:f>
              <c:strCache>
                <c:ptCount val="1"/>
                <c:pt idx="0">
                  <c:v>BAJOS</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148B-47CE-B8A1-5DD3910917FB}"/>
                </c:ext>
              </c:extLst>
            </c:dLbl>
            <c: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6BC7AFC-A7F8-4E6A-B2C9-71CA77EF97FD}"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48B-47CE-B8A1-5DD3910917FB}"/>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baseseverityV3_privileges!$C$46:$E$46</c:f>
              <c:strCache>
                <c:ptCount val="3"/>
                <c:pt idx="0">
                  <c:v>SEVERIDAD BASE CRÍTICA</c:v>
                </c:pt>
                <c:pt idx="1">
                  <c:v>SEVERIDAD BASE ALTA</c:v>
                </c:pt>
                <c:pt idx="2">
                  <c:v>SEVERIDAD BASE MEDIA</c:v>
                </c:pt>
              </c:strCache>
              <c:extLst/>
            </c:strRef>
          </c:cat>
          <c:val>
            <c:numRef>
              <c:f>baseseverityV3_privileges!$C$48:$E$48</c:f>
              <c:numCache>
                <c:formatCode>0.00%</c:formatCode>
                <c:ptCount val="3"/>
                <c:pt idx="0">
                  <c:v>3.8703434929850023E-3</c:v>
                </c:pt>
                <c:pt idx="1">
                  <c:v>0.27334300919206578</c:v>
                </c:pt>
                <c:pt idx="2">
                  <c:v>6.3376874697629412E-2</c:v>
                </c:pt>
              </c:numCache>
              <c:extLst/>
            </c:numRef>
          </c:val>
          <c:extLst xmlns:c15="http://schemas.microsoft.com/office/drawing/2012/chart">
            <c:ext xmlns:c16="http://schemas.microsoft.com/office/drawing/2014/chart" uri="{C3380CC4-5D6E-409C-BE32-E72D297353CC}">
              <c16:uniqueId val="{00000003-148B-47CE-B8A1-5DD3910917FB}"/>
            </c:ext>
          </c:extLst>
        </c:ser>
        <c:ser>
          <c:idx val="2"/>
          <c:order val="2"/>
          <c:tx>
            <c:strRef>
              <c:f>baseseverityV3_privileges!$B$49</c:f>
              <c:strCache>
                <c:ptCount val="1"/>
                <c:pt idx="0">
                  <c:v>NO PRIVILEGIOS REQUERIDOS</c:v>
                </c:pt>
              </c:strCache>
            </c:strRef>
          </c:tx>
          <c:spPr>
            <a:solidFill>
              <a:schemeClr val="accent5"/>
            </a:solidFill>
            <a:ln>
              <a:noFill/>
            </a:ln>
            <a:effectLst/>
          </c:spPr>
          <c:invertIfNegative val="0"/>
          <c:dLbls>
            <c:dLbl>
              <c:idx val="0"/>
              <c:layout>
                <c:manualLayout>
                  <c:x val="-1.2874672614562664E-3"/>
                  <c:y val="2.688430284325434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8B-47CE-B8A1-5DD3910917FB}"/>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baseseverityV3_privileges!$C$46:$E$46</c:f>
              <c:strCache>
                <c:ptCount val="3"/>
                <c:pt idx="0">
                  <c:v>SEVERIDAD BASE CRÍTICA</c:v>
                </c:pt>
                <c:pt idx="1">
                  <c:v>SEVERIDAD BASE ALTA</c:v>
                </c:pt>
                <c:pt idx="2">
                  <c:v>SEVERIDAD BASE MEDIA</c:v>
                </c:pt>
              </c:strCache>
              <c:extLst/>
            </c:strRef>
          </c:cat>
          <c:val>
            <c:numRef>
              <c:f>baseseverityV3_privileges!$C$49:$E$49</c:f>
              <c:numCache>
                <c:formatCode>0.00%</c:formatCode>
                <c:ptCount val="3"/>
                <c:pt idx="0">
                  <c:v>0.32559264634736329</c:v>
                </c:pt>
                <c:pt idx="1">
                  <c:v>0.21238509917755199</c:v>
                </c:pt>
                <c:pt idx="2">
                  <c:v>5.7571359458151908E-2</c:v>
                </c:pt>
              </c:numCache>
              <c:extLst/>
            </c:numRef>
          </c:val>
          <c:extLst xmlns:c15="http://schemas.microsoft.com/office/drawing/2012/chart">
            <c:ext xmlns:c16="http://schemas.microsoft.com/office/drawing/2014/chart" uri="{C3380CC4-5D6E-409C-BE32-E72D297353CC}">
              <c16:uniqueId val="{00000005-148B-47CE-B8A1-5DD3910917FB}"/>
            </c:ext>
          </c:extLst>
        </c:ser>
        <c:ser>
          <c:idx val="3"/>
          <c:order val="3"/>
          <c:tx>
            <c:strRef>
              <c:f>'SEVE.BASE V3-CONFIDENCIALIDAD'!#REF!</c:f>
              <c:strCache>
                <c:ptCount val="1"/>
                <c:pt idx="0">
                  <c:v>#REF!</c:v>
                </c:pt>
              </c:strCache>
              <c:extLst xmlns:c15="http://schemas.microsoft.com/office/drawing/2012/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baseseverityV3_confidentiality!$C$46:$E$46</c:f>
              <c:strCache>
                <c:ptCount val="3"/>
                <c:pt idx="0">
                  <c:v>SEVERIDAD BASE CRÍTICA</c:v>
                </c:pt>
                <c:pt idx="1">
                  <c:v>SEVERIDAD BASE ALTA</c:v>
                </c:pt>
                <c:pt idx="2">
                  <c:v>SEVERIDAD BASE MEDIA</c:v>
                </c:pt>
              </c:strCache>
              <c:extLst/>
            </c:strRef>
          </c:cat>
          <c:val>
            <c:numRef>
              <c:f>'SEVE.BASE V3-CONFIDENCIALIDAD'!#REF!</c:f>
              <c:extLst xmlns:c15="http://schemas.microsoft.com/office/drawing/2012/chart"/>
            </c:numRef>
          </c:val>
          <c:extLst xmlns:c15="http://schemas.microsoft.com/office/drawing/2012/chart">
            <c:ext xmlns:c16="http://schemas.microsoft.com/office/drawing/2014/chart" uri="{C3380CC4-5D6E-409C-BE32-E72D297353CC}">
              <c16:uniqueId val="{00000006-148B-47CE-B8A1-5DD3910917FB}"/>
            </c:ext>
          </c:extLst>
        </c:ser>
        <c:ser>
          <c:idx val="4"/>
          <c:order val="4"/>
          <c:tx>
            <c:strRef>
              <c:f>'SEVE.BASE V3-VECTOR DE ATAQUE'!#REF!</c:f>
              <c:strCache>
                <c:ptCount val="1"/>
                <c:pt idx="0">
                  <c:v>#REF!</c:v>
                </c:pt>
              </c:strCache>
              <c:extLst xmlns:c15="http://schemas.microsoft.com/office/drawing/2012/chart"/>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f>baseseverity_attackvector!$C$50:$E$50</c:f>
              <c:strCache>
                <c:ptCount val="3"/>
                <c:pt idx="0">
                  <c:v>SEVERIDAD BASE CRÍTICA</c:v>
                </c:pt>
                <c:pt idx="1">
                  <c:v>SEVERIDAD BASE ALTA</c:v>
                </c:pt>
                <c:pt idx="2">
                  <c:v>SEVERIDAD BASE MEDIA</c:v>
                </c:pt>
              </c:strCache>
              <c:extLst/>
            </c:strRef>
          </c:cat>
          <c:val>
            <c:numRef>
              <c:f>'SEVE.BASE V3-VECTOR DE ATAQUE'!#REF!</c:f>
              <c:extLst xmlns:c15="http://schemas.microsoft.com/office/drawing/2012/chart"/>
            </c:numRef>
          </c:val>
          <c:extLst xmlns:c15="http://schemas.microsoft.com/office/drawing/2012/chart">
            <c:ext xmlns:c16="http://schemas.microsoft.com/office/drawing/2014/chart" uri="{C3380CC4-5D6E-409C-BE32-E72D297353CC}">
              <c16:uniqueId val="{00000007-148B-47CE-B8A1-5DD3910917FB}"/>
            </c:ext>
          </c:extLst>
        </c:ser>
        <c:ser>
          <c:idx val="5"/>
          <c:order val="5"/>
          <c:tx>
            <c:strRef>
              <c:f>'BASE SCORE V3-IMPACTO V3'!#REF!</c:f>
              <c:strCache>
                <c:ptCount val="1"/>
                <c:pt idx="0">
                  <c:v>#REF!</c:v>
                </c:pt>
              </c:strCache>
              <c:extLst xmlns:c15="http://schemas.microsoft.com/office/drawing/2012/chart"/>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basescore_impactscoreV3!$C$89:$E$89</c:f>
              <c:strCache>
                <c:ptCount val="3"/>
                <c:pt idx="0">
                  <c:v>SEVERIDAD BASE CRÍTICA</c:v>
                </c:pt>
                <c:pt idx="1">
                  <c:v>SEVERIDAD BASE ALTA</c:v>
                </c:pt>
                <c:pt idx="2">
                  <c:v>SEVERIDAD BASE MEDIA</c:v>
                </c:pt>
              </c:strCache>
              <c:extLst/>
            </c:strRef>
          </c:cat>
          <c:val>
            <c:numRef>
              <c:f>'BASE SCORE V3-IMPACTO V3'!#REF!</c:f>
              <c:extLst xmlns:c15="http://schemas.microsoft.com/office/drawing/2012/chart"/>
            </c:numRef>
          </c:val>
          <c:extLst xmlns:c15="http://schemas.microsoft.com/office/drawing/2012/chart">
            <c:ext xmlns:c16="http://schemas.microsoft.com/office/drawing/2014/chart" uri="{C3380CC4-5D6E-409C-BE32-E72D297353CC}">
              <c16:uniqueId val="{00000008-148B-47CE-B8A1-5DD3910917FB}"/>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6"/>
                <c:order val="6"/>
                <c:tx>
                  <c:strRef>
                    <c:extLst>
                      <c:ext uri="{02D57815-91ED-43cb-92C2-25804820EDAC}">
                        <c15:formulaRef>
                          <c15:sqref>baseseverityV3_privileges!$B$50</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baseseverityV3_privileges!$C$46:$E$46</c15:sqref>
                        </c15:formulaRef>
                      </c:ext>
                    </c:extLst>
                    <c:strCache>
                      <c:ptCount val="3"/>
                      <c:pt idx="0">
                        <c:v>SEVERIDAD BASE CRÍTICA</c:v>
                      </c:pt>
                      <c:pt idx="1">
                        <c:v>SEVERIDAD BASE ALTA</c:v>
                      </c:pt>
                      <c:pt idx="2">
                        <c:v>SEVERIDAD BASE MEDIA</c:v>
                      </c:pt>
                    </c:strCache>
                  </c:strRef>
                </c:cat>
                <c:val>
                  <c:numRef>
                    <c:extLst>
                      <c:ext uri="{02D57815-91ED-43cb-92C2-25804820EDAC}">
                        <c15:formulaRef>
                          <c15:sqref>baseseverityV3_privileges!$C$50:$E$50</c15:sqref>
                        </c15:formulaRef>
                      </c:ext>
                    </c:extLst>
                    <c:numCache>
                      <c:formatCode>0.00%</c:formatCode>
                      <c:ptCount val="3"/>
                      <c:pt idx="0">
                        <c:v>0.32994678277697143</c:v>
                      </c:pt>
                      <c:pt idx="1">
                        <c:v>0.49153362360909525</c:v>
                      </c:pt>
                      <c:pt idx="2">
                        <c:v>0.14562167392356071</c:v>
                      </c:pt>
                    </c:numCache>
                  </c:numRef>
                </c:val>
                <c:extLst>
                  <c:ext xmlns:c16="http://schemas.microsoft.com/office/drawing/2014/chart" uri="{C3380CC4-5D6E-409C-BE32-E72D297353CC}">
                    <c16:uniqueId val="{00000009-148B-47CE-B8A1-5DD3910917FB}"/>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F291-4631-959E-0788D4E7FB56}"/>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F291-4631-959E-0788D4E7FB56}"/>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F291-4631-959E-0788D4E7FB56}"/>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F291-4631-959E-0788D4E7FB56}"/>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F291-4631-959E-0788D4E7FB56}"/>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F291-4631-959E-0788D4E7FB56}"/>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F291-4631-959E-0788D4E7FB56}"/>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F291-4631-959E-0788D4E7FB56}"/>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IMPACTO/IMPACTO DE CONFIDENCIALIDAD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impactscoreV3_confidentiality!$B$47</c:f>
              <c:strCache>
                <c:ptCount val="1"/>
                <c:pt idx="0">
                  <c:v>ALTO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impactscoreV3_confidentiality!$C$46:$F$46</c15:sqref>
                  </c15:fullRef>
                </c:ext>
              </c:extLst>
              <c:f>impactscoreV3_confidentiality!$E$46:$F$46</c:f>
              <c:strCache>
                <c:ptCount val="2"/>
                <c:pt idx="0">
                  <c:v>SEVERIDAD DE IMPACTO MEDIA</c:v>
                </c:pt>
                <c:pt idx="1">
                  <c:v>SEVERIDAD DE IMPACTO BAJA</c:v>
                </c:pt>
              </c:strCache>
            </c:strRef>
          </c:cat>
          <c:val>
            <c:numRef>
              <c:extLst>
                <c:ext xmlns:c15="http://schemas.microsoft.com/office/drawing/2012/chart" uri="{02D57815-91ED-43cb-92C2-25804820EDAC}">
                  <c15:fullRef>
                    <c15:sqref>impactscoreV3_confidentiality!$C$47:$F$47</c15:sqref>
                  </c15:fullRef>
                </c:ext>
              </c:extLst>
              <c:f>impactscoreV3_confidentiality!$E$47:$F$47</c:f>
              <c:numCache>
                <c:formatCode>0.00%</c:formatCode>
                <c:ptCount val="2"/>
                <c:pt idx="0">
                  <c:v>0.68505079825834547</c:v>
                </c:pt>
                <c:pt idx="1">
                  <c:v>7.3536526366715038E-2</c:v>
                </c:pt>
              </c:numCache>
            </c:numRef>
          </c:val>
          <c:extLst>
            <c:ext xmlns:c16="http://schemas.microsoft.com/office/drawing/2014/chart" uri="{C3380CC4-5D6E-409C-BE32-E72D297353CC}">
              <c16:uniqueId val="{00000000-94AB-4D58-8421-C52402F4AFDA}"/>
            </c:ext>
          </c:extLst>
        </c:ser>
        <c:ser>
          <c:idx val="1"/>
          <c:order val="1"/>
          <c:tx>
            <c:strRef>
              <c:f>impactscoreV3_confidentiality!$B$48</c:f>
              <c:strCache>
                <c:ptCount val="1"/>
                <c:pt idx="0">
                  <c:v>BAJO</c:v>
                </c:pt>
              </c:strCache>
            </c:strRef>
          </c:tx>
          <c:spPr>
            <a:solidFill>
              <a:schemeClr val="accent3"/>
            </a:solidFill>
            <a:ln>
              <a:noFill/>
            </a:ln>
            <a:effectLst/>
          </c:spPr>
          <c:invertIfNegative val="0"/>
          <c:dLbls>
            <c:dLbl>
              <c:idx val="0"/>
              <c:layout>
                <c:manualLayout>
                  <c:x val="-5.6928835593568955E-2"/>
                  <c:y val="-3.636954608945047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E8746E21-42F7-4483-B682-CE0F7C123E27}" type="VALUE">
                      <a:rPr lang="en-US">
                        <a:solidFill>
                          <a:schemeClr val="tx1"/>
                        </a:solidFill>
                      </a:rPr>
                      <a:pPr>
                        <a:defRPr sz="2400" b="1">
                          <a:solidFill>
                            <a:schemeClr val="bg1"/>
                          </a:solidFill>
                        </a:defRPr>
                      </a:pPr>
                      <a:t>[VALOR]</a:t>
                    </a:fld>
                    <a:endParaRPr lang="es-ES"/>
                  </a:p>
                </c:rich>
              </c:tx>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4AB-4D58-8421-C52402F4AFDA}"/>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impactscoreV3_confidentiality!$C$46:$F$46</c15:sqref>
                  </c15:fullRef>
                </c:ext>
              </c:extLst>
              <c:f>impactscoreV3_confidentiality!$E$46:$F$46</c:f>
              <c:strCache>
                <c:ptCount val="2"/>
                <c:pt idx="0">
                  <c:v>SEVERIDAD DE IMPACTO MEDIA</c:v>
                </c:pt>
                <c:pt idx="1">
                  <c:v>SEVERIDAD DE IMPACTO BAJA</c:v>
                </c:pt>
              </c:strCache>
            </c:strRef>
          </c:cat>
          <c:val>
            <c:numRef>
              <c:extLst>
                <c:ext xmlns:c15="http://schemas.microsoft.com/office/drawing/2012/chart" uri="{02D57815-91ED-43cb-92C2-25804820EDAC}">
                  <c15:fullRef>
                    <c15:sqref>impactscoreV3_confidentiality!$C$48:$F$48</c15:sqref>
                  </c15:fullRef>
                </c:ext>
              </c:extLst>
              <c:f>impactscoreV3_confidentiality!$E$48:$F$48</c:f>
              <c:numCache>
                <c:formatCode>0.00%</c:formatCode>
                <c:ptCount val="2"/>
                <c:pt idx="0">
                  <c:v>4.8379293662312528E-4</c:v>
                </c:pt>
                <c:pt idx="1">
                  <c:v>3.5800677310111266E-2</c:v>
                </c:pt>
              </c:numCache>
            </c:numRef>
          </c:val>
          <c:extLst>
            <c:ext xmlns:c16="http://schemas.microsoft.com/office/drawing/2014/chart" uri="{C3380CC4-5D6E-409C-BE32-E72D297353CC}">
              <c16:uniqueId val="{00000001-94AB-4D58-8421-C52402F4AFDA}"/>
            </c:ext>
          </c:extLst>
        </c:ser>
        <c:ser>
          <c:idx val="2"/>
          <c:order val="2"/>
          <c:tx>
            <c:strRef>
              <c:f>impactscoreV3_confidentiality!$B$49</c:f>
              <c:strCache>
                <c:ptCount val="1"/>
                <c:pt idx="0">
                  <c:v>NO IMPACTO</c:v>
                </c:pt>
              </c:strCache>
            </c:strRef>
          </c:tx>
          <c:spPr>
            <a:solidFill>
              <a:schemeClr val="accent5"/>
            </a:solidFill>
            <a:ln>
              <a:noFill/>
            </a:ln>
            <a:effectLst/>
          </c:spPr>
          <c:invertIfNegative val="0"/>
          <c:dLbls>
            <c:dLbl>
              <c:idx val="0"/>
              <c:layout>
                <c:manualLayout>
                  <c:x val="6.4419471855880581E-2"/>
                  <c:y val="-4.0266283170463046E-2"/>
                </c:manualLayout>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AB-4D58-8421-C52402F4AFDA}"/>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impactscoreV3_confidentiality!$C$46:$F$46</c15:sqref>
                  </c15:fullRef>
                </c:ext>
              </c:extLst>
              <c:f>impactscoreV3_confidentiality!$E$46:$F$46</c:f>
              <c:strCache>
                <c:ptCount val="2"/>
                <c:pt idx="0">
                  <c:v>SEVERIDAD DE IMPACTO MEDIA</c:v>
                </c:pt>
                <c:pt idx="1">
                  <c:v>SEVERIDAD DE IMPACTO BAJA</c:v>
                </c:pt>
              </c:strCache>
            </c:strRef>
          </c:cat>
          <c:val>
            <c:numRef>
              <c:extLst>
                <c:ext xmlns:c15="http://schemas.microsoft.com/office/drawing/2012/chart" uri="{02D57815-91ED-43cb-92C2-25804820EDAC}">
                  <c15:fullRef>
                    <c15:sqref>impactscoreV3_confidentiality!$C$49:$F$49</c15:sqref>
                  </c15:fullRef>
                </c:ext>
              </c:extLst>
              <c:f>impactscoreV3_confidentiality!$E$49:$F$49</c:f>
              <c:numCache>
                <c:formatCode>0.00%</c:formatCode>
                <c:ptCount val="2"/>
                <c:pt idx="0">
                  <c:v>5.8055152394775036E-3</c:v>
                </c:pt>
                <c:pt idx="1">
                  <c:v>0.16787614900822448</c:v>
                </c:pt>
              </c:numCache>
            </c:numRef>
          </c:val>
          <c:extLst>
            <c:ext xmlns:c16="http://schemas.microsoft.com/office/drawing/2014/chart" uri="{C3380CC4-5D6E-409C-BE32-E72D297353CC}">
              <c16:uniqueId val="{00000002-94AB-4D58-8421-C52402F4AFDA}"/>
            </c:ext>
          </c:extLst>
        </c:ser>
        <c:dLbls>
          <c:dLblPos val="ctr"/>
          <c:showLegendKey val="0"/>
          <c:showVal val="1"/>
          <c:showCatName val="0"/>
          <c:showSerName val="0"/>
          <c:showPercent val="0"/>
          <c:showBubbleSize val="0"/>
        </c:dLbls>
        <c:gapWidth val="150"/>
        <c:overlap val="100"/>
        <c:axId val="1087148832"/>
        <c:axId val="1087139976"/>
        <c:extLst>
          <c:ext xmlns:c15="http://schemas.microsoft.com/office/drawing/2012/chart" uri="{02D57815-91ED-43cb-92C2-25804820EDAC}">
            <c15:filteredBarSeries>
              <c15:ser>
                <c:idx val="3"/>
                <c:order val="3"/>
                <c:tx>
                  <c:strRef>
                    <c:extLst>
                      <c:ext uri="{02D57815-91ED-43cb-92C2-25804820EDAC}">
                        <c15:formulaRef>
                          <c15:sqref>impactscoreV3_confidentiality!$B$50</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impactscoreV3_confidentiality!$C$46:$F$46</c15:sqref>
                        </c15:fullRef>
                        <c15:formulaRef>
                          <c15:sqref>impactscoreV3_confidentiality!$E$46:$F$46</c15:sqref>
                        </c15:formulaRef>
                      </c:ext>
                    </c:extLst>
                    <c:strCache>
                      <c:ptCount val="2"/>
                      <c:pt idx="0">
                        <c:v>SEVERIDAD DE IMPACTO MEDIA</c:v>
                      </c:pt>
                      <c:pt idx="1">
                        <c:v>SEVERIDAD DE IMPACTO BAJA</c:v>
                      </c:pt>
                    </c:strCache>
                  </c:strRef>
                </c:cat>
                <c:val>
                  <c:numRef>
                    <c:extLst>
                      <c:ext uri="{02D57815-91ED-43cb-92C2-25804820EDAC}">
                        <c15:fullRef>
                          <c15:sqref>impactscoreV3_confidentiality!$C$50:$F$50</c15:sqref>
                        </c15:fullRef>
                        <c15:formulaRef>
                          <c15:sqref>impactscoreV3_confidentiality!$E$50:$F$50</c15:sqref>
                        </c15:formulaRef>
                      </c:ext>
                    </c:extLst>
                    <c:numCache>
                      <c:formatCode>0.00%</c:formatCode>
                      <c:ptCount val="2"/>
                      <c:pt idx="0">
                        <c:v>0.6913401064344461</c:v>
                      </c:pt>
                      <c:pt idx="1">
                        <c:v>0.27721335268505076</c:v>
                      </c:pt>
                    </c:numCache>
                  </c:numRef>
                </c:val>
                <c:extLst>
                  <c:ext xmlns:c16="http://schemas.microsoft.com/office/drawing/2014/chart" uri="{C3380CC4-5D6E-409C-BE32-E72D297353CC}">
                    <c16:uniqueId val="{00000003-94AB-4D58-8421-C52402F4AFDA}"/>
                  </c:ext>
                </c:extLst>
              </c15:ser>
            </c15:filteredBarSeries>
          </c:ext>
        </c:extLst>
      </c:barChart>
      <c:catAx>
        <c:axId val="108714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087139976"/>
        <c:crosses val="autoZero"/>
        <c:auto val="1"/>
        <c:lblAlgn val="ctr"/>
        <c:lblOffset val="100"/>
        <c:noMultiLvlLbl val="0"/>
      </c:catAx>
      <c:valAx>
        <c:axId val="1087139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08714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22A-4D9A-9CE3-F583B9833EA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22A-4D9A-9CE3-F583B9833EA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22A-4D9A-9CE3-F583B9833EA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22A-4D9A-9CE3-F583B9833EA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22A-4D9A-9CE3-F583B9833EA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22A-4D9A-9CE3-F583B9833EA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22A-4D9A-9CE3-F583B9833EA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22A-4D9A-9CE3-F583B9833EA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IMPACTO/IMPACTO DE INTEGRIDAD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4.5461077254270267E-2"/>
          <c:y val="7.1054597513156625E-2"/>
          <c:w val="0.95453892274572971"/>
          <c:h val="0.83155709103980557"/>
        </c:manualLayout>
      </c:layout>
      <c:barChart>
        <c:barDir val="col"/>
        <c:grouping val="stacked"/>
        <c:varyColors val="0"/>
        <c:ser>
          <c:idx val="0"/>
          <c:order val="0"/>
          <c:tx>
            <c:strRef>
              <c:f>impactscoreV3_integrity!$B$47</c:f>
              <c:strCache>
                <c:ptCount val="1"/>
                <c:pt idx="0">
                  <c:v>ALTO</c:v>
                </c:pt>
              </c:strCache>
            </c:strRef>
          </c:tx>
          <c:spPr>
            <a:solidFill>
              <a:schemeClr val="accent1"/>
            </a:solidFill>
            <a:ln>
              <a:noFill/>
            </a:ln>
            <a:effectLst/>
          </c:spPr>
          <c:invertIfNegative val="0"/>
          <c:dLbls>
            <c:dLbl>
              <c:idx val="1"/>
              <c:layout>
                <c:manualLayout>
                  <c:x val="-0.12874672614562663"/>
                  <c:y val="-2.1763483254063114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F6F2A356-9B4B-4A18-8096-ADF6C6C938AC}" type="VALUE">
                      <a:rPr lang="en-US">
                        <a:solidFill>
                          <a:schemeClr val="tx1"/>
                        </a:solidFill>
                      </a:rPr>
                      <a:pPr>
                        <a:defRPr sz="24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2FF9-4CD0-B027-D02D6601F046}"/>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impactscoreV3_integrity!$C$46:$F$46</c15:sqref>
                  </c15:fullRef>
                </c:ext>
              </c:extLst>
              <c:f>impactscoreV3_integrity!$E$46:$F$46</c:f>
              <c:strCache>
                <c:ptCount val="2"/>
                <c:pt idx="0">
                  <c:v>SEVERIDAD DE IMPACTO MEDIA</c:v>
                </c:pt>
                <c:pt idx="1">
                  <c:v>SEVERIDAD DE IMPACTO BAJA</c:v>
                </c:pt>
              </c:strCache>
            </c:strRef>
          </c:cat>
          <c:val>
            <c:numRef>
              <c:extLst>
                <c:ext xmlns:c15="http://schemas.microsoft.com/office/drawing/2012/chart" uri="{02D57815-91ED-43cb-92C2-25804820EDAC}">
                  <c15:fullRef>
                    <c15:sqref>impactscoreV3_integrity!$C$47:$F$47</c15:sqref>
                  </c15:fullRef>
                </c:ext>
              </c:extLst>
              <c:f>impactscoreV3_integrity!$E$47:$F$47</c:f>
              <c:numCache>
                <c:formatCode>0.00%</c:formatCode>
                <c:ptCount val="2"/>
                <c:pt idx="0">
                  <c:v>0.6473149492017416</c:v>
                </c:pt>
                <c:pt idx="1">
                  <c:v>1.209482341557813E-2</c:v>
                </c:pt>
              </c:numCache>
            </c:numRef>
          </c:val>
          <c:extLst xmlns:c15="http://schemas.microsoft.com/office/drawing/2012/chart">
            <c:ext xmlns:c16="http://schemas.microsoft.com/office/drawing/2014/chart" uri="{C3380CC4-5D6E-409C-BE32-E72D297353CC}">
              <c16:uniqueId val="{00000000-2FF9-4CD0-B027-D02D6601F046}"/>
            </c:ext>
          </c:extLst>
        </c:ser>
        <c:ser>
          <c:idx val="1"/>
          <c:order val="1"/>
          <c:tx>
            <c:strRef>
              <c:f>impactscoreV3_integrity!$B$48</c:f>
              <c:strCache>
                <c:ptCount val="1"/>
                <c:pt idx="0">
                  <c:v>BAJO</c:v>
                </c:pt>
              </c:strCache>
            </c:strRef>
          </c:tx>
          <c:spPr>
            <a:solidFill>
              <a:schemeClr val="accent3"/>
            </a:solidFill>
            <a:ln>
              <a:noFill/>
            </a:ln>
            <a:effectLst/>
          </c:spPr>
          <c:invertIfNegative val="0"/>
          <c:dLbls>
            <c:dLbl>
              <c:idx val="0"/>
              <c:layout>
                <c:manualLayout>
                  <c:x val="0.12037818894616086"/>
                  <c:y val="2.3043688151360896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ACC197C9-4368-4552-8D11-10D1D7E6A4B4}"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2FF9-4CD0-B027-D02D6601F046}"/>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impactscoreV3_integrity!$C$46:$F$46</c15:sqref>
                  </c15:fullRef>
                </c:ext>
              </c:extLst>
              <c:f>impactscoreV3_integrity!$E$46:$F$46</c:f>
              <c:strCache>
                <c:ptCount val="2"/>
                <c:pt idx="0">
                  <c:v>SEVERIDAD DE IMPACTO MEDIA</c:v>
                </c:pt>
                <c:pt idx="1">
                  <c:v>SEVERIDAD DE IMPACTO BAJA</c:v>
                </c:pt>
              </c:strCache>
            </c:strRef>
          </c:cat>
          <c:val>
            <c:numRef>
              <c:extLst>
                <c:ext xmlns:c15="http://schemas.microsoft.com/office/drawing/2012/chart" uri="{02D57815-91ED-43cb-92C2-25804820EDAC}">
                  <c15:fullRef>
                    <c15:sqref>impactscoreV3_integrity!$C$48:$F$48</c15:sqref>
                  </c15:fullRef>
                </c:ext>
              </c:extLst>
              <c:f>impactscoreV3_integrity!$E$48:$F$48</c:f>
              <c:numCache>
                <c:formatCode>0.00%</c:formatCode>
                <c:ptCount val="2"/>
                <c:pt idx="0">
                  <c:v>2.9027576197387518E-3</c:v>
                </c:pt>
                <c:pt idx="1">
                  <c:v>2.8543783260764392E-2</c:v>
                </c:pt>
              </c:numCache>
            </c:numRef>
          </c:val>
          <c:extLst xmlns:c15="http://schemas.microsoft.com/office/drawing/2012/chart">
            <c:ext xmlns:c15="http://schemas.microsoft.com/office/drawing/2012/chart" uri="{02D57815-91ED-43cb-92C2-25804820EDAC}">
              <c15:categoryFilterExceptions>
                <c15:categoryFilterException>
                  <c15:sqref>impactscoreV3_integrity!$C$48</c15:sqref>
                  <c15:dLbl>
                    <c:idx val="-1"/>
                    <c:delete val="1"/>
                    <c:extLst>
                      <c:ext uri="{CE6537A1-D6FC-4f65-9D91-7224C49458BB}"/>
                      <c:ext xmlns:c16="http://schemas.microsoft.com/office/drawing/2014/chart" uri="{C3380CC4-5D6E-409C-BE32-E72D297353CC}">
                        <c16:uniqueId val="{00000000-37D9-4134-AC7B-3641CF4E5928}"/>
                      </c:ext>
                    </c:extLst>
                  </c15:dLbl>
                </c15:categoryFilterException>
                <c15:categoryFilterException>
                  <c15:sqref>impactscoreV3_integrity!$D$48</c15:sqref>
                  <c15: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6BC7AFC-A7F8-4E6A-B2C9-71CA77EF97FD}"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1-37D9-4134-AC7B-3641CF4E5928}"/>
                      </c:ext>
                    </c:extLst>
                  </c15:dLbl>
                </c15:categoryFilterException>
              </c15:categoryFilterExceptions>
            </c:ext>
            <c:ext xmlns:c16="http://schemas.microsoft.com/office/drawing/2014/chart" uri="{C3380CC4-5D6E-409C-BE32-E72D297353CC}">
              <c16:uniqueId val="{00000003-2FF9-4CD0-B027-D02D6601F046}"/>
            </c:ext>
          </c:extLst>
        </c:ser>
        <c:ser>
          <c:idx val="2"/>
          <c:order val="2"/>
          <c:tx>
            <c:strRef>
              <c:f>impactscoreV3_integrity!$B$49</c:f>
              <c:strCache>
                <c:ptCount val="1"/>
                <c:pt idx="0">
                  <c:v>NO IMPACTO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impactscoreV3_integrity!$C$46:$F$46</c15:sqref>
                  </c15:fullRef>
                </c:ext>
              </c:extLst>
              <c:f>impactscoreV3_integrity!$E$46:$F$46</c:f>
              <c:strCache>
                <c:ptCount val="2"/>
                <c:pt idx="0">
                  <c:v>SEVERIDAD DE IMPACTO MEDIA</c:v>
                </c:pt>
                <c:pt idx="1">
                  <c:v>SEVERIDAD DE IMPACTO BAJA</c:v>
                </c:pt>
              </c:strCache>
            </c:strRef>
          </c:cat>
          <c:val>
            <c:numRef>
              <c:extLst>
                <c:ext xmlns:c15="http://schemas.microsoft.com/office/drawing/2012/chart" uri="{02D57815-91ED-43cb-92C2-25804820EDAC}">
                  <c15:fullRef>
                    <c15:sqref>impactscoreV3_integrity!$C$49:$F$49</c15:sqref>
                  </c15:fullRef>
                </c:ext>
              </c:extLst>
              <c:f>impactscoreV3_integrity!$E$49:$F$49</c:f>
              <c:numCache>
                <c:formatCode>0.00%</c:formatCode>
                <c:ptCount val="2"/>
                <c:pt idx="0">
                  <c:v>4.1122399612965647E-2</c:v>
                </c:pt>
                <c:pt idx="1">
                  <c:v>0.23657474600870823</c:v>
                </c:pt>
              </c:numCache>
            </c:numRef>
          </c:val>
          <c:extLst xmlns:c15="http://schemas.microsoft.com/office/drawing/2012/chart">
            <c:ext xmlns:c15="http://schemas.microsoft.com/office/drawing/2012/chart" uri="{02D57815-91ED-43cb-92C2-25804820EDAC}">
              <c15:categoryFilterExceptions>
                <c15:categoryFilterException>
                  <c15:sqref>impactscoreV3_integrity!$C$49</c15:sqref>
                  <c15:dLbl>
                    <c:idx val="-1"/>
                    <c:layout>
                      <c:manualLayout>
                        <c:x val="-1.2874672614562664E-3"/>
                        <c:y val="2.688430284325434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2-37D9-4134-AC7B-3641CF4E5928}"/>
                      </c:ext>
                    </c:extLst>
                  </c15:dLbl>
                </c15:categoryFilterException>
              </c15:categoryFilterExceptions>
            </c:ext>
            <c:ext xmlns:c16="http://schemas.microsoft.com/office/drawing/2014/chart" uri="{C3380CC4-5D6E-409C-BE32-E72D297353CC}">
              <c16:uniqueId val="{00000005-2FF9-4CD0-B027-D02D6601F046}"/>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impactscoreV3_integrity!$B$50</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impactscoreV3_integrity!$C$46:$F$46</c15:sqref>
                        </c15:fullRef>
                        <c15:formulaRef>
                          <c15:sqref>impactscoreV3_integrity!$E$46:$F$46</c15:sqref>
                        </c15:formulaRef>
                      </c:ext>
                    </c:extLst>
                    <c:strCache>
                      <c:ptCount val="2"/>
                      <c:pt idx="0">
                        <c:v>SEVERIDAD DE IMPACTO MEDIA</c:v>
                      </c:pt>
                      <c:pt idx="1">
                        <c:v>SEVERIDAD DE IMPACTO BAJA</c:v>
                      </c:pt>
                    </c:strCache>
                  </c:strRef>
                </c:cat>
                <c:val>
                  <c:numRef>
                    <c:extLst>
                      <c:ext uri="{02D57815-91ED-43cb-92C2-25804820EDAC}">
                        <c15:fullRef>
                          <c15:sqref>impactscoreV3_integrity!$C$50:$F$50</c15:sqref>
                        </c15:fullRef>
                        <c15:formulaRef>
                          <c15:sqref>impactscoreV3_integrity!$E$50:$F$50</c15:sqref>
                        </c15:formulaRef>
                      </c:ext>
                    </c:extLst>
                    <c:numCache>
                      <c:formatCode>0.00%</c:formatCode>
                      <c:ptCount val="2"/>
                      <c:pt idx="0">
                        <c:v>0.69134010643444599</c:v>
                      </c:pt>
                      <c:pt idx="1">
                        <c:v>0.27721335268505076</c:v>
                      </c:pt>
                    </c:numCache>
                  </c:numRef>
                </c:val>
                <c:extLst>
                  <c:ext xmlns:c16="http://schemas.microsoft.com/office/drawing/2014/chart" uri="{C3380CC4-5D6E-409C-BE32-E72D297353CC}">
                    <c16:uniqueId val="{00000006-2FF9-4CD0-B027-D02D6601F046}"/>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74E5-461B-A532-45EC7A400532}"/>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74E5-461B-A532-45EC7A400532}"/>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74E5-461B-A532-45EC7A400532}"/>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74E5-461B-A532-45EC7A400532}"/>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74E5-461B-A532-45EC7A400532}"/>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74E5-461B-A532-45EC7A400532}"/>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74E5-461B-A532-45EC7A400532}"/>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74E5-461B-A532-45EC7A400532}"/>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IMPACTO/IMPACTO DE DISPONIBILIDAD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impactscoreV3_availability!$B$47</c:f>
              <c:strCache>
                <c:ptCount val="1"/>
                <c:pt idx="0">
                  <c:v>ALTO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impactscoreV3_availability!$C$46:$F$46</c15:sqref>
                  </c15:fullRef>
                </c:ext>
              </c:extLst>
              <c:f>impactscoreV3_availability!$E$46:$F$46</c:f>
              <c:strCache>
                <c:ptCount val="2"/>
                <c:pt idx="0">
                  <c:v>SEVERIDAD DE IMPACTO MEDIA</c:v>
                </c:pt>
                <c:pt idx="1">
                  <c:v>SEVERIDAD DE IMPACTO BAJA</c:v>
                </c:pt>
              </c:strCache>
            </c:strRef>
          </c:cat>
          <c:val>
            <c:numRef>
              <c:extLst>
                <c:ext xmlns:c15="http://schemas.microsoft.com/office/drawing/2012/chart" uri="{02D57815-91ED-43cb-92C2-25804820EDAC}">
                  <c15:fullRef>
                    <c15:sqref>impactscoreV3_availability!$C$47:$F$47</c15:sqref>
                  </c15:fullRef>
                </c:ext>
              </c:extLst>
              <c:f>impactscoreV3_availability!$E$47:$F$47</c:f>
              <c:numCache>
                <c:formatCode>0.00%</c:formatCode>
                <c:ptCount val="2"/>
                <c:pt idx="0">
                  <c:v>0.6753749395258829</c:v>
                </c:pt>
                <c:pt idx="1">
                  <c:v>0.15094339622641509</c:v>
                </c:pt>
              </c:numCache>
            </c:numRef>
          </c:val>
          <c:extLst xmlns:c15="http://schemas.microsoft.com/office/drawing/2012/chart">
            <c:ext xmlns:c16="http://schemas.microsoft.com/office/drawing/2014/chart" uri="{C3380CC4-5D6E-409C-BE32-E72D297353CC}">
              <c16:uniqueId val="{00000000-D172-43A8-AEED-9FE61497857D}"/>
            </c:ext>
          </c:extLst>
        </c:ser>
        <c:ser>
          <c:idx val="1"/>
          <c:order val="1"/>
          <c:tx>
            <c:strRef>
              <c:f>impactscoreV3_availability!$B$48</c:f>
              <c:strCache>
                <c:ptCount val="1"/>
                <c:pt idx="0">
                  <c:v>BAJO</c:v>
                </c:pt>
              </c:strCache>
            </c:strRef>
          </c:tx>
          <c:spPr>
            <a:solidFill>
              <a:schemeClr val="accent3"/>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F0865F68-1300-4D67-A635-F78356A1AC76}"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D172-43A8-AEED-9FE61497857D}"/>
                </c:ext>
              </c:extLst>
            </c:dLbl>
            <c: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B0EDE387-DDFF-45A0-9584-264646830098}"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D172-43A8-AEED-9FE61497857D}"/>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impactscoreV3_availability!$C$46:$F$46</c15:sqref>
                  </c15:fullRef>
                </c:ext>
              </c:extLst>
              <c:f>impactscoreV3_availability!$E$46:$F$46</c:f>
              <c:strCache>
                <c:ptCount val="2"/>
                <c:pt idx="0">
                  <c:v>SEVERIDAD DE IMPACTO MEDIA</c:v>
                </c:pt>
                <c:pt idx="1">
                  <c:v>SEVERIDAD DE IMPACTO BAJA</c:v>
                </c:pt>
              </c:strCache>
            </c:strRef>
          </c:cat>
          <c:val>
            <c:numRef>
              <c:extLst>
                <c:ext xmlns:c15="http://schemas.microsoft.com/office/drawing/2012/chart" uri="{02D57815-91ED-43cb-92C2-25804820EDAC}">
                  <c15:fullRef>
                    <c15:sqref>impactscoreV3_availability!$C$48:$F$48</c15:sqref>
                  </c15:fullRef>
                </c:ext>
              </c:extLst>
              <c:f>impactscoreV3_availability!$E$48:$F$48</c:f>
              <c:numCache>
                <c:formatCode>0.00%</c:formatCode>
                <c:ptCount val="2"/>
                <c:pt idx="0">
                  <c:v>9.6758587324625057E-4</c:v>
                </c:pt>
                <c:pt idx="1">
                  <c:v>2.9027576197387518E-3</c:v>
                </c:pt>
              </c:numCache>
            </c:numRef>
          </c:val>
          <c:extLst xmlns:c15="http://schemas.microsoft.com/office/drawing/2012/chart">
            <c:ext xmlns:c15="http://schemas.microsoft.com/office/drawing/2012/chart" uri="{02D57815-91ED-43cb-92C2-25804820EDAC}">
              <c15:categoryFilterExceptions>
                <c15:categoryFilterException>
                  <c15:sqref>impactscoreV3_availability!$C$48</c15:sqref>
                  <c15:dLbl>
                    <c:idx val="-1"/>
                    <c:delete val="1"/>
                    <c:extLst>
                      <c:ext uri="{CE6537A1-D6FC-4f65-9D91-7224C49458BB}"/>
                      <c:ext xmlns:c16="http://schemas.microsoft.com/office/drawing/2014/chart" uri="{C3380CC4-5D6E-409C-BE32-E72D297353CC}">
                        <c16:uniqueId val="{00000000-EF00-4647-A2CA-09537F993080}"/>
                      </c:ext>
                    </c:extLst>
                  </c15:dLbl>
                </c15:categoryFilterException>
                <c15:categoryFilterException>
                  <c15:sqref>impactscoreV3_availability!$D$48</c15:sqref>
                  <c15: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6BC7AFC-A7F8-4E6A-B2C9-71CA77EF97FD}"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1-EF00-4647-A2CA-09537F993080}"/>
                      </c:ext>
                    </c:extLst>
                  </c15:dLbl>
                </c15:categoryFilterException>
              </c15:categoryFilterExceptions>
            </c:ext>
            <c:ext xmlns:c16="http://schemas.microsoft.com/office/drawing/2014/chart" uri="{C3380CC4-5D6E-409C-BE32-E72D297353CC}">
              <c16:uniqueId val="{00000003-D172-43A8-AEED-9FE61497857D}"/>
            </c:ext>
          </c:extLst>
        </c:ser>
        <c:ser>
          <c:idx val="2"/>
          <c:order val="2"/>
          <c:tx>
            <c:strRef>
              <c:f>impactscoreV3_availability!$B$49</c:f>
              <c:strCache>
                <c:ptCount val="1"/>
                <c:pt idx="0">
                  <c:v>NO IMPACTO</c:v>
                </c:pt>
              </c:strCache>
            </c:strRef>
          </c:tx>
          <c:spPr>
            <a:solidFill>
              <a:schemeClr val="accent5"/>
            </a:solidFill>
            <a:ln>
              <a:noFill/>
            </a:ln>
            <a:effectLst/>
          </c:spPr>
          <c:invertIfNegative val="0"/>
          <c:dLbls>
            <c:dLbl>
              <c:idx val="0"/>
              <c:layout>
                <c:manualLayout>
                  <c:x val="5.793602676553199E-3"/>
                  <c:y val="-4.6087376302721889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8C1848B7-47FF-42A9-8B67-4A502E432665}" type="VALUE">
                      <a:rPr lang="en-US">
                        <a:solidFill>
                          <a:schemeClr val="tx1"/>
                        </a:solidFill>
                      </a:rPr>
                      <a:pPr>
                        <a:defRPr sz="2400" b="1">
                          <a:solidFill>
                            <a:schemeClr val="bg1"/>
                          </a:solidFill>
                          <a:latin typeface="+mj-lt"/>
                        </a:defRPr>
                      </a:pPr>
                      <a:t>[VALOR]</a:t>
                    </a:fld>
                    <a:endParaRPr lang="es-ES"/>
                  </a:p>
                </c:rich>
              </c:tx>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D172-43A8-AEED-9FE61497857D}"/>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impactscoreV3_availability!$C$46:$F$46</c15:sqref>
                  </c15:fullRef>
                </c:ext>
              </c:extLst>
              <c:f>impactscoreV3_availability!$E$46:$F$46</c:f>
              <c:strCache>
                <c:ptCount val="2"/>
                <c:pt idx="0">
                  <c:v>SEVERIDAD DE IMPACTO MEDIA</c:v>
                </c:pt>
                <c:pt idx="1">
                  <c:v>SEVERIDAD DE IMPACTO BAJA</c:v>
                </c:pt>
              </c:strCache>
            </c:strRef>
          </c:cat>
          <c:val>
            <c:numRef>
              <c:extLst>
                <c:ext xmlns:c15="http://schemas.microsoft.com/office/drawing/2012/chart" uri="{02D57815-91ED-43cb-92C2-25804820EDAC}">
                  <c15:fullRef>
                    <c15:sqref>impactscoreV3_availability!$C$49:$F$49</c15:sqref>
                  </c15:fullRef>
                </c:ext>
              </c:extLst>
              <c:f>impactscoreV3_availability!$E$49:$F$49</c:f>
              <c:numCache>
                <c:formatCode>0.00%</c:formatCode>
                <c:ptCount val="2"/>
                <c:pt idx="0">
                  <c:v>1.4997581035316883E-2</c:v>
                </c:pt>
                <c:pt idx="1">
                  <c:v>0.12336719883889695</c:v>
                </c:pt>
              </c:numCache>
            </c:numRef>
          </c:val>
          <c:extLst xmlns:c15="http://schemas.microsoft.com/office/drawing/2012/chart">
            <c:ext xmlns:c15="http://schemas.microsoft.com/office/drawing/2012/chart" uri="{02D57815-91ED-43cb-92C2-25804820EDAC}">
              <c15:categoryFilterExceptions>
                <c15:categoryFilterException>
                  <c15:sqref>impactscoreV3_availability!$C$49</c15:sqref>
                  <c15:dLbl>
                    <c:idx val="-1"/>
                    <c:layout>
                      <c:manualLayout>
                        <c:x val="-1.2874672614562664E-3"/>
                        <c:y val="2.688430284325434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2-EF00-4647-A2CA-09537F993080}"/>
                      </c:ext>
                    </c:extLst>
                  </c15:dLbl>
                </c15:categoryFilterException>
              </c15:categoryFilterExceptions>
            </c:ext>
            <c:ext xmlns:c16="http://schemas.microsoft.com/office/drawing/2014/chart" uri="{C3380CC4-5D6E-409C-BE32-E72D297353CC}">
              <c16:uniqueId val="{00000005-D172-43A8-AEED-9FE61497857D}"/>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impactscoreV3_availability!$B$50</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impactscoreV3_availability!$C$46:$F$46</c15:sqref>
                        </c15:fullRef>
                        <c15:formulaRef>
                          <c15:sqref>impactscoreV3_availability!$E$46:$F$46</c15:sqref>
                        </c15:formulaRef>
                      </c:ext>
                    </c:extLst>
                    <c:strCache>
                      <c:ptCount val="2"/>
                      <c:pt idx="0">
                        <c:v>SEVERIDAD DE IMPACTO MEDIA</c:v>
                      </c:pt>
                      <c:pt idx="1">
                        <c:v>SEVERIDAD DE IMPACTO BAJA</c:v>
                      </c:pt>
                    </c:strCache>
                  </c:strRef>
                </c:cat>
                <c:val>
                  <c:numRef>
                    <c:extLst>
                      <c:ext uri="{02D57815-91ED-43cb-92C2-25804820EDAC}">
                        <c15:fullRef>
                          <c15:sqref>impactscoreV3_availability!$C$50:$F$50</c15:sqref>
                        </c15:fullRef>
                        <c15:formulaRef>
                          <c15:sqref>impactscoreV3_availability!$E$50:$F$50</c15:sqref>
                        </c15:formulaRef>
                      </c:ext>
                    </c:extLst>
                    <c:numCache>
                      <c:formatCode>0.00%</c:formatCode>
                      <c:ptCount val="2"/>
                      <c:pt idx="0">
                        <c:v>0.6913401064344461</c:v>
                      </c:pt>
                      <c:pt idx="1">
                        <c:v>0.27721335268505076</c:v>
                      </c:pt>
                    </c:numCache>
                  </c:numRef>
                </c:val>
                <c:extLst>
                  <c:ext xmlns:c16="http://schemas.microsoft.com/office/drawing/2014/chart" uri="{C3380CC4-5D6E-409C-BE32-E72D297353CC}">
                    <c16:uniqueId val="{00000006-D172-43A8-AEED-9FE61497857D}"/>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j-lt"/>
                <a:ea typeface="+mn-ea"/>
                <a:cs typeface="+mn-cs"/>
              </a:defRPr>
            </a:pPr>
            <a:r>
              <a:rPr lang="es-ES" sz="2800" b="1" i="0" baseline="0">
                <a:effectLst/>
                <a:latin typeface="+mj-lt"/>
              </a:rPr>
              <a:t>RELACION EXPLOTABILIDAD/AÑO DE PUBLICACION CVE SMART HOME</a:t>
            </a:r>
            <a:endParaRPr lang="es-ES" sz="280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800">
                <a:solidFill>
                  <a:sysClr val="windowText" lastClr="000000">
                    <a:lumMod val="65000"/>
                    <a:lumOff val="35000"/>
                  </a:sysClr>
                </a:solidFill>
                <a:latin typeface="+mj-lt"/>
              </a:defRPr>
            </a:pPr>
            <a:endParaRPr lang="es-ES" sz="2800">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800" b="0"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tx>
            <c:strRef>
              <c:f>exploitabilityscoreV2_published!$H$50</c:f>
              <c:strCache>
                <c:ptCount val="1"/>
                <c:pt idx="0">
                  <c:v>2023</c:v>
                </c:pt>
              </c:strCache>
            </c:strRef>
          </c:tx>
          <c:spPr>
            <a:solidFill>
              <a:schemeClr val="accent1"/>
            </a:solidFill>
            <a:ln>
              <a:noFill/>
            </a:ln>
            <a:effectLst/>
          </c:spPr>
          <c:invertIfNegative val="0"/>
          <c:dLbls>
            <c:delete val="1"/>
          </c:dLbls>
          <c:cat>
            <c:strRef>
              <c:extLst>
                <c:ext xmlns:c15="http://schemas.microsoft.com/office/drawing/2012/chart" uri="{02D57815-91ED-43cb-92C2-25804820EDAC}">
                  <c15:fullRef>
                    <c15:sqref>exploitabilityscoreV2_published!$I$49:$L$49</c15:sqref>
                  </c15:fullRef>
                </c:ext>
              </c:extLst>
              <c:f>exploitabilityscoreV2_published!$I$49:$K$49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exploitabilityscoreV2_published!$I$50:$L$50</c15:sqref>
                  </c15:fullRef>
                </c:ext>
              </c:extLst>
              <c:f>exploitabilityscoreV2_published!$I$50:$K$50</c:f>
              <c:numCache>
                <c:formatCode>0.00%</c:formatCode>
                <c:ptCount val="3"/>
                <c:pt idx="0">
                  <c:v>0</c:v>
                </c:pt>
                <c:pt idx="1">
                  <c:v>0</c:v>
                </c:pt>
                <c:pt idx="2">
                  <c:v>0</c:v>
                </c:pt>
              </c:numCache>
            </c:numRef>
          </c:val>
          <c:extLst>
            <c:ext xmlns:c16="http://schemas.microsoft.com/office/drawing/2014/chart" uri="{C3380CC4-5D6E-409C-BE32-E72D297353CC}">
              <c16:uniqueId val="{00000000-285F-4A58-BE2C-B23CD034438B}"/>
            </c:ext>
          </c:extLst>
        </c:ser>
        <c:ser>
          <c:idx val="1"/>
          <c:order val="1"/>
          <c:tx>
            <c:strRef>
              <c:f>exploitabilityscoreV2_published!$H$51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exploitabilityscoreV2_published!$I$49:$L$49</c15:sqref>
                  </c15:fullRef>
                </c:ext>
              </c:extLst>
              <c:f>exploitabilityscoreV2_published!$I$49:$K$49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exploitabilityscoreV2_published!$I$51:$L$51</c15:sqref>
                  </c15:fullRef>
                </c:ext>
              </c:extLst>
              <c:f>exploitabilityscoreV2_published!$I$51:$K$51</c:f>
              <c:numCache>
                <c:formatCode>0.00%</c:formatCode>
                <c:ptCount val="3"/>
                <c:pt idx="0">
                  <c:v>2.5000000000000001E-2</c:v>
                </c:pt>
                <c:pt idx="1">
                  <c:v>0</c:v>
                </c:pt>
                <c:pt idx="2">
                  <c:v>0</c:v>
                </c:pt>
              </c:numCache>
            </c:numRef>
          </c:val>
          <c:extLst>
            <c:ext xmlns:c16="http://schemas.microsoft.com/office/drawing/2014/chart" uri="{C3380CC4-5D6E-409C-BE32-E72D297353CC}">
              <c16:uniqueId val="{00000001-285F-4A58-BE2C-B23CD034438B}"/>
            </c:ext>
          </c:extLst>
        </c:ser>
        <c:ser>
          <c:idx val="2"/>
          <c:order val="2"/>
          <c:tx>
            <c:strRef>
              <c:f>exploitabilityscoreV2_published!$H$52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exploitabilityscoreV2_published!$I$49:$L$49</c15:sqref>
                  </c15:fullRef>
                </c:ext>
              </c:extLst>
              <c:f>exploitabilityscoreV2_published!$I$49:$K$49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exploitabilityscoreV2_published!$I$52:$L$52</c15:sqref>
                  </c15:fullRef>
                </c:ext>
              </c:extLst>
              <c:f>exploitabilityscoreV2_published!$I$52:$K$52</c:f>
              <c:numCache>
                <c:formatCode>0.00%</c:formatCode>
                <c:ptCount val="3"/>
                <c:pt idx="0">
                  <c:v>0.1125</c:v>
                </c:pt>
                <c:pt idx="1">
                  <c:v>2.5000000000000001E-2</c:v>
                </c:pt>
                <c:pt idx="2">
                  <c:v>1.2500000000000001E-2</c:v>
                </c:pt>
              </c:numCache>
            </c:numRef>
          </c:val>
          <c:extLst>
            <c:ext xmlns:c16="http://schemas.microsoft.com/office/drawing/2014/chart" uri="{C3380CC4-5D6E-409C-BE32-E72D297353CC}">
              <c16:uniqueId val="{00000002-285F-4A58-BE2C-B23CD034438B}"/>
            </c:ext>
          </c:extLst>
        </c:ser>
        <c:ser>
          <c:idx val="3"/>
          <c:order val="3"/>
          <c:tx>
            <c:strRef>
              <c:f>exploitabilityscoreV2_published!$H$53</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exploitabilityscoreV2_published!$I$49:$L$49</c15:sqref>
                  </c15:fullRef>
                </c:ext>
              </c:extLst>
              <c:f>exploitabilityscoreV2_published!$I$49:$K$49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exploitabilityscoreV2_published!$I$53:$L$53</c15:sqref>
                  </c15:fullRef>
                </c:ext>
              </c:extLst>
              <c:f>exploitabilityscoreV2_published!$I$53:$K$53</c:f>
              <c:numCache>
                <c:formatCode>0.00%</c:formatCode>
                <c:ptCount val="3"/>
                <c:pt idx="0">
                  <c:v>3.7499999999999999E-2</c:v>
                </c:pt>
                <c:pt idx="1">
                  <c:v>0</c:v>
                </c:pt>
                <c:pt idx="2">
                  <c:v>0</c:v>
                </c:pt>
              </c:numCache>
            </c:numRef>
          </c:val>
          <c:extLst>
            <c:ext xmlns:c16="http://schemas.microsoft.com/office/drawing/2014/chart" uri="{C3380CC4-5D6E-409C-BE32-E72D297353CC}">
              <c16:uniqueId val="{00000003-285F-4A58-BE2C-B23CD034438B}"/>
            </c:ext>
          </c:extLst>
        </c:ser>
        <c:ser>
          <c:idx val="4"/>
          <c:order val="4"/>
          <c:tx>
            <c:strRef>
              <c:f>exploitabilityscoreV2_published!$H$54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exploitabilityscoreV2_published!$I$49:$L$49</c15:sqref>
                  </c15:fullRef>
                </c:ext>
              </c:extLst>
              <c:f>exploitabilityscoreV2_published!$I$49:$K$49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exploitabilityscoreV2_published!$I$54:$L$54</c15:sqref>
                  </c15:fullRef>
                </c:ext>
              </c:extLst>
              <c:f>exploitabilityscoreV2_published!$I$54:$K$54</c:f>
              <c:numCache>
                <c:formatCode>0.00%</c:formatCode>
                <c:ptCount val="3"/>
                <c:pt idx="0">
                  <c:v>7.4999999999999997E-2</c:v>
                </c:pt>
                <c:pt idx="1">
                  <c:v>7.4999999999999997E-2</c:v>
                </c:pt>
                <c:pt idx="2">
                  <c:v>2.5000000000000001E-2</c:v>
                </c:pt>
              </c:numCache>
            </c:numRef>
          </c:val>
          <c:extLst>
            <c:ext xmlns:c16="http://schemas.microsoft.com/office/drawing/2014/chart" uri="{C3380CC4-5D6E-409C-BE32-E72D297353CC}">
              <c16:uniqueId val="{00000004-285F-4A58-BE2C-B23CD034438B}"/>
            </c:ext>
          </c:extLst>
        </c:ser>
        <c:ser>
          <c:idx val="5"/>
          <c:order val="5"/>
          <c:tx>
            <c:strRef>
              <c:f>exploitabilityscoreV2_published!$H$55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exploitabilityscoreV2_published!$I$49:$L$49</c15:sqref>
                  </c15:fullRef>
                </c:ext>
              </c:extLst>
              <c:f>exploitabilityscoreV2_published!$I$49:$K$49</c:f>
              <c:strCache>
                <c:ptCount val="3"/>
                <c:pt idx="0">
                  <c:v>EXPLOTABILIDAD ALTA</c:v>
                </c:pt>
                <c:pt idx="1">
                  <c:v>EXPLOTABILIDAD MEDIA</c:v>
                </c:pt>
                <c:pt idx="2">
                  <c:v>EXPLOTABILIDAD BAJA</c:v>
                </c:pt>
              </c:strCache>
            </c:strRef>
          </c:cat>
          <c:val>
            <c:numRef>
              <c:extLst>
                <c:ext xmlns:c15="http://schemas.microsoft.com/office/drawing/2012/chart" uri="{02D57815-91ED-43cb-92C2-25804820EDAC}">
                  <c15:fullRef>
                    <c15:sqref>exploitabilityscoreV2_published!$I$55:$L$55</c15:sqref>
                  </c15:fullRef>
                </c:ext>
              </c:extLst>
              <c:f>exploitabilityscoreV2_published!$I$55:$K$55</c:f>
              <c:numCache>
                <c:formatCode>0.00%</c:formatCode>
                <c:ptCount val="3"/>
                <c:pt idx="0">
                  <c:v>0.42499999999999999</c:v>
                </c:pt>
                <c:pt idx="1">
                  <c:v>7.4999999999999997E-2</c:v>
                </c:pt>
                <c:pt idx="2">
                  <c:v>1.2500000000000001E-2</c:v>
                </c:pt>
              </c:numCache>
            </c:numRef>
          </c:val>
          <c:extLst>
            <c:ext xmlns:c16="http://schemas.microsoft.com/office/drawing/2014/chart" uri="{C3380CC4-5D6E-409C-BE32-E72D297353CC}">
              <c16:uniqueId val="{00000006-285F-4A58-BE2C-B23CD034438B}"/>
            </c:ext>
          </c:extLst>
        </c:ser>
        <c:dLbls>
          <c:dLblPos val="ctr"/>
          <c:showLegendKey val="0"/>
          <c:showVal val="1"/>
          <c:showCatName val="0"/>
          <c:showSerName val="0"/>
          <c:showPercent val="0"/>
          <c:showBubbleSize val="0"/>
        </c:dLbls>
        <c:gapWidth val="219"/>
        <c:overlap val="100"/>
        <c:axId val="1259463064"/>
        <c:axId val="1259467656"/>
        <c:extLst/>
      </c:barChart>
      <c:catAx>
        <c:axId val="125946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259467656"/>
        <c:crosses val="autoZero"/>
        <c:auto val="1"/>
        <c:lblAlgn val="ctr"/>
        <c:lblOffset val="100"/>
        <c:noMultiLvlLbl val="0"/>
      </c:catAx>
      <c:valAx>
        <c:axId val="1259467656"/>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s-ES"/>
          </a:p>
        </c:txPr>
        <c:crossAx val="125946306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592-4B95-A9D7-381245882B95}"/>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592-4B95-A9D7-381245882B95}"/>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592-4B95-A9D7-381245882B95}"/>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592-4B95-A9D7-381245882B95}"/>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592-4B95-A9D7-381245882B95}"/>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592-4B95-A9D7-381245882B95}"/>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592-4B95-A9D7-381245882B95}"/>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592-4B95-A9D7-381245882B95}"/>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EXPLOTABILIDAD/VECTOR DE ATAQUE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exploitabilityV3_attackvector!$B$51</c:f>
              <c:strCache>
                <c:ptCount val="1"/>
                <c:pt idx="0">
                  <c:v>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exploitabilityV3_attackvector!$C$50:$F$50</c15:sqref>
                  </c15:fullRef>
                </c:ext>
              </c:extLst>
              <c:f>exploitabilityV3_attackvector!$F$50</c:f>
              <c:strCache>
                <c:ptCount val="1"/>
                <c:pt idx="0">
                  <c:v>SEVERIDAD DE EXPLOTABILIDAD BAJA</c:v>
                </c:pt>
              </c:strCache>
            </c:strRef>
          </c:cat>
          <c:val>
            <c:numRef>
              <c:extLst>
                <c:ext xmlns:c15="http://schemas.microsoft.com/office/drawing/2012/chart" uri="{02D57815-91ED-43cb-92C2-25804820EDAC}">
                  <c15:fullRef>
                    <c15:sqref>exploitabilityV3_attackvector!$C$51:$F$51</c15:sqref>
                  </c15:fullRef>
                </c:ext>
              </c:extLst>
              <c:f>exploitabilityV3_attackvector!$F$51</c:f>
              <c:numCache>
                <c:formatCode>0.00%</c:formatCode>
                <c:ptCount val="1"/>
                <c:pt idx="0">
                  <c:v>0.62119013062409278</c:v>
                </c:pt>
              </c:numCache>
            </c:numRef>
          </c:val>
          <c:extLst xmlns:c15="http://schemas.microsoft.com/office/drawing/2012/chart">
            <c:ext xmlns:c16="http://schemas.microsoft.com/office/drawing/2014/chart" uri="{C3380CC4-5D6E-409C-BE32-E72D297353CC}">
              <c16:uniqueId val="{00000000-64F4-427A-A877-77DFF39DD288}"/>
            </c:ext>
          </c:extLst>
        </c:ser>
        <c:ser>
          <c:idx val="1"/>
          <c:order val="1"/>
          <c:tx>
            <c:strRef>
              <c:f>exploitabilityV3_attackvector!$B$52</c:f>
              <c:strCache>
                <c:ptCount val="1"/>
                <c:pt idx="0">
                  <c:v>LOCAL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exploitabilityV3_attackvector!$C$50:$F$50</c15:sqref>
                  </c15:fullRef>
                </c:ext>
              </c:extLst>
              <c:f>exploitabilityV3_attackvector!$F$50</c:f>
              <c:strCache>
                <c:ptCount val="1"/>
                <c:pt idx="0">
                  <c:v>SEVERIDAD DE EXPLOTABILIDAD BAJA</c:v>
                </c:pt>
              </c:strCache>
            </c:strRef>
          </c:cat>
          <c:val>
            <c:numRef>
              <c:extLst>
                <c:ext xmlns:c15="http://schemas.microsoft.com/office/drawing/2012/chart" uri="{02D57815-91ED-43cb-92C2-25804820EDAC}">
                  <c15:fullRef>
                    <c15:sqref>exploitabilityV3_attackvector!$C$52:$F$52</c15:sqref>
                  </c15:fullRef>
                </c:ext>
              </c:extLst>
              <c:f>exploitabilityV3_attackvector!$F$52</c:f>
              <c:numCache>
                <c:formatCode>0.00%</c:formatCode>
                <c:ptCount val="1"/>
                <c:pt idx="0">
                  <c:v>0.30237058538945333</c:v>
                </c:pt>
              </c:numCache>
            </c:numRef>
          </c:val>
          <c:extLst xmlns:c15="http://schemas.microsoft.com/office/drawing/2012/chart">
            <c:ext xmlns:c15="http://schemas.microsoft.com/office/drawing/2012/chart" uri="{02D57815-91ED-43cb-92C2-25804820EDAC}">
              <c15:categoryFilterExceptions>
                <c15:categoryFilterException>
                  <c15:sqref>exploitabilityV3_attackvector!$C$52</c15:sqref>
                  <c15:dLbl>
                    <c:idx val="-1"/>
                    <c:delete val="1"/>
                    <c:extLst>
                      <c:ext uri="{CE6537A1-D6FC-4f65-9D91-7224C49458BB}"/>
                      <c:ext xmlns:c16="http://schemas.microsoft.com/office/drawing/2014/chart" uri="{C3380CC4-5D6E-409C-BE32-E72D297353CC}">
                        <c16:uniqueId val="{00000000-432C-4B2C-9356-D5285FC53A55}"/>
                      </c:ext>
                    </c:extLst>
                  </c15:dLbl>
                </c15:categoryFilterException>
              </c15:categoryFilterExceptions>
            </c:ext>
            <c:ext xmlns:c16="http://schemas.microsoft.com/office/drawing/2014/chart" uri="{C3380CC4-5D6E-409C-BE32-E72D297353CC}">
              <c16:uniqueId val="{00000002-64F4-427A-A877-77DFF39DD288}"/>
            </c:ext>
          </c:extLst>
        </c:ser>
        <c:ser>
          <c:idx val="2"/>
          <c:order val="2"/>
          <c:tx>
            <c:strRef>
              <c:f>exploitabilityV3_attackvector!$B$53</c:f>
              <c:strCache>
                <c:ptCount val="1"/>
                <c:pt idx="0">
                  <c:v>FÍSICO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exploitabilityV3_attackvector!$C$50:$F$50</c15:sqref>
                  </c15:fullRef>
                </c:ext>
              </c:extLst>
              <c:f>exploitabilityV3_attackvector!$F$50</c:f>
              <c:strCache>
                <c:ptCount val="1"/>
                <c:pt idx="0">
                  <c:v>SEVERIDAD DE EXPLOTABILIDAD BAJA</c:v>
                </c:pt>
              </c:strCache>
            </c:strRef>
          </c:cat>
          <c:val>
            <c:numRef>
              <c:extLst>
                <c:ext xmlns:c15="http://schemas.microsoft.com/office/drawing/2012/chart" uri="{02D57815-91ED-43cb-92C2-25804820EDAC}">
                  <c15:fullRef>
                    <c15:sqref>exploitabilityV3_attackvector!$C$53:$F$53</c15:sqref>
                  </c15:fullRef>
                </c:ext>
              </c:extLst>
              <c:f>exploitabilityV3_attackvector!$F$53</c:f>
              <c:numCache>
                <c:formatCode>0.00%</c:formatCode>
                <c:ptCount val="1"/>
                <c:pt idx="0">
                  <c:v>1.1127237542331881E-2</c:v>
                </c:pt>
              </c:numCache>
            </c:numRef>
          </c:val>
          <c:extLst xmlns:c15="http://schemas.microsoft.com/office/drawing/2012/chart">
            <c:ext xmlns:c15="http://schemas.microsoft.com/office/drawing/2012/chart" uri="{02D57815-91ED-43cb-92C2-25804820EDAC}">
              <c15:categoryFilterExceptions>
                <c15:categoryFilterException>
                  <c15:sqref>exploitabilityV3_attackvector!$C$53</c15:sqref>
                  <c15:dLbl>
                    <c:idx val="-1"/>
                    <c:delete val="1"/>
                    <c:extLst>
                      <c:ext uri="{CE6537A1-D6FC-4f65-9D91-7224C49458BB}"/>
                      <c:ext xmlns:c16="http://schemas.microsoft.com/office/drawing/2014/chart" uri="{C3380CC4-5D6E-409C-BE32-E72D297353CC}">
                        <c16:uniqueId val="{00000001-432C-4B2C-9356-D5285FC53A55}"/>
                      </c:ext>
                    </c:extLst>
                  </c15:dLbl>
                </c15:categoryFilterException>
                <c15:categoryFilterException>
                  <c15:sqref>exploitabilityV3_attackvector!$D$53</c15:sqref>
                  <c15:dLbl>
                    <c:idx val="-1"/>
                    <c:delete val="1"/>
                    <c:extLst>
                      <c:ext uri="{CE6537A1-D6FC-4f65-9D91-7224C49458BB}"/>
                      <c:ext xmlns:c16="http://schemas.microsoft.com/office/drawing/2014/chart" uri="{C3380CC4-5D6E-409C-BE32-E72D297353CC}">
                        <c16:uniqueId val="{00000002-432C-4B2C-9356-D5285FC53A55}"/>
                      </c:ext>
                    </c:extLst>
                  </c15:dLbl>
                </c15:categoryFilterException>
                <c15:categoryFilterException>
                  <c15:sqref>exploitabilityV3_attackvector!$E$53</c15:sqref>
                  <c15:dLbl>
                    <c:idx val="-1"/>
                    <c:layout>
                      <c:manualLayout>
                        <c:x val="9.141017556339491E-2"/>
                        <c:y val="-1.6642665342511388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3-432C-4B2C-9356-D5285FC53A55}"/>
                      </c:ext>
                    </c:extLst>
                  </c15:dLbl>
                </c15:categoryFilterException>
              </c15:categoryFilterExceptions>
            </c:ext>
            <c:ext xmlns:c16="http://schemas.microsoft.com/office/drawing/2014/chart" uri="{C3380CC4-5D6E-409C-BE32-E72D297353CC}">
              <c16:uniqueId val="{00000006-64F4-427A-A877-77DFF39DD288}"/>
            </c:ext>
          </c:extLst>
        </c:ser>
        <c:ser>
          <c:idx val="3"/>
          <c:order val="3"/>
          <c:tx>
            <c:strRef>
              <c:f>exploitabilityV3_attackvector!$B$54</c:f>
              <c:strCache>
                <c:ptCount val="1"/>
                <c:pt idx="0">
                  <c:v>RED ADYACENTE</c:v>
                </c:pt>
              </c:strCache>
            </c:strRef>
          </c:tx>
          <c:spPr>
            <a:solidFill>
              <a:schemeClr val="accent1">
                <a:lumMod val="60000"/>
              </a:schemeClr>
            </a:solidFill>
            <a:ln>
              <a:noFill/>
            </a:ln>
            <a:effectLst/>
          </c:spPr>
          <c:invertIfNegative val="0"/>
          <c:dLbls>
            <c:dLbl>
              <c:idx val="0"/>
              <c:layout>
                <c:manualLayout>
                  <c:x val="2.8968013382765993E-2"/>
                  <c:y val="-3.9686355816757724E-2"/>
                </c:manualLayout>
              </c:layout>
              <c:spPr>
                <a:solidFill>
                  <a:srgbClr val="002060"/>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4F4-427A-A877-77DFF39DD288}"/>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exploitabilityV3_attackvector!$C$50:$F$50</c15:sqref>
                  </c15:fullRef>
                </c:ext>
              </c:extLst>
              <c:f>exploitabilityV3_attackvector!$F$50</c:f>
              <c:strCache>
                <c:ptCount val="1"/>
                <c:pt idx="0">
                  <c:v>SEVERIDAD DE EXPLOTABILIDAD BAJA</c:v>
                </c:pt>
              </c:strCache>
            </c:strRef>
          </c:cat>
          <c:val>
            <c:numRef>
              <c:extLst>
                <c:ext xmlns:c15="http://schemas.microsoft.com/office/drawing/2012/chart" uri="{02D57815-91ED-43cb-92C2-25804820EDAC}">
                  <c15:fullRef>
                    <c15:sqref>exploitabilityV3_attackvector!$C$54:$F$54</c15:sqref>
                  </c15:fullRef>
                </c:ext>
              </c:extLst>
              <c:f>exploitabilityV3_attackvector!$F$54</c:f>
              <c:numCache>
                <c:formatCode>0.00%</c:formatCode>
                <c:ptCount val="1"/>
                <c:pt idx="0">
                  <c:v>3.3865505563618767E-2</c:v>
                </c:pt>
              </c:numCache>
            </c:numRef>
          </c:val>
          <c:extLst>
            <c:ext xmlns:c15="http://schemas.microsoft.com/office/drawing/2012/chart" uri="{02D57815-91ED-43cb-92C2-25804820EDAC}">
              <c15:categoryFilterExceptions>
                <c15:categoryFilterException>
                  <c15:sqref>exploitabilityV3_attackvector!$C$54</c15:sqref>
                  <c15:dLbl>
                    <c:idx val="-1"/>
                    <c:delete val="1"/>
                    <c:extLst>
                      <c:ext uri="{CE6537A1-D6FC-4f65-9D91-7224C49458BB}"/>
                      <c:ext xmlns:c16="http://schemas.microsoft.com/office/drawing/2014/chart" uri="{C3380CC4-5D6E-409C-BE32-E72D297353CC}">
                        <c16:uniqueId val="{00000004-432C-4B2C-9356-D5285FC53A55}"/>
                      </c:ext>
                    </c:extLst>
                  </c15:dLbl>
                </c15:categoryFilterException>
                <c15:categoryFilterException>
                  <c15:sqref>exploitabilityV3_attackvector!$D$54</c15:sqref>
                  <c15:dLbl>
                    <c:idx val="-1"/>
                    <c:layout>
                      <c:manualLayout>
                        <c:x val="-6.437336307281332E-4"/>
                        <c:y val="-1.280205026347046E-3"/>
                      </c:manualLayout>
                    </c:layout>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5-432C-4B2C-9356-D5285FC53A55}"/>
                      </c:ext>
                    </c:extLst>
                  </c15:dLbl>
                </c15:categoryFilterException>
                <c15:categoryFilterException>
                  <c15:sqref>exploitabilityV3_attackvector!$E$54</c15:sqref>
                  <c15:dLbl>
                    <c:idx val="-1"/>
                    <c:layout>
                      <c:manualLayout>
                        <c:x val="-7.7891769318104209E-2"/>
                        <c:y val="-3.840615079041068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6-432C-4B2C-9356-D5285FC53A55}"/>
                      </c:ext>
                    </c:extLst>
                  </c15:dLbl>
                </c15:categoryFilterException>
              </c15:categoryFilterExceptions>
            </c:ext>
            <c:ext xmlns:c16="http://schemas.microsoft.com/office/drawing/2014/chart" uri="{C3380CC4-5D6E-409C-BE32-E72D297353CC}">
              <c16:uniqueId val="{0000000A-64F4-427A-A877-77DFF39DD288}"/>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4"/>
                <c:order val="4"/>
                <c:tx>
                  <c:strRef>
                    <c:extLst>
                      <c:ext uri="{02D57815-91ED-43cb-92C2-25804820EDAC}">
                        <c15:formulaRef>
                          <c15:sqref>exploitabilityV3_attackvector!$B$55</c15:sqref>
                        </c15:formulaRef>
                      </c:ext>
                    </c:extLst>
                    <c:strCache>
                      <c:ptCount val="1"/>
                      <c:pt idx="0">
                        <c:v>TOTAL </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ullRef>
                          <c15:sqref>exploitabilityV3_attackvector!$C$50:$F$50</c15:sqref>
                        </c15:fullRef>
                        <c15:formulaRef>
                          <c15:sqref>exploitabilityV3_attackvector!$F$50</c15:sqref>
                        </c15:formulaRef>
                      </c:ext>
                    </c:extLst>
                    <c:strCache>
                      <c:ptCount val="1"/>
                      <c:pt idx="0">
                        <c:v>SEVERIDAD DE EXPLOTABILIDAD BAJA</c:v>
                      </c:pt>
                    </c:strCache>
                  </c:strRef>
                </c:cat>
                <c:val>
                  <c:numRef>
                    <c:extLst>
                      <c:ext uri="{02D57815-91ED-43cb-92C2-25804820EDAC}">
                        <c15:fullRef>
                          <c15:sqref>exploitabilityV3_attackvector!$C$55:$F$55</c15:sqref>
                        </c15:fullRef>
                        <c15:formulaRef>
                          <c15:sqref>exploitabilityV3_attackvector!$F$55</c15:sqref>
                        </c15:formulaRef>
                      </c:ext>
                    </c:extLst>
                    <c:numCache>
                      <c:formatCode>0.00%</c:formatCode>
                      <c:ptCount val="1"/>
                      <c:pt idx="0">
                        <c:v>0.96855345911949686</c:v>
                      </c:pt>
                    </c:numCache>
                  </c:numRef>
                </c:val>
                <c:extLst>
                  <c:ext xmlns:c16="http://schemas.microsoft.com/office/drawing/2014/chart" uri="{C3380CC4-5D6E-409C-BE32-E72D297353CC}">
                    <c16:uniqueId val="{0000000B-64F4-427A-A877-77DFF39DD288}"/>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1EAF-4A14-9713-063DE0179A2C}"/>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1EAF-4A14-9713-063DE0179A2C}"/>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1EAF-4A14-9713-063DE0179A2C}"/>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1EAF-4A14-9713-063DE0179A2C}"/>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1EAF-4A14-9713-063DE0179A2C}"/>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1EAF-4A14-9713-063DE0179A2C}"/>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1EAF-4A14-9713-063DE0179A2C}"/>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1EAF-4A14-9713-063DE0179A2C}"/>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a:t>
            </a:r>
            <a:r>
              <a:rPr lang="es-ES" sz="2400" b="1" i="0" u="none" strike="noStrike" baseline="0">
                <a:effectLst/>
              </a:rPr>
              <a:t>EXPLOTABILIDAD</a:t>
            </a:r>
            <a:r>
              <a:rPr lang="es-ES" sz="2400" b="1" i="0" baseline="0">
                <a:effectLst/>
                <a:latin typeface="+mj-lt"/>
              </a:rPr>
              <a:t>/COMPLEJIDAD DE ATAQUE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exploitabilityV3_attackcomplex.!$B$43</c:f>
              <c:strCache>
                <c:ptCount val="1"/>
                <c:pt idx="0">
                  <c:v>ALTA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exploitabilityV3_attackcomplex.!$C$42:$F$42</c15:sqref>
                  </c15:fullRef>
                </c:ext>
              </c:extLst>
              <c:f>exploitabilityV3_attackcomplex.!$F$42</c:f>
              <c:strCache>
                <c:ptCount val="1"/>
                <c:pt idx="0">
                  <c:v>SEVERIDAD DE EXPLOTABILIDAD BAJA</c:v>
                </c:pt>
              </c:strCache>
            </c:strRef>
          </c:cat>
          <c:val>
            <c:numRef>
              <c:extLst>
                <c:ext xmlns:c15="http://schemas.microsoft.com/office/drawing/2012/chart" uri="{02D57815-91ED-43cb-92C2-25804820EDAC}">
                  <c15:fullRef>
                    <c15:sqref>exploitabilityV3_attackcomplex.!$C$43:$F$43</c15:sqref>
                  </c15:fullRef>
                </c:ext>
              </c:extLst>
              <c:f>exploitabilityV3_attackcomplex.!$F$43</c:f>
              <c:numCache>
                <c:formatCode>0.00%</c:formatCode>
                <c:ptCount val="1"/>
                <c:pt idx="0">
                  <c:v>4.2573778422835024E-2</c:v>
                </c:pt>
              </c:numCache>
            </c:numRef>
          </c:val>
          <c:extLst xmlns:c15="http://schemas.microsoft.com/office/drawing/2012/chart">
            <c:ext xmlns:c15="http://schemas.microsoft.com/office/drawing/2012/chart" uri="{02D57815-91ED-43cb-92C2-25804820EDAC}">
              <c15:categoryFilterExceptions>
                <c15:categoryFilterException>
                  <c15:sqref>exploitabilityV3_attackcomplex.!$C$43</c15:sqref>
                  <c15:dLbl>
                    <c:idx val="-1"/>
                    <c:delete val="1"/>
                    <c:extLst>
                      <c:ext uri="{CE6537A1-D6FC-4f65-9D91-7224C49458BB}"/>
                      <c:ext xmlns:c16="http://schemas.microsoft.com/office/drawing/2014/chart" uri="{C3380CC4-5D6E-409C-BE32-E72D297353CC}">
                        <c16:uniqueId val="{00000000-E5D9-4885-B3EC-3877FD0C0521}"/>
                      </c:ext>
                    </c:extLst>
                  </c15:dLbl>
                </c15:categoryFilterException>
              </c15:categoryFilterExceptions>
            </c:ext>
            <c:ext xmlns:c16="http://schemas.microsoft.com/office/drawing/2014/chart" uri="{C3380CC4-5D6E-409C-BE32-E72D297353CC}">
              <c16:uniqueId val="{00000001-44D1-4DDC-971F-8360C823943F}"/>
            </c:ext>
          </c:extLst>
        </c:ser>
        <c:ser>
          <c:idx val="1"/>
          <c:order val="1"/>
          <c:tx>
            <c:strRef>
              <c:f>exploitabilityV3_attackcomplex.!$B$44</c:f>
              <c:strCache>
                <c:ptCount val="1"/>
                <c:pt idx="0">
                  <c:v>BAJA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exploitabilityV3_attackcomplex.!$C$42:$F$42</c15:sqref>
                  </c15:fullRef>
                </c:ext>
              </c:extLst>
              <c:f>exploitabilityV3_attackcomplex.!$F$42</c:f>
              <c:strCache>
                <c:ptCount val="1"/>
                <c:pt idx="0">
                  <c:v>SEVERIDAD DE EXPLOTABILIDAD BAJA</c:v>
                </c:pt>
              </c:strCache>
            </c:strRef>
          </c:cat>
          <c:val>
            <c:numRef>
              <c:extLst>
                <c:ext xmlns:c15="http://schemas.microsoft.com/office/drawing/2012/chart" uri="{02D57815-91ED-43cb-92C2-25804820EDAC}">
                  <c15:fullRef>
                    <c15:sqref>exploitabilityV3_attackcomplex.!$C$44:$F$44</c15:sqref>
                  </c15:fullRef>
                </c:ext>
              </c:extLst>
              <c:f>exploitabilityV3_attackcomplex.!$F$44</c:f>
              <c:numCache>
                <c:formatCode>0.00%</c:formatCode>
                <c:ptCount val="1"/>
                <c:pt idx="0">
                  <c:v>0.92597968069666181</c:v>
                </c:pt>
              </c:numCache>
            </c:numRef>
          </c:val>
          <c:extLst xmlns:c15="http://schemas.microsoft.com/office/drawing/2012/chart">
            <c:ext xmlns:c16="http://schemas.microsoft.com/office/drawing/2014/chart" uri="{C3380CC4-5D6E-409C-BE32-E72D297353CC}">
              <c16:uniqueId val="{00000002-44D1-4DDC-971F-8360C823943F}"/>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exploitabilityV3_attackcomplex.!$B$45</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exploitabilityV3_attackcomplex.!$C$42:$F$42</c15:sqref>
                        </c15:fullRef>
                        <c15:formulaRef>
                          <c15:sqref>exploitabilityV3_attackcomplex.!$F$42</c15:sqref>
                        </c15:formulaRef>
                      </c:ext>
                    </c:extLst>
                    <c:strCache>
                      <c:ptCount val="1"/>
                      <c:pt idx="0">
                        <c:v>SEVERIDAD DE EXPLOTABILIDAD BAJA</c:v>
                      </c:pt>
                    </c:strCache>
                  </c:strRef>
                </c:cat>
                <c:val>
                  <c:numRef>
                    <c:extLst>
                      <c:ext uri="{02D57815-91ED-43cb-92C2-25804820EDAC}">
                        <c15:fullRef>
                          <c15:sqref>exploitabilityV3_attackcomplex.!$C$45:$F$45</c15:sqref>
                        </c15:fullRef>
                        <c15:formulaRef>
                          <c15:sqref>exploitabilityV3_attackcomplex.!$F$45</c15:sqref>
                        </c15:formulaRef>
                      </c:ext>
                    </c:extLst>
                    <c:numCache>
                      <c:formatCode>0.00%</c:formatCode>
                      <c:ptCount val="1"/>
                      <c:pt idx="0">
                        <c:v>0.96855345911949686</c:v>
                      </c:pt>
                    </c:numCache>
                  </c:numRef>
                </c:val>
                <c:extLst>
                  <c:ext xmlns:c16="http://schemas.microsoft.com/office/drawing/2014/chart" uri="{C3380CC4-5D6E-409C-BE32-E72D297353CC}">
                    <c16:uniqueId val="{00000003-44D1-4DDC-971F-8360C823943F}"/>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F481-4FEC-B2A7-6430ECA2CFFC}"/>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F481-4FEC-B2A7-6430ECA2CFFC}"/>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F481-4FEC-B2A7-6430ECA2CFFC}"/>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F481-4FEC-B2A7-6430ECA2CFFC}"/>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F481-4FEC-B2A7-6430ECA2CFFC}"/>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F481-4FEC-B2A7-6430ECA2CFFC}"/>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F481-4FEC-B2A7-6430ECA2CFFC}"/>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F481-4FEC-B2A7-6430ECA2CFFC}"/>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a:t>
            </a:r>
            <a:r>
              <a:rPr lang="es-ES" sz="2400" b="1" i="0" u="none" strike="noStrike" baseline="0">
                <a:effectLst/>
              </a:rPr>
              <a:t>EXPLOTABILIDAD</a:t>
            </a:r>
            <a:r>
              <a:rPr lang="es-ES" sz="2400" b="1" i="0" baseline="0">
                <a:effectLst/>
                <a:latin typeface="+mj-lt"/>
              </a:rPr>
              <a:t>/INTERACCIÓN DE USUARIO REQUERIDA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exploitabilityV3_userinteract.!$B$43</c:f>
              <c:strCache>
                <c:ptCount val="1"/>
                <c:pt idx="0">
                  <c:v>REQUERIDA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exploitabilityV3_userinteract.!$C$42:$F$42</c15:sqref>
                  </c15:fullRef>
                </c:ext>
              </c:extLst>
              <c:f>exploitabilityV3_userinteract.!$F$42</c:f>
              <c:strCache>
                <c:ptCount val="1"/>
                <c:pt idx="0">
                  <c:v>SEVERIDAD DE EXPLOTABILIDAD BAJA</c:v>
                </c:pt>
              </c:strCache>
            </c:strRef>
          </c:cat>
          <c:val>
            <c:numRef>
              <c:extLst>
                <c:ext xmlns:c15="http://schemas.microsoft.com/office/drawing/2012/chart" uri="{02D57815-91ED-43cb-92C2-25804820EDAC}">
                  <c15:fullRef>
                    <c15:sqref>exploitabilityV3_userinteract.!$C$43:$F$43</c15:sqref>
                  </c15:fullRef>
                </c:ext>
              </c:extLst>
              <c:f>exploitabilityV3_userinteract.!$F$43</c:f>
              <c:numCache>
                <c:formatCode>0.00%</c:formatCode>
                <c:ptCount val="1"/>
                <c:pt idx="0">
                  <c:v>4.7411707789066275E-2</c:v>
                </c:pt>
              </c:numCache>
            </c:numRef>
          </c:val>
          <c:extLst xmlns:c15="http://schemas.microsoft.com/office/drawing/2012/chart">
            <c:ext xmlns:c15="http://schemas.microsoft.com/office/drawing/2012/chart" uri="{02D57815-91ED-43cb-92C2-25804820EDAC}">
              <c15:categoryFilterExceptions>
                <c15:categoryFilterException>
                  <c15:sqref>exploitabilityV3_userinteract.!$C$43</c15:sqref>
                  <c15:dLbl>
                    <c:idx val="-1"/>
                    <c:delete val="1"/>
                    <c:extLst>
                      <c:ext uri="{CE6537A1-D6FC-4f65-9D91-7224C49458BB}"/>
                      <c:ext xmlns:c16="http://schemas.microsoft.com/office/drawing/2014/chart" uri="{C3380CC4-5D6E-409C-BE32-E72D297353CC}">
                        <c16:uniqueId val="{00000000-1B7F-4E6E-84CC-5CCF9BFD743E}"/>
                      </c:ext>
                    </c:extLst>
                  </c15:dLbl>
                </c15:categoryFilterException>
              </c15:categoryFilterExceptions>
            </c:ext>
            <c:ext xmlns:c16="http://schemas.microsoft.com/office/drawing/2014/chart" uri="{C3380CC4-5D6E-409C-BE32-E72D297353CC}">
              <c16:uniqueId val="{00000001-160A-4BD4-A8B6-517F9A23FED4}"/>
            </c:ext>
          </c:extLst>
        </c:ser>
        <c:ser>
          <c:idx val="1"/>
          <c:order val="1"/>
          <c:tx>
            <c:strRef>
              <c:f>exploitabilityV3_userinteract.!$B$44</c:f>
              <c:strCache>
                <c:ptCount val="1"/>
                <c:pt idx="0">
                  <c:v>NO REQUERIDA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exploitabilityV3_userinteract.!$C$42:$F$42</c15:sqref>
                  </c15:fullRef>
                </c:ext>
              </c:extLst>
              <c:f>exploitabilityV3_userinteract.!$F$42</c:f>
              <c:strCache>
                <c:ptCount val="1"/>
                <c:pt idx="0">
                  <c:v>SEVERIDAD DE EXPLOTABILIDAD BAJA</c:v>
                </c:pt>
              </c:strCache>
            </c:strRef>
          </c:cat>
          <c:val>
            <c:numRef>
              <c:extLst>
                <c:ext xmlns:c15="http://schemas.microsoft.com/office/drawing/2012/chart" uri="{02D57815-91ED-43cb-92C2-25804820EDAC}">
                  <c15:fullRef>
                    <c15:sqref>exploitabilityV3_userinteract.!$C$44:$F$44</c15:sqref>
                  </c15:fullRef>
                </c:ext>
              </c:extLst>
              <c:f>exploitabilityV3_userinteract.!$F$44</c:f>
              <c:numCache>
                <c:formatCode>0.00%</c:formatCode>
                <c:ptCount val="1"/>
                <c:pt idx="0">
                  <c:v>0.92114175133043052</c:v>
                </c:pt>
              </c:numCache>
            </c:numRef>
          </c:val>
          <c:extLst xmlns:c15="http://schemas.microsoft.com/office/drawing/2012/chart">
            <c:ext xmlns:c16="http://schemas.microsoft.com/office/drawing/2014/chart" uri="{C3380CC4-5D6E-409C-BE32-E72D297353CC}">
              <c16:uniqueId val="{00000002-160A-4BD4-A8B6-517F9A23FED4}"/>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exploitabilityV3_userinteract.!$B$45</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exploitabilityV3_userinteract.!$C$42:$F$42</c15:sqref>
                        </c15:fullRef>
                        <c15:formulaRef>
                          <c15:sqref>exploitabilityV3_userinteract.!$F$42</c15:sqref>
                        </c15:formulaRef>
                      </c:ext>
                    </c:extLst>
                    <c:strCache>
                      <c:ptCount val="1"/>
                      <c:pt idx="0">
                        <c:v>SEVERIDAD DE EXPLOTABILIDAD BAJA</c:v>
                      </c:pt>
                    </c:strCache>
                  </c:strRef>
                </c:cat>
                <c:val>
                  <c:numRef>
                    <c:extLst>
                      <c:ext uri="{02D57815-91ED-43cb-92C2-25804820EDAC}">
                        <c15:fullRef>
                          <c15:sqref>exploitabilityV3_userinteract.!$C$45:$F$45</c15:sqref>
                        </c15:fullRef>
                        <c15:formulaRef>
                          <c15:sqref>exploitabilityV3_userinteract.!$F$45</c15:sqref>
                        </c15:formulaRef>
                      </c:ext>
                    </c:extLst>
                    <c:numCache>
                      <c:formatCode>0.00%</c:formatCode>
                      <c:ptCount val="1"/>
                      <c:pt idx="0">
                        <c:v>0.96855345911949675</c:v>
                      </c:pt>
                    </c:numCache>
                  </c:numRef>
                </c:val>
                <c:extLst>
                  <c:ext xmlns:c16="http://schemas.microsoft.com/office/drawing/2014/chart" uri="{C3380CC4-5D6E-409C-BE32-E72D297353CC}">
                    <c16:uniqueId val="{00000003-160A-4BD4-A8B6-517F9A23FED4}"/>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7065-4970-9F33-190CA1CDA81B}"/>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7065-4970-9F33-190CA1CDA81B}"/>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7065-4970-9F33-190CA1CDA81B}"/>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7065-4970-9F33-190CA1CDA81B}"/>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7065-4970-9F33-190CA1CDA81B}"/>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7065-4970-9F33-190CA1CDA81B}"/>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7065-4970-9F33-190CA1CDA81B}"/>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7065-4970-9F33-190CA1CDA81B}"/>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a:t>
            </a:r>
            <a:r>
              <a:rPr lang="es-ES" sz="2400" b="1" i="0" u="none" strike="noStrike" baseline="0">
                <a:effectLst/>
              </a:rPr>
              <a:t>EXPLOTABILIDAD</a:t>
            </a:r>
            <a:r>
              <a:rPr lang="es-ES" sz="2400" b="1" i="0" baseline="0">
                <a:effectLst/>
                <a:latin typeface="+mj-lt"/>
              </a:rPr>
              <a:t>/PRIVILEGIOS REQUERIDOS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exploitabilityv3_privileges!$B$47</c:f>
              <c:strCache>
                <c:ptCount val="1"/>
                <c:pt idx="0">
                  <c:v>ALTOS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exploitabilityv3_privileges!$C$46:$F$46</c15:sqref>
                  </c15:fullRef>
                </c:ext>
              </c:extLst>
              <c:f>exploitabilityv3_privileges!$F$46</c:f>
              <c:strCache>
                <c:ptCount val="1"/>
                <c:pt idx="0">
                  <c:v>SEVERIDAD DE EXPLOTABILIDAD BAJA</c:v>
                </c:pt>
              </c:strCache>
            </c:strRef>
          </c:cat>
          <c:val>
            <c:numRef>
              <c:extLst>
                <c:ext xmlns:c15="http://schemas.microsoft.com/office/drawing/2012/chart" uri="{02D57815-91ED-43cb-92C2-25804820EDAC}">
                  <c15:fullRef>
                    <c15:sqref>exploitabilityv3_privileges!$C$47:$F$47</c15:sqref>
                  </c15:fullRef>
                </c:ext>
              </c:extLst>
              <c:f>exploitabilityv3_privileges!$F$47</c:f>
              <c:numCache>
                <c:formatCode>0.00%</c:formatCode>
                <c:ptCount val="1"/>
                <c:pt idx="0">
                  <c:v>3.0962747943880018E-2</c:v>
                </c:pt>
              </c:numCache>
            </c:numRef>
          </c:val>
          <c:extLst xmlns:c15="http://schemas.microsoft.com/office/drawing/2012/chart">
            <c:ext xmlns:c15="http://schemas.microsoft.com/office/drawing/2012/chart" uri="{02D57815-91ED-43cb-92C2-25804820EDAC}">
              <c15:categoryFilterExceptions>
                <c15:categoryFilterException>
                  <c15:sqref>exploitabilityv3_privileges!$C$47</c15:sqref>
                  <c15:dLbl>
                    <c:idx val="-1"/>
                    <c:layout>
                      <c:manualLayout>
                        <c:x val="-1.931200892184376E-3"/>
                        <c:y val="-2.5604097945956791E-2"/>
                      </c:manualLayout>
                    </c:layout>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0-17EB-4D3D-A114-9237C55D1AFB}"/>
                      </c:ext>
                    </c:extLst>
                  </c15:dLbl>
                </c15:categoryFilterException>
                <c15:categoryFilterException>
                  <c15:sqref>exploitabilityv3_privileges!$D$47</c15:sqref>
                  <c15:dLbl>
                    <c:idx val="-1"/>
                    <c:layout>
                      <c:manualLayout>
                        <c:x val="7.7248035687375038E-3"/>
                        <c:y val="-1.9203073459467451E-2"/>
                      </c:manualLayout>
                    </c:layout>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1-17EB-4D3D-A114-9237C55D1AFB}"/>
                      </c:ext>
                    </c:extLst>
                  </c15:dLbl>
                </c15:categoryFilterException>
              </c15:categoryFilterExceptions>
            </c:ext>
            <c:ext xmlns:c16="http://schemas.microsoft.com/office/drawing/2014/chart" uri="{C3380CC4-5D6E-409C-BE32-E72D297353CC}">
              <c16:uniqueId val="{00000002-7832-42D8-8518-76B771928644}"/>
            </c:ext>
          </c:extLst>
        </c:ser>
        <c:ser>
          <c:idx val="1"/>
          <c:order val="1"/>
          <c:tx>
            <c:strRef>
              <c:f>exploitabilityv3_privileges!$B$48</c:f>
              <c:strCache>
                <c:ptCount val="1"/>
                <c:pt idx="0">
                  <c:v>BAJOS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exploitabilityv3_privileges!$C$46:$F$46</c15:sqref>
                  </c15:fullRef>
                </c:ext>
              </c:extLst>
              <c:f>exploitabilityv3_privileges!$F$46</c:f>
              <c:strCache>
                <c:ptCount val="1"/>
                <c:pt idx="0">
                  <c:v>SEVERIDAD DE EXPLOTABILIDAD BAJA</c:v>
                </c:pt>
              </c:strCache>
            </c:strRef>
          </c:cat>
          <c:val>
            <c:numRef>
              <c:extLst>
                <c:ext xmlns:c15="http://schemas.microsoft.com/office/drawing/2012/chart" uri="{02D57815-91ED-43cb-92C2-25804820EDAC}">
                  <c15:fullRef>
                    <c15:sqref>exploitabilityv3_privileges!$C$48:$F$48</c15:sqref>
                  </c15:fullRef>
                </c:ext>
              </c:extLst>
              <c:f>exploitabilityv3_privileges!$F$48</c:f>
              <c:numCache>
                <c:formatCode>0.00%</c:formatCode>
                <c:ptCount val="1"/>
                <c:pt idx="0">
                  <c:v>0.34204160619254959</c:v>
                </c:pt>
              </c:numCache>
            </c:numRef>
          </c:val>
          <c:extLst xmlns:c15="http://schemas.microsoft.com/office/drawing/2012/chart">
            <c:ext xmlns:c15="http://schemas.microsoft.com/office/drawing/2012/chart" uri="{02D57815-91ED-43cb-92C2-25804820EDAC}">
              <c15:categoryFilterExceptions>
                <c15:categoryFilterException>
                  <c15:sqref>exploitabilityv3_privileges!$C$48</c15:sqref>
                  <c15:dLbl>
                    <c:idx val="-1"/>
                    <c:delete val="1"/>
                    <c:extLst>
                      <c:ext uri="{CE6537A1-D6FC-4f65-9D91-7224C49458BB}"/>
                      <c:ext xmlns:c16="http://schemas.microsoft.com/office/drawing/2014/chart" uri="{C3380CC4-5D6E-409C-BE32-E72D297353CC}">
                        <c16:uniqueId val="{00000002-17EB-4D3D-A114-9237C55D1AFB}"/>
                      </c:ext>
                    </c:extLst>
                  </c15:dLbl>
                </c15:categoryFilterException>
                <c15:categoryFilterException>
                  <c15:sqref>exploitabilityv3_privileges!$D$48</c15:sqref>
                  <c15:dLbl>
                    <c:idx val="-1"/>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6BC7AFC-A7F8-4E6A-B2C9-71CA77EF97FD}"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3-17EB-4D3D-A114-9237C55D1AFB}"/>
                      </c:ext>
                    </c:extLst>
                  </c15:dLbl>
                </c15:categoryFilterException>
              </c15:categoryFilterExceptions>
            </c:ext>
            <c:ext xmlns:c16="http://schemas.microsoft.com/office/drawing/2014/chart" uri="{C3380CC4-5D6E-409C-BE32-E72D297353CC}">
              <c16:uniqueId val="{00000005-7832-42D8-8518-76B771928644}"/>
            </c:ext>
          </c:extLst>
        </c:ser>
        <c:ser>
          <c:idx val="2"/>
          <c:order val="2"/>
          <c:tx>
            <c:strRef>
              <c:f>exploitabilityv3_privileges!$B$49</c:f>
              <c:strCache>
                <c:ptCount val="1"/>
                <c:pt idx="0">
                  <c:v>NO PRIVILEGIOS REQUERIDOS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exploitabilityv3_privileges!$C$46:$F$46</c15:sqref>
                  </c15:fullRef>
                </c:ext>
              </c:extLst>
              <c:f>exploitabilityv3_privileges!$F$46</c:f>
              <c:strCache>
                <c:ptCount val="1"/>
                <c:pt idx="0">
                  <c:v>SEVERIDAD DE EXPLOTABILIDAD BAJA</c:v>
                </c:pt>
              </c:strCache>
            </c:strRef>
          </c:cat>
          <c:val>
            <c:numRef>
              <c:extLst>
                <c:ext xmlns:c15="http://schemas.microsoft.com/office/drawing/2012/chart" uri="{02D57815-91ED-43cb-92C2-25804820EDAC}">
                  <c15:fullRef>
                    <c15:sqref>exploitabilityv3_privileges!$C$49:$F$49</c15:sqref>
                  </c15:fullRef>
                </c:ext>
              </c:extLst>
              <c:f>exploitabilityv3_privileges!$F$49</c:f>
              <c:numCache>
                <c:formatCode>0.00%</c:formatCode>
                <c:ptCount val="1"/>
                <c:pt idx="0">
                  <c:v>0.59554910498306723</c:v>
                </c:pt>
              </c:numCache>
            </c:numRef>
          </c:val>
          <c:extLst xmlns:c15="http://schemas.microsoft.com/office/drawing/2012/chart">
            <c:ext xmlns:c15="http://schemas.microsoft.com/office/drawing/2012/chart" uri="{02D57815-91ED-43cb-92C2-25804820EDAC}">
              <c15:categoryFilterExceptions>
                <c15:categoryFilterException>
                  <c15:sqref>exploitabilityv3_privileges!$C$49</c15:sqref>
                  <c15:dLbl>
                    <c:idx val="-1"/>
                    <c:layout>
                      <c:manualLayout>
                        <c:x val="-1.2874672614562664E-3"/>
                        <c:y val="2.688430284325434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4-17EB-4D3D-A114-9237C55D1AFB}"/>
                      </c:ext>
                    </c:extLst>
                  </c15:dLbl>
                </c15:categoryFilterException>
              </c15:categoryFilterExceptions>
            </c:ext>
            <c:ext xmlns:c16="http://schemas.microsoft.com/office/drawing/2014/chart" uri="{C3380CC4-5D6E-409C-BE32-E72D297353CC}">
              <c16:uniqueId val="{00000007-7832-42D8-8518-76B771928644}"/>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exploitabilityv3_privileges!$B$50</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exploitabilityv3_privileges!$C$46:$F$46</c15:sqref>
                        </c15:fullRef>
                        <c15:formulaRef>
                          <c15:sqref>exploitabilityv3_privileges!$F$46</c15:sqref>
                        </c15:formulaRef>
                      </c:ext>
                    </c:extLst>
                    <c:strCache>
                      <c:ptCount val="1"/>
                      <c:pt idx="0">
                        <c:v>SEVERIDAD DE EXPLOTABILIDAD BAJA</c:v>
                      </c:pt>
                    </c:strCache>
                  </c:strRef>
                </c:cat>
                <c:val>
                  <c:numRef>
                    <c:extLst>
                      <c:ext uri="{02D57815-91ED-43cb-92C2-25804820EDAC}">
                        <c15:fullRef>
                          <c15:sqref>exploitabilityv3_privileges!$C$50:$F$50</c15:sqref>
                        </c15:fullRef>
                        <c15:formulaRef>
                          <c15:sqref>exploitabilityv3_privileges!$F$50</c15:sqref>
                        </c15:formulaRef>
                      </c:ext>
                    </c:extLst>
                    <c:numCache>
                      <c:formatCode>0.00%</c:formatCode>
                      <c:ptCount val="1"/>
                      <c:pt idx="0">
                        <c:v>0.96855345911949686</c:v>
                      </c:pt>
                    </c:numCache>
                  </c:numRef>
                </c:val>
                <c:extLst>
                  <c:ext xmlns:c16="http://schemas.microsoft.com/office/drawing/2014/chart" uri="{C3380CC4-5D6E-409C-BE32-E72D297353CC}">
                    <c16:uniqueId val="{00000008-7832-42D8-8518-76B771928644}"/>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20B-4669-B78A-F681537E8728}"/>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20B-4669-B78A-F681537E8728}"/>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20B-4669-B78A-F681537E8728}"/>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20B-4669-B78A-F681537E8728}"/>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20B-4669-B78A-F681537E8728}"/>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20B-4669-B78A-F681537E8728}"/>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20B-4669-B78A-F681537E8728}"/>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20B-4669-B78A-F681537E8728}"/>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a:t>
            </a:r>
            <a:r>
              <a:rPr lang="es-ES" sz="2400" b="1" i="0" u="none" strike="noStrike" baseline="0">
                <a:effectLst/>
              </a:rPr>
              <a:t>EXPLOTABILIDAD</a:t>
            </a:r>
            <a:r>
              <a:rPr lang="es-ES" sz="2400" b="1" i="0" baseline="0">
                <a:effectLst/>
                <a:latin typeface="+mj-lt"/>
              </a:rPr>
              <a:t>/ALCANCE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exploitabiltiyV3_scope!$B$43</c:f>
              <c:strCache>
                <c:ptCount val="1"/>
                <c:pt idx="0">
                  <c:v>NO CAMBIADO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extLst>
          </c:dLbls>
          <c:cat>
            <c:strRef>
              <c:extLst>
                <c:ext xmlns:c15="http://schemas.microsoft.com/office/drawing/2012/chart" uri="{02D57815-91ED-43cb-92C2-25804820EDAC}">
                  <c15:fullRef>
                    <c15:sqref>exploitabiltiyV3_scope!$C$42:$F$42</c15:sqref>
                  </c15:fullRef>
                </c:ext>
              </c:extLst>
              <c:f>exploitabiltiyV3_scope!$F$42</c:f>
              <c:strCache>
                <c:ptCount val="1"/>
                <c:pt idx="0">
                  <c:v>SEVERIDAD DE EXPLOTABILIDAD BAJA</c:v>
                </c:pt>
              </c:strCache>
            </c:strRef>
          </c:cat>
          <c:val>
            <c:numRef>
              <c:extLst>
                <c:ext xmlns:c15="http://schemas.microsoft.com/office/drawing/2012/chart" uri="{02D57815-91ED-43cb-92C2-25804820EDAC}">
                  <c15:fullRef>
                    <c15:sqref>exploitabiltiyV3_scope!$C$43:$F$43</c15:sqref>
                  </c15:fullRef>
                </c:ext>
              </c:extLst>
              <c:f>exploitabiltiyV3_scope!$F$43</c:f>
              <c:numCache>
                <c:formatCode>0.00%</c:formatCode>
                <c:ptCount val="1"/>
                <c:pt idx="0">
                  <c:v>4.0638606676342517E-2</c:v>
                </c:pt>
              </c:numCache>
            </c:numRef>
          </c:val>
          <c:extLst xmlns:c15="http://schemas.microsoft.com/office/drawing/2012/chart">
            <c:ext xmlns:c15="http://schemas.microsoft.com/office/drawing/2012/chart" uri="{02D57815-91ED-43cb-92C2-25804820EDAC}">
              <c15:categoryFilterExceptions>
                <c15:categoryFilterException>
                  <c15:sqref>exploitabiltiyV3_scope!$C$43</c15:sqref>
                  <c15:dLbl>
                    <c:idx val="-1"/>
                    <c:delete val="1"/>
                    <c:extLst>
                      <c:ext uri="{CE6537A1-D6FC-4f65-9D91-7224C49458BB}"/>
                      <c:ext xmlns:c16="http://schemas.microsoft.com/office/drawing/2014/chart" uri="{C3380CC4-5D6E-409C-BE32-E72D297353CC}">
                        <c16:uniqueId val="{00000000-5EAE-46AE-AEF3-9E31EF25C196}"/>
                      </c:ext>
                    </c:extLst>
                  </c15:dLbl>
                </c15:categoryFilterException>
              </c15:categoryFilterExceptions>
            </c:ext>
            <c:ext xmlns:c16="http://schemas.microsoft.com/office/drawing/2014/chart" uri="{C3380CC4-5D6E-409C-BE32-E72D297353CC}">
              <c16:uniqueId val="{00000001-CCD9-43F3-B727-B598F6E1E34F}"/>
            </c:ext>
          </c:extLst>
        </c:ser>
        <c:ser>
          <c:idx val="1"/>
          <c:order val="1"/>
          <c:tx>
            <c:strRef>
              <c:f>exploitabiltiyV3_scope!$B$44</c:f>
              <c:strCache>
                <c:ptCount val="1"/>
                <c:pt idx="0">
                  <c:v>CAMBIADO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exploitabiltiyV3_scope!$C$42:$F$42</c15:sqref>
                  </c15:fullRef>
                </c:ext>
              </c:extLst>
              <c:f>exploitabiltiyV3_scope!$F$42</c:f>
              <c:strCache>
                <c:ptCount val="1"/>
                <c:pt idx="0">
                  <c:v>SEVERIDAD DE EXPLOTABILIDAD BAJA</c:v>
                </c:pt>
              </c:strCache>
            </c:strRef>
          </c:cat>
          <c:val>
            <c:numRef>
              <c:extLst>
                <c:ext xmlns:c15="http://schemas.microsoft.com/office/drawing/2012/chart" uri="{02D57815-91ED-43cb-92C2-25804820EDAC}">
                  <c15:fullRef>
                    <c15:sqref>exploitabiltiyV3_scope!$C$44:$F$44</c15:sqref>
                  </c15:fullRef>
                </c:ext>
              </c:extLst>
              <c:f>exploitabiltiyV3_scope!$F$44</c:f>
              <c:numCache>
                <c:formatCode>0.00%</c:formatCode>
                <c:ptCount val="1"/>
                <c:pt idx="0">
                  <c:v>0.92791485244315419</c:v>
                </c:pt>
              </c:numCache>
            </c:numRef>
          </c:val>
          <c:extLst xmlns:c15="http://schemas.microsoft.com/office/drawing/2012/chart">
            <c:ext xmlns:c16="http://schemas.microsoft.com/office/drawing/2014/chart" uri="{C3380CC4-5D6E-409C-BE32-E72D297353CC}">
              <c16:uniqueId val="{00000002-CCD9-43F3-B727-B598F6E1E34F}"/>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exploitabiltiyV3_scope!$B$45</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exploitabiltiyV3_scope!$C$42:$F$42</c15:sqref>
                        </c15:fullRef>
                        <c15:formulaRef>
                          <c15:sqref>exploitabiltiyV3_scope!$F$42</c15:sqref>
                        </c15:formulaRef>
                      </c:ext>
                    </c:extLst>
                    <c:strCache>
                      <c:ptCount val="1"/>
                      <c:pt idx="0">
                        <c:v>SEVERIDAD DE EXPLOTABILIDAD BAJA</c:v>
                      </c:pt>
                    </c:strCache>
                  </c:strRef>
                </c:cat>
                <c:val>
                  <c:numRef>
                    <c:extLst>
                      <c:ext uri="{02D57815-91ED-43cb-92C2-25804820EDAC}">
                        <c15:fullRef>
                          <c15:sqref>exploitabiltiyV3_scope!$C$45:$F$45</c15:sqref>
                        </c15:fullRef>
                        <c15:formulaRef>
                          <c15:sqref>exploitabiltiyV3_scope!$F$45</c15:sqref>
                        </c15:formulaRef>
                      </c:ext>
                    </c:extLst>
                    <c:numCache>
                      <c:formatCode>0.00%</c:formatCode>
                      <c:ptCount val="1"/>
                      <c:pt idx="0">
                        <c:v>0.96855345911949675</c:v>
                      </c:pt>
                    </c:numCache>
                  </c:numRef>
                </c:val>
                <c:extLst>
                  <c:ext xmlns:c16="http://schemas.microsoft.com/office/drawing/2014/chart" uri="{C3380CC4-5D6E-409C-BE32-E72D297353CC}">
                    <c16:uniqueId val="{00000003-CCD9-43F3-B727-B598F6E1E34F}"/>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r>
              <a:rPr lang="es-ES" sz="2400" b="1" i="0" baseline="0">
                <a:effectLst/>
              </a:rPr>
              <a:t>RELACION EXPLOTABILIDAD MEDIA /AÑO DE PUBLICACION CVE SMART HOME</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a:solidFill>
                  <a:sysClr val="windowText" lastClr="000000">
                    <a:lumMod val="65000"/>
                    <a:lumOff val="35000"/>
                  </a:sysClr>
                </a:solidFill>
              </a:defRPr>
            </a:pPr>
            <a:endParaRPr lang="es-ES" sz="2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endParaRPr lang="es-ES"/>
        </a:p>
      </c:txPr>
    </c:title>
    <c:autoTitleDeleted val="0"/>
    <c:plotArea>
      <c:layout/>
      <c:barChart>
        <c:barDir val="col"/>
        <c:grouping val="stacked"/>
        <c:varyColors val="0"/>
        <c:ser>
          <c:idx val="2"/>
          <c:order val="2"/>
          <c:tx>
            <c:strRef>
              <c:f>exploitabilityscoreV2_published!$H$52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exploitabilityscoreV2_published!$J$52</c:f>
              <c:numCache>
                <c:formatCode>0.00%</c:formatCode>
                <c:ptCount val="1"/>
                <c:pt idx="0">
                  <c:v>2.5000000000000001E-2</c:v>
                </c:pt>
              </c:numCache>
            </c:numRef>
          </c:val>
          <c:extLst>
            <c:ext xmlns:c16="http://schemas.microsoft.com/office/drawing/2014/chart" uri="{C3380CC4-5D6E-409C-BE32-E72D297353CC}">
              <c16:uniqueId val="{00000002-BE36-4F17-BB8F-A5116FACD786}"/>
            </c:ext>
          </c:extLst>
        </c:ser>
        <c:ser>
          <c:idx val="4"/>
          <c:order val="4"/>
          <c:tx>
            <c:strRef>
              <c:f>exploitabilityscoreV2_published!$H$54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exploitabilityscoreV2_published!$J$54</c:f>
              <c:numCache>
                <c:formatCode>0.00%</c:formatCode>
                <c:ptCount val="1"/>
                <c:pt idx="0">
                  <c:v>7.4999999999999997E-2</c:v>
                </c:pt>
              </c:numCache>
            </c:numRef>
          </c:val>
          <c:extLst>
            <c:ext xmlns:c16="http://schemas.microsoft.com/office/drawing/2014/chart" uri="{C3380CC4-5D6E-409C-BE32-E72D297353CC}">
              <c16:uniqueId val="{00000004-BE36-4F17-BB8F-A5116FACD786}"/>
            </c:ext>
          </c:extLst>
        </c:ser>
        <c:ser>
          <c:idx val="5"/>
          <c:order val="5"/>
          <c:tx>
            <c:strRef>
              <c:f>exploitabilityscoreV2_published!$H$55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exploitabilityscoreV2_published!$J$55</c:f>
              <c:numCache>
                <c:formatCode>0.00%</c:formatCode>
                <c:ptCount val="1"/>
                <c:pt idx="0">
                  <c:v>7.4999999999999997E-2</c:v>
                </c:pt>
              </c:numCache>
            </c:numRef>
          </c:val>
          <c:extLst>
            <c:ext xmlns:c16="http://schemas.microsoft.com/office/drawing/2014/chart" uri="{C3380CC4-5D6E-409C-BE32-E72D297353CC}">
              <c16:uniqueId val="{00000005-BE36-4F17-BB8F-A5116FACD786}"/>
            </c:ext>
          </c:extLst>
        </c:ser>
        <c:dLbls>
          <c:dLblPos val="ctr"/>
          <c:showLegendKey val="0"/>
          <c:showVal val="1"/>
          <c:showCatName val="0"/>
          <c:showSerName val="0"/>
          <c:showPercent val="0"/>
          <c:showBubbleSize val="0"/>
        </c:dLbls>
        <c:gapWidth val="219"/>
        <c:overlap val="100"/>
        <c:axId val="1579584032"/>
        <c:axId val="1579578456"/>
        <c:extLst>
          <c:ext xmlns:c15="http://schemas.microsoft.com/office/drawing/2012/chart" uri="{02D57815-91ED-43cb-92C2-25804820EDAC}">
            <c15:filteredBarSeries>
              <c15:ser>
                <c:idx val="0"/>
                <c:order val="0"/>
                <c:tx>
                  <c:strRef>
                    <c:extLst>
                      <c:ext uri="{02D57815-91ED-43cb-92C2-25804820EDAC}">
                        <c15:formulaRef>
                          <c15:sqref>exploitabilityscoreV2_published!$H$50</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exploitabilityscoreV2_published!$J$50</c15:sqref>
                        </c15:formulaRef>
                      </c:ext>
                    </c:extLst>
                    <c:numCache>
                      <c:formatCode>0.00%</c:formatCode>
                      <c:ptCount val="1"/>
                      <c:pt idx="0">
                        <c:v>0</c:v>
                      </c:pt>
                    </c:numCache>
                  </c:numRef>
                </c:val>
                <c:extLst>
                  <c:ext xmlns:c16="http://schemas.microsoft.com/office/drawing/2014/chart" uri="{C3380CC4-5D6E-409C-BE32-E72D297353CC}">
                    <c16:uniqueId val="{00000000-BE36-4F17-BB8F-A5116FACD7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exploitabilityscoreV2_published!$H$51</c15:sqref>
                        </c15:formulaRef>
                      </c:ext>
                    </c:extLst>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exploitabilityscoreV2_published!$J$51</c15:sqref>
                        </c15:formulaRef>
                      </c:ext>
                    </c:extLst>
                    <c:numCache>
                      <c:formatCode>0.00%</c:formatCode>
                      <c:ptCount val="1"/>
                      <c:pt idx="0">
                        <c:v>0</c:v>
                      </c:pt>
                    </c:numCache>
                  </c:numRef>
                </c:val>
                <c:extLst xmlns:c15="http://schemas.microsoft.com/office/drawing/2012/chart">
                  <c:ext xmlns:c16="http://schemas.microsoft.com/office/drawing/2014/chart" uri="{C3380CC4-5D6E-409C-BE32-E72D297353CC}">
                    <c16:uniqueId val="{00000001-BE36-4F17-BB8F-A5116FACD7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exploitabilityscoreV2_published!$H$53</c15:sqref>
                        </c15:formulaRef>
                      </c:ext>
                    </c:extLst>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exploitabilityscoreV2_published!$J$53</c15:sqref>
                        </c15:formulaRef>
                      </c:ext>
                    </c:extLst>
                    <c:numCache>
                      <c:formatCode>0.00%</c:formatCode>
                      <c:ptCount val="1"/>
                      <c:pt idx="0">
                        <c:v>0</c:v>
                      </c:pt>
                    </c:numCache>
                  </c:numRef>
                </c:val>
                <c:extLst xmlns:c15="http://schemas.microsoft.com/office/drawing/2012/chart">
                  <c:ext xmlns:c16="http://schemas.microsoft.com/office/drawing/2014/chart" uri="{C3380CC4-5D6E-409C-BE32-E72D297353CC}">
                    <c16:uniqueId val="{00000003-BE36-4F17-BB8F-A5116FACD786}"/>
                  </c:ext>
                </c:extLst>
              </c15:ser>
            </c15:filteredBarSeries>
          </c:ext>
        </c:extLst>
      </c:barChart>
      <c:catAx>
        <c:axId val="157958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9578456"/>
        <c:crosses val="autoZero"/>
        <c:auto val="1"/>
        <c:lblAlgn val="ctr"/>
        <c:lblOffset val="100"/>
        <c:noMultiLvlLbl val="0"/>
      </c:catAx>
      <c:valAx>
        <c:axId val="1579578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57958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6354-41DB-B444-85AACDEC8C12}"/>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6354-41DB-B444-85AACDEC8C12}"/>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6354-41DB-B444-85AACDEC8C12}"/>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6354-41DB-B444-85AACDEC8C12}"/>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6354-41DB-B444-85AACDEC8C12}"/>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6354-41DB-B444-85AACDEC8C12}"/>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6354-41DB-B444-85AACDEC8C12}"/>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6354-41DB-B444-85AACDEC8C12}"/>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BASE/VECTOR DE ACCESO CVSSVS2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severityV2_accessvector!$B$43</c:f>
              <c:strCache>
                <c:ptCount val="1"/>
                <c:pt idx="0">
                  <c:v>RED</c:v>
                </c:pt>
              </c:strCache>
            </c:strRef>
          </c:tx>
          <c:spPr>
            <a:solidFill>
              <a:schemeClr val="accent1"/>
            </a:solidFill>
            <a:ln>
              <a:noFill/>
            </a:ln>
            <a:effectLst/>
          </c:spPr>
          <c:invertIfNegative val="0"/>
          <c:dLbls>
            <c:dLbl>
              <c:idx val="2"/>
              <c:layout>
                <c:manualLayout>
                  <c:x val="-8.8835241040482377E-2"/>
                  <c:y val="-6.1449841264657183E-2"/>
                </c:manualLayout>
              </c:layout>
              <c:tx>
                <c:rich>
                  <a:bodyPr/>
                  <a:lstStyle/>
                  <a:p>
                    <a:fld id="{5B5AE968-5C40-48C9-B3E8-82006C182928}" type="VALUE">
                      <a:rPr lang="en-US">
                        <a:solidFill>
                          <a:schemeClr val="tx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68FF-447E-94B8-DC3962C16BF1}"/>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severityV2_accessvector!$C$42:$E$42</c:f>
              <c:strCache>
                <c:ptCount val="3"/>
                <c:pt idx="0">
                  <c:v>SEVERIDAD BASE ALTA</c:v>
                </c:pt>
                <c:pt idx="1">
                  <c:v>SEVERIDAD BASE MEDIA</c:v>
                </c:pt>
                <c:pt idx="2">
                  <c:v>SEVERIDAD BASE BAJA</c:v>
                </c:pt>
              </c:strCache>
            </c:strRef>
          </c:cat>
          <c:val>
            <c:numRef>
              <c:f>severityV2_accessvector!$C$43:$E$43</c:f>
              <c:numCache>
                <c:formatCode>0.00%</c:formatCode>
                <c:ptCount val="3"/>
                <c:pt idx="0">
                  <c:v>0.32994678277697143</c:v>
                </c:pt>
                <c:pt idx="1">
                  <c:v>0.17223028543783259</c:v>
                </c:pt>
                <c:pt idx="2">
                  <c:v>6.2893081761006284E-3</c:v>
                </c:pt>
              </c:numCache>
            </c:numRef>
          </c:val>
          <c:extLst xmlns:c15="http://schemas.microsoft.com/office/drawing/2012/chart">
            <c:ext xmlns:c16="http://schemas.microsoft.com/office/drawing/2014/chart" uri="{C3380CC4-5D6E-409C-BE32-E72D297353CC}">
              <c16:uniqueId val="{00000000-68FF-447E-94B8-DC3962C16BF1}"/>
            </c:ext>
          </c:extLst>
        </c:ser>
        <c:ser>
          <c:idx val="1"/>
          <c:order val="1"/>
          <c:tx>
            <c:strRef>
              <c:f>severityV2_accessvector!$B$44</c:f>
              <c:strCache>
                <c:ptCount val="1"/>
                <c:pt idx="0">
                  <c:v>LOCAL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severityV2_accessvector!$C$42:$E$42</c:f>
              <c:strCache>
                <c:ptCount val="3"/>
                <c:pt idx="0">
                  <c:v>SEVERIDAD BASE ALTA</c:v>
                </c:pt>
                <c:pt idx="1">
                  <c:v>SEVERIDAD BASE MEDIA</c:v>
                </c:pt>
                <c:pt idx="2">
                  <c:v>SEVERIDAD BASE BAJA</c:v>
                </c:pt>
              </c:strCache>
            </c:strRef>
          </c:cat>
          <c:val>
            <c:numRef>
              <c:f>severityV2_accessvector!$C$44:$E$44</c:f>
              <c:numCache>
                <c:formatCode>0.00%</c:formatCode>
                <c:ptCount val="3"/>
                <c:pt idx="0">
                  <c:v>0.13062409288824381</c:v>
                </c:pt>
                <c:pt idx="1">
                  <c:v>0.11078858248669569</c:v>
                </c:pt>
                <c:pt idx="2">
                  <c:v>5.0314465408805027E-2</c:v>
                </c:pt>
              </c:numCache>
            </c:numRef>
          </c:val>
          <c:extLst xmlns:c15="http://schemas.microsoft.com/office/drawing/2012/chart">
            <c:ext xmlns:c16="http://schemas.microsoft.com/office/drawing/2014/chart" uri="{C3380CC4-5D6E-409C-BE32-E72D297353CC}">
              <c16:uniqueId val="{00000002-68FF-447E-94B8-DC3962C16BF1}"/>
            </c:ext>
          </c:extLst>
        </c:ser>
        <c:ser>
          <c:idx val="2"/>
          <c:order val="2"/>
          <c:tx>
            <c:strRef>
              <c:f>severityV2_accessvector!$B$45</c:f>
              <c:strCache>
                <c:ptCount val="1"/>
                <c:pt idx="0">
                  <c:v>RED ADYACENTE</c:v>
                </c:pt>
              </c:strCache>
            </c:strRef>
          </c:tx>
          <c:spPr>
            <a:solidFill>
              <a:schemeClr val="accent5"/>
            </a:solidFill>
            <a:ln>
              <a:noFill/>
            </a:ln>
            <a:effectLst/>
          </c:spPr>
          <c:invertIfNegative val="0"/>
          <c:dLbls>
            <c:dLbl>
              <c:idx val="0"/>
              <c:layout>
                <c:manualLayout>
                  <c:x val="-6.437336307281332E-4"/>
                  <c:y val="-1.280205026347046E-3"/>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FF-447E-94B8-DC3962C16BF1}"/>
                </c:ext>
              </c:extLst>
            </c:dLbl>
            <c:dLbl>
              <c:idx val="1"/>
              <c:layout>
                <c:manualLayout>
                  <c:x val="-7.7891769318104209E-2"/>
                  <c:y val="-3.840615079041068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FF-447E-94B8-DC3962C16BF1}"/>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severityV2_accessvector!$C$42:$E$42</c:f>
              <c:strCache>
                <c:ptCount val="3"/>
                <c:pt idx="0">
                  <c:v>SEVERIDAD BASE ALTA</c:v>
                </c:pt>
                <c:pt idx="1">
                  <c:v>SEVERIDAD BASE MEDIA</c:v>
                </c:pt>
                <c:pt idx="2">
                  <c:v>SEVERIDAD BASE BAJA</c:v>
                </c:pt>
              </c:strCache>
            </c:strRef>
          </c:cat>
          <c:val>
            <c:numRef>
              <c:f>severityV2_accessvector!$C$45:$E$45</c:f>
              <c:numCache>
                <c:formatCode>0.00%</c:formatCode>
                <c:ptCount val="3"/>
                <c:pt idx="0">
                  <c:v>6.7731011127237541E-3</c:v>
                </c:pt>
                <c:pt idx="1">
                  <c:v>1.2578616352201257E-2</c:v>
                </c:pt>
                <c:pt idx="2">
                  <c:v>9.6758587324625063E-3</c:v>
                </c:pt>
              </c:numCache>
            </c:numRef>
          </c:val>
          <c:extLst xmlns:c15="http://schemas.microsoft.com/office/drawing/2012/chart">
            <c:ext xmlns:c16="http://schemas.microsoft.com/office/drawing/2014/chart" uri="{C3380CC4-5D6E-409C-BE32-E72D297353CC}">
              <c16:uniqueId val="{00000006-68FF-447E-94B8-DC3962C16BF1}"/>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severityV2_accessvector!$B$46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severityV2_accessvector!$C$42:$E$42</c15:sqref>
                        </c15:formulaRef>
                      </c:ext>
                    </c:extLst>
                    <c:strCache>
                      <c:ptCount val="3"/>
                      <c:pt idx="0">
                        <c:v>SEVERIDAD BASE ALTA</c:v>
                      </c:pt>
                      <c:pt idx="1">
                        <c:v>SEVERIDAD BASE MEDIA</c:v>
                      </c:pt>
                      <c:pt idx="2">
                        <c:v>SEVERIDAD BASE BAJA</c:v>
                      </c:pt>
                    </c:strCache>
                  </c:strRef>
                </c:cat>
                <c:val>
                  <c:numRef>
                    <c:extLst>
                      <c:ext uri="{02D57815-91ED-43cb-92C2-25804820EDAC}">
                        <c15:formulaRef>
                          <c15:sqref>severityV2_accessvector!$C$46:$E$46</c15:sqref>
                        </c15:formulaRef>
                      </c:ext>
                    </c:extLst>
                    <c:numCache>
                      <c:formatCode>0.00%</c:formatCode>
                      <c:ptCount val="3"/>
                      <c:pt idx="0">
                        <c:v>0.46734397677793904</c:v>
                      </c:pt>
                      <c:pt idx="1">
                        <c:v>0.29559748427672955</c:v>
                      </c:pt>
                      <c:pt idx="2">
                        <c:v>6.6279632317368165E-2</c:v>
                      </c:pt>
                    </c:numCache>
                  </c:numRef>
                </c:val>
                <c:extLst>
                  <c:ext xmlns:c16="http://schemas.microsoft.com/office/drawing/2014/chart" uri="{C3380CC4-5D6E-409C-BE32-E72D297353CC}">
                    <c16:uniqueId val="{0000000A-68FF-447E-94B8-DC3962C16BF1}"/>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D31B-4E7E-BEC1-BEABFAF5B660}"/>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D31B-4E7E-BEC1-BEABFAF5B660}"/>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D31B-4E7E-BEC1-BEABFAF5B660}"/>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D31B-4E7E-BEC1-BEABFAF5B660}"/>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D31B-4E7E-BEC1-BEABFAF5B660}"/>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D31B-4E7E-BEC1-BEABFAF5B660}"/>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D31B-4E7E-BEC1-BEABFAF5B660}"/>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D31B-4E7E-BEC1-BEABFAF5B660}"/>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BASE/COMPLEJIDAD DE ACCESO CVSSVS2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severityV2_accesscomplexity!$B$43</c:f>
              <c:strCache>
                <c:ptCount val="1"/>
                <c:pt idx="0">
                  <c:v>ALTA</c:v>
                </c:pt>
              </c:strCache>
            </c:strRef>
          </c:tx>
          <c:spPr>
            <a:solidFill>
              <a:schemeClr val="accent1"/>
            </a:solidFill>
            <a:ln>
              <a:noFill/>
            </a:ln>
            <a:effectLst/>
          </c:spPr>
          <c:invertIfNegative val="0"/>
          <c:dLbls>
            <c:dLbl>
              <c:idx val="0"/>
              <c:layout>
                <c:manualLayout>
                  <c:x val="-8.7547773779026103E-2"/>
                  <c:y val="-5.7609226185616209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74C1F3FD-95BD-4CB6-B320-454E7D8B75F6}" type="VALUE">
                      <a:rPr lang="en-US">
                        <a:solidFill>
                          <a:schemeClr val="tx1"/>
                        </a:solidFill>
                      </a:rPr>
                      <a:pPr>
                        <a:defRPr sz="24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173B-4E1D-908F-BBE94C995A9F}"/>
                </c:ext>
              </c:extLst>
            </c:dLbl>
            <c:dLbl>
              <c:idx val="1"/>
              <c:layout>
                <c:manualLayout>
                  <c:x val="-9.8491245501404423E-2"/>
                  <c:y val="-4.096656084310482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61877899-E530-4DF8-8E3E-AD674EC9E9C6}" type="VALUE">
                      <a:rPr lang="en-US">
                        <a:solidFill>
                          <a:schemeClr val="tx1"/>
                        </a:solidFill>
                      </a:rPr>
                      <a:pPr>
                        <a:defRPr sz="24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173B-4E1D-908F-BBE94C995A9F}"/>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severityV2_accesscomplexity!$C$42:$E$42</c:f>
              <c:strCache>
                <c:ptCount val="3"/>
                <c:pt idx="0">
                  <c:v>SEVERIDAD BASE ALTA</c:v>
                </c:pt>
                <c:pt idx="1">
                  <c:v>SEVERIDAD BASE MEDIA</c:v>
                </c:pt>
                <c:pt idx="2">
                  <c:v>SEVERIDAD BASE BAJA</c:v>
                </c:pt>
              </c:strCache>
            </c:strRef>
          </c:cat>
          <c:val>
            <c:numRef>
              <c:f>severityV2_accesscomplexity!$C$43:$E$43</c:f>
              <c:numCache>
                <c:formatCode>0.00%</c:formatCode>
                <c:ptCount val="3"/>
                <c:pt idx="0">
                  <c:v>1.4513788098693759E-3</c:v>
                </c:pt>
                <c:pt idx="1">
                  <c:v>2.9027576197387518E-3</c:v>
                </c:pt>
                <c:pt idx="2">
                  <c:v>5.8538945331398154E-2</c:v>
                </c:pt>
              </c:numCache>
            </c:numRef>
          </c:val>
          <c:extLst xmlns:c15="http://schemas.microsoft.com/office/drawing/2012/chart">
            <c:ext xmlns:c16="http://schemas.microsoft.com/office/drawing/2014/chart" uri="{C3380CC4-5D6E-409C-BE32-E72D297353CC}">
              <c16:uniqueId val="{00000001-173B-4E1D-908F-BBE94C995A9F}"/>
            </c:ext>
          </c:extLst>
        </c:ser>
        <c:ser>
          <c:idx val="1"/>
          <c:order val="1"/>
          <c:tx>
            <c:strRef>
              <c:f>severityV2_accesscomplexity!$B$44</c:f>
              <c:strCache>
                <c:ptCount val="1"/>
                <c:pt idx="0">
                  <c:v>MEDIA</c:v>
                </c:pt>
              </c:strCache>
            </c:strRef>
          </c:tx>
          <c:spPr>
            <a:solidFill>
              <a:schemeClr val="accent3"/>
            </a:solidFill>
            <a:ln>
              <a:noFill/>
            </a:ln>
            <a:effectLst/>
          </c:spPr>
          <c:invertIfNegative val="0"/>
          <c:dLbls>
            <c:dLbl>
              <c:idx val="0"/>
              <c:layout>
                <c:manualLayout>
                  <c:x val="0.10106618002431692"/>
                  <c:y val="-4.3526970895798864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E98A0EB9-7484-4DFB-BACF-87A018EFD7BC}" type="VALUE">
                      <a:rPr lang="en-US">
                        <a:solidFill>
                          <a:schemeClr val="tx1"/>
                        </a:solidFill>
                      </a:rPr>
                      <a:pPr>
                        <a:defRPr sz="2400" b="1">
                          <a:solidFill>
                            <a:schemeClr val="bg1"/>
                          </a:solidFill>
                          <a:latin typeface="+mj-lt"/>
                        </a:defRPr>
                      </a:pPr>
                      <a:t>[VALOR]</a:t>
                    </a:fld>
                    <a:endParaRPr lang="es-ES"/>
                  </a:p>
                </c:rich>
              </c:tx>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173B-4E1D-908F-BBE94C995A9F}"/>
                </c:ext>
              </c:extLst>
            </c:dLbl>
            <c:dLbl>
              <c:idx val="2"/>
              <c:layout>
                <c:manualLayout>
                  <c:x val="7.9179236579560192E-2"/>
                  <c:y val="-4.4807175922145885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A95B18AD-B264-46C4-873A-8D9615F9E061}" type="VALUE">
                      <a:rPr lang="en-US">
                        <a:solidFill>
                          <a:schemeClr val="tx1"/>
                        </a:solidFill>
                      </a:rPr>
                      <a:pPr>
                        <a:defRPr sz="2400" b="1">
                          <a:solidFill>
                            <a:schemeClr val="bg1"/>
                          </a:solidFill>
                          <a:latin typeface="+mj-lt"/>
                        </a:defRPr>
                      </a:pPr>
                      <a:t>[VALOR]</a:t>
                    </a:fld>
                    <a:endParaRPr lang="es-ES"/>
                  </a:p>
                </c:rich>
              </c:tx>
              <c:spPr>
                <a:solidFill>
                  <a:schemeClr val="bg2"/>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73B-4E1D-908F-BBE94C995A9F}"/>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severityV2_accesscomplexity!$C$42:$E$42</c:f>
              <c:strCache>
                <c:ptCount val="3"/>
                <c:pt idx="0">
                  <c:v>SEVERIDAD BASE ALTA</c:v>
                </c:pt>
                <c:pt idx="1">
                  <c:v>SEVERIDAD BASE MEDIA</c:v>
                </c:pt>
                <c:pt idx="2">
                  <c:v>SEVERIDAD BASE BAJA</c:v>
                </c:pt>
              </c:strCache>
            </c:strRef>
          </c:cat>
          <c:val>
            <c:numRef>
              <c:f>severityV2_accesscomplexity!$C$44:$E$44</c:f>
              <c:numCache>
                <c:formatCode>0.00%</c:formatCode>
                <c:ptCount val="3"/>
                <c:pt idx="0">
                  <c:v>1.4513788098693758E-2</c:v>
                </c:pt>
                <c:pt idx="1">
                  <c:v>6.2409288824383152E-2</c:v>
                </c:pt>
                <c:pt idx="2">
                  <c:v>6.2893081761006284E-3</c:v>
                </c:pt>
              </c:numCache>
            </c:numRef>
          </c:val>
          <c:extLst xmlns:c15="http://schemas.microsoft.com/office/drawing/2012/chart">
            <c:ext xmlns:c16="http://schemas.microsoft.com/office/drawing/2014/chart" uri="{C3380CC4-5D6E-409C-BE32-E72D297353CC}">
              <c16:uniqueId val="{00000002-173B-4E1D-908F-BBE94C995A9F}"/>
            </c:ext>
          </c:extLst>
        </c:ser>
        <c:ser>
          <c:idx val="2"/>
          <c:order val="2"/>
          <c:tx>
            <c:strRef>
              <c:f>severityV2_accesscomplexity!$B$45</c:f>
              <c:strCache>
                <c:ptCount val="1"/>
                <c:pt idx="0">
                  <c:v>BAJA</c:v>
                </c:pt>
              </c:strCache>
            </c:strRef>
          </c:tx>
          <c:spPr>
            <a:solidFill>
              <a:schemeClr val="accent5"/>
            </a:solidFill>
            <a:ln>
              <a:noFill/>
            </a:ln>
            <a:effectLst/>
          </c:spPr>
          <c:invertIfNegative val="0"/>
          <c:dLbls>
            <c:dLbl>
              <c:idx val="2"/>
              <c:layout>
                <c:manualLayout>
                  <c:x val="-0.10106618002431692"/>
                  <c:y val="1.1521845237123204E-2"/>
                </c:manualLayout>
              </c:layout>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73B-4E1D-908F-BBE94C995A9F}"/>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severityV2_accesscomplexity!$C$42:$E$42</c:f>
              <c:strCache>
                <c:ptCount val="3"/>
                <c:pt idx="0">
                  <c:v>SEVERIDAD BASE ALTA</c:v>
                </c:pt>
                <c:pt idx="1">
                  <c:v>SEVERIDAD BASE MEDIA</c:v>
                </c:pt>
                <c:pt idx="2">
                  <c:v>SEVERIDAD BASE BAJA</c:v>
                </c:pt>
              </c:strCache>
            </c:strRef>
          </c:cat>
          <c:val>
            <c:numRef>
              <c:f>severityV2_accesscomplexity!$C$45:$E$45</c:f>
              <c:numCache>
                <c:formatCode>0.00%</c:formatCode>
                <c:ptCount val="3"/>
                <c:pt idx="0">
                  <c:v>0.4513788098693759</c:v>
                </c:pt>
                <c:pt idx="1">
                  <c:v>0.23028543783260763</c:v>
                </c:pt>
                <c:pt idx="2">
                  <c:v>1.4513788098693759E-3</c:v>
                </c:pt>
              </c:numCache>
            </c:numRef>
          </c:val>
          <c:extLst xmlns:c15="http://schemas.microsoft.com/office/drawing/2012/chart">
            <c:ext xmlns:c16="http://schemas.microsoft.com/office/drawing/2014/chart" uri="{C3380CC4-5D6E-409C-BE32-E72D297353CC}">
              <c16:uniqueId val="{00000003-173B-4E1D-908F-BBE94C995A9F}"/>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severityV2_accesscomplexity!$B$46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severityV2_accesscomplexity!$C$42:$E$42</c15:sqref>
                        </c15:formulaRef>
                      </c:ext>
                    </c:extLst>
                    <c:strCache>
                      <c:ptCount val="3"/>
                      <c:pt idx="0">
                        <c:v>SEVERIDAD BASE ALTA</c:v>
                      </c:pt>
                      <c:pt idx="1">
                        <c:v>SEVERIDAD BASE MEDIA</c:v>
                      </c:pt>
                      <c:pt idx="2">
                        <c:v>SEVERIDAD BASE BAJA</c:v>
                      </c:pt>
                    </c:strCache>
                  </c:strRef>
                </c:cat>
                <c:val>
                  <c:numRef>
                    <c:extLst>
                      <c:ext uri="{02D57815-91ED-43cb-92C2-25804820EDAC}">
                        <c15:formulaRef>
                          <c15:sqref>severityV2_accesscomplexity!$C$46:$E$46</c15:sqref>
                        </c15:formulaRef>
                      </c:ext>
                    </c:extLst>
                    <c:numCache>
                      <c:formatCode>0.00%</c:formatCode>
                      <c:ptCount val="3"/>
                      <c:pt idx="0">
                        <c:v>0.46734397677793904</c:v>
                      </c:pt>
                      <c:pt idx="1">
                        <c:v>0.29559748427672955</c:v>
                      </c:pt>
                      <c:pt idx="2">
                        <c:v>6.6279632317368151E-2</c:v>
                      </c:pt>
                    </c:numCache>
                  </c:numRef>
                </c:val>
                <c:extLst>
                  <c:ext xmlns:c16="http://schemas.microsoft.com/office/drawing/2014/chart" uri="{C3380CC4-5D6E-409C-BE32-E72D297353CC}">
                    <c16:uniqueId val="{00000004-173B-4E1D-908F-BBE94C995A9F}"/>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FB38-40E0-9DAA-95DBF56B6A64}"/>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FB38-40E0-9DAA-95DBF56B6A64}"/>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FB38-40E0-9DAA-95DBF56B6A64}"/>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FB38-40E0-9DAA-95DBF56B6A64}"/>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FB38-40E0-9DAA-95DBF56B6A64}"/>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FB38-40E0-9DAA-95DBF56B6A64}"/>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FB38-40E0-9DAA-95DBF56B6A64}"/>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FB38-40E0-9DAA-95DBF56B6A64}"/>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CONFIDENCIALIDAD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severityv2_confidentiality!$B$43</c:f>
              <c:strCache>
                <c:ptCount val="1"/>
                <c:pt idx="0">
                  <c:v>COMPLETO</c:v>
                </c:pt>
              </c:strCache>
            </c:strRef>
          </c:tx>
          <c:spPr>
            <a:solidFill>
              <a:schemeClr val="accent1"/>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A-E771-4E8C-A6F2-69940EC88225}"/>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severityv2_confidentiality!$C$42:$E$42</c:f>
              <c:strCache>
                <c:ptCount val="3"/>
                <c:pt idx="0">
                  <c:v>SEVERIDAD BASE ALTA</c:v>
                </c:pt>
                <c:pt idx="1">
                  <c:v>SEVERIDAD BASE MEDIA</c:v>
                </c:pt>
                <c:pt idx="2">
                  <c:v>SEVERIDAD BASE BAJA</c:v>
                </c:pt>
              </c:strCache>
            </c:strRef>
          </c:cat>
          <c:val>
            <c:numRef>
              <c:f>severityv2_confidentiality!$C$43:$E$43</c:f>
              <c:numCache>
                <c:formatCode>0.00%</c:formatCode>
                <c:ptCount val="3"/>
                <c:pt idx="0">
                  <c:v>0.33575229801644896</c:v>
                </c:pt>
                <c:pt idx="1">
                  <c:v>2.0319303338171259E-2</c:v>
                </c:pt>
                <c:pt idx="2">
                  <c:v>0</c:v>
                </c:pt>
              </c:numCache>
            </c:numRef>
          </c:val>
          <c:extLst xmlns:c15="http://schemas.microsoft.com/office/drawing/2012/chart">
            <c:ext xmlns:c16="http://schemas.microsoft.com/office/drawing/2014/chart" uri="{C3380CC4-5D6E-409C-BE32-E72D297353CC}">
              <c16:uniqueId val="{00000000-E771-4E8C-A6F2-69940EC88225}"/>
            </c:ext>
          </c:extLst>
        </c:ser>
        <c:ser>
          <c:idx val="1"/>
          <c:order val="1"/>
          <c:tx>
            <c:strRef>
              <c:f>severityv2_confidentiality!$B$44</c:f>
              <c:strCache>
                <c:ptCount val="1"/>
                <c:pt idx="0">
                  <c:v>PARCIAL</c:v>
                </c:pt>
              </c:strCache>
            </c:strRef>
          </c:tx>
          <c:spPr>
            <a:solidFill>
              <a:schemeClr val="accent3"/>
            </a:solidFill>
            <a:ln>
              <a:noFill/>
            </a:ln>
            <a:effectLst/>
          </c:spPr>
          <c:invertIfNegative val="0"/>
          <c:dLbls>
            <c:dLbl>
              <c:idx val="0"/>
              <c:tx>
                <c:rich>
                  <a:bodyPr/>
                  <a:lstStyle/>
                  <a:p>
                    <a:fld id="{96BC7AFC-A7F8-4E6A-B2C9-71CA77EF97F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771-4E8C-A6F2-69940EC88225}"/>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severityv2_confidentiality!$C$42:$E$42</c:f>
              <c:strCache>
                <c:ptCount val="3"/>
                <c:pt idx="0">
                  <c:v>SEVERIDAD BASE ALTA</c:v>
                </c:pt>
                <c:pt idx="1">
                  <c:v>SEVERIDAD BASE MEDIA</c:v>
                </c:pt>
                <c:pt idx="2">
                  <c:v>SEVERIDAD BASE BAJA</c:v>
                </c:pt>
              </c:strCache>
            </c:strRef>
          </c:cat>
          <c:val>
            <c:numRef>
              <c:f>severityv2_confidentiality!$C$44:$E$44</c:f>
              <c:numCache>
                <c:formatCode>0.00%</c:formatCode>
                <c:ptCount val="3"/>
                <c:pt idx="0">
                  <c:v>8.0309627479438803E-2</c:v>
                </c:pt>
                <c:pt idx="1">
                  <c:v>0.19641993226898888</c:v>
                </c:pt>
                <c:pt idx="2">
                  <c:v>2.564102564102564E-2</c:v>
                </c:pt>
              </c:numCache>
            </c:numRef>
          </c:val>
          <c:extLst xmlns:c15="http://schemas.microsoft.com/office/drawing/2012/chart">
            <c:ext xmlns:c16="http://schemas.microsoft.com/office/drawing/2014/chart" uri="{C3380CC4-5D6E-409C-BE32-E72D297353CC}">
              <c16:uniqueId val="{00000003-E771-4E8C-A6F2-69940EC88225}"/>
            </c:ext>
          </c:extLst>
        </c:ser>
        <c:ser>
          <c:idx val="2"/>
          <c:order val="2"/>
          <c:tx>
            <c:strRef>
              <c:f>severityv2_confidentiality!$B$45</c:f>
              <c:strCache>
                <c:ptCount val="1"/>
                <c:pt idx="0">
                  <c:v>NINGUNO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severityv2_confidentiality!$C$42:$E$42</c:f>
              <c:strCache>
                <c:ptCount val="3"/>
                <c:pt idx="0">
                  <c:v>SEVERIDAD BASE ALTA</c:v>
                </c:pt>
                <c:pt idx="1">
                  <c:v>SEVERIDAD BASE MEDIA</c:v>
                </c:pt>
                <c:pt idx="2">
                  <c:v>SEVERIDAD BASE BAJA</c:v>
                </c:pt>
              </c:strCache>
            </c:strRef>
          </c:cat>
          <c:val>
            <c:numRef>
              <c:f>severityv2_confidentiality!$C$45:$E$45</c:f>
              <c:numCache>
                <c:formatCode>0.00%</c:formatCode>
                <c:ptCount val="3"/>
                <c:pt idx="0">
                  <c:v>5.128205128205128E-2</c:v>
                </c:pt>
                <c:pt idx="1">
                  <c:v>7.885824866956942E-2</c:v>
                </c:pt>
                <c:pt idx="2">
                  <c:v>4.0638606676342517E-2</c:v>
                </c:pt>
              </c:numCache>
            </c:numRef>
          </c:val>
          <c:extLst xmlns:c15="http://schemas.microsoft.com/office/drawing/2012/chart">
            <c:ext xmlns:c16="http://schemas.microsoft.com/office/drawing/2014/chart" uri="{C3380CC4-5D6E-409C-BE32-E72D297353CC}">
              <c16:uniqueId val="{00000005-E771-4E8C-A6F2-69940EC88225}"/>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severityv2_confidentiality!$B$46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severityv2_confidentiality!$C$42:$E$42</c15:sqref>
                        </c15:formulaRef>
                      </c:ext>
                    </c:extLst>
                    <c:strCache>
                      <c:ptCount val="3"/>
                      <c:pt idx="0">
                        <c:v>SEVERIDAD BASE ALTA</c:v>
                      </c:pt>
                      <c:pt idx="1">
                        <c:v>SEVERIDAD BASE MEDIA</c:v>
                      </c:pt>
                      <c:pt idx="2">
                        <c:v>SEVERIDAD BASE BAJA</c:v>
                      </c:pt>
                    </c:strCache>
                  </c:strRef>
                </c:cat>
                <c:val>
                  <c:numRef>
                    <c:extLst>
                      <c:ext uri="{02D57815-91ED-43cb-92C2-25804820EDAC}">
                        <c15:formulaRef>
                          <c15:sqref>severityv2_confidentiality!$C$46:$E$46</c15:sqref>
                        </c15:formulaRef>
                      </c:ext>
                    </c:extLst>
                    <c:numCache>
                      <c:formatCode>0.00%</c:formatCode>
                      <c:ptCount val="3"/>
                      <c:pt idx="0">
                        <c:v>0.46734397677793904</c:v>
                      </c:pt>
                      <c:pt idx="1">
                        <c:v>0.29559748427672955</c:v>
                      </c:pt>
                      <c:pt idx="2">
                        <c:v>6.6279632317368165E-2</c:v>
                      </c:pt>
                    </c:numCache>
                  </c:numRef>
                </c:val>
                <c:extLst>
                  <c:ext xmlns:c16="http://schemas.microsoft.com/office/drawing/2014/chart" uri="{C3380CC4-5D6E-409C-BE32-E72D297353CC}">
                    <c16:uniqueId val="{00000006-E771-4E8C-A6F2-69940EC88225}"/>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8EF-4AEF-995E-3B4D70BDFD6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8EF-4AEF-995E-3B4D70BDFD6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8EF-4AEF-995E-3B4D70BDFD6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8EF-4AEF-995E-3B4D70BDFD6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8EF-4AEF-995E-3B4D70BDFD6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8EF-4AEF-995E-3B4D70BDFD6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8EF-4AEF-995E-3B4D70BDFD6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8EF-4AEF-995E-3B4D70BDFD6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INTEGRIDAD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severityV2_integrity!$B$43</c:f>
              <c:strCache>
                <c:ptCount val="1"/>
                <c:pt idx="0">
                  <c:v>COMPLETO</c:v>
                </c:pt>
              </c:strCache>
            </c:strRef>
          </c:tx>
          <c:spPr>
            <a:solidFill>
              <a:schemeClr val="accent1"/>
            </a:solidFill>
            <a:ln>
              <a:noFill/>
            </a:ln>
            <a:effectLst/>
          </c:spPr>
          <c:invertIfNegative val="0"/>
          <c:dLbls>
            <c:dLbl>
              <c:idx val="1"/>
              <c:layout>
                <c:manualLayout>
                  <c:x val="-6.7592031226453991E-2"/>
                  <c:y val="-3.9686351816232833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B6D3D3B-2303-4B4F-AFA3-46C6E1B6CB4B}" type="VALUE">
                      <a:rPr lang="en-US">
                        <a:solidFill>
                          <a:schemeClr val="tx1"/>
                        </a:solidFill>
                      </a:rPr>
                      <a:pPr>
                        <a:defRPr sz="24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7A22-4F52-B9C7-BD094E0BA421}"/>
                </c:ext>
              </c:extLst>
            </c:dLbl>
            <c:dLbl>
              <c:idx val="2"/>
              <c:delete val="1"/>
              <c:extLst>
                <c:ext xmlns:c15="http://schemas.microsoft.com/office/drawing/2012/chart" uri="{CE6537A1-D6FC-4f65-9D91-7224C49458BB}"/>
                <c:ext xmlns:c16="http://schemas.microsoft.com/office/drawing/2014/chart" uri="{C3380CC4-5D6E-409C-BE32-E72D297353CC}">
                  <c16:uniqueId val="{0000000C-7A22-4F52-B9C7-BD094E0BA421}"/>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severityV2_integrity!$C$42:$F$42</c15:sqref>
                  </c15:fullRef>
                </c:ext>
              </c:extLst>
              <c:f>severityV2_integrity!$C$42:$E$42</c:f>
              <c:strCache>
                <c:ptCount val="3"/>
                <c:pt idx="0">
                  <c:v>SEVERIDAD BASE ALTA</c:v>
                </c:pt>
                <c:pt idx="1">
                  <c:v>SEVERIDAD BASE MEDIA</c:v>
                </c:pt>
                <c:pt idx="2">
                  <c:v>SEVERIDAD BASE BAJA</c:v>
                </c:pt>
              </c:strCache>
            </c:strRef>
          </c:cat>
          <c:val>
            <c:numRef>
              <c:extLst>
                <c:ext xmlns:c15="http://schemas.microsoft.com/office/drawing/2012/chart" uri="{02D57815-91ED-43cb-92C2-25804820EDAC}">
                  <c15:fullRef>
                    <c15:sqref>severityV2_integrity!$C$43:$F$43</c15:sqref>
                  </c15:fullRef>
                </c:ext>
              </c:extLst>
              <c:f>severityV2_integrity!$C$43:$E$43</c:f>
              <c:numCache>
                <c:formatCode>0.00%</c:formatCode>
                <c:ptCount val="3"/>
                <c:pt idx="0">
                  <c:v>0.32172230285437825</c:v>
                </c:pt>
                <c:pt idx="1">
                  <c:v>1.0643444605708756E-2</c:v>
                </c:pt>
                <c:pt idx="2">
                  <c:v>0</c:v>
                </c:pt>
              </c:numCache>
            </c:numRef>
          </c:val>
          <c:extLst xmlns:c15="http://schemas.microsoft.com/office/drawing/2012/chart">
            <c:ext xmlns:c16="http://schemas.microsoft.com/office/drawing/2014/chart" uri="{C3380CC4-5D6E-409C-BE32-E72D297353CC}">
              <c16:uniqueId val="{00000000-7A22-4F52-B9C7-BD094E0BA421}"/>
            </c:ext>
          </c:extLst>
        </c:ser>
        <c:ser>
          <c:idx val="1"/>
          <c:order val="1"/>
          <c:tx>
            <c:strRef>
              <c:f>severityV2_integrity!$B$44</c:f>
              <c:strCache>
                <c:ptCount val="1"/>
                <c:pt idx="0">
                  <c:v>PARCIAL</c:v>
                </c:pt>
              </c:strCache>
            </c:strRef>
          </c:tx>
          <c:spPr>
            <a:solidFill>
              <a:schemeClr val="accent3"/>
            </a:solidFill>
            <a:ln>
              <a:noFill/>
            </a:ln>
            <a:effectLst/>
          </c:spPr>
          <c:invertIfNegative val="0"/>
          <c:dLbls>
            <c:dLbl>
              <c:idx val="0"/>
              <c:tx>
                <c:rich>
                  <a:bodyPr/>
                  <a:lstStyle/>
                  <a:p>
                    <a:fld id="{96BC7AFC-A7F8-4E6A-B2C9-71CA77EF97F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22-4F52-B9C7-BD094E0BA421}"/>
                </c:ext>
              </c:extLst>
            </c:dLbl>
            <c:dLbl>
              <c:idx val="2"/>
              <c:layout>
                <c:manualLayout>
                  <c:x val="-1.2874672614562664E-3"/>
                  <c:y val="-1.2802048972978303E-3"/>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22-4F52-B9C7-BD094E0BA421}"/>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severityV2_integrity!$C$42:$F$42</c15:sqref>
                  </c15:fullRef>
                </c:ext>
              </c:extLst>
              <c:f>severityV2_integrity!$C$42:$E$42</c:f>
              <c:strCache>
                <c:ptCount val="3"/>
                <c:pt idx="0">
                  <c:v>SEVERIDAD BASE ALTA</c:v>
                </c:pt>
                <c:pt idx="1">
                  <c:v>SEVERIDAD BASE MEDIA</c:v>
                </c:pt>
                <c:pt idx="2">
                  <c:v>SEVERIDAD BASE BAJA</c:v>
                </c:pt>
              </c:strCache>
            </c:strRef>
          </c:cat>
          <c:val>
            <c:numRef>
              <c:extLst>
                <c:ext xmlns:c15="http://schemas.microsoft.com/office/drawing/2012/chart" uri="{02D57815-91ED-43cb-92C2-25804820EDAC}">
                  <c15:fullRef>
                    <c15:sqref>severityV2_integrity!$C$44:$F$44</c15:sqref>
                  </c15:fullRef>
                </c:ext>
              </c:extLst>
              <c:f>severityV2_integrity!$C$44:$E$44</c:f>
              <c:numCache>
                <c:formatCode>0.00%</c:formatCode>
                <c:ptCount val="3"/>
                <c:pt idx="0">
                  <c:v>8.0309627479438803E-2</c:v>
                </c:pt>
                <c:pt idx="1">
                  <c:v>0.16497339138848571</c:v>
                </c:pt>
                <c:pt idx="2">
                  <c:v>1.209482341557813E-2</c:v>
                </c:pt>
              </c:numCache>
            </c:numRef>
          </c:val>
          <c:extLst xmlns:c15="http://schemas.microsoft.com/office/drawing/2012/chart">
            <c:ext xmlns:c16="http://schemas.microsoft.com/office/drawing/2014/chart" uri="{C3380CC4-5D6E-409C-BE32-E72D297353CC}">
              <c16:uniqueId val="{00000003-7A22-4F52-B9C7-BD094E0BA421}"/>
            </c:ext>
          </c:extLst>
        </c:ser>
        <c:ser>
          <c:idx val="2"/>
          <c:order val="2"/>
          <c:tx>
            <c:strRef>
              <c:f>severityV2_integrity!$B$45</c:f>
              <c:strCache>
                <c:ptCount val="1"/>
                <c:pt idx="0">
                  <c:v>NINGUNO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severityV2_integrity!$C$42:$F$42</c15:sqref>
                  </c15:fullRef>
                </c:ext>
              </c:extLst>
              <c:f>severityV2_integrity!$C$42:$E$42</c:f>
              <c:strCache>
                <c:ptCount val="3"/>
                <c:pt idx="0">
                  <c:v>SEVERIDAD BASE ALTA</c:v>
                </c:pt>
                <c:pt idx="1">
                  <c:v>SEVERIDAD BASE MEDIA</c:v>
                </c:pt>
                <c:pt idx="2">
                  <c:v>SEVERIDAD BASE BAJA</c:v>
                </c:pt>
              </c:strCache>
            </c:strRef>
          </c:cat>
          <c:val>
            <c:numRef>
              <c:extLst>
                <c:ext xmlns:c15="http://schemas.microsoft.com/office/drawing/2012/chart" uri="{02D57815-91ED-43cb-92C2-25804820EDAC}">
                  <c15:fullRef>
                    <c15:sqref>severityV2_integrity!$C$45:$F$45</c15:sqref>
                  </c15:fullRef>
                </c:ext>
              </c:extLst>
              <c:f>severityV2_integrity!$C$45:$E$45</c:f>
              <c:numCache>
                <c:formatCode>0.00%</c:formatCode>
                <c:ptCount val="3"/>
                <c:pt idx="0">
                  <c:v>6.5312046444121905E-2</c:v>
                </c:pt>
                <c:pt idx="1">
                  <c:v>0.11998064828253506</c:v>
                </c:pt>
                <c:pt idx="2">
                  <c:v>5.4184808901790033E-2</c:v>
                </c:pt>
              </c:numCache>
            </c:numRef>
          </c:val>
          <c:extLst xmlns:c15="http://schemas.microsoft.com/office/drawing/2012/chart">
            <c:ext xmlns:c16="http://schemas.microsoft.com/office/drawing/2014/chart" uri="{C3380CC4-5D6E-409C-BE32-E72D297353CC}">
              <c16:uniqueId val="{00000005-7A22-4F52-B9C7-BD094E0BA421}"/>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severityV2_integrity!$B$46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severityV2_integrity!$C$42:$F$42</c15:sqref>
                        </c15:fullRef>
                        <c15:formulaRef>
                          <c15:sqref>severityV2_integrity!$C$42:$E$42</c15:sqref>
                        </c15:formulaRef>
                      </c:ext>
                    </c:extLst>
                    <c:strCache>
                      <c:ptCount val="3"/>
                      <c:pt idx="0">
                        <c:v>SEVERIDAD BASE ALTA</c:v>
                      </c:pt>
                      <c:pt idx="1">
                        <c:v>SEVERIDAD BASE MEDIA</c:v>
                      </c:pt>
                      <c:pt idx="2">
                        <c:v>SEVERIDAD BASE BAJA</c:v>
                      </c:pt>
                    </c:strCache>
                  </c:strRef>
                </c:cat>
                <c:val>
                  <c:numRef>
                    <c:extLst>
                      <c:ext uri="{02D57815-91ED-43cb-92C2-25804820EDAC}">
                        <c15:fullRef>
                          <c15:sqref>severityV2_integrity!$C$46:$F$46</c15:sqref>
                        </c15:fullRef>
                        <c15:formulaRef>
                          <c15:sqref>severityV2_integrity!$C$46:$E$46</c15:sqref>
                        </c15:formulaRef>
                      </c:ext>
                    </c:extLst>
                    <c:numCache>
                      <c:formatCode>0.00%</c:formatCode>
                      <c:ptCount val="3"/>
                      <c:pt idx="0">
                        <c:v>0.46734397677793899</c:v>
                      </c:pt>
                      <c:pt idx="1">
                        <c:v>0.29559748427672955</c:v>
                      </c:pt>
                      <c:pt idx="2">
                        <c:v>6.6279632317368165E-2</c:v>
                      </c:pt>
                    </c:numCache>
                  </c:numRef>
                </c:val>
                <c:extLst>
                  <c:ext xmlns:c16="http://schemas.microsoft.com/office/drawing/2014/chart" uri="{C3380CC4-5D6E-409C-BE32-E72D297353CC}">
                    <c16:uniqueId val="{00000006-7A22-4F52-B9C7-BD094E0BA421}"/>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4CE-4A50-979B-F74F58BA5BEB}"/>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4CE-4A50-979B-F74F58BA5BEB}"/>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4CE-4A50-979B-F74F58BA5BEB}"/>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4CE-4A50-979B-F74F58BA5BEB}"/>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4CE-4A50-979B-F74F58BA5BEB}"/>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4CE-4A50-979B-F74F58BA5BEB}"/>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4CE-4A50-979B-F74F58BA5BEB}"/>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4CE-4A50-979B-F74F58BA5BEB}"/>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BASE/IMPACTO DE DISPONIBILIDAD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severityV2_availability!$B$43</c:f>
              <c:strCache>
                <c:ptCount val="1"/>
                <c:pt idx="0">
                  <c:v>COMPLETO</c:v>
                </c:pt>
              </c:strCache>
            </c:strRef>
          </c:tx>
          <c:spPr>
            <a:solidFill>
              <a:schemeClr val="accent1"/>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A-2A8E-4CBE-B572-8096121348FD}"/>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severityV2_availability!$C$42:$E$42</c:f>
              <c:strCache>
                <c:ptCount val="3"/>
                <c:pt idx="0">
                  <c:v>SEVERIDAD BASE ALTA</c:v>
                </c:pt>
                <c:pt idx="1">
                  <c:v>SEVERIDAD BASE MEDIA</c:v>
                </c:pt>
                <c:pt idx="2">
                  <c:v>SEVERIDAD BASE BAJA</c:v>
                </c:pt>
              </c:strCache>
            </c:strRef>
          </c:cat>
          <c:val>
            <c:numRef>
              <c:f>severityV2_availability!$C$43:$E$43</c:f>
              <c:numCache>
                <c:formatCode>0.00%</c:formatCode>
                <c:ptCount val="3"/>
                <c:pt idx="0">
                  <c:v>0.38461538461538458</c:v>
                </c:pt>
                <c:pt idx="1">
                  <c:v>1.9835510401548136E-2</c:v>
                </c:pt>
                <c:pt idx="2">
                  <c:v>0</c:v>
                </c:pt>
              </c:numCache>
            </c:numRef>
          </c:val>
          <c:extLst xmlns:c15="http://schemas.microsoft.com/office/drawing/2012/chart">
            <c:ext xmlns:c16="http://schemas.microsoft.com/office/drawing/2014/chart" uri="{C3380CC4-5D6E-409C-BE32-E72D297353CC}">
              <c16:uniqueId val="{00000000-2A8E-4CBE-B572-8096121348FD}"/>
            </c:ext>
          </c:extLst>
        </c:ser>
        <c:ser>
          <c:idx val="1"/>
          <c:order val="1"/>
          <c:tx>
            <c:strRef>
              <c:f>severityV2_availability!$B$44</c:f>
              <c:strCache>
                <c:ptCount val="1"/>
                <c:pt idx="0">
                  <c:v>PARCIAL</c:v>
                </c:pt>
              </c:strCache>
            </c:strRef>
          </c:tx>
          <c:spPr>
            <a:solidFill>
              <a:schemeClr val="accent3"/>
            </a:solidFill>
            <a:ln>
              <a:noFill/>
            </a:ln>
            <a:effectLst/>
          </c:spPr>
          <c:invertIfNegative val="0"/>
          <c:dLbls>
            <c:dLbl>
              <c:idx val="0"/>
              <c:tx>
                <c:rich>
                  <a:bodyPr/>
                  <a:lstStyle/>
                  <a:p>
                    <a:fld id="{96BC7AFC-A7F8-4E6A-B2C9-71CA77EF97FD}" type="VALUE">
                      <a:rPr lang="en-US">
                        <a:solidFill>
                          <a:schemeClr val="tx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A8E-4CBE-B572-8096121348FD}"/>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severityV2_availability!$C$42:$E$42</c:f>
              <c:strCache>
                <c:ptCount val="3"/>
                <c:pt idx="0">
                  <c:v>SEVERIDAD BASE ALTA</c:v>
                </c:pt>
                <c:pt idx="1">
                  <c:v>SEVERIDAD BASE MEDIA</c:v>
                </c:pt>
                <c:pt idx="2">
                  <c:v>SEVERIDAD BASE BAJA</c:v>
                </c:pt>
              </c:strCache>
            </c:strRef>
          </c:cat>
          <c:val>
            <c:numRef>
              <c:f>severityV2_availability!$C$44:$E$44</c:f>
              <c:numCache>
                <c:formatCode>0.00%</c:formatCode>
                <c:ptCount val="3"/>
                <c:pt idx="0">
                  <c:v>8.0309627479438803E-2</c:v>
                </c:pt>
                <c:pt idx="1">
                  <c:v>0.18626028059990321</c:v>
                </c:pt>
                <c:pt idx="2">
                  <c:v>2.4673439767779391E-2</c:v>
                </c:pt>
              </c:numCache>
            </c:numRef>
          </c:val>
          <c:extLst xmlns:c15="http://schemas.microsoft.com/office/drawing/2012/chart">
            <c:ext xmlns:c16="http://schemas.microsoft.com/office/drawing/2014/chart" uri="{C3380CC4-5D6E-409C-BE32-E72D297353CC}">
              <c16:uniqueId val="{00000003-2A8E-4CBE-B572-8096121348FD}"/>
            </c:ext>
          </c:extLst>
        </c:ser>
        <c:ser>
          <c:idx val="2"/>
          <c:order val="2"/>
          <c:tx>
            <c:strRef>
              <c:f>severityV2_availability!$B$45</c:f>
              <c:strCache>
                <c:ptCount val="1"/>
                <c:pt idx="0">
                  <c:v>NINGUNO</c:v>
                </c:pt>
              </c:strCache>
            </c:strRef>
          </c:tx>
          <c:spPr>
            <a:solidFill>
              <a:schemeClr val="accent5"/>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AE197B01-1E14-4697-8FE4-6499798DFABA}" type="VALUE">
                      <a:rPr lang="en-US">
                        <a:solidFill>
                          <a:schemeClr val="tx1"/>
                        </a:solidFill>
                      </a:rPr>
                      <a:pPr>
                        <a:defRPr sz="2400" b="1">
                          <a:solidFill>
                            <a:schemeClr val="bg1"/>
                          </a:solidFill>
                          <a:latin typeface="+mj-lt"/>
                        </a:defRPr>
                      </a:pPr>
                      <a:t>[VALOR]</a:t>
                    </a:fld>
                    <a:endParaRPr lang="es-ES"/>
                  </a:p>
                </c:rich>
              </c:tx>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A8E-4CBE-B572-8096121348FD}"/>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severityV2_availability!$C$42:$E$42</c:f>
              <c:strCache>
                <c:ptCount val="3"/>
                <c:pt idx="0">
                  <c:v>SEVERIDAD BASE ALTA</c:v>
                </c:pt>
                <c:pt idx="1">
                  <c:v>SEVERIDAD BASE MEDIA</c:v>
                </c:pt>
                <c:pt idx="2">
                  <c:v>SEVERIDAD BASE BAJA</c:v>
                </c:pt>
              </c:strCache>
            </c:strRef>
          </c:cat>
          <c:val>
            <c:numRef>
              <c:f>severityV2_availability!$C$45:$E$45</c:f>
              <c:numCache>
                <c:formatCode>0.00%</c:formatCode>
                <c:ptCount val="3"/>
                <c:pt idx="0">
                  <c:v>2.4189646831156266E-3</c:v>
                </c:pt>
                <c:pt idx="1">
                  <c:v>8.9501693275278169E-2</c:v>
                </c:pt>
                <c:pt idx="2">
                  <c:v>4.1606192549588777E-2</c:v>
                </c:pt>
              </c:numCache>
            </c:numRef>
          </c:val>
          <c:extLst xmlns:c15="http://schemas.microsoft.com/office/drawing/2012/chart">
            <c:ext xmlns:c16="http://schemas.microsoft.com/office/drawing/2014/chart" uri="{C3380CC4-5D6E-409C-BE32-E72D297353CC}">
              <c16:uniqueId val="{00000005-2A8E-4CBE-B572-8096121348FD}"/>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severityV2_availability!$B$46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severityV2_availability!$C$42:$E$42</c15:sqref>
                        </c15:formulaRef>
                      </c:ext>
                    </c:extLst>
                    <c:strCache>
                      <c:ptCount val="3"/>
                      <c:pt idx="0">
                        <c:v>SEVERIDAD BASE ALTA</c:v>
                      </c:pt>
                      <c:pt idx="1">
                        <c:v>SEVERIDAD BASE MEDIA</c:v>
                      </c:pt>
                      <c:pt idx="2">
                        <c:v>SEVERIDAD BASE BAJA</c:v>
                      </c:pt>
                    </c:strCache>
                  </c:strRef>
                </c:cat>
                <c:val>
                  <c:numRef>
                    <c:extLst>
                      <c:ext uri="{02D57815-91ED-43cb-92C2-25804820EDAC}">
                        <c15:formulaRef>
                          <c15:sqref>severityV2_availability!$C$46:$E$46</c15:sqref>
                        </c15:formulaRef>
                      </c:ext>
                    </c:extLst>
                    <c:numCache>
                      <c:formatCode>0.00%</c:formatCode>
                      <c:ptCount val="3"/>
                      <c:pt idx="0">
                        <c:v>0.46734397677793904</c:v>
                      </c:pt>
                      <c:pt idx="1">
                        <c:v>0.29559748427672949</c:v>
                      </c:pt>
                      <c:pt idx="2">
                        <c:v>6.6279632317368165E-2</c:v>
                      </c:pt>
                    </c:numCache>
                  </c:numRef>
                </c:val>
                <c:extLst>
                  <c:ext xmlns:c16="http://schemas.microsoft.com/office/drawing/2014/chart" uri="{C3380CC4-5D6E-409C-BE32-E72D297353CC}">
                    <c16:uniqueId val="{00000006-2A8E-4CBE-B572-8096121348FD}"/>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r>
              <a:rPr lang="es-ES" sz="2400" b="1" i="0" baseline="0">
                <a:effectLst/>
              </a:rPr>
              <a:t>RELACION EXPLOTABILIDAD BAJA /AÑO DE PUBLICACION CVE SMART HOME</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a:solidFill>
                  <a:sysClr val="windowText" lastClr="000000">
                    <a:lumMod val="65000"/>
                    <a:lumOff val="35000"/>
                  </a:sysClr>
                </a:solidFill>
              </a:defRPr>
            </a:pPr>
            <a:endParaRPr lang="es-ES" sz="2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0" i="0" u="none" strike="noStrike" kern="1200" spc="0" baseline="0">
              <a:solidFill>
                <a:sysClr val="windowText" lastClr="000000">
                  <a:lumMod val="65000"/>
                  <a:lumOff val="35000"/>
                </a:sysClr>
              </a:solidFill>
              <a:latin typeface="+mn-lt"/>
              <a:ea typeface="+mn-ea"/>
              <a:cs typeface="+mn-cs"/>
            </a:defRPr>
          </a:pPr>
          <a:endParaRPr lang="es-ES"/>
        </a:p>
      </c:txPr>
    </c:title>
    <c:autoTitleDeleted val="0"/>
    <c:plotArea>
      <c:layout/>
      <c:barChart>
        <c:barDir val="col"/>
        <c:grouping val="stacked"/>
        <c:varyColors val="0"/>
        <c:ser>
          <c:idx val="2"/>
          <c:order val="2"/>
          <c:tx>
            <c:strRef>
              <c:f>exploitabilityscoreV2_published!$H$52</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exploitabilityscoreV2_published!$K$52</c:f>
              <c:numCache>
                <c:formatCode>0.00%</c:formatCode>
                <c:ptCount val="1"/>
                <c:pt idx="0">
                  <c:v>1.2500000000000001E-2</c:v>
                </c:pt>
              </c:numCache>
            </c:numRef>
          </c:val>
          <c:extLst>
            <c:ext xmlns:c16="http://schemas.microsoft.com/office/drawing/2014/chart" uri="{C3380CC4-5D6E-409C-BE32-E72D297353CC}">
              <c16:uniqueId val="{00000000-7716-4656-8F88-9D5C27EB0C8C}"/>
            </c:ext>
          </c:extLst>
        </c:ser>
        <c:ser>
          <c:idx val="4"/>
          <c:order val="4"/>
          <c:tx>
            <c:strRef>
              <c:f>exploitabilityscoreV2_published!$H$54</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exploitabilityscoreV2_published!$K$54</c:f>
              <c:numCache>
                <c:formatCode>0.00%</c:formatCode>
                <c:ptCount val="1"/>
                <c:pt idx="0">
                  <c:v>2.5000000000000001E-2</c:v>
                </c:pt>
              </c:numCache>
            </c:numRef>
          </c:val>
          <c:extLst>
            <c:ext xmlns:c16="http://schemas.microsoft.com/office/drawing/2014/chart" uri="{C3380CC4-5D6E-409C-BE32-E72D297353CC}">
              <c16:uniqueId val="{00000001-7716-4656-8F88-9D5C27EB0C8C}"/>
            </c:ext>
          </c:extLst>
        </c:ser>
        <c:ser>
          <c:idx val="5"/>
          <c:order val="5"/>
          <c:tx>
            <c:strRef>
              <c:f>exploitabilityscoreV2_published!$H$55</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exploitabilityscoreV2_published!$K$55</c:f>
              <c:numCache>
                <c:formatCode>0.00%</c:formatCode>
                <c:ptCount val="1"/>
                <c:pt idx="0">
                  <c:v>1.2500000000000001E-2</c:v>
                </c:pt>
              </c:numCache>
            </c:numRef>
          </c:val>
          <c:extLst>
            <c:ext xmlns:c16="http://schemas.microsoft.com/office/drawing/2014/chart" uri="{C3380CC4-5D6E-409C-BE32-E72D297353CC}">
              <c16:uniqueId val="{00000002-7716-4656-8F88-9D5C27EB0C8C}"/>
            </c:ext>
          </c:extLst>
        </c:ser>
        <c:dLbls>
          <c:dLblPos val="ctr"/>
          <c:showLegendKey val="0"/>
          <c:showVal val="1"/>
          <c:showCatName val="0"/>
          <c:showSerName val="0"/>
          <c:showPercent val="0"/>
          <c:showBubbleSize val="0"/>
        </c:dLbls>
        <c:gapWidth val="219"/>
        <c:overlap val="100"/>
        <c:axId val="1579584032"/>
        <c:axId val="1579578456"/>
        <c:extLst>
          <c:ext xmlns:c15="http://schemas.microsoft.com/office/drawing/2012/chart" uri="{02D57815-91ED-43cb-92C2-25804820EDAC}">
            <c15:filteredBarSeries>
              <c15:ser>
                <c:idx val="0"/>
                <c:order val="0"/>
                <c:tx>
                  <c:strRef>
                    <c:extLst>
                      <c:ext uri="{02D57815-91ED-43cb-92C2-25804820EDAC}">
                        <c15:formulaRef>
                          <c15:sqref>exploitabilityscoreV2_published!$H$50</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exploitabilityscoreV2_published!$K$50</c15:sqref>
                        </c15:formulaRef>
                      </c:ext>
                    </c:extLst>
                    <c:numCache>
                      <c:formatCode>0.00%</c:formatCode>
                      <c:ptCount val="1"/>
                      <c:pt idx="0">
                        <c:v>0</c:v>
                      </c:pt>
                    </c:numCache>
                  </c:numRef>
                </c:val>
                <c:extLst>
                  <c:ext xmlns:c16="http://schemas.microsoft.com/office/drawing/2014/chart" uri="{C3380CC4-5D6E-409C-BE32-E72D297353CC}">
                    <c16:uniqueId val="{00000003-7716-4656-8F88-9D5C27EB0C8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exploitabilityscoreV2_published!$H$51</c15:sqref>
                        </c15:formulaRef>
                      </c:ext>
                    </c:extLst>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exploitabilityscoreV2_published!$K$51</c15:sqref>
                        </c15:formulaRef>
                      </c:ext>
                    </c:extLst>
                    <c:numCache>
                      <c:formatCode>0.00%</c:formatCode>
                      <c:ptCount val="1"/>
                      <c:pt idx="0">
                        <c:v>0</c:v>
                      </c:pt>
                    </c:numCache>
                  </c:numRef>
                </c:val>
                <c:extLst xmlns:c15="http://schemas.microsoft.com/office/drawing/2012/chart">
                  <c:ext xmlns:c16="http://schemas.microsoft.com/office/drawing/2014/chart" uri="{C3380CC4-5D6E-409C-BE32-E72D297353CC}">
                    <c16:uniqueId val="{00000004-7716-4656-8F88-9D5C27EB0C8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exploitabilityscoreV2_published!$H$53</c15:sqref>
                        </c15:formulaRef>
                      </c:ext>
                    </c:extLst>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exploitabilityscoreV2_published!$K$53</c15:sqref>
                        </c15:formulaRef>
                      </c:ext>
                    </c:extLst>
                    <c:numCache>
                      <c:formatCode>0.00%</c:formatCode>
                      <c:ptCount val="1"/>
                      <c:pt idx="0">
                        <c:v>0</c:v>
                      </c:pt>
                    </c:numCache>
                  </c:numRef>
                </c:val>
                <c:extLst xmlns:c15="http://schemas.microsoft.com/office/drawing/2012/chart">
                  <c:ext xmlns:c16="http://schemas.microsoft.com/office/drawing/2014/chart" uri="{C3380CC4-5D6E-409C-BE32-E72D297353CC}">
                    <c16:uniqueId val="{00000005-7716-4656-8F88-9D5C27EB0C8C}"/>
                  </c:ext>
                </c:extLst>
              </c15:ser>
            </c15:filteredBarSeries>
          </c:ext>
        </c:extLst>
      </c:barChart>
      <c:catAx>
        <c:axId val="157958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9578456"/>
        <c:crosses val="autoZero"/>
        <c:auto val="1"/>
        <c:lblAlgn val="ctr"/>
        <c:lblOffset val="100"/>
        <c:noMultiLvlLbl val="0"/>
      </c:catAx>
      <c:valAx>
        <c:axId val="1579578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57958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7BFF-4059-B065-6694786E610C}"/>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7BFF-4059-B065-6694786E610C}"/>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7BFF-4059-B065-6694786E610C}"/>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7BFF-4059-B065-6694786E610C}"/>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7BFF-4059-B065-6694786E610C}"/>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7BFF-4059-B065-6694786E610C}"/>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7BFF-4059-B065-6694786E610C}"/>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7BFF-4059-B065-6694786E610C}"/>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BASE/AUTENTICACIÓN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severityV2_authentication!$B$43</c:f>
              <c:strCache>
                <c:ptCount val="1"/>
                <c:pt idx="0">
                  <c:v>SENCILLA</c:v>
                </c:pt>
              </c:strCache>
            </c:strRef>
          </c:tx>
          <c:spPr>
            <a:solidFill>
              <a:schemeClr val="accent1"/>
            </a:solidFill>
            <a:ln>
              <a:noFill/>
            </a:ln>
            <a:effectLst/>
          </c:spPr>
          <c:invertIfNegative val="0"/>
          <c:dLbls>
            <c:dLbl>
              <c:idx val="0"/>
              <c:layout>
                <c:manualLayout>
                  <c:x val="7.7248035687375038E-3"/>
                  <c:y val="-1.920307345946745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B6C-4DBB-AD8E-3D08970EC8C9}"/>
                </c:ext>
              </c:extLst>
            </c:dLbl>
            <c:dLbl>
              <c:idx val="2"/>
              <c:layout>
                <c:manualLayout>
                  <c:x val="0.10814724996232619"/>
                  <c:y val="-6.6570661370045178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63BEDFC7-EB41-4F8E-8754-349582769277}" type="VALUE">
                      <a:rPr lang="en-US">
                        <a:solidFill>
                          <a:schemeClr val="tx1"/>
                        </a:solidFill>
                      </a:rPr>
                      <a:pPr>
                        <a:defRPr sz="24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7B6C-4DBB-AD8E-3D08970EC8C9}"/>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severityV2_authentication!$C$42:$E$42</c:f>
              <c:strCache>
                <c:ptCount val="3"/>
                <c:pt idx="0">
                  <c:v>SEVERIDAD BASE ALTA</c:v>
                </c:pt>
                <c:pt idx="1">
                  <c:v>SEVERIDAD BASE MEDIA</c:v>
                </c:pt>
                <c:pt idx="2">
                  <c:v>SEVERIDAD BASE BAJA</c:v>
                </c:pt>
              </c:strCache>
            </c:strRef>
          </c:cat>
          <c:val>
            <c:numRef>
              <c:f>severityV2_authentication!$C$43:$E$43</c:f>
              <c:numCache>
                <c:formatCode>0.00%</c:formatCode>
                <c:ptCount val="3"/>
                <c:pt idx="0">
                  <c:v>1.5965166908563134E-2</c:v>
                </c:pt>
                <c:pt idx="1">
                  <c:v>3.6284470246734396E-2</c:v>
                </c:pt>
                <c:pt idx="2">
                  <c:v>5.3217223028543779E-3</c:v>
                </c:pt>
              </c:numCache>
            </c:numRef>
          </c:val>
          <c:extLst xmlns:c15="http://schemas.microsoft.com/office/drawing/2012/chart">
            <c:ext xmlns:c16="http://schemas.microsoft.com/office/drawing/2014/chart" uri="{C3380CC4-5D6E-409C-BE32-E72D297353CC}">
              <c16:uniqueId val="{00000002-7B6C-4DBB-AD8E-3D08970EC8C9}"/>
            </c:ext>
          </c:extLst>
        </c:ser>
        <c:ser>
          <c:idx val="1"/>
          <c:order val="1"/>
          <c:tx>
            <c:strRef>
              <c:f>severityV2_authentication!$B$44</c:f>
              <c:strCache>
                <c:ptCount val="1"/>
                <c:pt idx="0">
                  <c:v>MULTIPLE</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7B6C-4DBB-AD8E-3D08970EC8C9}"/>
                </c:ext>
              </c:extLst>
            </c:dLbl>
            <c:dLbl>
              <c:idx val="1"/>
              <c:delete val="1"/>
              <c:extLst>
                <c:ext xmlns:c15="http://schemas.microsoft.com/office/drawing/2012/chart" uri="{CE6537A1-D6FC-4f65-9D91-7224C49458BB}"/>
                <c:ext xmlns:c16="http://schemas.microsoft.com/office/drawing/2014/chart" uri="{C3380CC4-5D6E-409C-BE32-E72D297353CC}">
                  <c16:uniqueId val="{00000004-7B6C-4DBB-AD8E-3D08970EC8C9}"/>
                </c:ext>
              </c:extLst>
            </c:dLbl>
            <c:dLbl>
              <c:idx val="2"/>
              <c:layout>
                <c:manualLayout>
                  <c:x val="-0.12037818894616091"/>
                  <c:y val="-6.6570661370045373E-2"/>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B6C-4DBB-AD8E-3D08970EC8C9}"/>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severityV2_authentication!$C$42:$E$42</c:f>
              <c:strCache>
                <c:ptCount val="3"/>
                <c:pt idx="0">
                  <c:v>SEVERIDAD BASE ALTA</c:v>
                </c:pt>
                <c:pt idx="1">
                  <c:v>SEVERIDAD BASE MEDIA</c:v>
                </c:pt>
                <c:pt idx="2">
                  <c:v>SEVERIDAD BASE BAJA</c:v>
                </c:pt>
              </c:strCache>
            </c:strRef>
          </c:cat>
          <c:val>
            <c:numRef>
              <c:f>severityV2_authentication!$C$44:$E$44</c:f>
              <c:numCache>
                <c:formatCode>0.00%</c:formatCode>
                <c:ptCount val="3"/>
                <c:pt idx="0">
                  <c:v>0</c:v>
                </c:pt>
                <c:pt idx="1">
                  <c:v>0</c:v>
                </c:pt>
                <c:pt idx="2">
                  <c:v>9.6758587324625057E-4</c:v>
                </c:pt>
              </c:numCache>
            </c:numRef>
          </c:val>
          <c:extLst xmlns:c15="http://schemas.microsoft.com/office/drawing/2012/chart">
            <c:ext xmlns:c16="http://schemas.microsoft.com/office/drawing/2014/chart" uri="{C3380CC4-5D6E-409C-BE32-E72D297353CC}">
              <c16:uniqueId val="{00000005-7B6C-4DBB-AD8E-3D08970EC8C9}"/>
            </c:ext>
          </c:extLst>
        </c:ser>
        <c:ser>
          <c:idx val="2"/>
          <c:order val="2"/>
          <c:tx>
            <c:strRef>
              <c:f>severityV2_authentication!$B$45</c:f>
              <c:strCache>
                <c:ptCount val="1"/>
                <c:pt idx="0">
                  <c:v>NO REQUERIDA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severityV2_authentication!$C$42:$E$42</c:f>
              <c:strCache>
                <c:ptCount val="3"/>
                <c:pt idx="0">
                  <c:v>SEVERIDAD BASE ALTA</c:v>
                </c:pt>
                <c:pt idx="1">
                  <c:v>SEVERIDAD BASE MEDIA</c:v>
                </c:pt>
                <c:pt idx="2">
                  <c:v>SEVERIDAD BASE BAJA</c:v>
                </c:pt>
              </c:strCache>
            </c:strRef>
          </c:cat>
          <c:val>
            <c:numRef>
              <c:f>severityV2_authentication!$C$45:$E$45</c:f>
              <c:numCache>
                <c:formatCode>0.00%</c:formatCode>
                <c:ptCount val="3"/>
                <c:pt idx="0">
                  <c:v>0.4513788098693759</c:v>
                </c:pt>
                <c:pt idx="1">
                  <c:v>0.25931301402999513</c:v>
                </c:pt>
                <c:pt idx="2">
                  <c:v>5.999032414126753E-2</c:v>
                </c:pt>
              </c:numCache>
            </c:numRef>
          </c:val>
          <c:extLst xmlns:c15="http://schemas.microsoft.com/office/drawing/2012/chart">
            <c:ext xmlns:c16="http://schemas.microsoft.com/office/drawing/2014/chart" uri="{C3380CC4-5D6E-409C-BE32-E72D297353CC}">
              <c16:uniqueId val="{00000007-7B6C-4DBB-AD8E-3D08970EC8C9}"/>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severityV2_authentication!$B$46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severityV2_authentication!$C$42:$E$42</c15:sqref>
                        </c15:formulaRef>
                      </c:ext>
                    </c:extLst>
                    <c:strCache>
                      <c:ptCount val="3"/>
                      <c:pt idx="0">
                        <c:v>SEVERIDAD BASE ALTA</c:v>
                      </c:pt>
                      <c:pt idx="1">
                        <c:v>SEVERIDAD BASE MEDIA</c:v>
                      </c:pt>
                      <c:pt idx="2">
                        <c:v>SEVERIDAD BASE BAJA</c:v>
                      </c:pt>
                    </c:strCache>
                  </c:strRef>
                </c:cat>
                <c:val>
                  <c:numRef>
                    <c:extLst>
                      <c:ext uri="{02D57815-91ED-43cb-92C2-25804820EDAC}">
                        <c15:formulaRef>
                          <c15:sqref>severityV2_authentication!$C$46:$E$46</c15:sqref>
                        </c15:formulaRef>
                      </c:ext>
                    </c:extLst>
                    <c:numCache>
                      <c:formatCode>0.00%</c:formatCode>
                      <c:ptCount val="3"/>
                      <c:pt idx="0">
                        <c:v>0.46734397677793904</c:v>
                      </c:pt>
                      <c:pt idx="1">
                        <c:v>0.29559748427672949</c:v>
                      </c:pt>
                      <c:pt idx="2">
                        <c:v>6.6279632317368165E-2</c:v>
                      </c:pt>
                    </c:numCache>
                  </c:numRef>
                </c:val>
                <c:extLst>
                  <c:ext xmlns:c16="http://schemas.microsoft.com/office/drawing/2014/chart" uri="{C3380CC4-5D6E-409C-BE32-E72D297353CC}">
                    <c16:uniqueId val="{00000008-7B6C-4DBB-AD8E-3D08970EC8C9}"/>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B0B3-4D4A-A369-15046C66D8EC}"/>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B0B3-4D4A-A369-15046C66D8EC}"/>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B0B3-4D4A-A369-15046C66D8EC}"/>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B0B3-4D4A-A369-15046C66D8EC}"/>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B0B3-4D4A-A369-15046C66D8EC}"/>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B0B3-4D4A-A369-15046C66D8EC}"/>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B0B3-4D4A-A369-15046C66D8EC}"/>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B0B3-4D4A-A369-15046C66D8EC}"/>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IMPACTO/IMPACTO DE CONFIDENCIALIDAD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impactscoreV2_confidentiality!$B$43</c:f>
              <c:strCache>
                <c:ptCount val="1"/>
                <c:pt idx="0">
                  <c:v>COMPLETO</c:v>
                </c:pt>
              </c:strCache>
            </c:strRef>
          </c:tx>
          <c:spPr>
            <a:solidFill>
              <a:schemeClr val="accent1"/>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0-9751-45A2-A46C-1CD3A177D8A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impactscoreV2_confidentiality!$C$42:$E$42</c:f>
              <c:strCache>
                <c:ptCount val="3"/>
                <c:pt idx="0">
                  <c:v>SEVERIDAD DE IMPACTO ALTA</c:v>
                </c:pt>
                <c:pt idx="1">
                  <c:v>SEVERIDAD DE IMPACTO MEDIA</c:v>
                </c:pt>
                <c:pt idx="2">
                  <c:v>SEVERIDAD DE IMPACTO BAJA</c:v>
                </c:pt>
              </c:strCache>
            </c:strRef>
          </c:cat>
          <c:val>
            <c:numRef>
              <c:f>impactscoreV2_confidentiality!$C$43:$E$43</c:f>
              <c:numCache>
                <c:formatCode>0.00%</c:formatCode>
                <c:ptCount val="3"/>
                <c:pt idx="0">
                  <c:v>0.34494436381228832</c:v>
                </c:pt>
                <c:pt idx="1">
                  <c:v>1.1127237542331881E-2</c:v>
                </c:pt>
                <c:pt idx="2">
                  <c:v>0</c:v>
                </c:pt>
              </c:numCache>
            </c:numRef>
          </c:val>
          <c:extLst xmlns:c15="http://schemas.microsoft.com/office/drawing/2012/chart">
            <c:ext xmlns:c16="http://schemas.microsoft.com/office/drawing/2014/chart" uri="{C3380CC4-5D6E-409C-BE32-E72D297353CC}">
              <c16:uniqueId val="{00000001-9751-45A2-A46C-1CD3A177D8A4}"/>
            </c:ext>
          </c:extLst>
        </c:ser>
        <c:ser>
          <c:idx val="1"/>
          <c:order val="1"/>
          <c:tx>
            <c:strRef>
              <c:f>impactscoreV2_confidentiality!$B$44</c:f>
              <c:strCache>
                <c:ptCount val="1"/>
                <c:pt idx="0">
                  <c:v>PARCIAL</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2-9751-45A2-A46C-1CD3A177D8A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impactscoreV2_confidentiality!$C$42:$E$42</c:f>
              <c:strCache>
                <c:ptCount val="3"/>
                <c:pt idx="0">
                  <c:v>SEVERIDAD DE IMPACTO ALTA</c:v>
                </c:pt>
                <c:pt idx="1">
                  <c:v>SEVERIDAD DE IMPACTO MEDIA</c:v>
                </c:pt>
                <c:pt idx="2">
                  <c:v>SEVERIDAD DE IMPACTO BAJA</c:v>
                </c:pt>
              </c:strCache>
            </c:strRef>
          </c:cat>
          <c:val>
            <c:numRef>
              <c:f>impactscoreV2_confidentiality!$C$44:$E$44</c:f>
              <c:numCache>
                <c:formatCode>0.00%</c:formatCode>
                <c:ptCount val="3"/>
                <c:pt idx="0">
                  <c:v>0</c:v>
                </c:pt>
                <c:pt idx="1">
                  <c:v>0.24286405418480889</c:v>
                </c:pt>
                <c:pt idx="2">
                  <c:v>7.740686985970005E-2</c:v>
                </c:pt>
              </c:numCache>
            </c:numRef>
          </c:val>
          <c:extLst xmlns:c15="http://schemas.microsoft.com/office/drawing/2012/chart">
            <c:ext xmlns:c16="http://schemas.microsoft.com/office/drawing/2014/chart" uri="{C3380CC4-5D6E-409C-BE32-E72D297353CC}">
              <c16:uniqueId val="{00000003-9751-45A2-A46C-1CD3A177D8A4}"/>
            </c:ext>
          </c:extLst>
        </c:ser>
        <c:ser>
          <c:idx val="2"/>
          <c:order val="2"/>
          <c:tx>
            <c:strRef>
              <c:f>impactscoreV2_confidentiality!$B$45</c:f>
              <c:strCache>
                <c:ptCount val="1"/>
                <c:pt idx="0">
                  <c:v>NINGUNO</c:v>
                </c:pt>
              </c:strCache>
            </c:strRef>
          </c:tx>
          <c:spPr>
            <a:solidFill>
              <a:schemeClr val="accent5"/>
            </a:solidFill>
            <a:ln>
              <a:noFill/>
            </a:ln>
            <a:effectLst/>
          </c:spPr>
          <c:invertIfNegative val="0"/>
          <c:dLbls>
            <c:dLbl>
              <c:idx val="0"/>
              <c:layout>
                <c:manualLayout>
                  <c:x val="-1.2381504975829726E-3"/>
                  <c:y val="-5.1791111539657764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A4EFE10A-CF6B-4A52-808F-D167C6735925}" type="VALUE">
                      <a:rPr lang="en-US">
                        <a:solidFill>
                          <a:schemeClr val="tx1"/>
                        </a:solidFill>
                      </a:rPr>
                      <a:pPr>
                        <a:defRPr sz="2400" b="1">
                          <a:solidFill>
                            <a:schemeClr val="bg1"/>
                          </a:solidFill>
                          <a:latin typeface="+mj-lt"/>
                        </a:defRPr>
                      </a:pPr>
                      <a:t>[VALOR]</a:t>
                    </a:fld>
                    <a:endParaRPr lang="es-ES"/>
                  </a:p>
                </c:rich>
              </c:tx>
              <c:spPr>
                <a:solidFill>
                  <a:schemeClr val="accent1">
                    <a:lumMod val="40000"/>
                    <a:lumOff val="60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751-45A2-A46C-1CD3A177D8A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impactscoreV2_confidentiality!$C$42:$E$42</c:f>
              <c:strCache>
                <c:ptCount val="3"/>
                <c:pt idx="0">
                  <c:v>SEVERIDAD DE IMPACTO ALTA</c:v>
                </c:pt>
                <c:pt idx="1">
                  <c:v>SEVERIDAD DE IMPACTO MEDIA</c:v>
                </c:pt>
                <c:pt idx="2">
                  <c:v>SEVERIDAD DE IMPACTO BAJA</c:v>
                </c:pt>
              </c:strCache>
            </c:strRef>
          </c:cat>
          <c:val>
            <c:numRef>
              <c:f>impactscoreV2_confidentiality!$C$45:$E$45</c:f>
              <c:numCache>
                <c:formatCode>0.00%</c:formatCode>
                <c:ptCount val="3"/>
                <c:pt idx="0">
                  <c:v>9.6758587324625057E-4</c:v>
                </c:pt>
                <c:pt idx="1">
                  <c:v>6.3860667634252535E-2</c:v>
                </c:pt>
                <c:pt idx="2">
                  <c:v>8.8050314465408799E-2</c:v>
                </c:pt>
              </c:numCache>
            </c:numRef>
          </c:val>
          <c:extLst xmlns:c15="http://schemas.microsoft.com/office/drawing/2012/chart">
            <c:ext xmlns:c16="http://schemas.microsoft.com/office/drawing/2014/chart" uri="{C3380CC4-5D6E-409C-BE32-E72D297353CC}">
              <c16:uniqueId val="{00000004-9751-45A2-A46C-1CD3A177D8A4}"/>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impactscoreV2_confidentiality!$B$46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impactscoreV2_confidentiality!$C$42:$E$42</c15:sqref>
                        </c15:formulaRef>
                      </c:ext>
                    </c:extLst>
                    <c:strCache>
                      <c:ptCount val="3"/>
                      <c:pt idx="0">
                        <c:v>SEVERIDAD DE IMPACTO ALTA</c:v>
                      </c:pt>
                      <c:pt idx="1">
                        <c:v>SEVERIDAD DE IMPACTO MEDIA</c:v>
                      </c:pt>
                      <c:pt idx="2">
                        <c:v>SEVERIDAD DE IMPACTO BAJA</c:v>
                      </c:pt>
                    </c:strCache>
                  </c:strRef>
                </c:cat>
                <c:val>
                  <c:numRef>
                    <c:extLst>
                      <c:ext uri="{02D57815-91ED-43cb-92C2-25804820EDAC}">
                        <c15:formulaRef>
                          <c15:sqref>impactscoreV2_confidentiality!$C$46:$E$46</c15:sqref>
                        </c15:formulaRef>
                      </c:ext>
                    </c:extLst>
                    <c:numCache>
                      <c:formatCode>0.00%</c:formatCode>
                      <c:ptCount val="3"/>
                      <c:pt idx="0">
                        <c:v>0.34591194968553457</c:v>
                      </c:pt>
                      <c:pt idx="1">
                        <c:v>0.31785195936139327</c:v>
                      </c:pt>
                      <c:pt idx="2">
                        <c:v>0.16545718432510886</c:v>
                      </c:pt>
                    </c:numCache>
                  </c:numRef>
                </c:val>
                <c:extLst>
                  <c:ext xmlns:c16="http://schemas.microsoft.com/office/drawing/2014/chart" uri="{C3380CC4-5D6E-409C-BE32-E72D297353CC}">
                    <c16:uniqueId val="{00000005-9751-45A2-A46C-1CD3A177D8A4}"/>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C77E-4FF1-AD51-15423E8A8389}"/>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C77E-4FF1-AD51-15423E8A8389}"/>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C77E-4FF1-AD51-15423E8A8389}"/>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C77E-4FF1-AD51-15423E8A8389}"/>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C77E-4FF1-AD51-15423E8A8389}"/>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C77E-4FF1-AD51-15423E8A8389}"/>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C77E-4FF1-AD51-15423E8A8389}"/>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C77E-4FF1-AD51-15423E8A8389}"/>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IMPACTO/IMPACTO DE INTEGRIDAD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impactscoreV2_integrity!$B$43</c:f>
              <c:strCache>
                <c:ptCount val="1"/>
                <c:pt idx="0">
                  <c:v>COMPLETO</c:v>
                </c:pt>
              </c:strCache>
            </c:strRef>
          </c:tx>
          <c:spPr>
            <a:solidFill>
              <a:schemeClr val="accent1"/>
            </a:solidFill>
            <a:ln>
              <a:noFill/>
            </a:ln>
            <a:effectLst/>
          </c:spPr>
          <c:invertIfNegative val="0"/>
          <c:dLbls>
            <c:dLbl>
              <c:idx val="1"/>
              <c:layout>
                <c:manualLayout>
                  <c:x val="-6.7592031226453991E-2"/>
                  <c:y val="-3.9686351816232833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B6D3D3B-2303-4B4F-AFA3-46C6E1B6CB4B}" type="VALUE">
                      <a:rPr lang="en-US">
                        <a:solidFill>
                          <a:schemeClr val="tx1"/>
                        </a:solidFill>
                      </a:rPr>
                      <a:pPr>
                        <a:defRPr sz="24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0A9-4355-8FE7-C2D807254E0A}"/>
                </c:ext>
              </c:extLst>
            </c:dLbl>
            <c:dLbl>
              <c:idx val="2"/>
              <c:delete val="1"/>
              <c:extLst>
                <c:ext xmlns:c15="http://schemas.microsoft.com/office/drawing/2012/chart" uri="{CE6537A1-D6FC-4f65-9D91-7224C49458BB}"/>
                <c:ext xmlns:c16="http://schemas.microsoft.com/office/drawing/2014/chart" uri="{C3380CC4-5D6E-409C-BE32-E72D297353CC}">
                  <c16:uniqueId val="{00000001-80A9-4355-8FE7-C2D807254E0A}"/>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impactscoreV2_integrity!$C$42:$F$42</c15:sqref>
                  </c15:fullRef>
                </c:ext>
              </c:extLst>
              <c:f>impactscoreV2_integrity!$C$42:$E$42</c:f>
              <c:strCache>
                <c:ptCount val="3"/>
                <c:pt idx="0">
                  <c:v>SEVERIDAD DE IMPACTO ALTA</c:v>
                </c:pt>
                <c:pt idx="1">
                  <c:v>SEVERIDAD DE IMPACTO MEDIA</c:v>
                </c:pt>
                <c:pt idx="2">
                  <c:v>SEVERIDAD DE IMPACTO BAJA</c:v>
                </c:pt>
              </c:strCache>
            </c:strRef>
          </c:cat>
          <c:val>
            <c:numRef>
              <c:extLst>
                <c:ext xmlns:c15="http://schemas.microsoft.com/office/drawing/2012/chart" uri="{02D57815-91ED-43cb-92C2-25804820EDAC}">
                  <c15:fullRef>
                    <c15:sqref>impactscoreV2_integrity!$C$43:$F$43</c15:sqref>
                  </c15:fullRef>
                </c:ext>
              </c:extLst>
              <c:f>impactscoreV2_integrity!$C$43:$E$43</c:f>
              <c:numCache>
                <c:formatCode>0.00%</c:formatCode>
                <c:ptCount val="3"/>
                <c:pt idx="0">
                  <c:v>0.34494436381228832</c:v>
                </c:pt>
                <c:pt idx="1">
                  <c:v>4.8379293662312528E-4</c:v>
                </c:pt>
                <c:pt idx="2">
                  <c:v>0</c:v>
                </c:pt>
              </c:numCache>
            </c:numRef>
          </c:val>
          <c:extLst xmlns:c15="http://schemas.microsoft.com/office/drawing/2012/chart">
            <c:ext xmlns:c16="http://schemas.microsoft.com/office/drawing/2014/chart" uri="{C3380CC4-5D6E-409C-BE32-E72D297353CC}">
              <c16:uniqueId val="{00000002-80A9-4355-8FE7-C2D807254E0A}"/>
            </c:ext>
          </c:extLst>
        </c:ser>
        <c:ser>
          <c:idx val="1"/>
          <c:order val="1"/>
          <c:tx>
            <c:strRef>
              <c:f>impactscoreV2_integrity!$B$44</c:f>
              <c:strCache>
                <c:ptCount val="1"/>
                <c:pt idx="0">
                  <c:v>PARCIAL</c:v>
                </c:pt>
              </c:strCache>
            </c:strRef>
          </c:tx>
          <c:spPr>
            <a:solidFill>
              <a:schemeClr val="accent3"/>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96BC7AFC-A7F8-4E6A-B2C9-71CA77EF97FD}" type="VALUE">
                      <a:rPr lang="en-US">
                        <a:solidFill>
                          <a:schemeClr val="tx1"/>
                        </a:solidFill>
                      </a:rPr>
                      <a:pPr>
                        <a:defRPr sz="2400" b="1">
                          <a:solidFill>
                            <a:schemeClr val="bg1"/>
                          </a:solidFill>
                          <a:latin typeface="+mj-lt"/>
                        </a:defRPr>
                      </a:pPr>
                      <a:t>[VALOR]</a:t>
                    </a:fld>
                    <a:endParaRPr lang="es-ES"/>
                  </a:p>
                </c:rich>
              </c:tx>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0A9-4355-8FE7-C2D807254E0A}"/>
                </c:ext>
              </c:extLst>
            </c:dLbl>
            <c:dLbl>
              <c:idx val="2"/>
              <c:layout>
                <c:manualLayout>
                  <c:x val="-1.2874672614562664E-3"/>
                  <c:y val="-1.2802048972978303E-3"/>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AAF7C82B-1A01-403D-80F8-00A95E5394DF}" type="VALUE">
                      <a:rPr lang="en-US">
                        <a:solidFill>
                          <a:schemeClr val="bg1"/>
                        </a:solidFill>
                      </a:rPr>
                      <a:pPr>
                        <a:defRPr sz="2400" b="1">
                          <a:solidFill>
                            <a:schemeClr val="tx1"/>
                          </a:solidFill>
                          <a:latin typeface="+mj-lt"/>
                        </a:defRPr>
                      </a:pPr>
                      <a:t>[VALOR]</a:t>
                    </a:fld>
                    <a:endParaRPr lang="es-ES"/>
                  </a:p>
                </c:rich>
              </c:tx>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0A9-4355-8FE7-C2D807254E0A}"/>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impactscoreV2_integrity!$C$42:$F$42</c15:sqref>
                  </c15:fullRef>
                </c:ext>
              </c:extLst>
              <c:f>impactscoreV2_integrity!$C$42:$E$42</c:f>
              <c:strCache>
                <c:ptCount val="3"/>
                <c:pt idx="0">
                  <c:v>SEVERIDAD DE IMPACTO ALTA</c:v>
                </c:pt>
                <c:pt idx="1">
                  <c:v>SEVERIDAD DE IMPACTO MEDIA</c:v>
                </c:pt>
                <c:pt idx="2">
                  <c:v>SEVERIDAD DE IMPACTO BAJA</c:v>
                </c:pt>
              </c:strCache>
            </c:strRef>
          </c:cat>
          <c:val>
            <c:numRef>
              <c:extLst>
                <c:ext xmlns:c15="http://schemas.microsoft.com/office/drawing/2012/chart" uri="{02D57815-91ED-43cb-92C2-25804820EDAC}">
                  <c15:fullRef>
                    <c15:sqref>impactscoreV2_integrity!$C$44:$F$44</c15:sqref>
                  </c15:fullRef>
                </c:ext>
              </c:extLst>
              <c:f>impactscoreV2_integrity!$C$44:$E$44</c:f>
              <c:numCache>
                <c:formatCode>0.00%</c:formatCode>
                <c:ptCount val="3"/>
                <c:pt idx="0">
                  <c:v>9.6758587324625057E-4</c:v>
                </c:pt>
                <c:pt idx="1">
                  <c:v>0.22496371552975325</c:v>
                </c:pt>
                <c:pt idx="2">
                  <c:v>3.2414126753749391E-2</c:v>
                </c:pt>
              </c:numCache>
            </c:numRef>
          </c:val>
          <c:extLst xmlns:c15="http://schemas.microsoft.com/office/drawing/2012/chart">
            <c:ext xmlns:c16="http://schemas.microsoft.com/office/drawing/2014/chart" uri="{C3380CC4-5D6E-409C-BE32-E72D297353CC}">
              <c16:uniqueId val="{00000005-80A9-4355-8FE7-C2D807254E0A}"/>
            </c:ext>
          </c:extLst>
        </c:ser>
        <c:ser>
          <c:idx val="2"/>
          <c:order val="2"/>
          <c:tx>
            <c:strRef>
              <c:f>impactscoreV2_integrity!$B$45</c:f>
              <c:strCache>
                <c:ptCount val="1"/>
                <c:pt idx="0">
                  <c:v>NINGUNO</c:v>
                </c:pt>
              </c:strCache>
            </c:strRef>
          </c:tx>
          <c:spPr>
            <a:solidFill>
              <a:schemeClr val="accent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80A9-4355-8FE7-C2D807254E0A}"/>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impactscoreV2_integrity!$C$42:$F$42</c15:sqref>
                  </c15:fullRef>
                </c:ext>
              </c:extLst>
              <c:f>impactscoreV2_integrity!$C$42:$E$42</c:f>
              <c:strCache>
                <c:ptCount val="3"/>
                <c:pt idx="0">
                  <c:v>SEVERIDAD DE IMPACTO ALTA</c:v>
                </c:pt>
                <c:pt idx="1">
                  <c:v>SEVERIDAD DE IMPACTO MEDIA</c:v>
                </c:pt>
                <c:pt idx="2">
                  <c:v>SEVERIDAD DE IMPACTO BAJA</c:v>
                </c:pt>
              </c:strCache>
            </c:strRef>
          </c:cat>
          <c:val>
            <c:numRef>
              <c:extLst>
                <c:ext xmlns:c15="http://schemas.microsoft.com/office/drawing/2012/chart" uri="{02D57815-91ED-43cb-92C2-25804820EDAC}">
                  <c15:fullRef>
                    <c15:sqref>impactscoreV2_integrity!$C$45:$F$45</c15:sqref>
                  </c15:fullRef>
                </c:ext>
              </c:extLst>
              <c:f>impactscoreV2_integrity!$C$45:$E$45</c:f>
              <c:numCache>
                <c:formatCode>0.00%</c:formatCode>
                <c:ptCount val="3"/>
                <c:pt idx="0">
                  <c:v>0</c:v>
                </c:pt>
                <c:pt idx="1">
                  <c:v>9.2404450895016921E-2</c:v>
                </c:pt>
                <c:pt idx="2">
                  <c:v>0.13304305757135945</c:v>
                </c:pt>
              </c:numCache>
            </c:numRef>
          </c:val>
          <c:extLst xmlns:c15="http://schemas.microsoft.com/office/drawing/2012/chart">
            <c:ext xmlns:c16="http://schemas.microsoft.com/office/drawing/2014/chart" uri="{C3380CC4-5D6E-409C-BE32-E72D297353CC}">
              <c16:uniqueId val="{00000006-80A9-4355-8FE7-C2D807254E0A}"/>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impactscoreV2_integrity!$B$46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impactscoreV2_integrity!$C$42:$F$42</c15:sqref>
                        </c15:fullRef>
                        <c15:formulaRef>
                          <c15:sqref>impactscoreV2_integrity!$C$42:$E$42</c15:sqref>
                        </c15:formulaRef>
                      </c:ext>
                    </c:extLst>
                    <c:strCache>
                      <c:ptCount val="3"/>
                      <c:pt idx="0">
                        <c:v>SEVERIDAD DE IMPACTO ALTA</c:v>
                      </c:pt>
                      <c:pt idx="1">
                        <c:v>SEVERIDAD DE IMPACTO MEDIA</c:v>
                      </c:pt>
                      <c:pt idx="2">
                        <c:v>SEVERIDAD DE IMPACTO BAJA</c:v>
                      </c:pt>
                    </c:strCache>
                  </c:strRef>
                </c:cat>
                <c:val>
                  <c:numRef>
                    <c:extLst>
                      <c:ext uri="{02D57815-91ED-43cb-92C2-25804820EDAC}">
                        <c15:fullRef>
                          <c15:sqref>impactscoreV2_integrity!$C$46:$F$46</c15:sqref>
                        </c15:fullRef>
                        <c15:formulaRef>
                          <c15:sqref>impactscoreV2_integrity!$C$46:$E$46</c15:sqref>
                        </c15:formulaRef>
                      </c:ext>
                    </c:extLst>
                    <c:numCache>
                      <c:formatCode>0.00%</c:formatCode>
                      <c:ptCount val="3"/>
                      <c:pt idx="0">
                        <c:v>0.34591194968553457</c:v>
                      </c:pt>
                      <c:pt idx="1">
                        <c:v>0.31785195936139332</c:v>
                      </c:pt>
                      <c:pt idx="2">
                        <c:v>0.16545718432510884</c:v>
                      </c:pt>
                    </c:numCache>
                  </c:numRef>
                </c:val>
                <c:extLst>
                  <c:ext xmlns:c16="http://schemas.microsoft.com/office/drawing/2014/chart" uri="{C3380CC4-5D6E-409C-BE32-E72D297353CC}">
                    <c16:uniqueId val="{00000007-80A9-4355-8FE7-C2D807254E0A}"/>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3532-4ACE-9164-B1FC096375E6}"/>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3532-4ACE-9164-B1FC096375E6}"/>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3532-4ACE-9164-B1FC096375E6}"/>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3532-4ACE-9164-B1FC096375E6}"/>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3532-4ACE-9164-B1FC096375E6}"/>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3532-4ACE-9164-B1FC096375E6}"/>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3532-4ACE-9164-B1FC096375E6}"/>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3532-4ACE-9164-B1FC096375E6}"/>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SEVERIDAD DE IMPACTO/IMPACTO DE DISPONIBILIDAD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3.6448806424076406E-2"/>
          <c:y val="6.4653579543976838E-2"/>
          <c:w val="0.95453892274572971"/>
          <c:h val="0.83155707406016321"/>
        </c:manualLayout>
      </c:layout>
      <c:barChart>
        <c:barDir val="col"/>
        <c:grouping val="stacked"/>
        <c:varyColors val="0"/>
        <c:ser>
          <c:idx val="0"/>
          <c:order val="0"/>
          <c:tx>
            <c:strRef>
              <c:f>'impactscoreV2-availability'!$B$43</c:f>
              <c:strCache>
                <c:ptCount val="1"/>
                <c:pt idx="0">
                  <c:v>COMPLETO</c:v>
                </c:pt>
              </c:strCache>
            </c:strRef>
          </c:tx>
          <c:spPr>
            <a:solidFill>
              <a:schemeClr val="accent1"/>
            </a:solidFill>
            <a:ln>
              <a:noFill/>
            </a:ln>
            <a:effectLst/>
          </c:spPr>
          <c:invertIfNegative val="0"/>
          <c:dLbls>
            <c:dLbl>
              <c:idx val="1"/>
              <c:layout>
                <c:manualLayout>
                  <c:x val="-5.793602676553199E-3"/>
                  <c:y val="-3.840615079041068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1CE9D884-8B55-4B3B-B26D-3A93AAA8C202}" type="VALUE">
                      <a:rPr lang="en-US">
                        <a:solidFill>
                          <a:schemeClr val="tx1"/>
                        </a:solidFill>
                      </a:rPr>
                      <a:pPr>
                        <a:defRPr sz="2400" b="1">
                          <a:solidFill>
                            <a:schemeClr val="bg1"/>
                          </a:solidFill>
                          <a:latin typeface="+mj-lt"/>
                        </a:defRPr>
                      </a:pPr>
                      <a:t>[VALOR]</a:t>
                    </a:fld>
                    <a:endParaRPr lang="es-ES"/>
                  </a:p>
                </c:rich>
              </c:tx>
              <c:spPr>
                <a:solidFill>
                  <a:srgbClr val="00206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EEB-4A42-B650-E2E54CBC5428}"/>
                </c:ext>
              </c:extLst>
            </c:dLbl>
            <c:dLbl>
              <c:idx val="2"/>
              <c:delete val="1"/>
              <c:extLst>
                <c:ext xmlns:c15="http://schemas.microsoft.com/office/drawing/2012/chart" uri="{CE6537A1-D6FC-4f65-9D91-7224C49458BB}"/>
                <c:ext xmlns:c16="http://schemas.microsoft.com/office/drawing/2014/chart" uri="{C3380CC4-5D6E-409C-BE32-E72D297353CC}">
                  <c16:uniqueId val="{00000000-1EEB-4A42-B650-E2E54CBC542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'impactscoreV2-availability'!$C$42:$E$42</c:f>
              <c:strCache>
                <c:ptCount val="3"/>
                <c:pt idx="0">
                  <c:v>SEVERIDAD DE IMPACTO ALTA</c:v>
                </c:pt>
                <c:pt idx="1">
                  <c:v>SEVERIDAD DE IMPACTO MEDIA</c:v>
                </c:pt>
                <c:pt idx="2">
                  <c:v>SEVERIDAD DE IMPACTO BAJA</c:v>
                </c:pt>
              </c:strCache>
            </c:strRef>
          </c:cat>
          <c:val>
            <c:numRef>
              <c:f>'impactscoreV2-availability'!$C$43:$E$43</c:f>
              <c:numCache>
                <c:formatCode>0.00%</c:formatCode>
                <c:ptCount val="3"/>
                <c:pt idx="0">
                  <c:v>0.34494436381228832</c:v>
                </c:pt>
                <c:pt idx="1">
                  <c:v>4.8379293662312528E-4</c:v>
                </c:pt>
                <c:pt idx="2">
                  <c:v>0</c:v>
                </c:pt>
              </c:numCache>
            </c:numRef>
          </c:val>
          <c:extLst xmlns:c15="http://schemas.microsoft.com/office/drawing/2012/chart">
            <c:ext xmlns:c16="http://schemas.microsoft.com/office/drawing/2014/chart" uri="{C3380CC4-5D6E-409C-BE32-E72D297353CC}">
              <c16:uniqueId val="{00000001-1EEB-4A42-B650-E2E54CBC5428}"/>
            </c:ext>
          </c:extLst>
        </c:ser>
        <c:ser>
          <c:idx val="1"/>
          <c:order val="1"/>
          <c:tx>
            <c:strRef>
              <c:f>'impactscoreV2-availability'!$B$44</c:f>
              <c:strCache>
                <c:ptCount val="1"/>
                <c:pt idx="0">
                  <c:v>PARCIAL</c:v>
                </c:pt>
              </c:strCache>
            </c:strRef>
          </c:tx>
          <c:spPr>
            <a:solidFill>
              <a:schemeClr val="accent3"/>
            </a:solidFill>
            <a:ln>
              <a:noFill/>
            </a:ln>
            <a:effectLst/>
          </c:spPr>
          <c:invertIfNegative val="0"/>
          <c:dLbls>
            <c:dLbl>
              <c:idx val="0"/>
              <c:tx>
                <c:rich>
                  <a:bodyPr/>
                  <a:lstStyle/>
                  <a:p>
                    <a:fld id="{96BC7AFC-A7F8-4E6A-B2C9-71CA77EF97FD}" type="VALUE">
                      <a:rPr lang="en-US">
                        <a:solidFill>
                          <a:schemeClr val="tx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EEB-4A42-B650-E2E54CBC542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'impactscoreV2-availability'!$C$42:$E$42</c:f>
              <c:strCache>
                <c:ptCount val="3"/>
                <c:pt idx="0">
                  <c:v>SEVERIDAD DE IMPACTO ALTA</c:v>
                </c:pt>
                <c:pt idx="1">
                  <c:v>SEVERIDAD DE IMPACTO MEDIA</c:v>
                </c:pt>
                <c:pt idx="2">
                  <c:v>SEVERIDAD DE IMPACTO BAJA</c:v>
                </c:pt>
              </c:strCache>
            </c:strRef>
          </c:cat>
          <c:val>
            <c:numRef>
              <c:f>'impactscoreV2-availability'!$C$44:$E$44</c:f>
              <c:numCache>
                <c:formatCode>0.00%</c:formatCode>
                <c:ptCount val="3"/>
                <c:pt idx="0">
                  <c:v>0</c:v>
                </c:pt>
                <c:pt idx="1">
                  <c:v>0.2946298984034833</c:v>
                </c:pt>
                <c:pt idx="2">
                  <c:v>5.5636187711659409E-2</c:v>
                </c:pt>
              </c:numCache>
            </c:numRef>
          </c:val>
          <c:extLst xmlns:c15="http://schemas.microsoft.com/office/drawing/2012/chart">
            <c:ext xmlns:c16="http://schemas.microsoft.com/office/drawing/2014/chart" uri="{C3380CC4-5D6E-409C-BE32-E72D297353CC}">
              <c16:uniqueId val="{00000003-1EEB-4A42-B650-E2E54CBC5428}"/>
            </c:ext>
          </c:extLst>
        </c:ser>
        <c:ser>
          <c:idx val="2"/>
          <c:order val="2"/>
          <c:tx>
            <c:strRef>
              <c:f>'impactscoreV2-availability'!$B$45</c:f>
              <c:strCache>
                <c:ptCount val="1"/>
                <c:pt idx="0">
                  <c:v>NINGUNO</c:v>
                </c:pt>
              </c:strCache>
            </c:strRef>
          </c:tx>
          <c:spPr>
            <a:solidFill>
              <a:schemeClr val="accent5"/>
            </a:solidFill>
            <a:ln>
              <a:noFill/>
            </a:ln>
            <a:effectLst/>
          </c:spPr>
          <c:invertIfNegative val="0"/>
          <c:dLbls>
            <c:dLbl>
              <c:idx val="0"/>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AE197B01-1E14-4697-8FE4-6499798DFABA}" type="VALUE">
                      <a:rPr lang="en-US">
                        <a:solidFill>
                          <a:schemeClr val="tx1"/>
                        </a:solidFill>
                      </a:rPr>
                      <a:pPr>
                        <a:defRPr sz="2400" b="1">
                          <a:solidFill>
                            <a:schemeClr val="bg1"/>
                          </a:solidFill>
                          <a:latin typeface="+mj-lt"/>
                        </a:defRPr>
                      </a:pPr>
                      <a:t>[VALOR]</a:t>
                    </a:fld>
                    <a:endParaRPr lang="es-ES"/>
                  </a:p>
                </c:rich>
              </c:tx>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EEB-4A42-B650-E2E54CBC542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'impactscoreV2-availability'!$C$42:$E$42</c:f>
              <c:strCache>
                <c:ptCount val="3"/>
                <c:pt idx="0">
                  <c:v>SEVERIDAD DE IMPACTO ALTA</c:v>
                </c:pt>
                <c:pt idx="1">
                  <c:v>SEVERIDAD DE IMPACTO MEDIA</c:v>
                </c:pt>
                <c:pt idx="2">
                  <c:v>SEVERIDAD DE IMPACTO BAJA</c:v>
                </c:pt>
              </c:strCache>
            </c:strRef>
          </c:cat>
          <c:val>
            <c:numRef>
              <c:f>'impactscoreV2-availability'!$C$45:$E$45</c:f>
              <c:numCache>
                <c:formatCode>0.00%</c:formatCode>
                <c:ptCount val="3"/>
                <c:pt idx="0">
                  <c:v>9.6758587324625057E-4</c:v>
                </c:pt>
                <c:pt idx="1">
                  <c:v>2.2738268021286888E-2</c:v>
                </c:pt>
                <c:pt idx="2">
                  <c:v>0.10982099661344943</c:v>
                </c:pt>
              </c:numCache>
            </c:numRef>
          </c:val>
          <c:extLst xmlns:c15="http://schemas.microsoft.com/office/drawing/2012/chart">
            <c:ext xmlns:c16="http://schemas.microsoft.com/office/drawing/2014/chart" uri="{C3380CC4-5D6E-409C-BE32-E72D297353CC}">
              <c16:uniqueId val="{00000005-1EEB-4A42-B650-E2E54CBC5428}"/>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'impactscoreV2-availability'!$B$46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'impactscoreV2-availability'!$C$42:$E$42</c15:sqref>
                        </c15:formulaRef>
                      </c:ext>
                    </c:extLst>
                    <c:strCache>
                      <c:ptCount val="3"/>
                      <c:pt idx="0">
                        <c:v>SEVERIDAD DE IMPACTO ALTA</c:v>
                      </c:pt>
                      <c:pt idx="1">
                        <c:v>SEVERIDAD DE IMPACTO MEDIA</c:v>
                      </c:pt>
                      <c:pt idx="2">
                        <c:v>SEVERIDAD DE IMPACTO BAJA</c:v>
                      </c:pt>
                    </c:strCache>
                  </c:strRef>
                </c:cat>
                <c:val>
                  <c:numRef>
                    <c:extLst>
                      <c:ext uri="{02D57815-91ED-43cb-92C2-25804820EDAC}">
                        <c15:formulaRef>
                          <c15:sqref>'impactscoreV2-availability'!$C$46:$E$46</c15:sqref>
                        </c15:formulaRef>
                      </c:ext>
                    </c:extLst>
                    <c:numCache>
                      <c:formatCode>0.00%</c:formatCode>
                      <c:ptCount val="3"/>
                      <c:pt idx="0">
                        <c:v>0.34591194968553457</c:v>
                      </c:pt>
                      <c:pt idx="1">
                        <c:v>0.31785195936139332</c:v>
                      </c:pt>
                      <c:pt idx="2">
                        <c:v>0.16545718432510884</c:v>
                      </c:pt>
                    </c:numCache>
                  </c:numRef>
                </c:val>
                <c:extLst>
                  <c:ext xmlns:c16="http://schemas.microsoft.com/office/drawing/2014/chart" uri="{C3380CC4-5D6E-409C-BE32-E72D297353CC}">
                    <c16:uniqueId val="{00000006-1EEB-4A42-B650-E2E54CBC5428}"/>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3327-45A3-A4CD-700B2F47466B}"/>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3327-45A3-A4CD-700B2F47466B}"/>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3327-45A3-A4CD-700B2F47466B}"/>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3327-45A3-A4CD-700B2F47466B}"/>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3327-45A3-A4CD-700B2F47466B}"/>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3327-45A3-A4CD-700B2F47466B}"/>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3327-45A3-A4CD-700B2F47466B}"/>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3327-45A3-A4CD-700B2F47466B}"/>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VECTOR DE ATAQUE/COMPLEJIDAD DE ATAQUE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attackvector_attackcomplex.V3!$B$43</c:f>
              <c:strCache>
                <c:ptCount val="1"/>
                <c:pt idx="0">
                  <c:v>ALTA</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A1B-46FF-B520-7D10CDE2538B}"/>
                </c:ext>
              </c:extLst>
            </c:dLbl>
            <c:dLbl>
              <c:idx val="1"/>
              <c:layout>
                <c:manualLayout>
                  <c:x val="6.437336307281332E-4"/>
                  <c:y val="-1.66426653425112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A1B-46FF-B520-7D10CDE2538B}"/>
                </c:ext>
              </c:extLst>
            </c:dLbl>
            <c:dLbl>
              <c:idx val="2"/>
              <c:layout>
                <c:manualLayout>
                  <c:x val="-4.8923755935338216E-2"/>
                  <c:y val="-3.9686355816757793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A1B-46FF-B520-7D10CDE2538B}"/>
                </c:ext>
              </c:extLst>
            </c:dLbl>
            <c:dLbl>
              <c:idx val="3"/>
              <c:layout>
                <c:manualLayout>
                  <c:x val="-8.4329105625385453E-2"/>
                  <c:y val="-6.6570661370045178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A1B-46FF-B520-7D10CDE2538B}"/>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attackvector_attackcomplex.V3!$C$42:$F$42</c:f>
              <c:strCache>
                <c:ptCount val="4"/>
                <c:pt idx="0">
                  <c:v>VECTOR DE ATAQUE RED</c:v>
                </c:pt>
                <c:pt idx="1">
                  <c:v>VECTOR DE ATAQUE LOCAL</c:v>
                </c:pt>
                <c:pt idx="2">
                  <c:v>VECTOR DE ATAQUE FÍSICO</c:v>
                </c:pt>
                <c:pt idx="3">
                  <c:v>VECTOR DE ATAQUE RED ADYACENTE</c:v>
                </c:pt>
              </c:strCache>
            </c:strRef>
          </c:cat>
          <c:val>
            <c:numRef>
              <c:f>attackvector_attackcomplex.V3!$C$43:$F$43</c:f>
              <c:numCache>
                <c:formatCode>0.00%</c:formatCode>
                <c:ptCount val="4"/>
                <c:pt idx="0">
                  <c:v>2.3705853894533137E-2</c:v>
                </c:pt>
                <c:pt idx="1">
                  <c:v>1.644895984518626E-2</c:v>
                </c:pt>
                <c:pt idx="2">
                  <c:v>4.8379293662312528E-4</c:v>
                </c:pt>
                <c:pt idx="3">
                  <c:v>1.9351717464925011E-3</c:v>
                </c:pt>
              </c:numCache>
            </c:numRef>
          </c:val>
          <c:extLst xmlns:c15="http://schemas.microsoft.com/office/drawing/2012/chart">
            <c:ext xmlns:c16="http://schemas.microsoft.com/office/drawing/2014/chart" uri="{C3380CC4-5D6E-409C-BE32-E72D297353CC}">
              <c16:uniqueId val="{00000001-EA1B-46FF-B520-7D10CDE2538B}"/>
            </c:ext>
          </c:extLst>
        </c:ser>
        <c:ser>
          <c:idx val="1"/>
          <c:order val="1"/>
          <c:tx>
            <c:strRef>
              <c:f>attackvector_attackcomplex.V3!$B$44</c:f>
              <c:strCache>
                <c:ptCount val="1"/>
                <c:pt idx="0">
                  <c:v>BAJA</c:v>
                </c:pt>
              </c:strCache>
            </c:strRef>
          </c:tx>
          <c:spPr>
            <a:solidFill>
              <a:schemeClr val="accent3"/>
            </a:solidFill>
            <a:ln>
              <a:noFill/>
            </a:ln>
            <a:effectLst/>
          </c:spPr>
          <c:invertIfNegative val="0"/>
          <c:dLbls>
            <c:dLbl>
              <c:idx val="2"/>
              <c:tx>
                <c:rich>
                  <a:bodyPr/>
                  <a:lstStyle/>
                  <a:p>
                    <a:fld id="{590C6A62-F574-406F-A38B-60B1531C4729}" type="VALUE">
                      <a:rPr lang="en-US">
                        <a:solidFill>
                          <a:schemeClr val="tx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A1B-46FF-B520-7D10CDE2538B}"/>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attackvector_attackcomplex.V3!$C$42:$F$42</c:f>
              <c:strCache>
                <c:ptCount val="4"/>
                <c:pt idx="0">
                  <c:v>VECTOR DE ATAQUE RED</c:v>
                </c:pt>
                <c:pt idx="1">
                  <c:v>VECTOR DE ATAQUE LOCAL</c:v>
                </c:pt>
                <c:pt idx="2">
                  <c:v>VECTOR DE ATAQUE FÍSICO</c:v>
                </c:pt>
                <c:pt idx="3">
                  <c:v>VECTOR DE ATAQUE RED ADYACENTE</c:v>
                </c:pt>
              </c:strCache>
            </c:strRef>
          </c:cat>
          <c:val>
            <c:numRef>
              <c:f>attackvector_attackcomplex.V3!$C$44:$F$44</c:f>
              <c:numCache>
                <c:formatCode>0.00%</c:formatCode>
                <c:ptCount val="4"/>
                <c:pt idx="0">
                  <c:v>0.59748427672955973</c:v>
                </c:pt>
                <c:pt idx="1">
                  <c:v>0.28592162554426703</c:v>
                </c:pt>
                <c:pt idx="2">
                  <c:v>1.0643444605708756E-2</c:v>
                </c:pt>
                <c:pt idx="3">
                  <c:v>3.1930333817126268E-2</c:v>
                </c:pt>
              </c:numCache>
            </c:numRef>
          </c:val>
          <c:extLst xmlns:c15="http://schemas.microsoft.com/office/drawing/2012/chart">
            <c:ext xmlns:c16="http://schemas.microsoft.com/office/drawing/2014/chart" uri="{C3380CC4-5D6E-409C-BE32-E72D297353CC}">
              <c16:uniqueId val="{00000002-EA1B-46FF-B520-7D10CDE2538B}"/>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attackvector_attackcomplex.V3!$B$45</c15:sqref>
                        </c15:formulaRef>
                      </c:ext>
                    </c:extLst>
                    <c:strCache>
                      <c:ptCount val="1"/>
                      <c:pt idx="0">
                        <c:v>TOTAL </c:v>
                      </c:pt>
                    </c:strCache>
                  </c:strRef>
                </c:tx>
                <c:spPr>
                  <a:solidFill>
                    <a:schemeClr val="accent5"/>
                  </a:solidFill>
                  <a:ln>
                    <a:noFill/>
                  </a:ln>
                  <a:effectLst/>
                </c:spPr>
                <c:invertIfNegative val="0"/>
                <c:dLbls>
                  <c:delete val="1"/>
                </c:dLbls>
                <c:cat>
                  <c:strRef>
                    <c:extLst>
                      <c:ext uri="{02D57815-91ED-43cb-92C2-25804820EDAC}">
                        <c15:formulaRef>
                          <c15:sqref>attackvector_attackcomplex.V3!$C$42:$F$42</c15:sqref>
                        </c15:formulaRef>
                      </c:ext>
                    </c:extLst>
                    <c:strCache>
                      <c:ptCount val="4"/>
                      <c:pt idx="0">
                        <c:v>VECTOR DE ATAQUE RED</c:v>
                      </c:pt>
                      <c:pt idx="1">
                        <c:v>VECTOR DE ATAQUE LOCAL</c:v>
                      </c:pt>
                      <c:pt idx="2">
                        <c:v>VECTOR DE ATAQUE FÍSICO</c:v>
                      </c:pt>
                      <c:pt idx="3">
                        <c:v>VECTOR DE ATAQUE RED ADYACENTE</c:v>
                      </c:pt>
                    </c:strCache>
                  </c:strRef>
                </c:cat>
                <c:val>
                  <c:numRef>
                    <c:extLst>
                      <c:ext uri="{02D57815-91ED-43cb-92C2-25804820EDAC}">
                        <c15:formulaRef>
                          <c15:sqref>attackvector_attackcomplex.V3!$C$45:$F$45</c15:sqref>
                        </c15:formulaRef>
                      </c:ext>
                    </c:extLst>
                    <c:numCache>
                      <c:formatCode>0.00%</c:formatCode>
                      <c:ptCount val="4"/>
                      <c:pt idx="0">
                        <c:v>0.6211901306240929</c:v>
                      </c:pt>
                      <c:pt idx="1">
                        <c:v>0.30237058538945327</c:v>
                      </c:pt>
                      <c:pt idx="2">
                        <c:v>1.1127237542331881E-2</c:v>
                      </c:pt>
                      <c:pt idx="3">
                        <c:v>3.3865505563618767E-2</c:v>
                      </c:pt>
                    </c:numCache>
                  </c:numRef>
                </c:val>
                <c:extLst>
                  <c:ext xmlns:c16="http://schemas.microsoft.com/office/drawing/2014/chart" uri="{C3380CC4-5D6E-409C-BE32-E72D297353CC}">
                    <c16:uniqueId val="{00000003-EA1B-46FF-B520-7D10CDE2538B}"/>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s-ES" sz="2400" b="1" i="0" baseline="0">
                <a:effectLst/>
              </a:rPr>
              <a:t>RELACION EXPLOTABILIDAD/AÑO DE PUBLICACION CVE IOT Y SMART HOME CONJUNTAS</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i="0" baseline="0">
              <a:effectLst/>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1"/>
          <c:order val="1"/>
          <c:tx>
            <c:strRef>
              <c:f>exploitabilityscoreV2_published!$B$127</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exploitabilityscoreV2_published!$C$125:$E$125</c:f>
              <c:strCache>
                <c:ptCount val="3"/>
                <c:pt idx="0">
                  <c:v>EXPLOTABILIDAD ALTA</c:v>
                </c:pt>
                <c:pt idx="1">
                  <c:v>EXPLOTABILIDAD MEDIA</c:v>
                </c:pt>
                <c:pt idx="2">
                  <c:v>EXPLOTABILIDAD BAJA</c:v>
                </c:pt>
              </c:strCache>
            </c:strRef>
          </c:cat>
          <c:val>
            <c:numRef>
              <c:f>exploitabilityscoreV2_published!$C$127:$E$127</c:f>
              <c:numCache>
                <c:formatCode>0.00%</c:formatCode>
                <c:ptCount val="3"/>
                <c:pt idx="0">
                  <c:v>0.13789999999999999</c:v>
                </c:pt>
                <c:pt idx="1">
                  <c:v>4.3E-3</c:v>
                </c:pt>
                <c:pt idx="2">
                  <c:v>4.0599999999999997E-2</c:v>
                </c:pt>
              </c:numCache>
            </c:numRef>
          </c:val>
          <c:extLst>
            <c:ext xmlns:c16="http://schemas.microsoft.com/office/drawing/2014/chart" uri="{C3380CC4-5D6E-409C-BE32-E72D297353CC}">
              <c16:uniqueId val="{00000001-438E-41EF-A512-49C1B3461DCE}"/>
            </c:ext>
          </c:extLst>
        </c:ser>
        <c:ser>
          <c:idx val="2"/>
          <c:order val="2"/>
          <c:tx>
            <c:strRef>
              <c:f>exploitabilityscoreV2_published!$B$128</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exploitabilityscoreV2_published!$C$125:$E$125</c:f>
              <c:strCache>
                <c:ptCount val="3"/>
                <c:pt idx="0">
                  <c:v>EXPLOTABILIDAD ALTA</c:v>
                </c:pt>
                <c:pt idx="1">
                  <c:v>EXPLOTABILIDAD MEDIA</c:v>
                </c:pt>
                <c:pt idx="2">
                  <c:v>EXPLOTABILIDAD BAJA</c:v>
                </c:pt>
              </c:strCache>
            </c:strRef>
          </c:cat>
          <c:val>
            <c:numRef>
              <c:f>exploitabilityscoreV2_published!$C$128:$E$128</c:f>
              <c:numCache>
                <c:formatCode>0.00%</c:formatCode>
                <c:ptCount val="3"/>
                <c:pt idx="0">
                  <c:v>9.5299999999999996E-2</c:v>
                </c:pt>
                <c:pt idx="1">
                  <c:v>8.2000000000000007E-3</c:v>
                </c:pt>
                <c:pt idx="2">
                  <c:v>7.2999999999999995E-2</c:v>
                </c:pt>
              </c:numCache>
            </c:numRef>
          </c:val>
          <c:extLst>
            <c:ext xmlns:c16="http://schemas.microsoft.com/office/drawing/2014/chart" uri="{C3380CC4-5D6E-409C-BE32-E72D297353CC}">
              <c16:uniqueId val="{00000002-438E-41EF-A512-49C1B3461DCE}"/>
            </c:ext>
          </c:extLst>
        </c:ser>
        <c:ser>
          <c:idx val="3"/>
          <c:order val="3"/>
          <c:tx>
            <c:strRef>
              <c:f>exploitabilityscoreV2_published!$B$129</c:f>
              <c:strCache>
                <c:ptCount val="1"/>
                <c:pt idx="0">
                  <c:v>2020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exploitabilityscoreV2_published!$C$125:$E$125</c:f>
              <c:strCache>
                <c:ptCount val="3"/>
                <c:pt idx="0">
                  <c:v>EXPLOTABILIDAD ALTA</c:v>
                </c:pt>
                <c:pt idx="1">
                  <c:v>EXPLOTABILIDAD MEDIA</c:v>
                </c:pt>
                <c:pt idx="2">
                  <c:v>EXPLOTABILIDAD BAJA</c:v>
                </c:pt>
              </c:strCache>
            </c:strRef>
          </c:cat>
          <c:val>
            <c:numRef>
              <c:f>exploitabilityscoreV2_published!$C$129:$E$129</c:f>
              <c:numCache>
                <c:formatCode>0.00%</c:formatCode>
                <c:ptCount val="3"/>
                <c:pt idx="0">
                  <c:v>8.5599999999999996E-2</c:v>
                </c:pt>
                <c:pt idx="1">
                  <c:v>1.11E-2</c:v>
                </c:pt>
                <c:pt idx="2">
                  <c:v>8.5599999999999996E-2</c:v>
                </c:pt>
              </c:numCache>
            </c:numRef>
          </c:val>
          <c:extLst>
            <c:ext xmlns:c16="http://schemas.microsoft.com/office/drawing/2014/chart" uri="{C3380CC4-5D6E-409C-BE32-E72D297353CC}">
              <c16:uniqueId val="{00000003-438E-41EF-A512-49C1B3461DCE}"/>
            </c:ext>
          </c:extLst>
        </c:ser>
        <c:ser>
          <c:idx val="4"/>
          <c:order val="4"/>
          <c:tx>
            <c:strRef>
              <c:f>exploitabilityscoreV2_published!$B$130</c:f>
              <c:strCache>
                <c:ptCount val="1"/>
                <c:pt idx="0">
                  <c:v>2019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exploitabilityscoreV2_published!$C$125:$E$125</c:f>
              <c:strCache>
                <c:ptCount val="3"/>
                <c:pt idx="0">
                  <c:v>EXPLOTABILIDAD ALTA</c:v>
                </c:pt>
                <c:pt idx="1">
                  <c:v>EXPLOTABILIDAD MEDIA</c:v>
                </c:pt>
                <c:pt idx="2">
                  <c:v>EXPLOTABILIDAD BAJA</c:v>
                </c:pt>
              </c:strCache>
            </c:strRef>
          </c:cat>
          <c:val>
            <c:numRef>
              <c:f>exploitabilityscoreV2_published!$C$130:$E$130</c:f>
              <c:numCache>
                <c:formatCode>0.00%</c:formatCode>
                <c:ptCount val="3"/>
                <c:pt idx="0">
                  <c:v>0.1026</c:v>
                </c:pt>
                <c:pt idx="1">
                  <c:v>1.06E-2</c:v>
                </c:pt>
                <c:pt idx="2">
                  <c:v>8.3299999999999999E-2</c:v>
                </c:pt>
              </c:numCache>
            </c:numRef>
          </c:val>
          <c:extLst>
            <c:ext xmlns:c16="http://schemas.microsoft.com/office/drawing/2014/chart" uri="{C3380CC4-5D6E-409C-BE32-E72D297353CC}">
              <c16:uniqueId val="{00000004-438E-41EF-A512-49C1B3461DCE}"/>
            </c:ext>
          </c:extLst>
        </c:ser>
        <c:ser>
          <c:idx val="5"/>
          <c:order val="5"/>
          <c:tx>
            <c:strRef>
              <c:f>exploitabilityscoreV2_published!$B$131</c:f>
              <c:strCache>
                <c:ptCount val="1"/>
                <c:pt idx="0">
                  <c:v>2018(0 ANTERIOR)</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exploitabilityscoreV2_published!$C$125:$E$125</c:f>
              <c:strCache>
                <c:ptCount val="3"/>
                <c:pt idx="0">
                  <c:v>EXPLOTABILIDAD ALTA</c:v>
                </c:pt>
                <c:pt idx="1">
                  <c:v>EXPLOTABILIDAD MEDIA</c:v>
                </c:pt>
                <c:pt idx="2">
                  <c:v>EXPLOTABILIDAD BAJA</c:v>
                </c:pt>
              </c:strCache>
            </c:strRef>
          </c:cat>
          <c:val>
            <c:numRef>
              <c:f>exploitabilityscoreV2_published!$C$131:$E$131</c:f>
              <c:numCache>
                <c:formatCode>0.00%</c:formatCode>
                <c:ptCount val="3"/>
                <c:pt idx="0">
                  <c:v>7.3499999999999996E-2</c:v>
                </c:pt>
                <c:pt idx="1">
                  <c:v>7.4000000000000003E-3</c:v>
                </c:pt>
                <c:pt idx="2">
                  <c:v>1.0200000000000001E-2</c:v>
                </c:pt>
              </c:numCache>
            </c:numRef>
          </c:val>
          <c:extLst>
            <c:ext xmlns:c16="http://schemas.microsoft.com/office/drawing/2014/chart" uri="{C3380CC4-5D6E-409C-BE32-E72D297353CC}">
              <c16:uniqueId val="{00000005-438E-41EF-A512-49C1B3461DCE}"/>
            </c:ext>
          </c:extLst>
        </c:ser>
        <c:dLbls>
          <c:dLblPos val="ctr"/>
          <c:showLegendKey val="0"/>
          <c:showVal val="1"/>
          <c:showCatName val="0"/>
          <c:showSerName val="0"/>
          <c:showPercent val="0"/>
          <c:showBubbleSize val="0"/>
        </c:dLbls>
        <c:gapWidth val="219"/>
        <c:overlap val="100"/>
        <c:axId val="1183587024"/>
        <c:axId val="1183586368"/>
        <c:extLst>
          <c:ext xmlns:c15="http://schemas.microsoft.com/office/drawing/2012/chart" uri="{02D57815-91ED-43cb-92C2-25804820EDAC}">
            <c15:filteredBarSeries>
              <c15:ser>
                <c:idx val="0"/>
                <c:order val="0"/>
                <c:tx>
                  <c:strRef>
                    <c:extLst>
                      <c:ext uri="{02D57815-91ED-43cb-92C2-25804820EDAC}">
                        <c15:formulaRef>
                          <c15:sqref>exploitabilityscoreV2_published!$B$126</c15:sqref>
                        </c15:formulaRef>
                      </c:ext>
                    </c:extLst>
                    <c:strCache>
                      <c:ptCount val="1"/>
                      <c:pt idx="0">
                        <c:v>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exploitabilityscoreV2_published!$C$125:$E$125</c15:sqref>
                        </c15:formulaRef>
                      </c:ext>
                    </c:extLst>
                    <c:strCache>
                      <c:ptCount val="3"/>
                      <c:pt idx="0">
                        <c:v>EXPLOTABILIDAD ALTA</c:v>
                      </c:pt>
                      <c:pt idx="1">
                        <c:v>EXPLOTABILIDAD MEDIA</c:v>
                      </c:pt>
                      <c:pt idx="2">
                        <c:v>EXPLOTABILIDAD BAJA</c:v>
                      </c:pt>
                    </c:strCache>
                  </c:strRef>
                </c:cat>
                <c:val>
                  <c:numRef>
                    <c:extLst>
                      <c:ext uri="{02D57815-91ED-43cb-92C2-25804820EDAC}">
                        <c15:formulaRef>
                          <c15:sqref>exploitabilityscoreV2_published!$C$126:$E$126</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0-438E-41EF-A512-49C1B3461DC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exploitabilityscoreV2_published!$B$132</c15:sqref>
                        </c15:formulaRef>
                      </c:ext>
                    </c:extLst>
                    <c:strCache>
                      <c:ptCount val="1"/>
                      <c:pt idx="0">
                        <c:v>TOTAL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exploitabilityscoreV2_published!$C$125:$E$125</c15:sqref>
                        </c15:formulaRef>
                      </c:ext>
                    </c:extLst>
                    <c:strCache>
                      <c:ptCount val="3"/>
                      <c:pt idx="0">
                        <c:v>EXPLOTABILIDAD ALTA</c:v>
                      </c:pt>
                      <c:pt idx="1">
                        <c:v>EXPLOTABILIDAD MEDIA</c:v>
                      </c:pt>
                      <c:pt idx="2">
                        <c:v>EXPLOTABILIDAD BAJA</c:v>
                      </c:pt>
                    </c:strCache>
                  </c:strRef>
                </c:cat>
                <c:val>
                  <c:numRef>
                    <c:extLst xmlns:c15="http://schemas.microsoft.com/office/drawing/2012/chart">
                      <c:ext xmlns:c15="http://schemas.microsoft.com/office/drawing/2012/chart" uri="{02D57815-91ED-43cb-92C2-25804820EDAC}">
                        <c15:formulaRef>
                          <c15:sqref>exploitabilityscoreV2_published!$C$132:$E$132</c15:sqref>
                        </c15:formulaRef>
                      </c:ext>
                    </c:extLst>
                    <c:numCache>
                      <c:formatCode>0.00%</c:formatCode>
                      <c:ptCount val="3"/>
                      <c:pt idx="0">
                        <c:v>0.49490000000000001</c:v>
                      </c:pt>
                      <c:pt idx="1">
                        <c:v>4.1599999999999998E-2</c:v>
                      </c:pt>
                      <c:pt idx="2">
                        <c:v>0.29269999999999996</c:v>
                      </c:pt>
                    </c:numCache>
                  </c:numRef>
                </c:val>
                <c:extLst xmlns:c15="http://schemas.microsoft.com/office/drawing/2012/chart">
                  <c:ext xmlns:c16="http://schemas.microsoft.com/office/drawing/2014/chart" uri="{C3380CC4-5D6E-409C-BE32-E72D297353CC}">
                    <c16:uniqueId val="{00000006-438E-41EF-A512-49C1B3461DCE}"/>
                  </c:ext>
                </c:extLst>
              </c15:ser>
            </c15:filteredBarSeries>
          </c:ext>
        </c:extLst>
      </c:barChart>
      <c:catAx>
        <c:axId val="118358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83586368"/>
        <c:crosses val="autoZero"/>
        <c:auto val="1"/>
        <c:lblAlgn val="ctr"/>
        <c:lblOffset val="100"/>
        <c:noMultiLvlLbl val="0"/>
      </c:catAx>
      <c:valAx>
        <c:axId val="1183586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8358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6E39-47A8-87D2-F1C191A3B22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6E39-47A8-87D2-F1C191A3B22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6E39-47A8-87D2-F1C191A3B22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6E39-47A8-87D2-F1C191A3B22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6E39-47A8-87D2-F1C191A3B22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6E39-47A8-87D2-F1C191A3B22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6E39-47A8-87D2-F1C191A3B22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6E39-47A8-87D2-F1C191A3B22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VECTOR DE ACCESO/COMPLEJIDAD DE ACCESO CVSSV2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3.838000731626081E-2"/>
          <c:y val="7.1054597513156625E-2"/>
          <c:w val="0.95453892274572971"/>
          <c:h val="0.83795811552629473"/>
        </c:manualLayout>
      </c:layout>
      <c:barChart>
        <c:barDir val="col"/>
        <c:grouping val="stacked"/>
        <c:varyColors val="0"/>
        <c:ser>
          <c:idx val="0"/>
          <c:order val="0"/>
          <c:tx>
            <c:strRef>
              <c:f>accessvector_accesscomplexV2!$B$43</c:f>
              <c:strCache>
                <c:ptCount val="1"/>
                <c:pt idx="0">
                  <c:v>ALTA</c:v>
                </c:pt>
              </c:strCache>
            </c:strRef>
          </c:tx>
          <c:spPr>
            <a:solidFill>
              <a:schemeClr val="accent1"/>
            </a:solidFill>
            <a:ln>
              <a:noFill/>
            </a:ln>
            <a:effectLst/>
          </c:spPr>
          <c:invertIfNegative val="0"/>
          <c:dLbls>
            <c:dLbl>
              <c:idx val="0"/>
              <c:layout>
                <c:manualLayout>
                  <c:x val="8.5616572886841713E-2"/>
                  <c:y val="-3.3285327329743583E-2"/>
                </c:manualLayout>
              </c:layout>
              <c:tx>
                <c:rich>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fld id="{396815AD-E9BE-41B0-BE3B-F7CB3DFAA9AE}" type="VALUE">
                      <a:rPr lang="en-US">
                        <a:solidFill>
                          <a:schemeClr val="tx1"/>
                        </a:solidFill>
                      </a:rPr>
                      <a:pPr>
                        <a:defRPr sz="32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E7DD-47EC-8B38-A8BBE539354B}"/>
                </c:ext>
              </c:extLst>
            </c:dLbl>
            <c:dLbl>
              <c:idx val="1"/>
              <c:layout>
                <c:manualLayout>
                  <c:x val="-9.3341376455579314E-2"/>
                  <c:y val="-4.2246761610828396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DD-47EC-8B38-A8BBE539354B}"/>
                </c:ext>
              </c:extLst>
            </c:dLbl>
            <c:dLbl>
              <c:idx val="2"/>
              <c:layout>
                <c:manualLayout>
                  <c:x val="-8.4329105625385453E-2"/>
                  <c:y val="-6.6570661370045178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7DD-47EC-8B38-A8BBE539354B}"/>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accessvector_accesscomplexV2!$C$42:$E$42</c:f>
              <c:strCache>
                <c:ptCount val="3"/>
                <c:pt idx="0">
                  <c:v>VECTOR DE ACCESO RED</c:v>
                </c:pt>
                <c:pt idx="1">
                  <c:v>VECTOR DE ACCESO LOCAL</c:v>
                </c:pt>
                <c:pt idx="2">
                  <c:v>VECTOR DE ACCESO RED ADYACENTE</c:v>
                </c:pt>
              </c:strCache>
            </c:strRef>
          </c:cat>
          <c:val>
            <c:numRef>
              <c:f>accessvector_accesscomplexV2!$C$43:$E$43</c:f>
              <c:numCache>
                <c:formatCode>0.00%</c:formatCode>
                <c:ptCount val="3"/>
                <c:pt idx="0">
                  <c:v>5.3217223028543779E-3</c:v>
                </c:pt>
                <c:pt idx="1">
                  <c:v>4.8379293662312528E-4</c:v>
                </c:pt>
                <c:pt idx="2">
                  <c:v>4.8379293662312528E-4</c:v>
                </c:pt>
              </c:numCache>
            </c:numRef>
          </c:val>
          <c:extLst xmlns:c15="http://schemas.microsoft.com/office/drawing/2012/chart">
            <c:ext xmlns:c16="http://schemas.microsoft.com/office/drawing/2014/chart" uri="{C3380CC4-5D6E-409C-BE32-E72D297353CC}">
              <c16:uniqueId val="{00000004-E7DD-47EC-8B38-A8BBE539354B}"/>
            </c:ext>
          </c:extLst>
        </c:ser>
        <c:ser>
          <c:idx val="1"/>
          <c:order val="1"/>
          <c:tx>
            <c:strRef>
              <c:f>accessvector_accesscomplexV2!$B$44</c:f>
              <c:strCache>
                <c:ptCount val="1"/>
                <c:pt idx="0">
                  <c:v>MEDIA</c:v>
                </c:pt>
              </c:strCache>
            </c:strRef>
          </c:tx>
          <c:spPr>
            <a:solidFill>
              <a:schemeClr val="accent3"/>
            </a:solidFill>
            <a:ln>
              <a:noFill/>
            </a:ln>
            <a:effectLst/>
          </c:spPr>
          <c:invertIfNegative val="0"/>
          <c:dLbls>
            <c:dLbl>
              <c:idx val="1"/>
              <c:layout>
                <c:manualLayout>
                  <c:x val="6.437336307281332E-4"/>
                  <c:y val="-7.681229383786980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7DD-47EC-8B38-A8BBE539354B}"/>
                </c:ext>
              </c:extLst>
            </c:dLbl>
            <c:dLbl>
              <c:idx val="2"/>
              <c:layout>
                <c:manualLayout>
                  <c:x val="0.11007845085451058"/>
                  <c:y val="-4.4807171405424152E-2"/>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7DD-47EC-8B38-A8BBE539354B}"/>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accessvector_accesscomplexV2!$C$42:$E$42</c:f>
              <c:strCache>
                <c:ptCount val="3"/>
                <c:pt idx="0">
                  <c:v>VECTOR DE ACCESO RED</c:v>
                </c:pt>
                <c:pt idx="1">
                  <c:v>VECTOR DE ACCESO LOCAL</c:v>
                </c:pt>
                <c:pt idx="2">
                  <c:v>VECTOR DE ACCESO RED ADYACENTE</c:v>
                </c:pt>
              </c:strCache>
            </c:strRef>
          </c:cat>
          <c:val>
            <c:numRef>
              <c:f>accessvector_accesscomplexV2!$C$44:$E$44</c:f>
              <c:numCache>
                <c:formatCode>0.00%</c:formatCode>
                <c:ptCount val="3"/>
                <c:pt idx="0">
                  <c:v>6.1441702951136906E-2</c:v>
                </c:pt>
                <c:pt idx="1">
                  <c:v>1.7900338655055633E-2</c:v>
                </c:pt>
                <c:pt idx="2">
                  <c:v>3.8703434929850023E-3</c:v>
                </c:pt>
              </c:numCache>
            </c:numRef>
          </c:val>
          <c:extLst xmlns:c15="http://schemas.microsoft.com/office/drawing/2012/chart">
            <c:ext xmlns:c16="http://schemas.microsoft.com/office/drawing/2014/chart" uri="{C3380CC4-5D6E-409C-BE32-E72D297353CC}">
              <c16:uniqueId val="{00000006-E7DD-47EC-8B38-A8BBE539354B}"/>
            </c:ext>
          </c:extLst>
        </c:ser>
        <c:ser>
          <c:idx val="2"/>
          <c:order val="2"/>
          <c:tx>
            <c:strRef>
              <c:f>accessvector_accesscomplexV2!$B$45</c:f>
              <c:strCache>
                <c:ptCount val="1"/>
                <c:pt idx="0">
                  <c:v>BAJA</c:v>
                </c:pt>
              </c:strCache>
            </c:strRef>
          </c:tx>
          <c:spPr>
            <a:solidFill>
              <a:schemeClr val="accent5"/>
            </a:solidFill>
            <a:ln>
              <a:noFill/>
            </a:ln>
            <a:effectLst/>
          </c:spPr>
          <c:invertIfNegative val="0"/>
          <c:dLbls>
            <c:dLbl>
              <c:idx val="2"/>
              <c:layout>
                <c:manualLayout>
                  <c:x val="8.3685371994656373E-3"/>
                  <c:y val="7.681229383786980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7DD-47EC-8B38-A8BBE539354B}"/>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accessvector_accesscomplexV2!$C$42:$E$42</c:f>
              <c:strCache>
                <c:ptCount val="3"/>
                <c:pt idx="0">
                  <c:v>VECTOR DE ACCESO RED</c:v>
                </c:pt>
                <c:pt idx="1">
                  <c:v>VECTOR DE ACCESO LOCAL</c:v>
                </c:pt>
                <c:pt idx="2">
                  <c:v>VECTOR DE ACCESO RED ADYACENTE</c:v>
                </c:pt>
              </c:strCache>
            </c:strRef>
          </c:cat>
          <c:val>
            <c:numRef>
              <c:f>accessvector_accesscomplexV2!$C$45:$E$45</c:f>
              <c:numCache>
                <c:formatCode>0.00%</c:formatCode>
                <c:ptCount val="3"/>
                <c:pt idx="0">
                  <c:v>0.44170295113691338</c:v>
                </c:pt>
                <c:pt idx="1">
                  <c:v>0.27334300919206578</c:v>
                </c:pt>
                <c:pt idx="2">
                  <c:v>2.4673439767779391E-2</c:v>
                </c:pt>
              </c:numCache>
            </c:numRef>
          </c:val>
          <c:extLst xmlns:c15="http://schemas.microsoft.com/office/drawing/2012/chart">
            <c:ext xmlns:c16="http://schemas.microsoft.com/office/drawing/2014/chart" uri="{C3380CC4-5D6E-409C-BE32-E72D297353CC}">
              <c16:uniqueId val="{00000007-E7DD-47EC-8B38-A8BBE539354B}"/>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accessvector_accesscomplexV2!$B$46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accessvector_accesscomplexV2!$C$42:$E$42</c15:sqref>
                        </c15:formulaRef>
                      </c:ext>
                    </c:extLst>
                    <c:strCache>
                      <c:ptCount val="3"/>
                      <c:pt idx="0">
                        <c:v>VECTOR DE ACCESO RED</c:v>
                      </c:pt>
                      <c:pt idx="1">
                        <c:v>VECTOR DE ACCESO LOCAL</c:v>
                      </c:pt>
                      <c:pt idx="2">
                        <c:v>VECTOR DE ACCESO RED ADYACENTE</c:v>
                      </c:pt>
                    </c:strCache>
                  </c:strRef>
                </c:cat>
                <c:val>
                  <c:numRef>
                    <c:extLst>
                      <c:ext uri="{02D57815-91ED-43cb-92C2-25804820EDAC}">
                        <c15:formulaRef>
                          <c15:sqref>accessvector_accesscomplexV2!$C$46:$E$46</c15:sqref>
                        </c15:formulaRef>
                      </c:ext>
                    </c:extLst>
                    <c:numCache>
                      <c:formatCode>0.00%</c:formatCode>
                      <c:ptCount val="3"/>
                      <c:pt idx="0">
                        <c:v>0.50846637639090464</c:v>
                      </c:pt>
                      <c:pt idx="1">
                        <c:v>0.29172714078374451</c:v>
                      </c:pt>
                      <c:pt idx="2">
                        <c:v>2.9027576197387519E-2</c:v>
                      </c:pt>
                    </c:numCache>
                  </c:numRef>
                </c:val>
                <c:extLst>
                  <c:ext xmlns:c16="http://schemas.microsoft.com/office/drawing/2014/chart" uri="{C3380CC4-5D6E-409C-BE32-E72D297353CC}">
                    <c16:uniqueId val="{00000008-E7DD-47EC-8B38-A8BBE539354B}"/>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EE43-4787-B011-4AFFB42F9773}"/>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EE43-4787-B011-4AFFB42F9773}"/>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EE43-4787-B011-4AFFB42F9773}"/>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EE43-4787-B011-4AFFB42F9773}"/>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EE43-4787-B011-4AFFB42F9773}"/>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EE43-4787-B011-4AFFB42F9773}"/>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EE43-4787-B011-4AFFB42F9773}"/>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EE43-4787-B011-4AFFB42F9773}"/>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INTEGRIDAD/IMPACTO DE CONFIDENCIALIDAD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'integrity_confidentiality V3'!$B$43</c:f>
              <c:strCache>
                <c:ptCount val="1"/>
                <c:pt idx="0">
                  <c:v>ALTO</c:v>
                </c:pt>
              </c:strCache>
            </c:strRef>
          </c:tx>
          <c:spPr>
            <a:solidFill>
              <a:schemeClr val="accent1"/>
            </a:solidFill>
            <a:ln>
              <a:noFill/>
            </a:ln>
            <a:effectLst/>
          </c:spPr>
          <c:invertIfNegative val="0"/>
          <c:dLbls>
            <c:dLbl>
              <c:idx val="1"/>
              <c:layout>
                <c:manualLayout>
                  <c:x val="-6.1907524879147491E-4"/>
                  <c:y val="-0.14846786653497324"/>
                </c:manualLayout>
              </c:layout>
              <c:tx>
                <c:rich>
                  <a:bodyPr/>
                  <a:lstStyle/>
                  <a:p>
                    <a:fld id="{7E1AC28A-E7CD-4906-8473-465B4DE16AC1}"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C6E6-43C0-83F7-95E52B4B3780}"/>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6E6-43C0-83F7-95E52B4B3780}"/>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'integrity_confidentiality V3'!$C$42:$E$42</c:f>
              <c:strCache>
                <c:ptCount val="3"/>
                <c:pt idx="0">
                  <c:v>IMPACTO INTEGRIDAD ALTO</c:v>
                </c:pt>
                <c:pt idx="1">
                  <c:v>IMPACTO INTEGRIDAD BAJO</c:v>
                </c:pt>
                <c:pt idx="2">
                  <c:v>NO IMPACTO INTEGRIDAD</c:v>
                </c:pt>
              </c:strCache>
            </c:strRef>
          </c:cat>
          <c:val>
            <c:numRef>
              <c:f>'integrity_confidentiality V3'!$C$43:$E$43</c:f>
              <c:numCache>
                <c:formatCode>0.00%</c:formatCode>
                <c:ptCount val="3"/>
                <c:pt idx="0">
                  <c:v>0.64247701983551042</c:v>
                </c:pt>
                <c:pt idx="1">
                  <c:v>1.4513788098693759E-3</c:v>
                </c:pt>
                <c:pt idx="2">
                  <c:v>0.11465892597968068</c:v>
                </c:pt>
              </c:numCache>
            </c:numRef>
          </c:val>
          <c:extLst xmlns:c15="http://schemas.microsoft.com/office/drawing/2012/chart">
            <c:ext xmlns:c16="http://schemas.microsoft.com/office/drawing/2014/chart" uri="{C3380CC4-5D6E-409C-BE32-E72D297353CC}">
              <c16:uniqueId val="{00000001-C6E6-43C0-83F7-95E52B4B3780}"/>
            </c:ext>
          </c:extLst>
        </c:ser>
        <c:ser>
          <c:idx val="1"/>
          <c:order val="1"/>
          <c:tx>
            <c:strRef>
              <c:f>'integrity_confidentiality V3'!$B$44</c:f>
              <c:strCache>
                <c:ptCount val="1"/>
                <c:pt idx="0">
                  <c:v>BAJO</c:v>
                </c:pt>
              </c:strCache>
            </c:strRef>
          </c:tx>
          <c:spPr>
            <a:solidFill>
              <a:schemeClr val="accent3"/>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2-C6E6-43C0-83F7-95E52B4B3780}"/>
                </c:ext>
              </c:extLst>
            </c:dLbl>
            <c:dLbl>
              <c:idx val="1"/>
              <c:layout>
                <c:manualLayout>
                  <c:x val="-2.4763009951658996E-3"/>
                  <c:y val="-1.6879872515292489E-16"/>
                </c:manualLayout>
              </c:layout>
              <c:tx>
                <c:rich>
                  <a:bodyPr/>
                  <a:lstStyle/>
                  <a:p>
                    <a:fld id="{79A741EF-1F3A-4AEC-BDD0-64D2AF4C6D1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C6E6-43C0-83F7-95E52B4B3780}"/>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'integrity_confidentiality V3'!$C$42:$E$42</c:f>
              <c:strCache>
                <c:ptCount val="3"/>
                <c:pt idx="0">
                  <c:v>IMPACTO INTEGRIDAD ALTO</c:v>
                </c:pt>
                <c:pt idx="1">
                  <c:v>IMPACTO INTEGRIDAD BAJO</c:v>
                </c:pt>
                <c:pt idx="2">
                  <c:v>NO IMPACTO INTEGRIDAD</c:v>
                </c:pt>
              </c:strCache>
            </c:strRef>
          </c:cat>
          <c:val>
            <c:numRef>
              <c:f>'integrity_confidentiality V3'!$C$44:$E$44</c:f>
              <c:numCache>
                <c:formatCode>0.00%</c:formatCode>
                <c:ptCount val="3"/>
                <c:pt idx="0">
                  <c:v>0</c:v>
                </c:pt>
                <c:pt idx="1">
                  <c:v>2.4673439767779391E-2</c:v>
                </c:pt>
                <c:pt idx="2">
                  <c:v>1.1611030478955007E-2</c:v>
                </c:pt>
              </c:numCache>
            </c:numRef>
          </c:val>
          <c:extLst xmlns:c15="http://schemas.microsoft.com/office/drawing/2012/chart">
            <c:ext xmlns:c16="http://schemas.microsoft.com/office/drawing/2014/chart" uri="{C3380CC4-5D6E-409C-BE32-E72D297353CC}">
              <c16:uniqueId val="{00000003-C6E6-43C0-83F7-95E52B4B3780}"/>
            </c:ext>
          </c:extLst>
        </c:ser>
        <c:ser>
          <c:idx val="2"/>
          <c:order val="2"/>
          <c:tx>
            <c:strRef>
              <c:f>'integrity_confidentiality V3'!$B$45</c:f>
              <c:strCache>
                <c:ptCount val="1"/>
                <c:pt idx="0">
                  <c:v>NO IMPACTO CONFIDENCIALIDAD</c:v>
                </c:pt>
              </c:strCache>
            </c:strRef>
          </c:tx>
          <c:spPr>
            <a:solidFill>
              <a:schemeClr val="accent5"/>
            </a:solidFill>
            <a:ln>
              <a:noFill/>
            </a:ln>
            <a:effectLst/>
          </c:spPr>
          <c:invertIfNegative val="0"/>
          <c:dLbls>
            <c:dLbl>
              <c:idx val="0"/>
              <c:layout>
                <c:manualLayout>
                  <c:x val="6.1907524879147491E-4"/>
                  <c:y val="-2.109984064411561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6E6-43C0-83F7-95E52B4B3780}"/>
                </c:ext>
              </c:extLst>
            </c:dLbl>
            <c:dLbl>
              <c:idx val="1"/>
              <c:layout>
                <c:manualLayout>
                  <c:x val="6.747920211827077E-2"/>
                  <c:y val="-4.1432892986504301E-2"/>
                </c:manualLayout>
              </c:layout>
              <c:tx>
                <c:rich>
                  <a:bodyPr/>
                  <a:lstStyle/>
                  <a:p>
                    <a:fld id="{D06C39E2-DEFE-46C3-AA9D-4DDE0757431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C6E6-43C0-83F7-95E52B4B3780}"/>
                </c:ext>
              </c:extLst>
            </c:dLbl>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'integrity_confidentiality V3'!$C$42:$E$42</c:f>
              <c:strCache>
                <c:ptCount val="3"/>
                <c:pt idx="0">
                  <c:v>IMPACTO INTEGRIDAD ALTO</c:v>
                </c:pt>
                <c:pt idx="1">
                  <c:v>IMPACTO INTEGRIDAD BAJO</c:v>
                </c:pt>
                <c:pt idx="2">
                  <c:v>NO IMPACTO INTEGRIDAD</c:v>
                </c:pt>
              </c:strCache>
            </c:strRef>
          </c:cat>
          <c:val>
            <c:numRef>
              <c:f>'integrity_confidentiality V3'!$C$45:$E$45</c:f>
              <c:numCache>
                <c:formatCode>0.00%</c:formatCode>
                <c:ptCount val="3"/>
                <c:pt idx="0">
                  <c:v>1.6932752781809383E-2</c:v>
                </c:pt>
                <c:pt idx="1">
                  <c:v>5.3217223028543779E-3</c:v>
                </c:pt>
                <c:pt idx="2">
                  <c:v>0.18287373004354135</c:v>
                </c:pt>
              </c:numCache>
            </c:numRef>
          </c:val>
          <c:extLst xmlns:c15="http://schemas.microsoft.com/office/drawing/2012/chart">
            <c:ext xmlns:c16="http://schemas.microsoft.com/office/drawing/2014/chart" uri="{C3380CC4-5D6E-409C-BE32-E72D297353CC}">
              <c16:uniqueId val="{00000004-C6E6-43C0-83F7-95E52B4B3780}"/>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'integrity_confidentiality V3'!$B$46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'integrity_confidentiality V3'!$C$42:$E$42</c15:sqref>
                        </c15:formulaRef>
                      </c:ext>
                    </c:extLst>
                    <c:strCache>
                      <c:ptCount val="3"/>
                      <c:pt idx="0">
                        <c:v>IMPACTO INTEGRIDAD ALTO</c:v>
                      </c:pt>
                      <c:pt idx="1">
                        <c:v>IMPACTO INTEGRIDAD BAJO</c:v>
                      </c:pt>
                      <c:pt idx="2">
                        <c:v>NO IMPACTO INTEGRIDAD</c:v>
                      </c:pt>
                    </c:strCache>
                  </c:strRef>
                </c:cat>
                <c:val>
                  <c:numRef>
                    <c:extLst>
                      <c:ext uri="{02D57815-91ED-43cb-92C2-25804820EDAC}">
                        <c15:formulaRef>
                          <c15:sqref>'integrity_confidentiality V3'!$C$46:$E$46</c15:sqref>
                        </c15:formulaRef>
                      </c:ext>
                    </c:extLst>
                    <c:numCache>
                      <c:formatCode>0.00%</c:formatCode>
                      <c:ptCount val="3"/>
                      <c:pt idx="0">
                        <c:v>0.65940977261731981</c:v>
                      </c:pt>
                      <c:pt idx="1">
                        <c:v>3.1446540880503145E-2</c:v>
                      </c:pt>
                      <c:pt idx="2">
                        <c:v>0.30914368650217705</c:v>
                      </c:pt>
                    </c:numCache>
                  </c:numRef>
                </c:val>
                <c:extLst>
                  <c:ext xmlns:c16="http://schemas.microsoft.com/office/drawing/2014/chart" uri="{C3380CC4-5D6E-409C-BE32-E72D297353CC}">
                    <c16:uniqueId val="{00000005-C6E6-43C0-83F7-95E52B4B3780}"/>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A6DB-4481-AA43-02139C979F92}"/>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A6DB-4481-AA43-02139C979F92}"/>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A6DB-4481-AA43-02139C979F92}"/>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A6DB-4481-AA43-02139C979F92}"/>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A6DB-4481-AA43-02139C979F92}"/>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A6DB-4481-AA43-02139C979F92}"/>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A6DB-4481-AA43-02139C979F92}"/>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A6DB-4481-AA43-02139C979F92}"/>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INTEGRIDAD/IMPACTO DE DISPONIBILIDAD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'integrity_availability V3'!$B$43</c:f>
              <c:strCache>
                <c:ptCount val="1"/>
                <c:pt idx="0">
                  <c:v>ALTO</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C94-4BDB-AE01-8BD4B969892F}"/>
                </c:ext>
              </c:extLst>
            </c:dLbl>
            <c:dLbl>
              <c:idx val="1"/>
              <c:layout>
                <c:manualLayout>
                  <c:x val="-6.1907524879147491E-4"/>
                  <c:y val="-0.14846786653497324"/>
                </c:manualLayout>
              </c:layout>
              <c:tx>
                <c:rich>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fld id="{7E1AC28A-E7CD-4906-8473-465B4DE16AC1}" type="VALUE">
                      <a:rPr lang="en-US">
                        <a:solidFill>
                          <a:schemeClr val="bg1"/>
                        </a:solidFill>
                      </a:rPr>
                      <a:pPr>
                        <a:defRPr sz="32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C94-4BDB-AE01-8BD4B969892F}"/>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94-4BDB-AE01-8BD4B969892F}"/>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'integrity_availability V3'!$C$42:$E$42</c:f>
              <c:strCache>
                <c:ptCount val="3"/>
                <c:pt idx="0">
                  <c:v>IMPACTO INTEGRIDAD ALTO</c:v>
                </c:pt>
                <c:pt idx="1">
                  <c:v>IMPACTO INTEGRIDAD BAJO</c:v>
                </c:pt>
                <c:pt idx="2">
                  <c:v>NO IMPACTO INTEGRIDAD</c:v>
                </c:pt>
              </c:strCache>
            </c:strRef>
          </c:cat>
          <c:val>
            <c:numRef>
              <c:f>'integrity_availability V3'!$C$43:$E$43</c:f>
              <c:numCache>
                <c:formatCode>0.00%</c:formatCode>
                <c:ptCount val="3"/>
                <c:pt idx="0">
                  <c:v>0.63667150459603283</c:v>
                </c:pt>
                <c:pt idx="1">
                  <c:v>1.4513788098693759E-3</c:v>
                </c:pt>
                <c:pt idx="2">
                  <c:v>0.18819545234639573</c:v>
                </c:pt>
              </c:numCache>
            </c:numRef>
          </c:val>
          <c:extLst xmlns:c15="http://schemas.microsoft.com/office/drawing/2012/chart">
            <c:ext xmlns:c16="http://schemas.microsoft.com/office/drawing/2014/chart" uri="{C3380CC4-5D6E-409C-BE32-E72D297353CC}">
              <c16:uniqueId val="{00000002-AC94-4BDB-AE01-8BD4B969892F}"/>
            </c:ext>
          </c:extLst>
        </c:ser>
        <c:ser>
          <c:idx val="1"/>
          <c:order val="1"/>
          <c:tx>
            <c:strRef>
              <c:f>'integrity_availability V3'!$B$44</c:f>
              <c:strCache>
                <c:ptCount val="1"/>
                <c:pt idx="0">
                  <c:v>BAJO</c:v>
                </c:pt>
              </c:strCache>
            </c:strRef>
          </c:tx>
          <c:spPr>
            <a:solidFill>
              <a:schemeClr val="accent3"/>
            </a:solidFill>
            <a:ln>
              <a:noFill/>
            </a:ln>
            <a:effectLst/>
          </c:spPr>
          <c:invertIfNegative val="0"/>
          <c:dLbls>
            <c:dLbl>
              <c:idx val="1"/>
              <c:layout>
                <c:manualLayout>
                  <c:x val="8.2337008089266167E-2"/>
                  <c:y val="-6.675299425603444E-2"/>
                </c:manualLayout>
              </c:layout>
              <c:tx>
                <c:rich>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fld id="{79A741EF-1F3A-4AEC-BDD0-64D2AF4C6D19}" type="VALUE">
                      <a:rPr lang="en-US" sz="3200" b="1">
                        <a:solidFill>
                          <a:schemeClr val="bg1"/>
                        </a:solidFill>
                        <a:latin typeface="+mj-lt"/>
                      </a:rPr>
                      <a:pPr>
                        <a:defRPr sz="3200" b="1">
                          <a:solidFill>
                            <a:schemeClr val="bg1"/>
                          </a:solidFill>
                          <a:latin typeface="+mj-lt"/>
                        </a:defRPr>
                      </a:pPr>
                      <a:t>[VALOR]</a:t>
                    </a:fld>
                    <a:endParaRPr lang="es-ES"/>
                  </a:p>
                </c:rich>
              </c:tx>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C94-4BDB-AE01-8BD4B969892F}"/>
                </c:ext>
              </c:extLst>
            </c:dLbl>
            <c:dLbl>
              <c:idx val="2"/>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0"/>
              <c:showCatName val="0"/>
              <c:showSerName val="0"/>
              <c:showPercent val="0"/>
              <c:showBubbleSize val="0"/>
              <c:extLst>
                <c:ext xmlns:c16="http://schemas.microsoft.com/office/drawing/2014/chart" uri="{C3380CC4-5D6E-409C-BE32-E72D297353CC}">
                  <c16:uniqueId val="{0000000A-AC94-4BDB-AE01-8BD4B969892F}"/>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'integrity_availability V3'!$C$42:$E$42</c:f>
              <c:strCache>
                <c:ptCount val="3"/>
                <c:pt idx="0">
                  <c:v>IMPACTO INTEGRIDAD ALTO</c:v>
                </c:pt>
                <c:pt idx="1">
                  <c:v>IMPACTO INTEGRIDAD BAJO</c:v>
                </c:pt>
                <c:pt idx="2">
                  <c:v>NO IMPACTO INTEGRIDAD</c:v>
                </c:pt>
              </c:strCache>
            </c:strRef>
          </c:cat>
          <c:val>
            <c:numRef>
              <c:f>'integrity_availability V3'!$C$44:$E$44</c:f>
              <c:numCache>
                <c:formatCode>0.00%</c:formatCode>
                <c:ptCount val="3"/>
                <c:pt idx="0">
                  <c:v>4.8379293662312528E-4</c:v>
                </c:pt>
                <c:pt idx="1">
                  <c:v>2.9027576197387518E-3</c:v>
                </c:pt>
                <c:pt idx="2">
                  <c:v>4.8379293662312528E-4</c:v>
                </c:pt>
              </c:numCache>
            </c:numRef>
          </c:val>
          <c:extLst xmlns:c15="http://schemas.microsoft.com/office/drawing/2012/chart">
            <c:ext xmlns:c16="http://schemas.microsoft.com/office/drawing/2014/chart" uri="{C3380CC4-5D6E-409C-BE32-E72D297353CC}">
              <c16:uniqueId val="{00000005-AC94-4BDB-AE01-8BD4B969892F}"/>
            </c:ext>
          </c:extLst>
        </c:ser>
        <c:ser>
          <c:idx val="2"/>
          <c:order val="2"/>
          <c:tx>
            <c:strRef>
              <c:f>'integrity_availability V3'!$B$45</c:f>
              <c:strCache>
                <c:ptCount val="1"/>
                <c:pt idx="0">
                  <c:v>NO IMPACTO DISPONIBILIDAD</c:v>
                </c:pt>
              </c:strCache>
            </c:strRef>
          </c:tx>
          <c:spPr>
            <a:solidFill>
              <a:schemeClr val="accent5"/>
            </a:solidFill>
            <a:ln>
              <a:noFill/>
            </a:ln>
            <a:effectLst/>
          </c:spPr>
          <c:invertIfNegative val="0"/>
          <c:dLbls>
            <c:dLbl>
              <c:idx val="0"/>
              <c:layout>
                <c:manualLayout>
                  <c:x val="6.1907524879147491E-4"/>
                  <c:y val="-2.109984064411561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94-4BDB-AE01-8BD4B969892F}"/>
                </c:ext>
              </c:extLst>
            </c:dLbl>
            <c:dLbl>
              <c:idx val="1"/>
              <c:layout>
                <c:manualLayout>
                  <c:x val="1.8572257463744248E-3"/>
                  <c:y val="-3.4527410822088466E-3"/>
                </c:manualLayout>
              </c:layout>
              <c:tx>
                <c:rich>
                  <a:bodyPr/>
                  <a:lstStyle/>
                  <a:p>
                    <a:fld id="{D06C39E2-DEFE-46C3-AA9D-4DDE0757431D}" type="VALUE">
                      <a:rPr lang="en-US" sz="3200" b="1">
                        <a:solidFill>
                          <a:schemeClr val="bg1"/>
                        </a:solidFill>
                        <a:latin typeface="+mj-lt"/>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C94-4BDB-AE01-8BD4B969892F}"/>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C94-4BDB-AE01-8BD4B969892F}"/>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'integrity_availability V3'!$C$42:$E$42</c:f>
              <c:strCache>
                <c:ptCount val="3"/>
                <c:pt idx="0">
                  <c:v>IMPACTO INTEGRIDAD ALTO</c:v>
                </c:pt>
                <c:pt idx="1">
                  <c:v>IMPACTO INTEGRIDAD BAJO</c:v>
                </c:pt>
                <c:pt idx="2">
                  <c:v>NO IMPACTO INTEGRIDAD</c:v>
                </c:pt>
              </c:strCache>
            </c:strRef>
          </c:cat>
          <c:val>
            <c:numRef>
              <c:f>'integrity_availability V3'!$C$45:$E$45</c:f>
              <c:numCache>
                <c:formatCode>0.00%</c:formatCode>
                <c:ptCount val="3"/>
                <c:pt idx="0">
                  <c:v>2.2254475084663761E-2</c:v>
                </c:pt>
                <c:pt idx="1">
                  <c:v>2.7092404450895016E-2</c:v>
                </c:pt>
                <c:pt idx="2">
                  <c:v>0.12046444121915818</c:v>
                </c:pt>
              </c:numCache>
            </c:numRef>
          </c:val>
          <c:extLst xmlns:c15="http://schemas.microsoft.com/office/drawing/2012/chart">
            <c:ext xmlns:c16="http://schemas.microsoft.com/office/drawing/2014/chart" uri="{C3380CC4-5D6E-409C-BE32-E72D297353CC}">
              <c16:uniqueId val="{00000008-AC94-4BDB-AE01-8BD4B969892F}"/>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'integrity_availability V3'!$B$46</c15:sqref>
                        </c15:formulaRef>
                      </c:ext>
                    </c:extLst>
                    <c:strCache>
                      <c:ptCount val="1"/>
                      <c:pt idx="0">
                        <c:v>TOTAL </c:v>
                      </c:pt>
                    </c:strCache>
                  </c:strRef>
                </c:tx>
                <c:spPr>
                  <a:solidFill>
                    <a:schemeClr val="accent1">
                      <a:lumMod val="60000"/>
                    </a:schemeClr>
                  </a:solidFill>
                  <a:ln>
                    <a:noFill/>
                  </a:ln>
                  <a:effectLst/>
                </c:spPr>
                <c:invertIfNegative val="0"/>
                <c:dLbls>
                  <c:delete val="1"/>
                </c:dLbls>
                <c:cat>
                  <c:strRef>
                    <c:extLst>
                      <c:ext uri="{02D57815-91ED-43cb-92C2-25804820EDAC}">
                        <c15:formulaRef>
                          <c15:sqref>'integrity_availability V3'!$C$42:$E$42</c15:sqref>
                        </c15:formulaRef>
                      </c:ext>
                    </c:extLst>
                    <c:strCache>
                      <c:ptCount val="3"/>
                      <c:pt idx="0">
                        <c:v>IMPACTO INTEGRIDAD ALTO</c:v>
                      </c:pt>
                      <c:pt idx="1">
                        <c:v>IMPACTO INTEGRIDAD BAJO</c:v>
                      </c:pt>
                      <c:pt idx="2">
                        <c:v>NO IMPACTO INTEGRIDAD</c:v>
                      </c:pt>
                    </c:strCache>
                  </c:strRef>
                </c:cat>
                <c:val>
                  <c:numRef>
                    <c:extLst>
                      <c:ext uri="{02D57815-91ED-43cb-92C2-25804820EDAC}">
                        <c15:formulaRef>
                          <c15:sqref>'integrity_availability V3'!$C$46:$E$46</c15:sqref>
                        </c15:formulaRef>
                      </c:ext>
                    </c:extLst>
                    <c:numCache>
                      <c:formatCode>0.00%</c:formatCode>
                      <c:ptCount val="3"/>
                      <c:pt idx="0">
                        <c:v>0.6594097726173197</c:v>
                      </c:pt>
                      <c:pt idx="1">
                        <c:v>3.1446540880503145E-2</c:v>
                      </c:pt>
                      <c:pt idx="2">
                        <c:v>0.30914368650217705</c:v>
                      </c:pt>
                    </c:numCache>
                  </c:numRef>
                </c:val>
                <c:extLst>
                  <c:ext xmlns:c16="http://schemas.microsoft.com/office/drawing/2014/chart" uri="{C3380CC4-5D6E-409C-BE32-E72D297353CC}">
                    <c16:uniqueId val="{00000009-AC94-4BDB-AE01-8BD4B969892F}"/>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28DE-461F-ACD4-0DA3BBB2FABD}"/>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28DE-461F-ACD4-0DA3BBB2FABD}"/>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28DE-461F-ACD4-0DA3BBB2FABD}"/>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28DE-461F-ACD4-0DA3BBB2FABD}"/>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28DE-461F-ACD4-0DA3BBB2FABD}"/>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28DE-461F-ACD4-0DA3BBB2FABD}"/>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28DE-461F-ACD4-0DA3BBB2FABD}"/>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28DE-461F-ACD4-0DA3BBB2FABD}"/>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IMPACTO CONFIDENCIALIDAD /IMPACTO DE DISPONIBILIDAD CVSSV3 CVE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'confidentiality_availability V3'!$B$43</c:f>
              <c:strCache>
                <c:ptCount val="1"/>
                <c:pt idx="0">
                  <c:v>ALTO</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A3-455B-9EAF-2E3D64705A95}"/>
                </c:ext>
              </c:extLst>
            </c:dLbl>
            <c:dLbl>
              <c:idx val="1"/>
              <c:layout>
                <c:manualLayout>
                  <c:x val="-6.1907524879147491E-4"/>
                  <c:y val="-0.14846786653497324"/>
                </c:manualLayout>
              </c:layout>
              <c:tx>
                <c:rich>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fld id="{7E1AC28A-E7CD-4906-8473-465B4DE16AC1}" type="VALUE">
                      <a:rPr lang="en-US">
                        <a:solidFill>
                          <a:schemeClr val="bg1"/>
                        </a:solidFill>
                      </a:rPr>
                      <a:pPr>
                        <a:defRPr sz="3200" b="1">
                          <a:solidFill>
                            <a:schemeClr val="bg1"/>
                          </a:solidFill>
                          <a:latin typeface="+mj-lt"/>
                        </a:defRPr>
                      </a:pPr>
                      <a:t>[VALOR]</a:t>
                    </a:fld>
                    <a:endParaRPr lang="es-ES"/>
                  </a:p>
                </c:rich>
              </c:tx>
              <c:spPr>
                <a:solidFill>
                  <a:schemeClr val="accent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BA3-455B-9EAF-2E3D64705A9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A3-455B-9EAF-2E3D64705A95}"/>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'confidentiality_availability V3'!$C$42:$E$42</c:f>
              <c:strCache>
                <c:ptCount val="3"/>
                <c:pt idx="0">
                  <c:v>IMPACTO CONFIDENCIALIDAD ALTO</c:v>
                </c:pt>
                <c:pt idx="1">
                  <c:v>IMPACTO CONFIDENCIALIDAD BAJO</c:v>
                </c:pt>
                <c:pt idx="2">
                  <c:v>NO IMPACTO CONFIDENCIALIDAD</c:v>
                </c:pt>
              </c:strCache>
            </c:strRef>
          </c:cat>
          <c:val>
            <c:numRef>
              <c:f>'confidentiality_availability V3'!$C$43:$E$43</c:f>
              <c:numCache>
                <c:formatCode>0.00%</c:formatCode>
                <c:ptCount val="3"/>
                <c:pt idx="0">
                  <c:v>0.67005321722302857</c:v>
                </c:pt>
                <c:pt idx="1">
                  <c:v>4.8379293662312528E-4</c:v>
                </c:pt>
                <c:pt idx="2">
                  <c:v>0.15578132559264632</c:v>
                </c:pt>
              </c:numCache>
            </c:numRef>
          </c:val>
          <c:extLst xmlns:c15="http://schemas.microsoft.com/office/drawing/2012/chart">
            <c:ext xmlns:c16="http://schemas.microsoft.com/office/drawing/2014/chart" uri="{C3380CC4-5D6E-409C-BE32-E72D297353CC}">
              <c16:uniqueId val="{00000003-EBA3-455B-9EAF-2E3D64705A95}"/>
            </c:ext>
          </c:extLst>
        </c:ser>
        <c:ser>
          <c:idx val="1"/>
          <c:order val="1"/>
          <c:tx>
            <c:strRef>
              <c:f>'confidentiality_availability V3'!$B$44</c:f>
              <c:strCache>
                <c:ptCount val="1"/>
                <c:pt idx="0">
                  <c:v>BAJO</c:v>
                </c:pt>
              </c:strCache>
            </c:strRef>
          </c:tx>
          <c:spPr>
            <a:solidFill>
              <a:schemeClr val="accent3"/>
            </a:solidFill>
            <a:ln>
              <a:noFill/>
            </a:ln>
            <a:effectLst/>
          </c:spPr>
          <c:invertIfNegative val="0"/>
          <c:dLbls>
            <c:dLbl>
              <c:idx val="1"/>
              <c:layout>
                <c:manualLayout>
                  <c:x val="8.2337008089266167E-2"/>
                  <c:y val="-6.675299425603444E-2"/>
                </c:manualLayout>
              </c:layout>
              <c:tx>
                <c:rich>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fld id="{79A741EF-1F3A-4AEC-BDD0-64D2AF4C6D19}" type="VALUE">
                      <a:rPr lang="en-US" sz="3200" b="1">
                        <a:solidFill>
                          <a:schemeClr val="bg1"/>
                        </a:solidFill>
                        <a:latin typeface="+mj-lt"/>
                      </a:rPr>
                      <a:pPr>
                        <a:defRPr sz="3200" b="1">
                          <a:solidFill>
                            <a:schemeClr val="bg1"/>
                          </a:solidFill>
                          <a:latin typeface="+mj-lt"/>
                        </a:defRPr>
                      </a:pPr>
                      <a:t>[VALOR]</a:t>
                    </a:fld>
                    <a:endParaRPr lang="es-ES"/>
                  </a:p>
                </c:rich>
              </c:tx>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BA3-455B-9EAF-2E3D64705A95}"/>
                </c:ext>
              </c:extLst>
            </c:dLbl>
            <c:dLbl>
              <c:idx val="2"/>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0"/>
              <c:showCatName val="0"/>
              <c:showSerName val="0"/>
              <c:showPercent val="0"/>
              <c:showBubbleSize val="0"/>
              <c:extLst>
                <c:ext xmlns:c16="http://schemas.microsoft.com/office/drawing/2014/chart" uri="{C3380CC4-5D6E-409C-BE32-E72D297353CC}">
                  <c16:uniqueId val="{00000005-EBA3-455B-9EAF-2E3D64705A95}"/>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tx1">
                        <a:lumMod val="75000"/>
                        <a:lumOff val="25000"/>
                      </a:schemeClr>
                    </a:solidFill>
                    <a:latin typeface="+mj-lt"/>
                    <a:ea typeface="+mn-ea"/>
                    <a:cs typeface="+mn-cs"/>
                  </a:defRPr>
                </a:pPr>
                <a:endParaRPr lang="es-E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'confidentiality_availability V3'!$C$42:$E$42</c:f>
              <c:strCache>
                <c:ptCount val="3"/>
                <c:pt idx="0">
                  <c:v>IMPACTO CONFIDENCIALIDAD ALTO</c:v>
                </c:pt>
                <c:pt idx="1">
                  <c:v>IMPACTO CONFIDENCIALIDAD BAJO</c:v>
                </c:pt>
                <c:pt idx="2">
                  <c:v>NO IMPACTO CONFIDENCIALIDAD</c:v>
                </c:pt>
              </c:strCache>
            </c:strRef>
          </c:cat>
          <c:val>
            <c:numRef>
              <c:f>'confidentiality_availability V3'!$C$44:$E$44</c:f>
              <c:numCache>
                <c:formatCode>0.00%</c:formatCode>
                <c:ptCount val="3"/>
                <c:pt idx="0">
                  <c:v>9.6758587324625057E-4</c:v>
                </c:pt>
                <c:pt idx="1">
                  <c:v>2.4189646831156266E-3</c:v>
                </c:pt>
                <c:pt idx="2">
                  <c:v>4.8379293662312528E-4</c:v>
                </c:pt>
              </c:numCache>
            </c:numRef>
          </c:val>
          <c:extLst xmlns:c15="http://schemas.microsoft.com/office/drawing/2012/chart">
            <c:ext xmlns:c16="http://schemas.microsoft.com/office/drawing/2014/chart" uri="{C3380CC4-5D6E-409C-BE32-E72D297353CC}">
              <c16:uniqueId val="{00000006-EBA3-455B-9EAF-2E3D64705A95}"/>
            </c:ext>
          </c:extLst>
        </c:ser>
        <c:ser>
          <c:idx val="2"/>
          <c:order val="2"/>
          <c:tx>
            <c:strRef>
              <c:f>'confidentiality_availability V3'!$B$45</c:f>
              <c:strCache>
                <c:ptCount val="1"/>
                <c:pt idx="0">
                  <c:v>NO IMPACTO DISPONIBILIDAD</c:v>
                </c:pt>
              </c:strCache>
            </c:strRef>
          </c:tx>
          <c:spPr>
            <a:solidFill>
              <a:schemeClr val="accent5"/>
            </a:solidFill>
            <a:ln>
              <a:noFill/>
            </a:ln>
            <a:effectLst/>
          </c:spPr>
          <c:invertIfNegative val="0"/>
          <c:dLbls>
            <c:dLbl>
              <c:idx val="0"/>
              <c:layout>
                <c:manualLayout>
                  <c:x val="6.1907524879147491E-4"/>
                  <c:y val="-2.109984064411561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A3-455B-9EAF-2E3D64705A95}"/>
                </c:ext>
              </c:extLst>
            </c:dLbl>
            <c:dLbl>
              <c:idx val="1"/>
              <c:layout>
                <c:manualLayout>
                  <c:x val="1.8572257463744248E-3"/>
                  <c:y val="-3.4527410822088466E-3"/>
                </c:manualLayout>
              </c:layout>
              <c:tx>
                <c:rich>
                  <a:bodyPr/>
                  <a:lstStyle/>
                  <a:p>
                    <a:fld id="{D06C39E2-DEFE-46C3-AA9D-4DDE0757431D}" type="VALUE">
                      <a:rPr lang="en-US" sz="3200" b="1">
                        <a:solidFill>
                          <a:schemeClr val="bg1"/>
                        </a:solidFill>
                        <a:latin typeface="+mj-lt"/>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BA3-455B-9EAF-2E3D64705A9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A3-455B-9EAF-2E3D64705A95}"/>
                </c:ext>
              </c:extLst>
            </c:dLbl>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'confidentiality_availability V3'!$C$42:$E$42</c:f>
              <c:strCache>
                <c:ptCount val="3"/>
                <c:pt idx="0">
                  <c:v>IMPACTO CONFIDENCIALIDAD ALTO</c:v>
                </c:pt>
                <c:pt idx="1">
                  <c:v>IMPACTO CONFIDENCIALIDAD BAJO</c:v>
                </c:pt>
                <c:pt idx="2">
                  <c:v>NO IMPACTO CONFIDENCIALIDAD</c:v>
                </c:pt>
              </c:strCache>
            </c:strRef>
          </c:cat>
          <c:val>
            <c:numRef>
              <c:f>'confidentiality_availability V3'!$C$45:$E$45</c:f>
              <c:numCache>
                <c:formatCode>0.00%</c:formatCode>
                <c:ptCount val="3"/>
                <c:pt idx="0">
                  <c:v>8.7566521528785676E-2</c:v>
                </c:pt>
                <c:pt idx="1">
                  <c:v>3.3381712626995644E-2</c:v>
                </c:pt>
                <c:pt idx="2">
                  <c:v>4.8863086598935651E-2</c:v>
                </c:pt>
              </c:numCache>
            </c:numRef>
          </c:val>
          <c:extLst xmlns:c15="http://schemas.microsoft.com/office/drawing/2012/chart">
            <c:ext xmlns:c16="http://schemas.microsoft.com/office/drawing/2014/chart" uri="{C3380CC4-5D6E-409C-BE32-E72D297353CC}">
              <c16:uniqueId val="{0000000A-EBA3-455B-9EAF-2E3D64705A95}"/>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3"/>
                <c:order val="3"/>
                <c:tx>
                  <c:strRef>
                    <c:extLst>
                      <c:ext uri="{02D57815-91ED-43cb-92C2-25804820EDAC}">
                        <c15:formulaRef>
                          <c15:sqref>'confidentiality_availability V3'!$B$46</c15:sqref>
                        </c15:formulaRef>
                      </c:ext>
                    </c:extLst>
                    <c:strCache>
                      <c:ptCount val="1"/>
                      <c:pt idx="0">
                        <c:v>TOTAL </c:v>
                      </c:pt>
                    </c:strCache>
                  </c:strRef>
                </c:tx>
                <c:spPr>
                  <a:solidFill>
                    <a:schemeClr val="accent1">
                      <a:lumMod val="60000"/>
                    </a:schemeClr>
                  </a:solidFill>
                  <a:ln>
                    <a:noFill/>
                  </a:ln>
                  <a:effectLst/>
                </c:spPr>
                <c:invertIfNegative val="0"/>
                <c:dLbls>
                  <c:delete val="1"/>
                </c:dLbls>
                <c:cat>
                  <c:strRef>
                    <c:extLst>
                      <c:ext uri="{02D57815-91ED-43cb-92C2-25804820EDAC}">
                        <c15:formulaRef>
                          <c15:sqref>'confidentiality_availability V3'!$C$42:$E$42</c15:sqref>
                        </c15:formulaRef>
                      </c:ext>
                    </c:extLst>
                    <c:strCache>
                      <c:ptCount val="3"/>
                      <c:pt idx="0">
                        <c:v>IMPACTO CONFIDENCIALIDAD ALTO</c:v>
                      </c:pt>
                      <c:pt idx="1">
                        <c:v>IMPACTO CONFIDENCIALIDAD BAJO</c:v>
                      </c:pt>
                      <c:pt idx="2">
                        <c:v>NO IMPACTO CONFIDENCIALIDAD</c:v>
                      </c:pt>
                    </c:strCache>
                  </c:strRef>
                </c:cat>
                <c:val>
                  <c:numRef>
                    <c:extLst>
                      <c:ext uri="{02D57815-91ED-43cb-92C2-25804820EDAC}">
                        <c15:formulaRef>
                          <c15:sqref>'confidentiality_availability V3'!$C$46:$E$46</c15:sqref>
                        </c15:formulaRef>
                      </c:ext>
                    </c:extLst>
                    <c:numCache>
                      <c:formatCode>0.00%</c:formatCode>
                      <c:ptCount val="3"/>
                      <c:pt idx="0">
                        <c:v>0.75858732462506051</c:v>
                      </c:pt>
                      <c:pt idx="1">
                        <c:v>3.6284470246734396E-2</c:v>
                      </c:pt>
                      <c:pt idx="2">
                        <c:v>0.20512820512820509</c:v>
                      </c:pt>
                    </c:numCache>
                  </c:numRef>
                </c:val>
                <c:extLst>
                  <c:ext xmlns:c16="http://schemas.microsoft.com/office/drawing/2014/chart" uri="{C3380CC4-5D6E-409C-BE32-E72D297353CC}">
                    <c16:uniqueId val="{0000000B-EBA3-455B-9EAF-2E3D64705A95}"/>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3717-4ED2-9287-6F1AF53A5A6E}"/>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3717-4ED2-9287-6F1AF53A5A6E}"/>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3717-4ED2-9287-6F1AF53A5A6E}"/>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3717-4ED2-9287-6F1AF53A5A6E}"/>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3717-4ED2-9287-6F1AF53A5A6E}"/>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3717-4ED2-9287-6F1AF53A5A6E}"/>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3717-4ED2-9287-6F1AF53A5A6E}"/>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3717-4ED2-9287-6F1AF53A5A6E}"/>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s-ES" sz="2400" b="1" i="0" baseline="0">
                <a:effectLst/>
                <a:latin typeface="+mj-lt"/>
              </a:rPr>
              <a:t>RELACION IMPACTO CONFIDENCIALIDAD /IMPACTO DE INTEGRIDAD CVSSV3 CVE IOT Y SMART HOME CONJUNTAS</a:t>
            </a:r>
            <a:endParaRPr lang="es-ES" sz="2400" b="1">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tx>
            <c:strRef>
              <c:f>'confidentiality_integrity V3'!$B$43</c:f>
              <c:strCache>
                <c:ptCount val="1"/>
                <c:pt idx="0">
                  <c:v>ALTO</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E531-4F44-B9A9-C6EF92FC5D46}"/>
                </c:ext>
              </c:extLst>
            </c:dLbl>
            <c:dLbl>
              <c:idx val="2"/>
              <c:layout>
                <c:manualLayout>
                  <c:x val="8.728522336769759E-2"/>
                  <c:y val="-2.97397752935283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31-4F44-B9A9-C6EF92FC5D46}"/>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'confidentiality_integrity V3'!$C$42:$E$42</c:f>
              <c:strCache>
                <c:ptCount val="3"/>
                <c:pt idx="0">
                  <c:v>IMPACTO CONFIDENCIALIDAD ALTO</c:v>
                </c:pt>
                <c:pt idx="1">
                  <c:v>IMPACTO CONFIDENCIALIDAD BAJO</c:v>
                </c:pt>
                <c:pt idx="2">
                  <c:v>NO IMPACTO CONFIDENCIALIDAD</c:v>
                </c:pt>
              </c:strCache>
            </c:strRef>
          </c:cat>
          <c:val>
            <c:numRef>
              <c:f>'confidentiality_integrity V3'!$C$43:$E$43</c:f>
              <c:numCache>
                <c:formatCode>0.00%</c:formatCode>
                <c:ptCount val="3"/>
                <c:pt idx="0">
                  <c:v>0.64247701983551042</c:v>
                </c:pt>
                <c:pt idx="1">
                  <c:v>0</c:v>
                </c:pt>
                <c:pt idx="2">
                  <c:v>1.6932752781809383E-2</c:v>
                </c:pt>
              </c:numCache>
            </c:numRef>
          </c:val>
          <c:extLst>
            <c:ext xmlns:c16="http://schemas.microsoft.com/office/drawing/2014/chart" uri="{C3380CC4-5D6E-409C-BE32-E72D297353CC}">
              <c16:uniqueId val="{00000000-E531-4F44-B9A9-C6EF92FC5D46}"/>
            </c:ext>
          </c:extLst>
        </c:ser>
        <c:ser>
          <c:idx val="1"/>
          <c:order val="1"/>
          <c:tx>
            <c:strRef>
              <c:f>'confidentiality_integrity V3'!$B$44</c:f>
              <c:strCache>
                <c:ptCount val="1"/>
                <c:pt idx="0">
                  <c:v>BAJO</c:v>
                </c:pt>
              </c:strCache>
            </c:strRef>
          </c:tx>
          <c:spPr>
            <a:solidFill>
              <a:schemeClr val="accent3"/>
            </a:solidFill>
            <a:ln>
              <a:noFill/>
            </a:ln>
            <a:effectLst/>
          </c:spPr>
          <c:invertIfNegative val="0"/>
          <c:dLbls>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4-E531-4F44-B9A9-C6EF92FC5D46}"/>
                </c:ext>
              </c:extLst>
            </c:dLbl>
            <c:dLbl>
              <c:idx val="1"/>
              <c:layout>
                <c:manualLayout>
                  <c:x val="9.6219931271476662E-3"/>
                  <c:y val="-1.4161797758824061E-3"/>
                </c:manualLayout>
              </c:layout>
              <c:tx>
                <c:rich>
                  <a:bodyPr/>
                  <a:lstStyle/>
                  <a:p>
                    <a:fld id="{353D1A65-EBD8-4FA9-BCAE-3B2BE36578C2}"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531-4F44-B9A9-C6EF92FC5D46}"/>
                </c:ext>
              </c:extLst>
            </c:dLbl>
            <c:dLbl>
              <c:idx val="2"/>
              <c:layout>
                <c:manualLayout>
                  <c:x val="-0.10171821305841924"/>
                  <c:y val="-0.10054876408764336"/>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31-4F44-B9A9-C6EF92FC5D46}"/>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'confidentiality_integrity V3'!$C$42:$E$42</c:f>
              <c:strCache>
                <c:ptCount val="3"/>
                <c:pt idx="0">
                  <c:v>IMPACTO CONFIDENCIALIDAD ALTO</c:v>
                </c:pt>
                <c:pt idx="1">
                  <c:v>IMPACTO CONFIDENCIALIDAD BAJO</c:v>
                </c:pt>
                <c:pt idx="2">
                  <c:v>NO IMPACTO CONFIDENCIALIDAD</c:v>
                </c:pt>
              </c:strCache>
            </c:strRef>
          </c:cat>
          <c:val>
            <c:numRef>
              <c:f>'confidentiality_integrity V3'!$C$44:$E$44</c:f>
              <c:numCache>
                <c:formatCode>0.00%</c:formatCode>
                <c:ptCount val="3"/>
                <c:pt idx="0">
                  <c:v>1.4513788098693759E-3</c:v>
                </c:pt>
                <c:pt idx="1">
                  <c:v>2.4673439767779391E-2</c:v>
                </c:pt>
                <c:pt idx="2">
                  <c:v>5.3217223028543779E-3</c:v>
                </c:pt>
              </c:numCache>
            </c:numRef>
          </c:val>
          <c:extLst>
            <c:ext xmlns:c16="http://schemas.microsoft.com/office/drawing/2014/chart" uri="{C3380CC4-5D6E-409C-BE32-E72D297353CC}">
              <c16:uniqueId val="{00000001-E531-4F44-B9A9-C6EF92FC5D46}"/>
            </c:ext>
          </c:extLst>
        </c:ser>
        <c:ser>
          <c:idx val="2"/>
          <c:order val="2"/>
          <c:tx>
            <c:strRef>
              <c:f>'confidentiality_integrity V3'!$B$45</c:f>
              <c:strCache>
                <c:ptCount val="1"/>
                <c:pt idx="0">
                  <c:v>NO IMPACTO INTEGRIDAD</c:v>
                </c:pt>
              </c:strCache>
            </c:strRef>
          </c:tx>
          <c:spPr>
            <a:solidFill>
              <a:schemeClr val="accent5"/>
            </a:solidFill>
            <a:ln>
              <a:noFill/>
            </a:ln>
            <a:effectLst/>
          </c:spPr>
          <c:invertIfNegative val="0"/>
          <c:dLbls>
            <c:dLbl>
              <c:idx val="1"/>
              <c:layout>
                <c:manualLayout>
                  <c:x val="3.4364261168383873E-3"/>
                  <c:y val="-4.3901573052351477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fld id="{243C9A7F-8260-4F26-B4AD-E960D549904F}" type="VALUE">
                      <a:rPr lang="en-US">
                        <a:solidFill>
                          <a:schemeClr val="bg1"/>
                        </a:solidFill>
                      </a:rPr>
                      <a:pPr>
                        <a:defRPr sz="2400" b="1">
                          <a:solidFill>
                            <a:schemeClr val="bg1"/>
                          </a:solidFill>
                          <a:latin typeface="+mj-lt"/>
                        </a:defRPr>
                      </a:pPr>
                      <a:t>[VALOR]</a:t>
                    </a:fld>
                    <a:endParaRPr lang="es-ES"/>
                  </a:p>
                </c:rich>
              </c:tx>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531-4F44-B9A9-C6EF92FC5D46}"/>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'confidentiality_integrity V3'!$C$42:$E$42</c:f>
              <c:strCache>
                <c:ptCount val="3"/>
                <c:pt idx="0">
                  <c:v>IMPACTO CONFIDENCIALIDAD ALTO</c:v>
                </c:pt>
                <c:pt idx="1">
                  <c:v>IMPACTO CONFIDENCIALIDAD BAJO</c:v>
                </c:pt>
                <c:pt idx="2">
                  <c:v>NO IMPACTO CONFIDENCIALIDAD</c:v>
                </c:pt>
              </c:strCache>
            </c:strRef>
          </c:cat>
          <c:val>
            <c:numRef>
              <c:f>'confidentiality_integrity V3'!$C$45:$E$45</c:f>
              <c:numCache>
                <c:formatCode>0.00%</c:formatCode>
                <c:ptCount val="3"/>
                <c:pt idx="0">
                  <c:v>0.11465892597968068</c:v>
                </c:pt>
                <c:pt idx="1">
                  <c:v>1.1611030478955007E-2</c:v>
                </c:pt>
                <c:pt idx="2">
                  <c:v>0.18287373004354135</c:v>
                </c:pt>
              </c:numCache>
            </c:numRef>
          </c:val>
          <c:extLst>
            <c:ext xmlns:c16="http://schemas.microsoft.com/office/drawing/2014/chart" uri="{C3380CC4-5D6E-409C-BE32-E72D297353CC}">
              <c16:uniqueId val="{00000002-E531-4F44-B9A9-C6EF92FC5D46}"/>
            </c:ext>
          </c:extLst>
        </c:ser>
        <c:dLbls>
          <c:dLblPos val="ctr"/>
          <c:showLegendKey val="0"/>
          <c:showVal val="1"/>
          <c:showCatName val="0"/>
          <c:showSerName val="0"/>
          <c:showPercent val="0"/>
          <c:showBubbleSize val="0"/>
        </c:dLbls>
        <c:gapWidth val="219"/>
        <c:overlap val="100"/>
        <c:axId val="1176966032"/>
        <c:axId val="1176967672"/>
        <c:extLst>
          <c:ext xmlns:c15="http://schemas.microsoft.com/office/drawing/2012/chart" uri="{02D57815-91ED-43cb-92C2-25804820EDAC}">
            <c15:filteredBarSeries>
              <c15:ser>
                <c:idx val="3"/>
                <c:order val="3"/>
                <c:tx>
                  <c:strRef>
                    <c:extLst>
                      <c:ext uri="{02D57815-91ED-43cb-92C2-25804820EDAC}">
                        <c15:formulaRef>
                          <c15:sqref>'confidentiality_integrity V3'!$B$46</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'confidentiality_integrity V3'!$C$42:$E$42</c15:sqref>
                        </c15:formulaRef>
                      </c:ext>
                    </c:extLst>
                    <c:strCache>
                      <c:ptCount val="3"/>
                      <c:pt idx="0">
                        <c:v>IMPACTO CONFIDENCIALIDAD ALTO</c:v>
                      </c:pt>
                      <c:pt idx="1">
                        <c:v>IMPACTO CONFIDENCIALIDAD BAJO</c:v>
                      </c:pt>
                      <c:pt idx="2">
                        <c:v>NO IMPACTO CONFIDENCIALIDAD</c:v>
                      </c:pt>
                    </c:strCache>
                  </c:strRef>
                </c:cat>
                <c:val>
                  <c:numRef>
                    <c:extLst>
                      <c:ext uri="{02D57815-91ED-43cb-92C2-25804820EDAC}">
                        <c15:formulaRef>
                          <c15:sqref>'confidentiality_integrity V3'!$C$46:$E$46</c15:sqref>
                        </c15:formulaRef>
                      </c:ext>
                    </c:extLst>
                    <c:numCache>
                      <c:formatCode>0.00%</c:formatCode>
                      <c:ptCount val="3"/>
                      <c:pt idx="0">
                        <c:v>0.7585873246250604</c:v>
                      </c:pt>
                      <c:pt idx="1">
                        <c:v>3.6284470246734396E-2</c:v>
                      </c:pt>
                      <c:pt idx="2">
                        <c:v>0.20512820512820512</c:v>
                      </c:pt>
                    </c:numCache>
                  </c:numRef>
                </c:val>
                <c:extLst>
                  <c:ext xmlns:c16="http://schemas.microsoft.com/office/drawing/2014/chart" uri="{C3380CC4-5D6E-409C-BE32-E72D297353CC}">
                    <c16:uniqueId val="{00000003-E531-4F44-B9A9-C6EF92FC5D46}"/>
                  </c:ext>
                </c:extLst>
              </c15:ser>
            </c15:filteredBarSeries>
          </c:ext>
        </c:extLst>
      </c:barChart>
      <c:catAx>
        <c:axId val="117696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6967672"/>
        <c:crosses val="autoZero"/>
        <c:auto val="1"/>
        <c:lblAlgn val="ctr"/>
        <c:lblOffset val="100"/>
        <c:noMultiLvlLbl val="0"/>
      </c:catAx>
      <c:valAx>
        <c:axId val="1176967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7696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43.xml"/><Relationship Id="rId1"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5.xml"/><Relationship Id="rId1" Type="http://schemas.openxmlformats.org/officeDocument/2006/relationships/chart" Target="../charts/chart44.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49.xml"/><Relationship Id="rId1" Type="http://schemas.openxmlformats.org/officeDocument/2006/relationships/chart" Target="../charts/chart48.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1.xml"/><Relationship Id="rId1" Type="http://schemas.openxmlformats.org/officeDocument/2006/relationships/chart" Target="../charts/chart50.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55.xml"/><Relationship Id="rId1" Type="http://schemas.openxmlformats.org/officeDocument/2006/relationships/chart" Target="../charts/chart54.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61.xml"/><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3.xml"/><Relationship Id="rId1" Type="http://schemas.openxmlformats.org/officeDocument/2006/relationships/chart" Target="../charts/chart62.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65.xml"/><Relationship Id="rId1" Type="http://schemas.openxmlformats.org/officeDocument/2006/relationships/chart" Target="../charts/chart64.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67.xml"/><Relationship Id="rId1" Type="http://schemas.openxmlformats.org/officeDocument/2006/relationships/chart" Target="../charts/chart66.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69.xml"/><Relationship Id="rId1" Type="http://schemas.openxmlformats.org/officeDocument/2006/relationships/chart" Target="../charts/chart68.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71.xml"/><Relationship Id="rId1" Type="http://schemas.openxmlformats.org/officeDocument/2006/relationships/chart" Target="../charts/chart70.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73.xml"/><Relationship Id="rId1" Type="http://schemas.openxmlformats.org/officeDocument/2006/relationships/chart" Target="../charts/chart7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75.xml"/><Relationship Id="rId1" Type="http://schemas.openxmlformats.org/officeDocument/2006/relationships/chart" Target="../charts/chart74.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77.xml"/><Relationship Id="rId1" Type="http://schemas.openxmlformats.org/officeDocument/2006/relationships/chart" Target="../charts/chart76.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79.xml"/><Relationship Id="rId1" Type="http://schemas.openxmlformats.org/officeDocument/2006/relationships/chart" Target="../charts/chart78.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81.xml"/><Relationship Id="rId1" Type="http://schemas.openxmlformats.org/officeDocument/2006/relationships/chart" Target="../charts/chart80.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83.xml"/><Relationship Id="rId1" Type="http://schemas.openxmlformats.org/officeDocument/2006/relationships/chart" Target="../charts/chart82.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85.xml"/><Relationship Id="rId1" Type="http://schemas.openxmlformats.org/officeDocument/2006/relationships/chart" Target="../charts/chart84.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87.xml"/><Relationship Id="rId1" Type="http://schemas.openxmlformats.org/officeDocument/2006/relationships/chart" Target="../charts/chart86.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89.xml"/><Relationship Id="rId1" Type="http://schemas.openxmlformats.org/officeDocument/2006/relationships/chart" Target="../charts/chart88.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91.xml"/><Relationship Id="rId1" Type="http://schemas.openxmlformats.org/officeDocument/2006/relationships/chart" Target="../charts/chart90.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93.xml"/><Relationship Id="rId1" Type="http://schemas.openxmlformats.org/officeDocument/2006/relationships/chart" Target="../charts/chart9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95.xml"/><Relationship Id="rId1" Type="http://schemas.openxmlformats.org/officeDocument/2006/relationships/chart" Target="../charts/chart94.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97.xml"/><Relationship Id="rId1" Type="http://schemas.openxmlformats.org/officeDocument/2006/relationships/chart" Target="../charts/chart96.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99.xml"/><Relationship Id="rId1" Type="http://schemas.openxmlformats.org/officeDocument/2006/relationships/chart" Target="../charts/chart98.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101.xml"/><Relationship Id="rId1" Type="http://schemas.openxmlformats.org/officeDocument/2006/relationships/chart" Target="../charts/chart100.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103.xml"/><Relationship Id="rId1" Type="http://schemas.openxmlformats.org/officeDocument/2006/relationships/chart" Target="../charts/chart102.xml"/></Relationships>
</file>

<file path=xl/drawings/_rels/drawing45.xml.rels><?xml version="1.0" encoding="UTF-8" standalone="yes"?>
<Relationships xmlns="http://schemas.openxmlformats.org/package/2006/relationships"><Relationship Id="rId2" Type="http://schemas.openxmlformats.org/officeDocument/2006/relationships/chart" Target="../charts/chart105.xml"/><Relationship Id="rId1" Type="http://schemas.openxmlformats.org/officeDocument/2006/relationships/chart" Target="../charts/chart104.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107.xml"/><Relationship Id="rId1" Type="http://schemas.openxmlformats.org/officeDocument/2006/relationships/chart" Target="../charts/chart106.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109.xml"/><Relationship Id="rId1" Type="http://schemas.openxmlformats.org/officeDocument/2006/relationships/chart" Target="../charts/chart108.xml"/></Relationships>
</file>

<file path=xl/drawings/_rels/drawing48.xml.rels><?xml version="1.0" encoding="UTF-8" standalone="yes"?>
<Relationships xmlns="http://schemas.openxmlformats.org/package/2006/relationships"><Relationship Id="rId2" Type="http://schemas.openxmlformats.org/officeDocument/2006/relationships/chart" Target="../charts/chart111.xml"/><Relationship Id="rId1" Type="http://schemas.openxmlformats.org/officeDocument/2006/relationships/chart" Target="../charts/chart110.xml"/></Relationships>
</file>

<file path=xl/drawings/_rels/drawing49.xml.rels><?xml version="1.0" encoding="UTF-8" standalone="yes"?>
<Relationships xmlns="http://schemas.openxmlformats.org/package/2006/relationships"><Relationship Id="rId2" Type="http://schemas.openxmlformats.org/officeDocument/2006/relationships/chart" Target="../charts/chart113.xml"/><Relationship Id="rId1" Type="http://schemas.openxmlformats.org/officeDocument/2006/relationships/chart" Target="../charts/chart1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50.xml.rels><?xml version="1.0" encoding="UTF-8" standalone="yes"?>
<Relationships xmlns="http://schemas.openxmlformats.org/package/2006/relationships"><Relationship Id="rId2" Type="http://schemas.openxmlformats.org/officeDocument/2006/relationships/chart" Target="../charts/chart115.xml"/><Relationship Id="rId1" Type="http://schemas.openxmlformats.org/officeDocument/2006/relationships/chart" Target="../charts/chart114.xml"/></Relationships>
</file>

<file path=xl/drawings/_rels/drawing51.xml.rels><?xml version="1.0" encoding="UTF-8" standalone="yes"?>
<Relationships xmlns="http://schemas.openxmlformats.org/package/2006/relationships"><Relationship Id="rId2" Type="http://schemas.openxmlformats.org/officeDocument/2006/relationships/chart" Target="../charts/chart117.xml"/><Relationship Id="rId1" Type="http://schemas.openxmlformats.org/officeDocument/2006/relationships/chart" Target="../charts/chart116.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119.xml"/><Relationship Id="rId1" Type="http://schemas.openxmlformats.org/officeDocument/2006/relationships/chart" Target="../charts/chart118.xml"/></Relationships>
</file>

<file path=xl/drawings/_rels/drawing53.xml.rels><?xml version="1.0" encoding="UTF-8" standalone="yes"?>
<Relationships xmlns="http://schemas.openxmlformats.org/package/2006/relationships"><Relationship Id="rId2" Type="http://schemas.openxmlformats.org/officeDocument/2006/relationships/chart" Target="../charts/chart121.xml"/><Relationship Id="rId1" Type="http://schemas.openxmlformats.org/officeDocument/2006/relationships/chart" Target="../charts/chart120.xml"/></Relationships>
</file>

<file path=xl/drawings/_rels/drawing54.xml.rels><?xml version="1.0" encoding="UTF-8" standalone="yes"?>
<Relationships xmlns="http://schemas.openxmlformats.org/package/2006/relationships"><Relationship Id="rId2" Type="http://schemas.openxmlformats.org/officeDocument/2006/relationships/chart" Target="../charts/chart123.xml"/><Relationship Id="rId1" Type="http://schemas.openxmlformats.org/officeDocument/2006/relationships/chart" Target="../charts/chart122.xml"/></Relationships>
</file>

<file path=xl/drawings/_rels/drawing55.xml.rels><?xml version="1.0" encoding="UTF-8" standalone="yes"?>
<Relationships xmlns="http://schemas.openxmlformats.org/package/2006/relationships"><Relationship Id="rId2" Type="http://schemas.openxmlformats.org/officeDocument/2006/relationships/chart" Target="../charts/chart125.xml"/><Relationship Id="rId1" Type="http://schemas.openxmlformats.org/officeDocument/2006/relationships/chart" Target="../charts/chart124.xml"/></Relationships>
</file>

<file path=xl/drawings/_rels/drawing56.xml.rels><?xml version="1.0" encoding="UTF-8" standalone="yes"?>
<Relationships xmlns="http://schemas.openxmlformats.org/package/2006/relationships"><Relationship Id="rId2" Type="http://schemas.openxmlformats.org/officeDocument/2006/relationships/chart" Target="../charts/chart127.xml"/><Relationship Id="rId1" Type="http://schemas.openxmlformats.org/officeDocument/2006/relationships/chart" Target="../charts/chart126.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12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742950</xdr:colOff>
      <xdr:row>93</xdr:row>
      <xdr:rowOff>55712</xdr:rowOff>
    </xdr:from>
    <xdr:to>
      <xdr:col>2</xdr:col>
      <xdr:colOff>11125200</xdr:colOff>
      <xdr:row>137</xdr:row>
      <xdr:rowOff>19050</xdr:rowOff>
    </xdr:to>
    <xdr:graphicFrame macro="">
      <xdr:nvGraphicFramePr>
        <xdr:cNvPr id="2" name="Gráfico 1">
          <a:extLst>
            <a:ext uri="{FF2B5EF4-FFF2-40B4-BE49-F238E27FC236}">
              <a16:creationId xmlns:a16="http://schemas.microsoft.com/office/drawing/2014/main" id="{D9386BFB-2CF5-5E70-F65E-A74E2AAC8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xdr:colOff>
      <xdr:row>173</xdr:row>
      <xdr:rowOff>152401</xdr:rowOff>
    </xdr:from>
    <xdr:to>
      <xdr:col>2</xdr:col>
      <xdr:colOff>11787187</xdr:colOff>
      <xdr:row>217</xdr:row>
      <xdr:rowOff>142875</xdr:rowOff>
    </xdr:to>
    <xdr:graphicFrame macro="">
      <xdr:nvGraphicFramePr>
        <xdr:cNvPr id="4" name="Gráfico 3">
          <a:extLst>
            <a:ext uri="{FF2B5EF4-FFF2-40B4-BE49-F238E27FC236}">
              <a16:creationId xmlns:a16="http://schemas.microsoft.com/office/drawing/2014/main" id="{94BBA4A0-4BA8-2BC7-5DB8-FC1DC3DB9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746125</xdr:colOff>
      <xdr:row>122</xdr:row>
      <xdr:rowOff>0</xdr:rowOff>
    </xdr:from>
    <xdr:to>
      <xdr:col>2</xdr:col>
      <xdr:colOff>4762501</xdr:colOff>
      <xdr:row>122</xdr:row>
      <xdr:rowOff>0</xdr:rowOff>
    </xdr:to>
    <xdr:graphicFrame macro="">
      <xdr:nvGraphicFramePr>
        <xdr:cNvPr id="2" name="Gráfico 1">
          <a:extLst>
            <a:ext uri="{FF2B5EF4-FFF2-40B4-BE49-F238E27FC236}">
              <a16:creationId xmlns:a16="http://schemas.microsoft.com/office/drawing/2014/main" id="{98088EDC-0A2E-43F9-923C-1F990CE08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76</xdr:row>
      <xdr:rowOff>747712</xdr:rowOff>
    </xdr:from>
    <xdr:to>
      <xdr:col>3</xdr:col>
      <xdr:colOff>2143124</xdr:colOff>
      <xdr:row>107</xdr:row>
      <xdr:rowOff>119061</xdr:rowOff>
    </xdr:to>
    <xdr:graphicFrame macro="">
      <xdr:nvGraphicFramePr>
        <xdr:cNvPr id="3" name="Gráfico 2">
          <a:extLst>
            <a:ext uri="{FF2B5EF4-FFF2-40B4-BE49-F238E27FC236}">
              <a16:creationId xmlns:a16="http://schemas.microsoft.com/office/drawing/2014/main" id="{29813292-2FEF-4342-84C2-5F587539C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746125</xdr:colOff>
      <xdr:row>127</xdr:row>
      <xdr:rowOff>0</xdr:rowOff>
    </xdr:from>
    <xdr:to>
      <xdr:col>2</xdr:col>
      <xdr:colOff>4762501</xdr:colOff>
      <xdr:row>127</xdr:row>
      <xdr:rowOff>0</xdr:rowOff>
    </xdr:to>
    <xdr:graphicFrame macro="">
      <xdr:nvGraphicFramePr>
        <xdr:cNvPr id="2" name="Gráfico 1">
          <a:extLst>
            <a:ext uri="{FF2B5EF4-FFF2-40B4-BE49-F238E27FC236}">
              <a16:creationId xmlns:a16="http://schemas.microsoft.com/office/drawing/2014/main" id="{207CA685-94E3-4126-BEBF-190FF8F76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746125</xdr:colOff>
      <xdr:row>101</xdr:row>
      <xdr:rowOff>0</xdr:rowOff>
    </xdr:from>
    <xdr:to>
      <xdr:col>2</xdr:col>
      <xdr:colOff>4762501</xdr:colOff>
      <xdr:row>101</xdr:row>
      <xdr:rowOff>0</xdr:rowOff>
    </xdr:to>
    <xdr:graphicFrame macro="">
      <xdr:nvGraphicFramePr>
        <xdr:cNvPr id="2" name="Gráfico 1">
          <a:extLst>
            <a:ext uri="{FF2B5EF4-FFF2-40B4-BE49-F238E27FC236}">
              <a16:creationId xmlns:a16="http://schemas.microsoft.com/office/drawing/2014/main" id="{5DD3EF97-9BB0-435E-852C-BE65F34AE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55</xdr:row>
      <xdr:rowOff>747712</xdr:rowOff>
    </xdr:from>
    <xdr:to>
      <xdr:col>3</xdr:col>
      <xdr:colOff>2143124</xdr:colOff>
      <xdr:row>86</xdr:row>
      <xdr:rowOff>119061</xdr:rowOff>
    </xdr:to>
    <xdr:graphicFrame macro="">
      <xdr:nvGraphicFramePr>
        <xdr:cNvPr id="3" name="Gráfico 2">
          <a:extLst>
            <a:ext uri="{FF2B5EF4-FFF2-40B4-BE49-F238E27FC236}">
              <a16:creationId xmlns:a16="http://schemas.microsoft.com/office/drawing/2014/main" id="{4C09FEF3-4470-4890-B25E-70D95960A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60C25212-0892-4F3F-BCEE-A34C8E935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8B37480E-7539-4757-BD36-077091CB7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62F48F7B-5981-4043-9503-D1B633676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89A93AB0-6FAF-4939-A25A-B57173D6E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58E8B6D3-1854-4020-9E20-4781529A3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C04C48AA-AE84-4CFD-B507-B2B4D4FAA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E65F3C49-0B21-4848-82B3-EE6EB9C08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50</xdr:row>
      <xdr:rowOff>747712</xdr:rowOff>
    </xdr:from>
    <xdr:to>
      <xdr:col>3</xdr:col>
      <xdr:colOff>2143124</xdr:colOff>
      <xdr:row>81</xdr:row>
      <xdr:rowOff>119061</xdr:rowOff>
    </xdr:to>
    <xdr:graphicFrame macro="">
      <xdr:nvGraphicFramePr>
        <xdr:cNvPr id="3" name="Gráfico 2">
          <a:extLst>
            <a:ext uri="{FF2B5EF4-FFF2-40B4-BE49-F238E27FC236}">
              <a16:creationId xmlns:a16="http://schemas.microsoft.com/office/drawing/2014/main" id="{81665B5D-3942-43C7-9E1E-883033779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A2147DD1-875F-4741-8396-A7B82869F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50</xdr:row>
      <xdr:rowOff>747712</xdr:rowOff>
    </xdr:from>
    <xdr:to>
      <xdr:col>3</xdr:col>
      <xdr:colOff>2143124</xdr:colOff>
      <xdr:row>81</xdr:row>
      <xdr:rowOff>119061</xdr:rowOff>
    </xdr:to>
    <xdr:graphicFrame macro="">
      <xdr:nvGraphicFramePr>
        <xdr:cNvPr id="3" name="Gráfico 2">
          <a:extLst>
            <a:ext uri="{FF2B5EF4-FFF2-40B4-BE49-F238E27FC236}">
              <a16:creationId xmlns:a16="http://schemas.microsoft.com/office/drawing/2014/main" id="{FF4D3F05-0A55-4A86-B028-44C8D7D7D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2C6A9486-6B98-43C1-8C09-3C79978BA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50</xdr:row>
      <xdr:rowOff>747712</xdr:rowOff>
    </xdr:from>
    <xdr:to>
      <xdr:col>3</xdr:col>
      <xdr:colOff>2143124</xdr:colOff>
      <xdr:row>81</xdr:row>
      <xdr:rowOff>119061</xdr:rowOff>
    </xdr:to>
    <xdr:graphicFrame macro="">
      <xdr:nvGraphicFramePr>
        <xdr:cNvPr id="3" name="Gráfico 2">
          <a:extLst>
            <a:ext uri="{FF2B5EF4-FFF2-40B4-BE49-F238E27FC236}">
              <a16:creationId xmlns:a16="http://schemas.microsoft.com/office/drawing/2014/main" id="{9C9C87F5-C9B1-4B5E-8FED-75908E3F7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880831C1-1E33-42D5-AFB5-CC4A736A3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50</xdr:row>
      <xdr:rowOff>747712</xdr:rowOff>
    </xdr:from>
    <xdr:to>
      <xdr:col>3</xdr:col>
      <xdr:colOff>2143124</xdr:colOff>
      <xdr:row>81</xdr:row>
      <xdr:rowOff>119061</xdr:rowOff>
    </xdr:to>
    <xdr:graphicFrame macro="">
      <xdr:nvGraphicFramePr>
        <xdr:cNvPr id="3" name="Gráfico 2">
          <a:extLst>
            <a:ext uri="{FF2B5EF4-FFF2-40B4-BE49-F238E27FC236}">
              <a16:creationId xmlns:a16="http://schemas.microsoft.com/office/drawing/2014/main" id="{85E7394A-7EC1-4BE8-A293-F389E23D2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746125</xdr:colOff>
      <xdr:row>164</xdr:row>
      <xdr:rowOff>0</xdr:rowOff>
    </xdr:from>
    <xdr:to>
      <xdr:col>2</xdr:col>
      <xdr:colOff>4762501</xdr:colOff>
      <xdr:row>164</xdr:row>
      <xdr:rowOff>0</xdr:rowOff>
    </xdr:to>
    <xdr:graphicFrame macro="">
      <xdr:nvGraphicFramePr>
        <xdr:cNvPr id="4" name="Gráfico 3">
          <a:extLst>
            <a:ext uri="{FF2B5EF4-FFF2-40B4-BE49-F238E27FC236}">
              <a16:creationId xmlns:a16="http://schemas.microsoft.com/office/drawing/2014/main" id="{3DED500F-8951-4069-B109-BB127CBED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56</xdr:row>
      <xdr:rowOff>390524</xdr:rowOff>
    </xdr:from>
    <xdr:to>
      <xdr:col>3</xdr:col>
      <xdr:colOff>3048000</xdr:colOff>
      <xdr:row>80</xdr:row>
      <xdr:rowOff>881062</xdr:rowOff>
    </xdr:to>
    <xdr:graphicFrame macro="">
      <xdr:nvGraphicFramePr>
        <xdr:cNvPr id="5" name="Gráfico 4">
          <a:extLst>
            <a:ext uri="{FF2B5EF4-FFF2-40B4-BE49-F238E27FC236}">
              <a16:creationId xmlns:a16="http://schemas.microsoft.com/office/drawing/2014/main" id="{76A0E7B5-FED6-EEBA-E467-1B99B8D76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3321842</xdr:colOff>
      <xdr:row>61</xdr:row>
      <xdr:rowOff>390524</xdr:rowOff>
    </xdr:from>
    <xdr:to>
      <xdr:col>5</xdr:col>
      <xdr:colOff>119061</xdr:colOff>
      <xdr:row>79</xdr:row>
      <xdr:rowOff>238125</xdr:rowOff>
    </xdr:to>
    <xdr:graphicFrame macro="">
      <xdr:nvGraphicFramePr>
        <xdr:cNvPr id="8" name="Gráfico 7">
          <a:extLst>
            <a:ext uri="{FF2B5EF4-FFF2-40B4-BE49-F238E27FC236}">
              <a16:creationId xmlns:a16="http://schemas.microsoft.com/office/drawing/2014/main" id="{C5CD12A8-0F64-8E18-2712-6A00CF260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57</xdr:row>
      <xdr:rowOff>0</xdr:rowOff>
    </xdr:from>
    <xdr:to>
      <xdr:col>9</xdr:col>
      <xdr:colOff>1488282</xdr:colOff>
      <xdr:row>80</xdr:row>
      <xdr:rowOff>895351</xdr:rowOff>
    </xdr:to>
    <xdr:graphicFrame macro="">
      <xdr:nvGraphicFramePr>
        <xdr:cNvPr id="9" name="Gráfico 8">
          <a:extLst>
            <a:ext uri="{FF2B5EF4-FFF2-40B4-BE49-F238E27FC236}">
              <a16:creationId xmlns:a16="http://schemas.microsoft.com/office/drawing/2014/main" id="{0C172F7D-FCBB-4F39-9571-AD09B4883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2321716</xdr:colOff>
      <xdr:row>56</xdr:row>
      <xdr:rowOff>390524</xdr:rowOff>
    </xdr:from>
    <xdr:to>
      <xdr:col>12</xdr:col>
      <xdr:colOff>-1</xdr:colOff>
      <xdr:row>75</xdr:row>
      <xdr:rowOff>47623</xdr:rowOff>
    </xdr:to>
    <xdr:graphicFrame macro="">
      <xdr:nvGraphicFramePr>
        <xdr:cNvPr id="10" name="Gráfico 9">
          <a:extLst>
            <a:ext uri="{FF2B5EF4-FFF2-40B4-BE49-F238E27FC236}">
              <a16:creationId xmlns:a16="http://schemas.microsoft.com/office/drawing/2014/main" id="{178B80F7-658D-902B-954E-B21A600DB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2333625</xdr:colOff>
      <xdr:row>76</xdr:row>
      <xdr:rowOff>47627</xdr:rowOff>
    </xdr:from>
    <xdr:to>
      <xdr:col>12</xdr:col>
      <xdr:colOff>11908</xdr:colOff>
      <xdr:row>85</xdr:row>
      <xdr:rowOff>47625</xdr:rowOff>
    </xdr:to>
    <xdr:graphicFrame macro="">
      <xdr:nvGraphicFramePr>
        <xdr:cNvPr id="11" name="Gráfico 10">
          <a:extLst>
            <a:ext uri="{FF2B5EF4-FFF2-40B4-BE49-F238E27FC236}">
              <a16:creationId xmlns:a16="http://schemas.microsoft.com/office/drawing/2014/main" id="{10EC2292-9F86-4746-91CB-E185B3845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59530</xdr:colOff>
      <xdr:row>132</xdr:row>
      <xdr:rowOff>247649</xdr:rowOff>
    </xdr:from>
    <xdr:to>
      <xdr:col>2</xdr:col>
      <xdr:colOff>6667499</xdr:colOff>
      <xdr:row>163</xdr:row>
      <xdr:rowOff>47624</xdr:rowOff>
    </xdr:to>
    <xdr:graphicFrame macro="">
      <xdr:nvGraphicFramePr>
        <xdr:cNvPr id="12" name="Gráfico 11">
          <a:extLst>
            <a:ext uri="{FF2B5EF4-FFF2-40B4-BE49-F238E27FC236}">
              <a16:creationId xmlns:a16="http://schemas.microsoft.com/office/drawing/2014/main" id="{A0E84356-8D55-A362-BF5A-2086A2E73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35718</xdr:colOff>
      <xdr:row>132</xdr:row>
      <xdr:rowOff>271462</xdr:rowOff>
    </xdr:from>
    <xdr:to>
      <xdr:col>4</xdr:col>
      <xdr:colOff>3738562</xdr:colOff>
      <xdr:row>156</xdr:row>
      <xdr:rowOff>119061</xdr:rowOff>
    </xdr:to>
    <xdr:graphicFrame macro="">
      <xdr:nvGraphicFramePr>
        <xdr:cNvPr id="13" name="Gráfico 12">
          <a:extLst>
            <a:ext uri="{FF2B5EF4-FFF2-40B4-BE49-F238E27FC236}">
              <a16:creationId xmlns:a16="http://schemas.microsoft.com/office/drawing/2014/main" id="{3EA2981D-3E63-253A-AFB7-ABFC3AFF8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1E2C7D09-79ED-4E0B-B7E2-97CBB24D0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47624</xdr:colOff>
      <xdr:row>50</xdr:row>
      <xdr:rowOff>1057275</xdr:rowOff>
    </xdr:from>
    <xdr:to>
      <xdr:col>2</xdr:col>
      <xdr:colOff>7905750</xdr:colOff>
      <xdr:row>82</xdr:row>
      <xdr:rowOff>95249</xdr:rowOff>
    </xdr:to>
    <xdr:graphicFrame macro="">
      <xdr:nvGraphicFramePr>
        <xdr:cNvPr id="4" name="Gráfico 3">
          <a:extLst>
            <a:ext uri="{FF2B5EF4-FFF2-40B4-BE49-F238E27FC236}">
              <a16:creationId xmlns:a16="http://schemas.microsoft.com/office/drawing/2014/main" id="{B57432B0-1FBA-4F53-F91B-38A9E5318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D6F289DC-2D67-49AF-9BA3-8271DD600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50</xdr:row>
      <xdr:rowOff>747712</xdr:rowOff>
    </xdr:from>
    <xdr:to>
      <xdr:col>3</xdr:col>
      <xdr:colOff>2143124</xdr:colOff>
      <xdr:row>81</xdr:row>
      <xdr:rowOff>119061</xdr:rowOff>
    </xdr:to>
    <xdr:graphicFrame macro="">
      <xdr:nvGraphicFramePr>
        <xdr:cNvPr id="3" name="Gráfico 2">
          <a:extLst>
            <a:ext uri="{FF2B5EF4-FFF2-40B4-BE49-F238E27FC236}">
              <a16:creationId xmlns:a16="http://schemas.microsoft.com/office/drawing/2014/main" id="{933B3BD5-ADA3-4AA1-9946-448F63B73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DFC35709-13F7-402A-B64F-10594C979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50</xdr:row>
      <xdr:rowOff>747712</xdr:rowOff>
    </xdr:from>
    <xdr:to>
      <xdr:col>3</xdr:col>
      <xdr:colOff>2143124</xdr:colOff>
      <xdr:row>81</xdr:row>
      <xdr:rowOff>119061</xdr:rowOff>
    </xdr:to>
    <xdr:graphicFrame macro="">
      <xdr:nvGraphicFramePr>
        <xdr:cNvPr id="3" name="Gráfico 2">
          <a:extLst>
            <a:ext uri="{FF2B5EF4-FFF2-40B4-BE49-F238E27FC236}">
              <a16:creationId xmlns:a16="http://schemas.microsoft.com/office/drawing/2014/main" id="{F9ED6649-878B-46B7-A128-B02FC87ED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746125</xdr:colOff>
      <xdr:row>101</xdr:row>
      <xdr:rowOff>0</xdr:rowOff>
    </xdr:from>
    <xdr:to>
      <xdr:col>2</xdr:col>
      <xdr:colOff>4762501</xdr:colOff>
      <xdr:row>101</xdr:row>
      <xdr:rowOff>0</xdr:rowOff>
    </xdr:to>
    <xdr:graphicFrame macro="">
      <xdr:nvGraphicFramePr>
        <xdr:cNvPr id="2" name="Gráfico 1">
          <a:extLst>
            <a:ext uri="{FF2B5EF4-FFF2-40B4-BE49-F238E27FC236}">
              <a16:creationId xmlns:a16="http://schemas.microsoft.com/office/drawing/2014/main" id="{85693A3F-A754-47AB-A54B-AC3D46249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55</xdr:row>
      <xdr:rowOff>747712</xdr:rowOff>
    </xdr:from>
    <xdr:to>
      <xdr:col>3</xdr:col>
      <xdr:colOff>2143124</xdr:colOff>
      <xdr:row>86</xdr:row>
      <xdr:rowOff>119061</xdr:rowOff>
    </xdr:to>
    <xdr:graphicFrame macro="">
      <xdr:nvGraphicFramePr>
        <xdr:cNvPr id="3" name="Gráfico 2">
          <a:extLst>
            <a:ext uri="{FF2B5EF4-FFF2-40B4-BE49-F238E27FC236}">
              <a16:creationId xmlns:a16="http://schemas.microsoft.com/office/drawing/2014/main" id="{CD8AFA77-AC37-4472-9308-6246211A2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E2BC82A5-D812-4F88-BC09-865C7A0B0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597E7519-D1DD-4E7A-8BC7-2A510F719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879E7816-A680-47AA-99E0-E68B61FD6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AEC64217-5A7F-4B3B-8624-BA09197A1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B5FD1AE9-991E-46CF-8B2E-1CA1A01DE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50</xdr:row>
      <xdr:rowOff>747712</xdr:rowOff>
    </xdr:from>
    <xdr:to>
      <xdr:col>3</xdr:col>
      <xdr:colOff>2143124</xdr:colOff>
      <xdr:row>81</xdr:row>
      <xdr:rowOff>119061</xdr:rowOff>
    </xdr:to>
    <xdr:graphicFrame macro="">
      <xdr:nvGraphicFramePr>
        <xdr:cNvPr id="3" name="Gráfico 2">
          <a:extLst>
            <a:ext uri="{FF2B5EF4-FFF2-40B4-BE49-F238E27FC236}">
              <a16:creationId xmlns:a16="http://schemas.microsoft.com/office/drawing/2014/main" id="{ABF69809-4FEC-4DCD-A5B8-F634A9C8B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B97EF715-722E-4E7D-8BCB-3B02D40FF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2EEBE7DA-9B77-4F14-96A0-382D882E0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A0EF40AE-5472-41E5-B646-A6ED9FB25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E15B5B84-7744-43C4-9ECD-74C0EA593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E62BB487-515C-466F-A898-776E4B0B7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0D10653C-2022-4B03-9B3D-773973A33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746125</xdr:colOff>
      <xdr:row>43</xdr:row>
      <xdr:rowOff>382587</xdr:rowOff>
    </xdr:from>
    <xdr:to>
      <xdr:col>2</xdr:col>
      <xdr:colOff>3254375</xdr:colOff>
      <xdr:row>59</xdr:row>
      <xdr:rowOff>15875</xdr:rowOff>
    </xdr:to>
    <xdr:graphicFrame macro="">
      <xdr:nvGraphicFramePr>
        <xdr:cNvPr id="2" name="Gráfico 1">
          <a:extLst>
            <a:ext uri="{FF2B5EF4-FFF2-40B4-BE49-F238E27FC236}">
              <a16:creationId xmlns:a16="http://schemas.microsoft.com/office/drawing/2014/main" id="{3DE35F18-D521-1352-0586-7E02CD08C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44</xdr:row>
      <xdr:rowOff>1587</xdr:rowOff>
    </xdr:from>
    <xdr:to>
      <xdr:col>6</xdr:col>
      <xdr:colOff>6302375</xdr:colOff>
      <xdr:row>59</xdr:row>
      <xdr:rowOff>53975</xdr:rowOff>
    </xdr:to>
    <xdr:graphicFrame macro="">
      <xdr:nvGraphicFramePr>
        <xdr:cNvPr id="3" name="Gráfico 2">
          <a:extLst>
            <a:ext uri="{FF2B5EF4-FFF2-40B4-BE49-F238E27FC236}">
              <a16:creationId xmlns:a16="http://schemas.microsoft.com/office/drawing/2014/main" id="{742189E1-DF99-4097-AE64-8FB90C960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746125</xdr:colOff>
      <xdr:row>98</xdr:row>
      <xdr:rowOff>1586</xdr:rowOff>
    </xdr:from>
    <xdr:to>
      <xdr:col>2</xdr:col>
      <xdr:colOff>4762501</xdr:colOff>
      <xdr:row>137</xdr:row>
      <xdr:rowOff>57150</xdr:rowOff>
    </xdr:to>
    <xdr:graphicFrame macro="">
      <xdr:nvGraphicFramePr>
        <xdr:cNvPr id="4" name="Gráfico 3">
          <a:extLst>
            <a:ext uri="{FF2B5EF4-FFF2-40B4-BE49-F238E27FC236}">
              <a16:creationId xmlns:a16="http://schemas.microsoft.com/office/drawing/2014/main" id="{F7B2C44B-CB83-442D-852B-B2CEE581C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76C42457-DC4A-448F-AD95-B0E0BC275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B238B24F-2259-47E2-865F-BF211DEF1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D8AF53FB-08EA-4B1A-9E47-48FD92714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71FEAC2E-51F6-4DA2-B44D-EBBB912CF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087FC38D-2F35-45A4-AE56-D84C401B9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AB3C1A94-4616-49CD-BCD4-B48EE5887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F1905D4E-A075-4280-8529-986C9FCA4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C7268249-BBEC-4E5C-B3F1-F437E3EB7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BF1E71B0-97DD-448E-8E7D-7B2B7274F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9A4F1D55-6B23-4405-869F-66E3F919B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0A8849F1-0B06-460F-819E-AA9409AF0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FF558650-AA22-46FF-A224-EADE99107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8DBD4897-26EB-4CF0-8F76-B12EACE42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AE700FC1-7A1E-4C1C-9D03-43CD0D0C1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FDF3CC82-B28F-4037-B73B-63EFD0D1B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1E63ED6B-64F8-4F04-BF99-EF8266CC9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74D2E757-08AC-4FA8-8C92-881EB5823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5F5E5FA0-6AAE-4FF6-A6D3-23565BC4E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2239C476-659C-493A-B563-349591C6C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87E3E7B2-8298-4D0B-B10F-BC58D72B8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746125</xdr:colOff>
      <xdr:row>178</xdr:row>
      <xdr:rowOff>0</xdr:rowOff>
    </xdr:from>
    <xdr:to>
      <xdr:col>2</xdr:col>
      <xdr:colOff>4762501</xdr:colOff>
      <xdr:row>178</xdr:row>
      <xdr:rowOff>0</xdr:rowOff>
    </xdr:to>
    <xdr:graphicFrame macro="">
      <xdr:nvGraphicFramePr>
        <xdr:cNvPr id="2" name="Gráfico 1">
          <a:extLst>
            <a:ext uri="{FF2B5EF4-FFF2-40B4-BE49-F238E27FC236}">
              <a16:creationId xmlns:a16="http://schemas.microsoft.com/office/drawing/2014/main" id="{B48A123C-F6E9-4AC8-90DA-61BE50B50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23812</xdr:colOff>
      <xdr:row>64</xdr:row>
      <xdr:rowOff>33337</xdr:rowOff>
    </xdr:from>
    <xdr:to>
      <xdr:col>2</xdr:col>
      <xdr:colOff>8501061</xdr:colOff>
      <xdr:row>88</xdr:row>
      <xdr:rowOff>71437</xdr:rowOff>
    </xdr:to>
    <xdr:graphicFrame macro="">
      <xdr:nvGraphicFramePr>
        <xdr:cNvPr id="10" name="Gráfico 9">
          <a:extLst>
            <a:ext uri="{FF2B5EF4-FFF2-40B4-BE49-F238E27FC236}">
              <a16:creationId xmlns:a16="http://schemas.microsoft.com/office/drawing/2014/main" id="{366CBCFA-77F3-2075-2C1B-D141F3FF6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64</xdr:row>
      <xdr:rowOff>0</xdr:rowOff>
    </xdr:from>
    <xdr:to>
      <xdr:col>10</xdr:col>
      <xdr:colOff>1357311</xdr:colOff>
      <xdr:row>88</xdr:row>
      <xdr:rowOff>38100</xdr:rowOff>
    </xdr:to>
    <xdr:graphicFrame macro="">
      <xdr:nvGraphicFramePr>
        <xdr:cNvPr id="11" name="Gráfico 10">
          <a:extLst>
            <a:ext uri="{FF2B5EF4-FFF2-40B4-BE49-F238E27FC236}">
              <a16:creationId xmlns:a16="http://schemas.microsoft.com/office/drawing/2014/main" id="{5FC30DE0-E45D-41B6-8A12-6DB0066EE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35718</xdr:colOff>
      <xdr:row>147</xdr:row>
      <xdr:rowOff>9525</xdr:rowOff>
    </xdr:from>
    <xdr:to>
      <xdr:col>3</xdr:col>
      <xdr:colOff>95249</xdr:colOff>
      <xdr:row>173</xdr:row>
      <xdr:rowOff>47624</xdr:rowOff>
    </xdr:to>
    <xdr:graphicFrame macro="">
      <xdr:nvGraphicFramePr>
        <xdr:cNvPr id="12" name="Gráfico 11">
          <a:extLst>
            <a:ext uri="{FF2B5EF4-FFF2-40B4-BE49-F238E27FC236}">
              <a16:creationId xmlns:a16="http://schemas.microsoft.com/office/drawing/2014/main" id="{43A4895F-1A62-73FA-B4A0-F128AC1A2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6EB056E0-3ADD-43D1-8F57-BD5950EE1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2B706EAD-78C2-4212-9BC0-374DE37BD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93C5D9A1-B0C4-4AD4-B03C-63D0A06F1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57779E88-917B-4D10-BB66-0B494C971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D1D4FDCE-7719-4425-AB0A-1D14ABFE1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47</xdr:row>
      <xdr:rowOff>33336</xdr:rowOff>
    </xdr:from>
    <xdr:to>
      <xdr:col>3</xdr:col>
      <xdr:colOff>0</xdr:colOff>
      <xdr:row>70</xdr:row>
      <xdr:rowOff>71437</xdr:rowOff>
    </xdr:to>
    <xdr:graphicFrame macro="">
      <xdr:nvGraphicFramePr>
        <xdr:cNvPr id="4" name="Gráfico 3">
          <a:extLst>
            <a:ext uri="{FF2B5EF4-FFF2-40B4-BE49-F238E27FC236}">
              <a16:creationId xmlns:a16="http://schemas.microsoft.com/office/drawing/2014/main" id="{BF66A23D-49DD-F01E-4558-B2852E6F78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39088354-CCDE-4088-8D38-51A7EBA3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23813</xdr:colOff>
      <xdr:row>47</xdr:row>
      <xdr:rowOff>9523</xdr:rowOff>
    </xdr:from>
    <xdr:to>
      <xdr:col>2</xdr:col>
      <xdr:colOff>7429500</xdr:colOff>
      <xdr:row>73</xdr:row>
      <xdr:rowOff>71437</xdr:rowOff>
    </xdr:to>
    <xdr:graphicFrame macro="">
      <xdr:nvGraphicFramePr>
        <xdr:cNvPr id="4" name="Gráfico 3">
          <a:extLst>
            <a:ext uri="{FF2B5EF4-FFF2-40B4-BE49-F238E27FC236}">
              <a16:creationId xmlns:a16="http://schemas.microsoft.com/office/drawing/2014/main" id="{C582195E-DAA7-826B-F409-6E3F03656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346EA693-5047-43EF-AFB2-4D04AF171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23813</xdr:colOff>
      <xdr:row>47</xdr:row>
      <xdr:rowOff>9523</xdr:rowOff>
    </xdr:from>
    <xdr:to>
      <xdr:col>2</xdr:col>
      <xdr:colOff>7429500</xdr:colOff>
      <xdr:row>73</xdr:row>
      <xdr:rowOff>71437</xdr:rowOff>
    </xdr:to>
    <xdr:graphicFrame macro="">
      <xdr:nvGraphicFramePr>
        <xdr:cNvPr id="3" name="Gráfico 2">
          <a:extLst>
            <a:ext uri="{FF2B5EF4-FFF2-40B4-BE49-F238E27FC236}">
              <a16:creationId xmlns:a16="http://schemas.microsoft.com/office/drawing/2014/main" id="{C5D594AF-4AD0-4F85-B39A-AFCF4B3B8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BF6EF711-DAFF-44ED-ACE1-3C99C6BCD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1CE6C5BF-28EB-4182-B14F-4EBE44B00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8372A92C-A7A2-4184-BE1F-72D5F6C80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19EDA22B-6024-49E4-94A7-F73CBB6E0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3CBCFA7F-7DCF-4F30-B34D-00B920916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9759DE6A-C7BC-4DA8-8CC5-A4FA5AEDF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0386C688-89CE-4CD7-A7FD-B8FE71D36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A0674E6F-2D1E-4C56-A797-883711EB3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EE0FF6B7-3FC4-46B8-AD07-EC7974BD5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3F0D27E0-617D-4AB6-8F12-4A6C246C0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746125</xdr:colOff>
      <xdr:row>178</xdr:row>
      <xdr:rowOff>0</xdr:rowOff>
    </xdr:from>
    <xdr:to>
      <xdr:col>2</xdr:col>
      <xdr:colOff>4762501</xdr:colOff>
      <xdr:row>178</xdr:row>
      <xdr:rowOff>0</xdr:rowOff>
    </xdr:to>
    <xdr:graphicFrame macro="">
      <xdr:nvGraphicFramePr>
        <xdr:cNvPr id="2" name="Gráfico 1">
          <a:extLst>
            <a:ext uri="{FF2B5EF4-FFF2-40B4-BE49-F238E27FC236}">
              <a16:creationId xmlns:a16="http://schemas.microsoft.com/office/drawing/2014/main" id="{A019A83A-8100-46BE-8A09-863CE9734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714374</xdr:colOff>
      <xdr:row>56</xdr:row>
      <xdr:rowOff>390525</xdr:rowOff>
    </xdr:from>
    <xdr:to>
      <xdr:col>2</xdr:col>
      <xdr:colOff>8596311</xdr:colOff>
      <xdr:row>81</xdr:row>
      <xdr:rowOff>71437</xdr:rowOff>
    </xdr:to>
    <xdr:graphicFrame macro="">
      <xdr:nvGraphicFramePr>
        <xdr:cNvPr id="6" name="Gráfico 5">
          <a:extLst>
            <a:ext uri="{FF2B5EF4-FFF2-40B4-BE49-F238E27FC236}">
              <a16:creationId xmlns:a16="http://schemas.microsoft.com/office/drawing/2014/main" id="{DA11B264-DB67-D5AB-90CA-28BC6D084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9</xdr:col>
      <xdr:colOff>142874</xdr:colOff>
      <xdr:row>82</xdr:row>
      <xdr:rowOff>85724</xdr:rowOff>
    </xdr:to>
    <xdr:graphicFrame macro="">
      <xdr:nvGraphicFramePr>
        <xdr:cNvPr id="7" name="Gráfico 6">
          <a:extLst>
            <a:ext uri="{FF2B5EF4-FFF2-40B4-BE49-F238E27FC236}">
              <a16:creationId xmlns:a16="http://schemas.microsoft.com/office/drawing/2014/main" id="{D72B1222-F5B4-4D9D-A539-4D7E02EB6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631029</xdr:colOff>
      <xdr:row>58</xdr:row>
      <xdr:rowOff>57150</xdr:rowOff>
    </xdr:from>
    <xdr:to>
      <xdr:col>10</xdr:col>
      <xdr:colOff>1142998</xdr:colOff>
      <xdr:row>75</xdr:row>
      <xdr:rowOff>285750</xdr:rowOff>
    </xdr:to>
    <xdr:graphicFrame macro="">
      <xdr:nvGraphicFramePr>
        <xdr:cNvPr id="8" name="Gráfico 7">
          <a:extLst>
            <a:ext uri="{FF2B5EF4-FFF2-40B4-BE49-F238E27FC236}">
              <a16:creationId xmlns:a16="http://schemas.microsoft.com/office/drawing/2014/main" id="{B971FD31-370B-FA4A-943C-83EBE1BB9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107155</xdr:colOff>
      <xdr:row>132</xdr:row>
      <xdr:rowOff>747712</xdr:rowOff>
    </xdr:from>
    <xdr:to>
      <xdr:col>3</xdr:col>
      <xdr:colOff>2143124</xdr:colOff>
      <xdr:row>163</xdr:row>
      <xdr:rowOff>119061</xdr:rowOff>
    </xdr:to>
    <xdr:graphicFrame macro="">
      <xdr:nvGraphicFramePr>
        <xdr:cNvPr id="9" name="Gráfico 8">
          <a:extLst>
            <a:ext uri="{FF2B5EF4-FFF2-40B4-BE49-F238E27FC236}">
              <a16:creationId xmlns:a16="http://schemas.microsoft.com/office/drawing/2014/main" id="{6A10EC9D-9935-2C36-8882-09249DA0B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746125</xdr:colOff>
      <xdr:row>96</xdr:row>
      <xdr:rowOff>0</xdr:rowOff>
    </xdr:from>
    <xdr:to>
      <xdr:col>2</xdr:col>
      <xdr:colOff>4762501</xdr:colOff>
      <xdr:row>96</xdr:row>
      <xdr:rowOff>0</xdr:rowOff>
    </xdr:to>
    <xdr:graphicFrame macro="">
      <xdr:nvGraphicFramePr>
        <xdr:cNvPr id="2" name="Gráfico 1">
          <a:extLst>
            <a:ext uri="{FF2B5EF4-FFF2-40B4-BE49-F238E27FC236}">
              <a16:creationId xmlns:a16="http://schemas.microsoft.com/office/drawing/2014/main" id="{24FB9D37-9DF9-4743-B088-5B69EE30F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46</xdr:row>
      <xdr:rowOff>747712</xdr:rowOff>
    </xdr:from>
    <xdr:to>
      <xdr:col>3</xdr:col>
      <xdr:colOff>2143124</xdr:colOff>
      <xdr:row>77</xdr:row>
      <xdr:rowOff>119061</xdr:rowOff>
    </xdr:to>
    <xdr:graphicFrame macro="">
      <xdr:nvGraphicFramePr>
        <xdr:cNvPr id="3" name="Gráfico 2">
          <a:extLst>
            <a:ext uri="{FF2B5EF4-FFF2-40B4-BE49-F238E27FC236}">
              <a16:creationId xmlns:a16="http://schemas.microsoft.com/office/drawing/2014/main" id="{349F4857-C275-47B3-946E-E310433E6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746125</xdr:colOff>
      <xdr:row>89</xdr:row>
      <xdr:rowOff>0</xdr:rowOff>
    </xdr:from>
    <xdr:to>
      <xdr:col>2</xdr:col>
      <xdr:colOff>4762501</xdr:colOff>
      <xdr:row>89</xdr:row>
      <xdr:rowOff>0</xdr:rowOff>
    </xdr:to>
    <xdr:graphicFrame macro="">
      <xdr:nvGraphicFramePr>
        <xdr:cNvPr id="2" name="Gráfico 1">
          <a:extLst>
            <a:ext uri="{FF2B5EF4-FFF2-40B4-BE49-F238E27FC236}">
              <a16:creationId xmlns:a16="http://schemas.microsoft.com/office/drawing/2014/main" id="{A0B66C61-B159-43F6-9CB7-9872FE301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666749</xdr:colOff>
      <xdr:row>40</xdr:row>
      <xdr:rowOff>223838</xdr:rowOff>
    </xdr:from>
    <xdr:to>
      <xdr:col>2</xdr:col>
      <xdr:colOff>5310187</xdr:colOff>
      <xdr:row>59</xdr:row>
      <xdr:rowOff>47624</xdr:rowOff>
    </xdr:to>
    <xdr:graphicFrame macro="">
      <xdr:nvGraphicFramePr>
        <xdr:cNvPr id="4" name="Gráfico 3">
          <a:extLst>
            <a:ext uri="{FF2B5EF4-FFF2-40B4-BE49-F238E27FC236}">
              <a16:creationId xmlns:a16="http://schemas.microsoft.com/office/drawing/2014/main" id="{D9A70DAB-2C03-2A7A-6BFE-BF058F00B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866E48CA-AAB0-4570-B03C-34AB06083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690561</xdr:colOff>
      <xdr:row>42</xdr:row>
      <xdr:rowOff>247650</xdr:rowOff>
    </xdr:from>
    <xdr:to>
      <xdr:col>2</xdr:col>
      <xdr:colOff>3929062</xdr:colOff>
      <xdr:row>61</xdr:row>
      <xdr:rowOff>190499</xdr:rowOff>
    </xdr:to>
    <xdr:graphicFrame macro="">
      <xdr:nvGraphicFramePr>
        <xdr:cNvPr id="4" name="Gráfico 3">
          <a:extLst>
            <a:ext uri="{FF2B5EF4-FFF2-40B4-BE49-F238E27FC236}">
              <a16:creationId xmlns:a16="http://schemas.microsoft.com/office/drawing/2014/main" id="{7B2331C7-889B-1824-DB19-7F85F8B25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51B753DF-2D14-4304-90B2-781752D58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690561</xdr:colOff>
      <xdr:row>42</xdr:row>
      <xdr:rowOff>247650</xdr:rowOff>
    </xdr:from>
    <xdr:to>
      <xdr:col>2</xdr:col>
      <xdr:colOff>3929062</xdr:colOff>
      <xdr:row>61</xdr:row>
      <xdr:rowOff>190499</xdr:rowOff>
    </xdr:to>
    <xdr:graphicFrame macro="">
      <xdr:nvGraphicFramePr>
        <xdr:cNvPr id="3" name="Gráfico 2">
          <a:extLst>
            <a:ext uri="{FF2B5EF4-FFF2-40B4-BE49-F238E27FC236}">
              <a16:creationId xmlns:a16="http://schemas.microsoft.com/office/drawing/2014/main" id="{B0421C56-6BBD-49E6-A8E7-C32E55EC7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746125</xdr:colOff>
      <xdr:row>89</xdr:row>
      <xdr:rowOff>0</xdr:rowOff>
    </xdr:from>
    <xdr:to>
      <xdr:col>2</xdr:col>
      <xdr:colOff>4762501</xdr:colOff>
      <xdr:row>89</xdr:row>
      <xdr:rowOff>0</xdr:rowOff>
    </xdr:to>
    <xdr:graphicFrame macro="">
      <xdr:nvGraphicFramePr>
        <xdr:cNvPr id="2" name="Gráfico 1">
          <a:extLst>
            <a:ext uri="{FF2B5EF4-FFF2-40B4-BE49-F238E27FC236}">
              <a16:creationId xmlns:a16="http://schemas.microsoft.com/office/drawing/2014/main" id="{C4C32969-8D66-47EE-AD42-EDB1814BA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690561</xdr:colOff>
      <xdr:row>39</xdr:row>
      <xdr:rowOff>247650</xdr:rowOff>
    </xdr:from>
    <xdr:to>
      <xdr:col>2</xdr:col>
      <xdr:colOff>3929062</xdr:colOff>
      <xdr:row>58</xdr:row>
      <xdr:rowOff>190499</xdr:rowOff>
    </xdr:to>
    <xdr:graphicFrame macro="">
      <xdr:nvGraphicFramePr>
        <xdr:cNvPr id="3" name="Gráfico 2">
          <a:extLst>
            <a:ext uri="{FF2B5EF4-FFF2-40B4-BE49-F238E27FC236}">
              <a16:creationId xmlns:a16="http://schemas.microsoft.com/office/drawing/2014/main" id="{95008925-9CA4-4CD5-8F1E-114B47DB2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F0EB6195-9C52-41F7-A541-B4E7E3A2D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690561</xdr:colOff>
      <xdr:row>42</xdr:row>
      <xdr:rowOff>247650</xdr:rowOff>
    </xdr:from>
    <xdr:to>
      <xdr:col>2</xdr:col>
      <xdr:colOff>3929062</xdr:colOff>
      <xdr:row>61</xdr:row>
      <xdr:rowOff>190499</xdr:rowOff>
    </xdr:to>
    <xdr:graphicFrame macro="">
      <xdr:nvGraphicFramePr>
        <xdr:cNvPr id="3" name="Gráfico 2">
          <a:extLst>
            <a:ext uri="{FF2B5EF4-FFF2-40B4-BE49-F238E27FC236}">
              <a16:creationId xmlns:a16="http://schemas.microsoft.com/office/drawing/2014/main" id="{0DA0A29F-07F6-4195-9C79-4E27704EE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8C845016-1B3C-4BBC-8C78-2765E1106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690561</xdr:colOff>
      <xdr:row>42</xdr:row>
      <xdr:rowOff>247650</xdr:rowOff>
    </xdr:from>
    <xdr:to>
      <xdr:col>2</xdr:col>
      <xdr:colOff>3929062</xdr:colOff>
      <xdr:row>61</xdr:row>
      <xdr:rowOff>190499</xdr:rowOff>
    </xdr:to>
    <xdr:graphicFrame macro="">
      <xdr:nvGraphicFramePr>
        <xdr:cNvPr id="3" name="Gráfico 2">
          <a:extLst>
            <a:ext uri="{FF2B5EF4-FFF2-40B4-BE49-F238E27FC236}">
              <a16:creationId xmlns:a16="http://schemas.microsoft.com/office/drawing/2014/main" id="{E1D667FC-0BED-4B8A-9AC1-81AAA9DA0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1</xdr:col>
      <xdr:colOff>68035</xdr:colOff>
      <xdr:row>37</xdr:row>
      <xdr:rowOff>2722</xdr:rowOff>
    </xdr:from>
    <xdr:to>
      <xdr:col>2</xdr:col>
      <xdr:colOff>3279321</xdr:colOff>
      <xdr:row>61</xdr:row>
      <xdr:rowOff>122464</xdr:rowOff>
    </xdr:to>
    <xdr:graphicFrame macro="">
      <xdr:nvGraphicFramePr>
        <xdr:cNvPr id="7" name="Gráfico 6">
          <a:extLst>
            <a:ext uri="{FF2B5EF4-FFF2-40B4-BE49-F238E27FC236}">
              <a16:creationId xmlns:a16="http://schemas.microsoft.com/office/drawing/2014/main" id="{E4F5E5C9-1A41-D802-A047-8CB521F18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746125</xdr:colOff>
      <xdr:row>178</xdr:row>
      <xdr:rowOff>0</xdr:rowOff>
    </xdr:from>
    <xdr:to>
      <xdr:col>2</xdr:col>
      <xdr:colOff>4762501</xdr:colOff>
      <xdr:row>178</xdr:row>
      <xdr:rowOff>0</xdr:rowOff>
    </xdr:to>
    <xdr:graphicFrame macro="">
      <xdr:nvGraphicFramePr>
        <xdr:cNvPr id="2" name="Gráfico 1">
          <a:extLst>
            <a:ext uri="{FF2B5EF4-FFF2-40B4-BE49-F238E27FC236}">
              <a16:creationId xmlns:a16="http://schemas.microsoft.com/office/drawing/2014/main" id="{ECE22346-A605-45B4-9FC1-1FF196F81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57</xdr:row>
      <xdr:rowOff>27667</xdr:rowOff>
    </xdr:from>
    <xdr:to>
      <xdr:col>3</xdr:col>
      <xdr:colOff>46489</xdr:colOff>
      <xdr:row>81</xdr:row>
      <xdr:rowOff>116794</xdr:rowOff>
    </xdr:to>
    <xdr:graphicFrame macro="">
      <xdr:nvGraphicFramePr>
        <xdr:cNvPr id="3" name="Gráfico 2">
          <a:extLst>
            <a:ext uri="{FF2B5EF4-FFF2-40B4-BE49-F238E27FC236}">
              <a16:creationId xmlns:a16="http://schemas.microsoft.com/office/drawing/2014/main" id="{4E1FD01B-7189-41E2-9A75-3FB81F628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9</xdr:col>
      <xdr:colOff>142874</xdr:colOff>
      <xdr:row>82</xdr:row>
      <xdr:rowOff>85724</xdr:rowOff>
    </xdr:to>
    <xdr:graphicFrame macro="">
      <xdr:nvGraphicFramePr>
        <xdr:cNvPr id="4" name="Gráfico 3">
          <a:extLst>
            <a:ext uri="{FF2B5EF4-FFF2-40B4-BE49-F238E27FC236}">
              <a16:creationId xmlns:a16="http://schemas.microsoft.com/office/drawing/2014/main" id="{9618F078-FF75-4C9E-98A5-6D52210C1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107155</xdr:colOff>
      <xdr:row>132</xdr:row>
      <xdr:rowOff>747712</xdr:rowOff>
    </xdr:from>
    <xdr:to>
      <xdr:col>3</xdr:col>
      <xdr:colOff>2143124</xdr:colOff>
      <xdr:row>163</xdr:row>
      <xdr:rowOff>119061</xdr:rowOff>
    </xdr:to>
    <xdr:graphicFrame macro="">
      <xdr:nvGraphicFramePr>
        <xdr:cNvPr id="6" name="Gráfico 5">
          <a:extLst>
            <a:ext uri="{FF2B5EF4-FFF2-40B4-BE49-F238E27FC236}">
              <a16:creationId xmlns:a16="http://schemas.microsoft.com/office/drawing/2014/main" id="{7A22B7C8-2475-49E2-B1FC-49898C349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707570</xdr:colOff>
      <xdr:row>56</xdr:row>
      <xdr:rowOff>397328</xdr:rowOff>
    </xdr:from>
    <xdr:to>
      <xdr:col>4</xdr:col>
      <xdr:colOff>2245178</xdr:colOff>
      <xdr:row>74</xdr:row>
      <xdr:rowOff>181427</xdr:rowOff>
    </xdr:to>
    <xdr:graphicFrame macro="">
      <xdr:nvGraphicFramePr>
        <xdr:cNvPr id="7" name="Gráfico 6">
          <a:extLst>
            <a:ext uri="{FF2B5EF4-FFF2-40B4-BE49-F238E27FC236}">
              <a16:creationId xmlns:a16="http://schemas.microsoft.com/office/drawing/2014/main" id="{1396852D-8F3B-4834-9793-849740D97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2669266</xdr:colOff>
      <xdr:row>132</xdr:row>
      <xdr:rowOff>828221</xdr:rowOff>
    </xdr:from>
    <xdr:to>
      <xdr:col>4</xdr:col>
      <xdr:colOff>4150178</xdr:colOff>
      <xdr:row>153</xdr:row>
      <xdr:rowOff>45357</xdr:rowOff>
    </xdr:to>
    <xdr:graphicFrame macro="">
      <xdr:nvGraphicFramePr>
        <xdr:cNvPr id="9" name="Gráfico 8">
          <a:extLst>
            <a:ext uri="{FF2B5EF4-FFF2-40B4-BE49-F238E27FC236}">
              <a16:creationId xmlns:a16="http://schemas.microsoft.com/office/drawing/2014/main" id="{ACD2B909-9D38-5C46-CE86-E8DB8DF41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746125</xdr:colOff>
      <xdr:row>141</xdr:row>
      <xdr:rowOff>0</xdr:rowOff>
    </xdr:from>
    <xdr:to>
      <xdr:col>2</xdr:col>
      <xdr:colOff>4762501</xdr:colOff>
      <xdr:row>141</xdr:row>
      <xdr:rowOff>0</xdr:rowOff>
    </xdr:to>
    <xdr:graphicFrame macro="">
      <xdr:nvGraphicFramePr>
        <xdr:cNvPr id="2" name="Gráfico 1">
          <a:extLst>
            <a:ext uri="{FF2B5EF4-FFF2-40B4-BE49-F238E27FC236}">
              <a16:creationId xmlns:a16="http://schemas.microsoft.com/office/drawing/2014/main" id="{1AADF28F-19F1-4E2B-B1A1-28A68DE25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95</xdr:row>
      <xdr:rowOff>747712</xdr:rowOff>
    </xdr:from>
    <xdr:to>
      <xdr:col>3</xdr:col>
      <xdr:colOff>2143124</xdr:colOff>
      <xdr:row>126</xdr:row>
      <xdr:rowOff>119061</xdr:rowOff>
    </xdr:to>
    <xdr:graphicFrame macro="">
      <xdr:nvGraphicFramePr>
        <xdr:cNvPr id="5" name="Gráfico 4">
          <a:extLst>
            <a:ext uri="{FF2B5EF4-FFF2-40B4-BE49-F238E27FC236}">
              <a16:creationId xmlns:a16="http://schemas.microsoft.com/office/drawing/2014/main" id="{6416ACB5-A4A3-46BE-A08E-A179FB1F2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746125</xdr:colOff>
      <xdr:row>141</xdr:row>
      <xdr:rowOff>0</xdr:rowOff>
    </xdr:from>
    <xdr:to>
      <xdr:col>2</xdr:col>
      <xdr:colOff>4762501</xdr:colOff>
      <xdr:row>141</xdr:row>
      <xdr:rowOff>0</xdr:rowOff>
    </xdr:to>
    <xdr:graphicFrame macro="">
      <xdr:nvGraphicFramePr>
        <xdr:cNvPr id="2" name="Gráfico 1">
          <a:extLst>
            <a:ext uri="{FF2B5EF4-FFF2-40B4-BE49-F238E27FC236}">
              <a16:creationId xmlns:a16="http://schemas.microsoft.com/office/drawing/2014/main" id="{F3E50089-3BF4-45BB-A432-228E2D69E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95</xdr:row>
      <xdr:rowOff>747712</xdr:rowOff>
    </xdr:from>
    <xdr:to>
      <xdr:col>3</xdr:col>
      <xdr:colOff>2143124</xdr:colOff>
      <xdr:row>126</xdr:row>
      <xdr:rowOff>119061</xdr:rowOff>
    </xdr:to>
    <xdr:graphicFrame macro="">
      <xdr:nvGraphicFramePr>
        <xdr:cNvPr id="3" name="Gráfico 2">
          <a:extLst>
            <a:ext uri="{FF2B5EF4-FFF2-40B4-BE49-F238E27FC236}">
              <a16:creationId xmlns:a16="http://schemas.microsoft.com/office/drawing/2014/main" id="{11EAF3FC-96D0-4BE6-ABC6-A1B93DEAC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746125</xdr:colOff>
      <xdr:row>122</xdr:row>
      <xdr:rowOff>0</xdr:rowOff>
    </xdr:from>
    <xdr:to>
      <xdr:col>2</xdr:col>
      <xdr:colOff>4762501</xdr:colOff>
      <xdr:row>122</xdr:row>
      <xdr:rowOff>0</xdr:rowOff>
    </xdr:to>
    <xdr:graphicFrame macro="">
      <xdr:nvGraphicFramePr>
        <xdr:cNvPr id="2" name="Gráfico 1">
          <a:extLst>
            <a:ext uri="{FF2B5EF4-FFF2-40B4-BE49-F238E27FC236}">
              <a16:creationId xmlns:a16="http://schemas.microsoft.com/office/drawing/2014/main" id="{745EA491-C0F4-4B9B-95CC-EBF6F22F7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76</xdr:row>
      <xdr:rowOff>747712</xdr:rowOff>
    </xdr:from>
    <xdr:to>
      <xdr:col>3</xdr:col>
      <xdr:colOff>2143124</xdr:colOff>
      <xdr:row>107</xdr:row>
      <xdr:rowOff>119061</xdr:rowOff>
    </xdr:to>
    <xdr:graphicFrame macro="">
      <xdr:nvGraphicFramePr>
        <xdr:cNvPr id="3" name="Gráfico 2">
          <a:extLst>
            <a:ext uri="{FF2B5EF4-FFF2-40B4-BE49-F238E27FC236}">
              <a16:creationId xmlns:a16="http://schemas.microsoft.com/office/drawing/2014/main" id="{F5ABAF5D-0B35-41E8-ADF8-48301BD5E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10.xml"/><Relationship Id="rId5" Type="http://schemas.openxmlformats.org/officeDocument/2006/relationships/printerSettings" Target="../printerSettings/printerSettings10.bin"/><Relationship Id="rId4" Type="http://schemas.openxmlformats.org/officeDocument/2006/relationships/hyperlink" Target="mailto:cve@mitre.org/cve@cert.org.tw"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ve@mitre.org/cve@cert.org.tw" TargetMode="External"/><Relationship Id="rId3" Type="http://schemas.openxmlformats.org/officeDocument/2006/relationships/hyperlink" Target="mailto:secure@microsoft.com" TargetMode="External"/><Relationship Id="rId7" Type="http://schemas.openxmlformats.org/officeDocument/2006/relationships/hyperlink" Target="mailto:secure@microsoft.com" TargetMode="External"/><Relationship Id="rId12" Type="http://schemas.openxmlformats.org/officeDocument/2006/relationships/drawing" Target="../drawings/drawing11.xml"/><Relationship Id="rId2" Type="http://schemas.openxmlformats.org/officeDocument/2006/relationships/hyperlink" Target="mailto:secure@microsoft.com" TargetMode="External"/><Relationship Id="rId1" Type="http://schemas.openxmlformats.org/officeDocument/2006/relationships/hyperlink" Target="mailto:cve@mitre.org/cve@cert.org.tw" TargetMode="External"/><Relationship Id="rId6" Type="http://schemas.openxmlformats.org/officeDocument/2006/relationships/hyperlink" Target="mailto:secure@microsoft.com" TargetMode="External"/><Relationship Id="rId11" Type="http://schemas.openxmlformats.org/officeDocument/2006/relationships/printerSettings" Target="../printerSettings/printerSettings11.bin"/><Relationship Id="rId5" Type="http://schemas.openxmlformats.org/officeDocument/2006/relationships/hyperlink" Target="mailto:secure@microsoft.com" TargetMode="External"/><Relationship Id="rId10" Type="http://schemas.openxmlformats.org/officeDocument/2006/relationships/hyperlink" Target="mailto:vultures@jpcert.or.jp" TargetMode="External"/><Relationship Id="rId4" Type="http://schemas.openxmlformats.org/officeDocument/2006/relationships/hyperlink" Target="mailto:secure@microsoft.com" TargetMode="External"/><Relationship Id="rId9" Type="http://schemas.openxmlformats.org/officeDocument/2006/relationships/hyperlink" Target="mailto:cve@mitre.org/cve@cert.org.tw"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12.xml"/><Relationship Id="rId5" Type="http://schemas.openxmlformats.org/officeDocument/2006/relationships/printerSettings" Target="../printerSettings/printerSettings12.bin"/><Relationship Id="rId4" Type="http://schemas.openxmlformats.org/officeDocument/2006/relationships/hyperlink" Target="mailto:vultures@jpcert.or.jp"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13.xml"/><Relationship Id="rId5" Type="http://schemas.openxmlformats.org/officeDocument/2006/relationships/printerSettings" Target="../printerSettings/printerSettings13.bin"/><Relationship Id="rId4" Type="http://schemas.openxmlformats.org/officeDocument/2006/relationships/hyperlink" Target="mailto:vultures@jpcert.or.jp"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14.xml"/><Relationship Id="rId5" Type="http://schemas.openxmlformats.org/officeDocument/2006/relationships/printerSettings" Target="../printerSettings/printerSettings14.bin"/><Relationship Id="rId4" Type="http://schemas.openxmlformats.org/officeDocument/2006/relationships/hyperlink" Target="mailto:vultures@jpcert.or.jp"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15.xml"/><Relationship Id="rId5" Type="http://schemas.openxmlformats.org/officeDocument/2006/relationships/printerSettings" Target="../printerSettings/printerSettings15.bin"/><Relationship Id="rId4" Type="http://schemas.openxmlformats.org/officeDocument/2006/relationships/hyperlink" Target="mailto:cve@mitre.org/cve@cert.org.tw"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16.xml"/><Relationship Id="rId5" Type="http://schemas.openxmlformats.org/officeDocument/2006/relationships/printerSettings" Target="../printerSettings/printerSettings16.bin"/><Relationship Id="rId4" Type="http://schemas.openxmlformats.org/officeDocument/2006/relationships/hyperlink" Target="mailto:vultures@jpcert.or.jp"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17.xml"/><Relationship Id="rId5" Type="http://schemas.openxmlformats.org/officeDocument/2006/relationships/printerSettings" Target="../printerSettings/printerSettings17.bin"/><Relationship Id="rId4" Type="http://schemas.openxmlformats.org/officeDocument/2006/relationships/hyperlink" Target="mailto:vultures@jpcert.or.jp"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18.xml"/><Relationship Id="rId5" Type="http://schemas.openxmlformats.org/officeDocument/2006/relationships/printerSettings" Target="../printerSettings/printerSettings18.bin"/><Relationship Id="rId4" Type="http://schemas.openxmlformats.org/officeDocument/2006/relationships/hyperlink" Target="mailto:vultures@jpcert.or.jp"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19.xml"/><Relationship Id="rId5" Type="http://schemas.openxmlformats.org/officeDocument/2006/relationships/printerSettings" Target="../printerSettings/printerSettings19.bin"/><Relationship Id="rId4" Type="http://schemas.openxmlformats.org/officeDocument/2006/relationships/hyperlink" Target="mailto:vultures@jpcert.or.j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0.xml"/><Relationship Id="rId5" Type="http://schemas.openxmlformats.org/officeDocument/2006/relationships/printerSettings" Target="../printerSettings/printerSettings20.bin"/><Relationship Id="rId4" Type="http://schemas.openxmlformats.org/officeDocument/2006/relationships/hyperlink" Target="mailto:vultures@jpcert.or.jp"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1.xml"/><Relationship Id="rId5" Type="http://schemas.openxmlformats.org/officeDocument/2006/relationships/printerSettings" Target="../printerSettings/printerSettings21.bin"/><Relationship Id="rId4" Type="http://schemas.openxmlformats.org/officeDocument/2006/relationships/hyperlink" Target="mailto:vultures@jpcert.or.jp"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mailto:vultures@jpcert.or.jp"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3.xml"/><Relationship Id="rId5" Type="http://schemas.openxmlformats.org/officeDocument/2006/relationships/printerSettings" Target="../printerSettings/printerSettings23.bin"/><Relationship Id="rId4" Type="http://schemas.openxmlformats.org/officeDocument/2006/relationships/hyperlink" Target="mailto:vultures@jpcert.or.jp"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4.xml"/><Relationship Id="rId5" Type="http://schemas.openxmlformats.org/officeDocument/2006/relationships/printerSettings" Target="../printerSettings/printerSettings24.bin"/><Relationship Id="rId4" Type="http://schemas.openxmlformats.org/officeDocument/2006/relationships/hyperlink" Target="mailto:vultures@jpcert.or.jp"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5.xml"/><Relationship Id="rId5" Type="http://schemas.openxmlformats.org/officeDocument/2006/relationships/printerSettings" Target="../printerSettings/printerSettings25.bin"/><Relationship Id="rId4" Type="http://schemas.openxmlformats.org/officeDocument/2006/relationships/hyperlink" Target="mailto:vultures@jpcert.or.jp"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6.xml"/><Relationship Id="rId5" Type="http://schemas.openxmlformats.org/officeDocument/2006/relationships/printerSettings" Target="../printerSettings/printerSettings26.bin"/><Relationship Id="rId4" Type="http://schemas.openxmlformats.org/officeDocument/2006/relationships/hyperlink" Target="mailto:vultures@jpcert.or.jp"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7.xml"/><Relationship Id="rId5" Type="http://schemas.openxmlformats.org/officeDocument/2006/relationships/printerSettings" Target="../printerSettings/printerSettings27.bin"/><Relationship Id="rId4" Type="http://schemas.openxmlformats.org/officeDocument/2006/relationships/hyperlink" Target="mailto:cve@mitre.org/cve@cert.org.tw"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8.xml"/><Relationship Id="rId5" Type="http://schemas.openxmlformats.org/officeDocument/2006/relationships/printerSettings" Target="../printerSettings/printerSettings28.bin"/><Relationship Id="rId4" Type="http://schemas.openxmlformats.org/officeDocument/2006/relationships/hyperlink" Target="mailto:vultures@jpcert.or.jp"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29.xml"/><Relationship Id="rId5" Type="http://schemas.openxmlformats.org/officeDocument/2006/relationships/printerSettings" Target="../printerSettings/printerSettings29.bin"/><Relationship Id="rId4" Type="http://schemas.openxmlformats.org/officeDocument/2006/relationships/hyperlink" Target="mailto:vultures@jpcert.or.j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vultures@jpcert.or.jp" TargetMode="External"/><Relationship Id="rId2" Type="http://schemas.openxmlformats.org/officeDocument/2006/relationships/hyperlink" Target="mailto:vultures@jpcert.or.jp" TargetMode="External"/><Relationship Id="rId1" Type="http://schemas.openxmlformats.org/officeDocument/2006/relationships/hyperlink" Target="mailto:vultures@jpcert.or.jp"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mailto:vultures@jpcert.or.jp"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30.xml"/><Relationship Id="rId5" Type="http://schemas.openxmlformats.org/officeDocument/2006/relationships/printerSettings" Target="../printerSettings/printerSettings30.bin"/><Relationship Id="rId4" Type="http://schemas.openxmlformats.org/officeDocument/2006/relationships/hyperlink" Target="mailto:cve@mitre.org/cve@cert.org.tw"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31.xml"/><Relationship Id="rId5" Type="http://schemas.openxmlformats.org/officeDocument/2006/relationships/printerSettings" Target="../printerSettings/printerSettings31.bin"/><Relationship Id="rId4" Type="http://schemas.openxmlformats.org/officeDocument/2006/relationships/hyperlink" Target="mailto:cve@mitre.org/cve@cert.org.tw"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32.xml"/><Relationship Id="rId5" Type="http://schemas.openxmlformats.org/officeDocument/2006/relationships/printerSettings" Target="../printerSettings/printerSettings32.bin"/><Relationship Id="rId4" Type="http://schemas.openxmlformats.org/officeDocument/2006/relationships/hyperlink" Target="mailto:cve@mitre.org/cve@cert.org.tw"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33.xml"/><Relationship Id="rId5" Type="http://schemas.openxmlformats.org/officeDocument/2006/relationships/printerSettings" Target="../printerSettings/printerSettings33.bin"/><Relationship Id="rId4" Type="http://schemas.openxmlformats.org/officeDocument/2006/relationships/hyperlink" Target="mailto:vultures@jpcert.or.jp"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34.xml"/><Relationship Id="rId5" Type="http://schemas.openxmlformats.org/officeDocument/2006/relationships/printerSettings" Target="../printerSettings/printerSettings34.bin"/><Relationship Id="rId4" Type="http://schemas.openxmlformats.org/officeDocument/2006/relationships/hyperlink" Target="mailto:cve@mitre.org/cve@cert.org.tw"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35.xml"/><Relationship Id="rId5" Type="http://schemas.openxmlformats.org/officeDocument/2006/relationships/printerSettings" Target="../printerSettings/printerSettings35.bin"/><Relationship Id="rId4" Type="http://schemas.openxmlformats.org/officeDocument/2006/relationships/hyperlink" Target="mailto:cve@mitre.org/cve@cert.org.tw"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36.xml"/><Relationship Id="rId5" Type="http://schemas.openxmlformats.org/officeDocument/2006/relationships/printerSettings" Target="../printerSettings/printerSettings36.bin"/><Relationship Id="rId4" Type="http://schemas.openxmlformats.org/officeDocument/2006/relationships/hyperlink" Target="mailto:cve@mitre.org/cve@cert.org.tw"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37.xml"/><Relationship Id="rId5" Type="http://schemas.openxmlformats.org/officeDocument/2006/relationships/printerSettings" Target="../printerSettings/printerSettings37.bin"/><Relationship Id="rId4" Type="http://schemas.openxmlformats.org/officeDocument/2006/relationships/hyperlink" Target="mailto:vultures@jpcert.or.jp"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38.xml"/><Relationship Id="rId5" Type="http://schemas.openxmlformats.org/officeDocument/2006/relationships/printerSettings" Target="../printerSettings/printerSettings38.bin"/><Relationship Id="rId4" Type="http://schemas.openxmlformats.org/officeDocument/2006/relationships/hyperlink" Target="mailto:vultures@jpcert.or.jp"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39.xml"/><Relationship Id="rId5" Type="http://schemas.openxmlformats.org/officeDocument/2006/relationships/printerSettings" Target="../printerSettings/printerSettings39.bin"/><Relationship Id="rId4" Type="http://schemas.openxmlformats.org/officeDocument/2006/relationships/hyperlink" Target="mailto:vultures@jpcert.or.jp"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40.xml"/><Relationship Id="rId5" Type="http://schemas.openxmlformats.org/officeDocument/2006/relationships/printerSettings" Target="../printerSettings/printerSettings40.bin"/><Relationship Id="rId4" Type="http://schemas.openxmlformats.org/officeDocument/2006/relationships/hyperlink" Target="mailto:vultures@jpcert.or.jp"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41.xml"/><Relationship Id="rId5" Type="http://schemas.openxmlformats.org/officeDocument/2006/relationships/printerSettings" Target="../printerSettings/printerSettings41.bin"/><Relationship Id="rId4" Type="http://schemas.openxmlformats.org/officeDocument/2006/relationships/hyperlink" Target="mailto:vultures@jpcert.or.jp"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42.xml"/><Relationship Id="rId5" Type="http://schemas.openxmlformats.org/officeDocument/2006/relationships/printerSettings" Target="../printerSettings/printerSettings42.bin"/><Relationship Id="rId4" Type="http://schemas.openxmlformats.org/officeDocument/2006/relationships/hyperlink" Target="mailto:vultures@jpcert.or.jp"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43.xml"/><Relationship Id="rId5" Type="http://schemas.openxmlformats.org/officeDocument/2006/relationships/printerSettings" Target="../printerSettings/printerSettings43.bin"/><Relationship Id="rId4" Type="http://schemas.openxmlformats.org/officeDocument/2006/relationships/hyperlink" Target="mailto:vultures@jpcert.or.jp"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44.xml"/><Relationship Id="rId5" Type="http://schemas.openxmlformats.org/officeDocument/2006/relationships/printerSettings" Target="../printerSettings/printerSettings44.bin"/><Relationship Id="rId4" Type="http://schemas.openxmlformats.org/officeDocument/2006/relationships/hyperlink" Target="mailto:vultures@jpcert.or.jp"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45.xml"/><Relationship Id="rId5" Type="http://schemas.openxmlformats.org/officeDocument/2006/relationships/printerSettings" Target="../printerSettings/printerSettings45.bin"/><Relationship Id="rId4" Type="http://schemas.openxmlformats.org/officeDocument/2006/relationships/hyperlink" Target="mailto:cve@mitre.org/cve@cert.org.tw"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46.xml"/><Relationship Id="rId5" Type="http://schemas.openxmlformats.org/officeDocument/2006/relationships/printerSettings" Target="../printerSettings/printerSettings46.bin"/><Relationship Id="rId4" Type="http://schemas.openxmlformats.org/officeDocument/2006/relationships/hyperlink" Target="mailto:cve@mitre.org/cve@cert.org.tw"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47.xml"/><Relationship Id="rId5" Type="http://schemas.openxmlformats.org/officeDocument/2006/relationships/printerSettings" Target="../printerSettings/printerSettings47.bin"/><Relationship Id="rId4" Type="http://schemas.openxmlformats.org/officeDocument/2006/relationships/hyperlink" Target="mailto:cve@mitre.org/cve@cert.org.tw"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48.xml"/><Relationship Id="rId5" Type="http://schemas.openxmlformats.org/officeDocument/2006/relationships/printerSettings" Target="../printerSettings/printerSettings48.bin"/><Relationship Id="rId4" Type="http://schemas.openxmlformats.org/officeDocument/2006/relationships/hyperlink" Target="mailto:cve@mitre.org/cve@cert.org.tw" TargetMode="External"/></Relationships>
</file>

<file path=xl/worksheets/_rels/sheet49.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49.xml"/><Relationship Id="rId5" Type="http://schemas.openxmlformats.org/officeDocument/2006/relationships/printerSettings" Target="../printerSettings/printerSettings49.bin"/><Relationship Id="rId4" Type="http://schemas.openxmlformats.org/officeDocument/2006/relationships/hyperlink" Target="mailto:cve@mitre.org/cve@cert.org.tw"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50.xml"/><Relationship Id="rId5" Type="http://schemas.openxmlformats.org/officeDocument/2006/relationships/printerSettings" Target="../printerSettings/printerSettings50.bin"/><Relationship Id="rId4" Type="http://schemas.openxmlformats.org/officeDocument/2006/relationships/hyperlink" Target="mailto:cve@mitre.org/cve@cert.org.tw"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51.xml"/><Relationship Id="rId5" Type="http://schemas.openxmlformats.org/officeDocument/2006/relationships/printerSettings" Target="../printerSettings/printerSettings51.bin"/><Relationship Id="rId4" Type="http://schemas.openxmlformats.org/officeDocument/2006/relationships/hyperlink" Target="mailto:cve@mitre.org/cve@cert.org.tw"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52.xml"/><Relationship Id="rId5" Type="http://schemas.openxmlformats.org/officeDocument/2006/relationships/printerSettings" Target="../printerSettings/printerSettings52.bin"/><Relationship Id="rId4" Type="http://schemas.openxmlformats.org/officeDocument/2006/relationships/hyperlink" Target="mailto:vultures@jpcert.or.jp"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53.xml"/><Relationship Id="rId5" Type="http://schemas.openxmlformats.org/officeDocument/2006/relationships/printerSettings" Target="../printerSettings/printerSettings53.bin"/><Relationship Id="rId4" Type="http://schemas.openxmlformats.org/officeDocument/2006/relationships/hyperlink" Target="mailto:cve@mitre.org/cve@cert.org.tw"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54.xml"/><Relationship Id="rId5" Type="http://schemas.openxmlformats.org/officeDocument/2006/relationships/printerSettings" Target="../printerSettings/printerSettings54.bin"/><Relationship Id="rId4" Type="http://schemas.openxmlformats.org/officeDocument/2006/relationships/hyperlink" Target="mailto:vultures@jpcert.or.jp"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55.xml"/><Relationship Id="rId5" Type="http://schemas.openxmlformats.org/officeDocument/2006/relationships/printerSettings" Target="../printerSettings/printerSettings55.bin"/><Relationship Id="rId4" Type="http://schemas.openxmlformats.org/officeDocument/2006/relationships/hyperlink" Target="mailto:vultures@jpcert.or.jp"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6" Type="http://schemas.openxmlformats.org/officeDocument/2006/relationships/drawing" Target="../drawings/drawing56.xml"/><Relationship Id="rId5" Type="http://schemas.openxmlformats.org/officeDocument/2006/relationships/printerSettings" Target="../printerSettings/printerSettings56.bin"/><Relationship Id="rId4" Type="http://schemas.openxmlformats.org/officeDocument/2006/relationships/hyperlink" Target="mailto:cve@mitre.org/cve@cert.org.tw" TargetMode="External"/></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7.xml"/><Relationship Id="rId5" Type="http://schemas.openxmlformats.org/officeDocument/2006/relationships/printerSettings" Target="../printerSettings/printerSettings7.bin"/><Relationship Id="rId4" Type="http://schemas.openxmlformats.org/officeDocument/2006/relationships/hyperlink" Target="mailto:vultures@jpcert.or.jp"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8.xml"/><Relationship Id="rId5" Type="http://schemas.openxmlformats.org/officeDocument/2006/relationships/printerSettings" Target="../printerSettings/printerSettings8.bin"/><Relationship Id="rId4" Type="http://schemas.openxmlformats.org/officeDocument/2006/relationships/hyperlink" Target="mailto:vultures@jpcert.or.jp"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ve@mitre.org/cve@cert.org.tw" TargetMode="External"/><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6" Type="http://schemas.openxmlformats.org/officeDocument/2006/relationships/drawing" Target="../drawings/drawing9.xml"/><Relationship Id="rId5" Type="http://schemas.openxmlformats.org/officeDocument/2006/relationships/printerSettings" Target="../printerSettings/printerSettings9.bin"/><Relationship Id="rId4" Type="http://schemas.openxmlformats.org/officeDocument/2006/relationships/hyperlink" Target="mailto:cve@mitre.org/cve@cert.org.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EE545-84BB-455C-A209-752E1732559C}">
  <dimension ref="B1:J173"/>
  <sheetViews>
    <sheetView topLeftCell="D1" zoomScale="50" zoomScaleNormal="50" workbookViewId="0">
      <selection activeCell="E3" sqref="E3:F3"/>
    </sheetView>
  </sheetViews>
  <sheetFormatPr baseColWidth="10" defaultRowHeight="15" x14ac:dyDescent="0.25"/>
  <cols>
    <col min="2" max="2" width="53.5703125" customWidth="1"/>
    <col min="3" max="3" width="255.7109375" bestFit="1" customWidth="1"/>
    <col min="4" max="4" width="61.140625" customWidth="1"/>
    <col min="5" max="5" width="65.42578125" customWidth="1"/>
    <col min="6" max="6" width="59.42578125" bestFit="1" customWidth="1"/>
    <col min="7" max="7" width="49" customWidth="1"/>
    <col min="8" max="8" width="67.5703125" customWidth="1"/>
    <col min="9" max="9" width="51.5703125" customWidth="1"/>
    <col min="10" max="10" width="57.5703125" customWidth="1"/>
  </cols>
  <sheetData>
    <row r="1" spans="2:10" ht="15.75" thickBot="1" x14ac:dyDescent="0.3"/>
    <row r="2" spans="2:10" ht="24.75" thickTop="1" thickBot="1" x14ac:dyDescent="0.4">
      <c r="B2" s="40" t="s">
        <v>0</v>
      </c>
      <c r="C2" s="40" t="s">
        <v>1</v>
      </c>
      <c r="D2" s="40" t="s">
        <v>2</v>
      </c>
      <c r="E2" s="40" t="s">
        <v>3</v>
      </c>
      <c r="F2" s="40" t="s">
        <v>4</v>
      </c>
    </row>
    <row r="3" spans="2:10" ht="174.75" customHeight="1" thickTop="1" thickBot="1" x14ac:dyDescent="0.3">
      <c r="B3" s="1" t="s">
        <v>5</v>
      </c>
      <c r="C3" s="2" t="s">
        <v>6</v>
      </c>
      <c r="D3" s="3" t="s">
        <v>234</v>
      </c>
      <c r="E3" s="4" t="s">
        <v>238</v>
      </c>
      <c r="F3" s="5" t="s">
        <v>236</v>
      </c>
    </row>
    <row r="4" spans="2:10" ht="195" customHeight="1" thickTop="1" thickBot="1" x14ac:dyDescent="0.3">
      <c r="B4" s="1" t="s">
        <v>7</v>
      </c>
      <c r="C4" s="2" t="s">
        <v>8</v>
      </c>
      <c r="D4" s="3" t="s">
        <v>235</v>
      </c>
      <c r="E4" s="4" t="s">
        <v>238</v>
      </c>
      <c r="F4" s="5" t="s">
        <v>237</v>
      </c>
    </row>
    <row r="5" spans="2:10" ht="15.75" thickTop="1" x14ac:dyDescent="0.25"/>
    <row r="6" spans="2:10" ht="15.75" thickBot="1" x14ac:dyDescent="0.3"/>
    <row r="7" spans="2:10" ht="24.75" customHeight="1" thickTop="1" thickBot="1" x14ac:dyDescent="0.4">
      <c r="B7" s="345" t="s">
        <v>9</v>
      </c>
      <c r="C7" s="346"/>
      <c r="D7" s="346"/>
      <c r="E7" s="347"/>
      <c r="G7" s="345" t="s">
        <v>175</v>
      </c>
      <c r="H7" s="346"/>
      <c r="I7" s="346"/>
      <c r="J7" s="347"/>
    </row>
    <row r="8" spans="2:10" ht="20.25" thickTop="1" thickBot="1" x14ac:dyDescent="0.3">
      <c r="B8" s="6"/>
      <c r="C8" s="6"/>
      <c r="D8" s="7"/>
      <c r="E8" s="8"/>
    </row>
    <row r="9" spans="2:10" ht="27" thickBot="1" x14ac:dyDescent="0.4">
      <c r="B9" s="9" t="s">
        <v>10</v>
      </c>
      <c r="C9" s="42" t="s">
        <v>239</v>
      </c>
      <c r="D9" s="11"/>
      <c r="E9" s="12"/>
      <c r="G9" s="9" t="s">
        <v>10</v>
      </c>
      <c r="H9" s="10" t="s">
        <v>241</v>
      </c>
    </row>
    <row r="10" spans="2:10" ht="63.75" thickBot="1" x14ac:dyDescent="0.4">
      <c r="B10" s="13" t="s">
        <v>11</v>
      </c>
      <c r="C10" s="41" t="s">
        <v>240</v>
      </c>
      <c r="D10" s="12"/>
      <c r="E10" s="12"/>
      <c r="G10" s="13" t="s">
        <v>11</v>
      </c>
      <c r="H10" s="14" t="s">
        <v>242</v>
      </c>
    </row>
    <row r="12" spans="2:10" ht="15.75" thickBot="1" x14ac:dyDescent="0.3">
      <c r="F12" s="44"/>
    </row>
    <row r="13" spans="2:10" ht="46.5" customHeight="1" thickBot="1" x14ac:dyDescent="0.3">
      <c r="B13" s="31" t="s">
        <v>14</v>
      </c>
      <c r="C13" s="32" t="s">
        <v>15</v>
      </c>
      <c r="D13" s="33" t="s">
        <v>16</v>
      </c>
      <c r="F13" s="46"/>
      <c r="G13" s="26" t="s">
        <v>14</v>
      </c>
      <c r="H13" s="27" t="s">
        <v>15</v>
      </c>
      <c r="I13" s="29" t="s">
        <v>16</v>
      </c>
    </row>
    <row r="14" spans="2:10" ht="398.25" customHeight="1" x14ac:dyDescent="0.25">
      <c r="B14" s="15" t="s">
        <v>17</v>
      </c>
      <c r="C14" s="36" t="s">
        <v>96</v>
      </c>
      <c r="D14" s="17">
        <f t="shared" ref="D14:D45" si="0">LEN(C14)-LEN(SUBSTITUTE(C14,",",""))+1</f>
        <v>170</v>
      </c>
      <c r="F14" s="47"/>
      <c r="G14" s="15" t="s">
        <v>176</v>
      </c>
      <c r="H14" s="37" t="s">
        <v>180</v>
      </c>
      <c r="I14" s="17">
        <v>1</v>
      </c>
    </row>
    <row r="15" spans="2:10" ht="339" customHeight="1" x14ac:dyDescent="0.25">
      <c r="B15" s="18" t="s">
        <v>18</v>
      </c>
      <c r="C15" s="34" t="s">
        <v>97</v>
      </c>
      <c r="D15" s="20">
        <f t="shared" si="0"/>
        <v>169</v>
      </c>
      <c r="F15" s="48"/>
      <c r="G15" s="18" t="s">
        <v>177</v>
      </c>
      <c r="H15" s="22" t="s">
        <v>181</v>
      </c>
      <c r="I15" s="20">
        <v>2</v>
      </c>
    </row>
    <row r="16" spans="2:10" ht="231" customHeight="1" x14ac:dyDescent="0.25">
      <c r="B16" s="18" t="s">
        <v>19</v>
      </c>
      <c r="C16" s="34" t="s">
        <v>98</v>
      </c>
      <c r="D16" s="20">
        <f t="shared" si="0"/>
        <v>115</v>
      </c>
      <c r="F16" s="49"/>
      <c r="G16" s="18" t="s">
        <v>178</v>
      </c>
      <c r="H16" s="19" t="s">
        <v>182</v>
      </c>
      <c r="I16" s="20">
        <v>1</v>
      </c>
    </row>
    <row r="17" spans="2:9" ht="295.5" customHeight="1" thickBot="1" x14ac:dyDescent="0.3">
      <c r="B17" s="18" t="s">
        <v>20</v>
      </c>
      <c r="C17" s="34" t="s">
        <v>99</v>
      </c>
      <c r="D17" s="20">
        <f t="shared" si="0"/>
        <v>103</v>
      </c>
      <c r="F17" s="50"/>
      <c r="G17" s="39" t="s">
        <v>179</v>
      </c>
      <c r="H17" s="24" t="s">
        <v>183</v>
      </c>
      <c r="I17" s="25">
        <v>1</v>
      </c>
    </row>
    <row r="18" spans="2:9" ht="183" customHeight="1" x14ac:dyDescent="0.25">
      <c r="B18" s="18" t="s">
        <v>21</v>
      </c>
      <c r="C18" s="34" t="s">
        <v>100</v>
      </c>
      <c r="D18" s="20">
        <f t="shared" si="0"/>
        <v>62</v>
      </c>
      <c r="F18" s="30"/>
    </row>
    <row r="19" spans="2:9" ht="149.25" customHeight="1" x14ac:dyDescent="0.25">
      <c r="B19" s="18" t="s">
        <v>22</v>
      </c>
      <c r="C19" s="34" t="s">
        <v>101</v>
      </c>
      <c r="D19" s="20">
        <f t="shared" si="0"/>
        <v>51</v>
      </c>
    </row>
    <row r="20" spans="2:9" ht="99.95" customHeight="1" x14ac:dyDescent="0.25">
      <c r="B20" s="18" t="s">
        <v>23</v>
      </c>
      <c r="C20" s="34" t="s">
        <v>102</v>
      </c>
      <c r="D20" s="20">
        <f t="shared" si="0"/>
        <v>33</v>
      </c>
    </row>
    <row r="21" spans="2:9" ht="99.95" customHeight="1" x14ac:dyDescent="0.25">
      <c r="B21" s="18" t="s">
        <v>24</v>
      </c>
      <c r="C21" s="34" t="s">
        <v>103</v>
      </c>
      <c r="D21" s="20">
        <f t="shared" si="0"/>
        <v>30</v>
      </c>
    </row>
    <row r="22" spans="2:9" ht="99.95" customHeight="1" x14ac:dyDescent="0.25">
      <c r="B22" s="18" t="s">
        <v>25</v>
      </c>
      <c r="C22" s="34" t="s">
        <v>104</v>
      </c>
      <c r="D22" s="20">
        <f t="shared" si="0"/>
        <v>22</v>
      </c>
    </row>
    <row r="23" spans="2:9" ht="99.95" customHeight="1" x14ac:dyDescent="0.25">
      <c r="B23" s="18" t="s">
        <v>26</v>
      </c>
      <c r="C23" s="34" t="s">
        <v>105</v>
      </c>
      <c r="D23" s="20">
        <f t="shared" si="0"/>
        <v>21</v>
      </c>
    </row>
    <row r="24" spans="2:9" ht="99.95" customHeight="1" x14ac:dyDescent="0.25">
      <c r="B24" s="18" t="s">
        <v>27</v>
      </c>
      <c r="C24" s="34" t="s">
        <v>106</v>
      </c>
      <c r="D24" s="20">
        <f t="shared" si="0"/>
        <v>21</v>
      </c>
    </row>
    <row r="25" spans="2:9" ht="99.95" customHeight="1" x14ac:dyDescent="0.25">
      <c r="B25" s="18" t="s">
        <v>28</v>
      </c>
      <c r="C25" s="34" t="s">
        <v>107</v>
      </c>
      <c r="D25" s="20">
        <f t="shared" si="0"/>
        <v>20</v>
      </c>
    </row>
    <row r="26" spans="2:9" ht="99.95" customHeight="1" x14ac:dyDescent="0.25">
      <c r="B26" s="18" t="s">
        <v>29</v>
      </c>
      <c r="C26" s="34" t="s">
        <v>108</v>
      </c>
      <c r="D26" s="20">
        <f t="shared" si="0"/>
        <v>16</v>
      </c>
    </row>
    <row r="27" spans="2:9" ht="99.95" customHeight="1" x14ac:dyDescent="0.25">
      <c r="B27" s="18" t="s">
        <v>30</v>
      </c>
      <c r="C27" s="34" t="s">
        <v>109</v>
      </c>
      <c r="D27" s="20">
        <f t="shared" si="0"/>
        <v>15</v>
      </c>
    </row>
    <row r="28" spans="2:9" ht="99.95" customHeight="1" x14ac:dyDescent="0.25">
      <c r="B28" s="18" t="s">
        <v>31</v>
      </c>
      <c r="C28" s="34" t="s">
        <v>110</v>
      </c>
      <c r="D28" s="20">
        <f t="shared" si="0"/>
        <v>12</v>
      </c>
    </row>
    <row r="29" spans="2:9" ht="99.95" customHeight="1" x14ac:dyDescent="0.25">
      <c r="B29" s="18" t="s">
        <v>32</v>
      </c>
      <c r="C29" s="34" t="s">
        <v>111</v>
      </c>
      <c r="D29" s="20">
        <f t="shared" si="0"/>
        <v>9</v>
      </c>
    </row>
    <row r="30" spans="2:9" ht="99.95" customHeight="1" x14ac:dyDescent="0.25">
      <c r="B30" s="18" t="s">
        <v>33</v>
      </c>
      <c r="C30" s="34" t="s">
        <v>112</v>
      </c>
      <c r="D30" s="20">
        <f t="shared" si="0"/>
        <v>9</v>
      </c>
    </row>
    <row r="31" spans="2:9" ht="99.95" customHeight="1" x14ac:dyDescent="0.25">
      <c r="B31" s="18" t="s">
        <v>34</v>
      </c>
      <c r="C31" s="34" t="s">
        <v>113</v>
      </c>
      <c r="D31" s="20">
        <f t="shared" si="0"/>
        <v>8</v>
      </c>
    </row>
    <row r="32" spans="2:9" ht="99.95" customHeight="1" x14ac:dyDescent="0.25">
      <c r="B32" s="18" t="s">
        <v>35</v>
      </c>
      <c r="C32" s="34" t="s">
        <v>114</v>
      </c>
      <c r="D32" s="20">
        <f t="shared" si="0"/>
        <v>8</v>
      </c>
    </row>
    <row r="33" spans="2:4" ht="99.95" customHeight="1" x14ac:dyDescent="0.25">
      <c r="B33" s="18" t="s">
        <v>36</v>
      </c>
      <c r="C33" s="34" t="s">
        <v>115</v>
      </c>
      <c r="D33" s="20">
        <f t="shared" si="0"/>
        <v>8</v>
      </c>
    </row>
    <row r="34" spans="2:4" ht="99.95" customHeight="1" x14ac:dyDescent="0.25">
      <c r="B34" s="18" t="s">
        <v>37</v>
      </c>
      <c r="C34" s="34" t="s">
        <v>116</v>
      </c>
      <c r="D34" s="20">
        <f t="shared" si="0"/>
        <v>7</v>
      </c>
    </row>
    <row r="35" spans="2:4" ht="99.95" customHeight="1" x14ac:dyDescent="0.25">
      <c r="B35" s="18" t="s">
        <v>38</v>
      </c>
      <c r="C35" s="34" t="s">
        <v>117</v>
      </c>
      <c r="D35" s="20">
        <f t="shared" si="0"/>
        <v>7</v>
      </c>
    </row>
    <row r="36" spans="2:4" ht="99.95" customHeight="1" x14ac:dyDescent="0.25">
      <c r="B36" s="18" t="s">
        <v>39</v>
      </c>
      <c r="C36" s="34" t="s">
        <v>118</v>
      </c>
      <c r="D36" s="20">
        <f t="shared" si="0"/>
        <v>7</v>
      </c>
    </row>
    <row r="37" spans="2:4" ht="99.95" customHeight="1" x14ac:dyDescent="0.25">
      <c r="B37" s="18" t="s">
        <v>40</v>
      </c>
      <c r="C37" s="34" t="s">
        <v>119</v>
      </c>
      <c r="D37" s="20">
        <f t="shared" si="0"/>
        <v>7</v>
      </c>
    </row>
    <row r="38" spans="2:4" ht="99.95" customHeight="1" x14ac:dyDescent="0.25">
      <c r="B38" s="18" t="s">
        <v>41</v>
      </c>
      <c r="C38" s="34" t="s">
        <v>120</v>
      </c>
      <c r="D38" s="20">
        <f t="shared" si="0"/>
        <v>6</v>
      </c>
    </row>
    <row r="39" spans="2:4" ht="99.95" customHeight="1" x14ac:dyDescent="0.25">
      <c r="B39" s="18" t="s">
        <v>42</v>
      </c>
      <c r="C39" s="34" t="s">
        <v>121</v>
      </c>
      <c r="D39" s="20">
        <f t="shared" si="0"/>
        <v>6</v>
      </c>
    </row>
    <row r="40" spans="2:4" ht="99.95" customHeight="1" x14ac:dyDescent="0.25">
      <c r="B40" s="18" t="s">
        <v>43</v>
      </c>
      <c r="C40" s="34" t="s">
        <v>122</v>
      </c>
      <c r="D40" s="20">
        <f t="shared" si="0"/>
        <v>6</v>
      </c>
    </row>
    <row r="41" spans="2:4" ht="99.95" customHeight="1" x14ac:dyDescent="0.25">
      <c r="B41" s="18" t="s">
        <v>44</v>
      </c>
      <c r="C41" s="34" t="s">
        <v>123</v>
      </c>
      <c r="D41" s="20">
        <f t="shared" si="0"/>
        <v>6</v>
      </c>
    </row>
    <row r="42" spans="2:4" ht="99.95" customHeight="1" x14ac:dyDescent="0.25">
      <c r="B42" s="18" t="s">
        <v>45</v>
      </c>
      <c r="C42" s="34" t="s">
        <v>124</v>
      </c>
      <c r="D42" s="20">
        <f t="shared" si="0"/>
        <v>5</v>
      </c>
    </row>
    <row r="43" spans="2:4" ht="99.95" customHeight="1" x14ac:dyDescent="0.25">
      <c r="B43" s="18" t="s">
        <v>46</v>
      </c>
      <c r="C43" s="34" t="s">
        <v>125</v>
      </c>
      <c r="D43" s="20">
        <f t="shared" si="0"/>
        <v>5</v>
      </c>
    </row>
    <row r="44" spans="2:4" ht="99.95" customHeight="1" x14ac:dyDescent="0.25">
      <c r="B44" s="18" t="s">
        <v>47</v>
      </c>
      <c r="C44" s="34" t="s">
        <v>126</v>
      </c>
      <c r="D44" s="20">
        <f t="shared" si="0"/>
        <v>5</v>
      </c>
    </row>
    <row r="45" spans="2:4" ht="99.95" customHeight="1" x14ac:dyDescent="0.25">
      <c r="B45" s="18" t="s">
        <v>48</v>
      </c>
      <c r="C45" s="34" t="s">
        <v>127</v>
      </c>
      <c r="D45" s="20">
        <f t="shared" si="0"/>
        <v>5</v>
      </c>
    </row>
    <row r="46" spans="2:4" ht="99.95" customHeight="1" x14ac:dyDescent="0.25">
      <c r="B46" s="18" t="s">
        <v>49</v>
      </c>
      <c r="C46" s="34" t="s">
        <v>128</v>
      </c>
      <c r="D46" s="20">
        <f t="shared" ref="D46:D77" si="1">LEN(C46)-LEN(SUBSTITUTE(C46,",",""))+1</f>
        <v>4</v>
      </c>
    </row>
    <row r="47" spans="2:4" ht="99.95" customHeight="1" x14ac:dyDescent="0.25">
      <c r="B47" s="18" t="s">
        <v>50</v>
      </c>
      <c r="C47" s="34" t="s">
        <v>129</v>
      </c>
      <c r="D47" s="20">
        <f t="shared" si="1"/>
        <v>4</v>
      </c>
    </row>
    <row r="48" spans="2:4" ht="99.95" customHeight="1" x14ac:dyDescent="0.25">
      <c r="B48" s="18" t="s">
        <v>51</v>
      </c>
      <c r="C48" s="34" t="s">
        <v>130</v>
      </c>
      <c r="D48" s="20">
        <f t="shared" si="1"/>
        <v>4</v>
      </c>
    </row>
    <row r="49" spans="2:4" ht="99.95" customHeight="1" x14ac:dyDescent="0.25">
      <c r="B49" s="18" t="s">
        <v>52</v>
      </c>
      <c r="C49" s="34" t="s">
        <v>131</v>
      </c>
      <c r="D49" s="20">
        <f t="shared" si="1"/>
        <v>4</v>
      </c>
    </row>
    <row r="50" spans="2:4" ht="99.95" customHeight="1" x14ac:dyDescent="0.25">
      <c r="B50" s="18" t="s">
        <v>53</v>
      </c>
      <c r="C50" s="34" t="s">
        <v>132</v>
      </c>
      <c r="D50" s="20">
        <f t="shared" si="1"/>
        <v>3</v>
      </c>
    </row>
    <row r="51" spans="2:4" ht="99.95" customHeight="1" x14ac:dyDescent="0.25">
      <c r="B51" s="18" t="s">
        <v>54</v>
      </c>
      <c r="C51" s="34" t="s">
        <v>133</v>
      </c>
      <c r="D51" s="20">
        <f t="shared" si="1"/>
        <v>3</v>
      </c>
    </row>
    <row r="52" spans="2:4" ht="99.95" customHeight="1" x14ac:dyDescent="0.25">
      <c r="B52" s="18" t="s">
        <v>55</v>
      </c>
      <c r="C52" s="34" t="s">
        <v>134</v>
      </c>
      <c r="D52" s="20">
        <f t="shared" si="1"/>
        <v>3</v>
      </c>
    </row>
    <row r="53" spans="2:4" ht="99.95" customHeight="1" x14ac:dyDescent="0.25">
      <c r="B53" s="18" t="s">
        <v>56</v>
      </c>
      <c r="C53" s="22" t="s">
        <v>135</v>
      </c>
      <c r="D53" s="20">
        <f t="shared" si="1"/>
        <v>2</v>
      </c>
    </row>
    <row r="54" spans="2:4" ht="99.95" customHeight="1" x14ac:dyDescent="0.25">
      <c r="B54" s="18" t="s">
        <v>57</v>
      </c>
      <c r="C54" s="34" t="s">
        <v>136</v>
      </c>
      <c r="D54" s="20">
        <f t="shared" si="1"/>
        <v>2</v>
      </c>
    </row>
    <row r="55" spans="2:4" ht="99.95" customHeight="1" x14ac:dyDescent="0.25">
      <c r="B55" s="18" t="s">
        <v>58</v>
      </c>
      <c r="C55" s="34" t="s">
        <v>137</v>
      </c>
      <c r="D55" s="20">
        <f t="shared" si="1"/>
        <v>2</v>
      </c>
    </row>
    <row r="56" spans="2:4" ht="99.95" customHeight="1" x14ac:dyDescent="0.25">
      <c r="B56" s="18" t="s">
        <v>59</v>
      </c>
      <c r="C56" s="34" t="s">
        <v>138</v>
      </c>
      <c r="D56" s="20">
        <f t="shared" si="1"/>
        <v>2</v>
      </c>
    </row>
    <row r="57" spans="2:4" ht="99.95" customHeight="1" x14ac:dyDescent="0.25">
      <c r="B57" s="18" t="s">
        <v>60</v>
      </c>
      <c r="C57" s="34" t="s">
        <v>139</v>
      </c>
      <c r="D57" s="20">
        <f t="shared" si="1"/>
        <v>2</v>
      </c>
    </row>
    <row r="58" spans="2:4" ht="99.95" customHeight="1" x14ac:dyDescent="0.25">
      <c r="B58" s="18" t="s">
        <v>61</v>
      </c>
      <c r="C58" s="34" t="s">
        <v>140</v>
      </c>
      <c r="D58" s="20">
        <f t="shared" si="1"/>
        <v>2</v>
      </c>
    </row>
    <row r="59" spans="2:4" ht="99.95" customHeight="1" x14ac:dyDescent="0.25">
      <c r="B59" s="18" t="s">
        <v>62</v>
      </c>
      <c r="C59" s="34" t="s">
        <v>141</v>
      </c>
      <c r="D59" s="20">
        <f t="shared" si="1"/>
        <v>2</v>
      </c>
    </row>
    <row r="60" spans="2:4" ht="99.95" customHeight="1" x14ac:dyDescent="0.25">
      <c r="B60" s="18" t="s">
        <v>63</v>
      </c>
      <c r="C60" s="34" t="s">
        <v>142</v>
      </c>
      <c r="D60" s="20">
        <f t="shared" si="1"/>
        <v>2</v>
      </c>
    </row>
    <row r="61" spans="2:4" ht="99.95" customHeight="1" x14ac:dyDescent="0.25">
      <c r="B61" s="18" t="s">
        <v>64</v>
      </c>
      <c r="C61" s="34" t="s">
        <v>143</v>
      </c>
      <c r="D61" s="20">
        <f t="shared" si="1"/>
        <v>2</v>
      </c>
    </row>
    <row r="62" spans="2:4" ht="99.95" customHeight="1" x14ac:dyDescent="0.25">
      <c r="B62" s="18" t="s">
        <v>65</v>
      </c>
      <c r="C62" s="34" t="s">
        <v>144</v>
      </c>
      <c r="D62" s="20">
        <f t="shared" si="1"/>
        <v>2</v>
      </c>
    </row>
    <row r="63" spans="2:4" ht="99.95" customHeight="1" x14ac:dyDescent="0.25">
      <c r="B63" s="18" t="s">
        <v>66</v>
      </c>
      <c r="C63" s="34" t="s">
        <v>145</v>
      </c>
      <c r="D63" s="20">
        <f t="shared" si="1"/>
        <v>1</v>
      </c>
    </row>
    <row r="64" spans="2:4" ht="99.95" customHeight="1" x14ac:dyDescent="0.25">
      <c r="B64" s="18" t="s">
        <v>67</v>
      </c>
      <c r="C64" s="34" t="s">
        <v>146</v>
      </c>
      <c r="D64" s="20">
        <f t="shared" si="1"/>
        <v>1</v>
      </c>
    </row>
    <row r="65" spans="2:4" ht="99.95" customHeight="1" x14ac:dyDescent="0.25">
      <c r="B65" s="18" t="s">
        <v>68</v>
      </c>
      <c r="C65" s="34" t="s">
        <v>147</v>
      </c>
      <c r="D65" s="20">
        <f t="shared" si="1"/>
        <v>1</v>
      </c>
    </row>
    <row r="66" spans="2:4" ht="99.95" customHeight="1" x14ac:dyDescent="0.25">
      <c r="B66" s="18" t="s">
        <v>69</v>
      </c>
      <c r="C66" s="34" t="s">
        <v>148</v>
      </c>
      <c r="D66" s="20">
        <f t="shared" si="1"/>
        <v>1</v>
      </c>
    </row>
    <row r="67" spans="2:4" ht="99.95" customHeight="1" x14ac:dyDescent="0.25">
      <c r="B67" s="18" t="s">
        <v>70</v>
      </c>
      <c r="C67" s="34" t="s">
        <v>149</v>
      </c>
      <c r="D67" s="20">
        <f t="shared" si="1"/>
        <v>1</v>
      </c>
    </row>
    <row r="68" spans="2:4" ht="99.95" customHeight="1" x14ac:dyDescent="0.25">
      <c r="B68" s="18" t="s">
        <v>71</v>
      </c>
      <c r="C68" s="34" t="s">
        <v>150</v>
      </c>
      <c r="D68" s="20">
        <f t="shared" si="1"/>
        <v>1</v>
      </c>
    </row>
    <row r="69" spans="2:4" ht="99.95" customHeight="1" x14ac:dyDescent="0.25">
      <c r="B69" s="18" t="s">
        <v>72</v>
      </c>
      <c r="C69" s="34" t="s">
        <v>151</v>
      </c>
      <c r="D69" s="20">
        <f t="shared" si="1"/>
        <v>1</v>
      </c>
    </row>
    <row r="70" spans="2:4" ht="99.95" customHeight="1" x14ac:dyDescent="0.25">
      <c r="B70" s="18" t="s">
        <v>73</v>
      </c>
      <c r="C70" s="34" t="s">
        <v>152</v>
      </c>
      <c r="D70" s="20">
        <f t="shared" si="1"/>
        <v>1</v>
      </c>
    </row>
    <row r="71" spans="2:4" ht="99.95" customHeight="1" x14ac:dyDescent="0.25">
      <c r="B71" s="18" t="s">
        <v>74</v>
      </c>
      <c r="C71" s="34" t="s">
        <v>153</v>
      </c>
      <c r="D71" s="20">
        <f t="shared" si="1"/>
        <v>1</v>
      </c>
    </row>
    <row r="72" spans="2:4" ht="99.95" customHeight="1" x14ac:dyDescent="0.25">
      <c r="B72" s="18" t="s">
        <v>75</v>
      </c>
      <c r="C72" s="34" t="s">
        <v>154</v>
      </c>
      <c r="D72" s="20">
        <f t="shared" si="1"/>
        <v>1</v>
      </c>
    </row>
    <row r="73" spans="2:4" ht="99.95" customHeight="1" x14ac:dyDescent="0.25">
      <c r="B73" s="18" t="s">
        <v>76</v>
      </c>
      <c r="C73" s="34" t="s">
        <v>155</v>
      </c>
      <c r="D73" s="20">
        <f t="shared" si="1"/>
        <v>1</v>
      </c>
    </row>
    <row r="74" spans="2:4" ht="99.95" customHeight="1" x14ac:dyDescent="0.25">
      <c r="B74" s="18" t="s">
        <v>77</v>
      </c>
      <c r="C74" s="34" t="s">
        <v>156</v>
      </c>
      <c r="D74" s="20">
        <f t="shared" si="1"/>
        <v>1</v>
      </c>
    </row>
    <row r="75" spans="2:4" ht="99.95" customHeight="1" x14ac:dyDescent="0.25">
      <c r="B75" s="18" t="s">
        <v>78</v>
      </c>
      <c r="C75" s="34" t="s">
        <v>157</v>
      </c>
      <c r="D75" s="20">
        <f t="shared" si="1"/>
        <v>1</v>
      </c>
    </row>
    <row r="76" spans="2:4" ht="99.95" customHeight="1" x14ac:dyDescent="0.25">
      <c r="B76" s="18" t="s">
        <v>79</v>
      </c>
      <c r="C76" s="34" t="s">
        <v>158</v>
      </c>
      <c r="D76" s="20">
        <f t="shared" si="1"/>
        <v>1</v>
      </c>
    </row>
    <row r="77" spans="2:4" ht="99.95" customHeight="1" x14ac:dyDescent="0.25">
      <c r="B77" s="18" t="s">
        <v>80</v>
      </c>
      <c r="C77" s="34" t="s">
        <v>159</v>
      </c>
      <c r="D77" s="20">
        <f t="shared" si="1"/>
        <v>1</v>
      </c>
    </row>
    <row r="78" spans="2:4" ht="99.95" customHeight="1" x14ac:dyDescent="0.25">
      <c r="B78" s="18" t="s">
        <v>81</v>
      </c>
      <c r="C78" s="34" t="s">
        <v>160</v>
      </c>
      <c r="D78" s="20">
        <f t="shared" ref="D78:D92" si="2">LEN(C78)-LEN(SUBSTITUTE(C78,",",""))+1</f>
        <v>1</v>
      </c>
    </row>
    <row r="79" spans="2:4" ht="99.95" customHeight="1" x14ac:dyDescent="0.25">
      <c r="B79" s="18" t="s">
        <v>82</v>
      </c>
      <c r="C79" s="34" t="s">
        <v>161</v>
      </c>
      <c r="D79" s="20">
        <f t="shared" si="2"/>
        <v>1</v>
      </c>
    </row>
    <row r="80" spans="2:4" ht="99.95" customHeight="1" x14ac:dyDescent="0.25">
      <c r="B80" s="18" t="s">
        <v>83</v>
      </c>
      <c r="C80" s="34" t="s">
        <v>162</v>
      </c>
      <c r="D80" s="20">
        <f t="shared" si="2"/>
        <v>1</v>
      </c>
    </row>
    <row r="81" spans="2:4" ht="99.95" customHeight="1" x14ac:dyDescent="0.25">
      <c r="B81" s="18" t="s">
        <v>84</v>
      </c>
      <c r="C81" s="34" t="s">
        <v>163</v>
      </c>
      <c r="D81" s="20">
        <f t="shared" si="2"/>
        <v>1</v>
      </c>
    </row>
    <row r="82" spans="2:4" ht="99.95" customHeight="1" x14ac:dyDescent="0.25">
      <c r="B82" s="18" t="s">
        <v>85</v>
      </c>
      <c r="C82" s="34" t="s">
        <v>164</v>
      </c>
      <c r="D82" s="20">
        <f t="shared" si="2"/>
        <v>1</v>
      </c>
    </row>
    <row r="83" spans="2:4" ht="99.95" customHeight="1" x14ac:dyDescent="0.25">
      <c r="B83" s="18" t="s">
        <v>86</v>
      </c>
      <c r="C83" s="34" t="s">
        <v>165</v>
      </c>
      <c r="D83" s="20">
        <f t="shared" si="2"/>
        <v>1</v>
      </c>
    </row>
    <row r="84" spans="2:4" ht="99.95" customHeight="1" x14ac:dyDescent="0.25">
      <c r="B84" s="18" t="s">
        <v>87</v>
      </c>
      <c r="C84" s="34" t="s">
        <v>166</v>
      </c>
      <c r="D84" s="20">
        <f t="shared" si="2"/>
        <v>1</v>
      </c>
    </row>
    <row r="85" spans="2:4" ht="99.95" customHeight="1" x14ac:dyDescent="0.25">
      <c r="B85" s="18" t="s">
        <v>88</v>
      </c>
      <c r="C85" s="34" t="s">
        <v>167</v>
      </c>
      <c r="D85" s="20">
        <f t="shared" si="2"/>
        <v>1</v>
      </c>
    </row>
    <row r="86" spans="2:4" ht="99.95" customHeight="1" x14ac:dyDescent="0.25">
      <c r="B86" s="18" t="s">
        <v>89</v>
      </c>
      <c r="C86" s="34" t="s">
        <v>168</v>
      </c>
      <c r="D86" s="20">
        <f t="shared" si="2"/>
        <v>1</v>
      </c>
    </row>
    <row r="87" spans="2:4" ht="99.95" customHeight="1" x14ac:dyDescent="0.25">
      <c r="B87" s="18" t="s">
        <v>90</v>
      </c>
      <c r="C87" s="34" t="s">
        <v>169</v>
      </c>
      <c r="D87" s="20">
        <f t="shared" si="2"/>
        <v>1</v>
      </c>
    </row>
    <row r="88" spans="2:4" ht="99.95" customHeight="1" x14ac:dyDescent="0.25">
      <c r="B88" s="18" t="s">
        <v>91</v>
      </c>
      <c r="C88" s="34" t="s">
        <v>170</v>
      </c>
      <c r="D88" s="20">
        <f t="shared" si="2"/>
        <v>1</v>
      </c>
    </row>
    <row r="89" spans="2:4" ht="99.95" customHeight="1" x14ac:dyDescent="0.25">
      <c r="B89" s="18" t="s">
        <v>92</v>
      </c>
      <c r="C89" s="34" t="s">
        <v>171</v>
      </c>
      <c r="D89" s="20">
        <f t="shared" si="2"/>
        <v>1</v>
      </c>
    </row>
    <row r="90" spans="2:4" ht="99.95" customHeight="1" x14ac:dyDescent="0.25">
      <c r="B90" s="18" t="s">
        <v>93</v>
      </c>
      <c r="C90" s="34" t="s">
        <v>172</v>
      </c>
      <c r="D90" s="20">
        <f t="shared" si="2"/>
        <v>1</v>
      </c>
    </row>
    <row r="91" spans="2:4" ht="99.95" customHeight="1" x14ac:dyDescent="0.25">
      <c r="B91" s="18" t="s">
        <v>94</v>
      </c>
      <c r="C91" s="34" t="s">
        <v>173</v>
      </c>
      <c r="D91" s="20">
        <f t="shared" si="2"/>
        <v>1</v>
      </c>
    </row>
    <row r="92" spans="2:4" ht="99.95" customHeight="1" thickBot="1" x14ac:dyDescent="0.3">
      <c r="B92" s="23" t="s">
        <v>95</v>
      </c>
      <c r="C92" s="35" t="s">
        <v>174</v>
      </c>
      <c r="D92" s="25">
        <f t="shared" si="2"/>
        <v>1</v>
      </c>
    </row>
    <row r="141" spans="2:5" ht="15.75" thickBot="1" x14ac:dyDescent="0.3"/>
    <row r="142" spans="2:5" ht="24.75" customHeight="1" thickTop="1" thickBot="1" x14ac:dyDescent="0.4">
      <c r="B142" s="345" t="s">
        <v>184</v>
      </c>
      <c r="C142" s="346"/>
      <c r="D142" s="346"/>
      <c r="E142" s="347"/>
    </row>
    <row r="143" spans="2:5" ht="16.5" thickTop="1" thickBot="1" x14ac:dyDescent="0.3"/>
    <row r="144" spans="2:5" ht="67.5" customHeight="1" thickBot="1" x14ac:dyDescent="0.3">
      <c r="B144" s="43" t="s">
        <v>10</v>
      </c>
      <c r="C144" s="42" t="s">
        <v>239</v>
      </c>
    </row>
    <row r="145" spans="2:4" ht="92.25" customHeight="1" thickBot="1" x14ac:dyDescent="0.3">
      <c r="B145" s="13" t="s">
        <v>11</v>
      </c>
      <c r="C145" s="41" t="s">
        <v>240</v>
      </c>
    </row>
    <row r="147" spans="2:4" ht="15.75" thickBot="1" x14ac:dyDescent="0.3"/>
    <row r="148" spans="2:4" ht="51" customHeight="1" thickBot="1" x14ac:dyDescent="0.3">
      <c r="B148" s="26" t="s">
        <v>14</v>
      </c>
      <c r="C148" s="27" t="s">
        <v>15</v>
      </c>
      <c r="D148" s="28" t="s">
        <v>16</v>
      </c>
    </row>
    <row r="149" spans="2:4" ht="408.75" customHeight="1" x14ac:dyDescent="0.25">
      <c r="B149" s="15" t="s">
        <v>185</v>
      </c>
      <c r="C149" s="16" t="s">
        <v>209</v>
      </c>
      <c r="D149" s="37">
        <f t="shared" ref="D149:D173" si="3">LEN(C149)-LEN(SUBSTITUTE(C149,",",""))+1</f>
        <v>371</v>
      </c>
    </row>
    <row r="150" spans="2:4" ht="345.75" customHeight="1" x14ac:dyDescent="0.25">
      <c r="B150" s="18" t="s">
        <v>186</v>
      </c>
      <c r="C150" s="19" t="s">
        <v>210</v>
      </c>
      <c r="D150" s="22">
        <f t="shared" si="3"/>
        <v>103</v>
      </c>
    </row>
    <row r="151" spans="2:4" ht="369.75" customHeight="1" x14ac:dyDescent="0.25">
      <c r="B151" s="18" t="s">
        <v>187</v>
      </c>
      <c r="C151" s="19" t="s">
        <v>211</v>
      </c>
      <c r="D151" s="22">
        <f t="shared" si="3"/>
        <v>76</v>
      </c>
    </row>
    <row r="152" spans="2:4" ht="338.25" customHeight="1" x14ac:dyDescent="0.25">
      <c r="B152" s="18" t="s">
        <v>188</v>
      </c>
      <c r="C152" s="19" t="s">
        <v>212</v>
      </c>
      <c r="D152" s="22">
        <f t="shared" si="3"/>
        <v>74</v>
      </c>
    </row>
    <row r="153" spans="2:4" ht="267.75" customHeight="1" x14ac:dyDescent="0.25">
      <c r="B153" s="18" t="s">
        <v>189</v>
      </c>
      <c r="C153" s="19" t="s">
        <v>213</v>
      </c>
      <c r="D153" s="22">
        <f t="shared" si="3"/>
        <v>73</v>
      </c>
    </row>
    <row r="154" spans="2:4" ht="177.75" customHeight="1" x14ac:dyDescent="0.25">
      <c r="B154" s="18" t="s">
        <v>190</v>
      </c>
      <c r="C154" s="19" t="s">
        <v>214</v>
      </c>
      <c r="D154" s="22">
        <f t="shared" si="3"/>
        <v>45</v>
      </c>
    </row>
    <row r="155" spans="2:4" ht="165.75" customHeight="1" x14ac:dyDescent="0.25">
      <c r="B155" s="18" t="s">
        <v>191</v>
      </c>
      <c r="C155" s="19" t="s">
        <v>215</v>
      </c>
      <c r="D155" s="22">
        <f t="shared" si="3"/>
        <v>42</v>
      </c>
    </row>
    <row r="156" spans="2:4" ht="135.75" customHeight="1" x14ac:dyDescent="0.25">
      <c r="B156" s="18" t="s">
        <v>192</v>
      </c>
      <c r="C156" s="19" t="s">
        <v>216</v>
      </c>
      <c r="D156" s="22">
        <f t="shared" si="3"/>
        <v>33</v>
      </c>
    </row>
    <row r="157" spans="2:4" ht="99.95" customHeight="1" x14ac:dyDescent="0.25">
      <c r="B157" s="18" t="s">
        <v>193</v>
      </c>
      <c r="C157" s="19" t="s">
        <v>217</v>
      </c>
      <c r="D157" s="22">
        <f t="shared" si="3"/>
        <v>24</v>
      </c>
    </row>
    <row r="158" spans="2:4" ht="99.95" customHeight="1" x14ac:dyDescent="0.25">
      <c r="B158" s="18" t="s">
        <v>194</v>
      </c>
      <c r="C158" s="19" t="s">
        <v>218</v>
      </c>
      <c r="D158" s="22">
        <f t="shared" si="3"/>
        <v>17</v>
      </c>
    </row>
    <row r="159" spans="2:4" ht="99.95" customHeight="1" x14ac:dyDescent="0.25">
      <c r="B159" s="18" t="s">
        <v>195</v>
      </c>
      <c r="C159" s="19" t="s">
        <v>219</v>
      </c>
      <c r="D159" s="22">
        <f t="shared" si="3"/>
        <v>14</v>
      </c>
    </row>
    <row r="160" spans="2:4" ht="99.95" customHeight="1" x14ac:dyDescent="0.25">
      <c r="B160" s="18" t="s">
        <v>196</v>
      </c>
      <c r="C160" s="19" t="s">
        <v>220</v>
      </c>
      <c r="D160" s="22">
        <f t="shared" si="3"/>
        <v>14</v>
      </c>
    </row>
    <row r="161" spans="2:4" ht="99.95" customHeight="1" x14ac:dyDescent="0.25">
      <c r="B161" s="18" t="s">
        <v>197</v>
      </c>
      <c r="C161" s="19" t="s">
        <v>221</v>
      </c>
      <c r="D161" s="22">
        <f t="shared" si="3"/>
        <v>14</v>
      </c>
    </row>
    <row r="162" spans="2:4" ht="99.95" customHeight="1" x14ac:dyDescent="0.25">
      <c r="B162" s="18" t="s">
        <v>198</v>
      </c>
      <c r="C162" s="19" t="s">
        <v>222</v>
      </c>
      <c r="D162" s="22">
        <f t="shared" si="3"/>
        <v>13</v>
      </c>
    </row>
    <row r="163" spans="2:4" ht="99.95" customHeight="1" x14ac:dyDescent="0.25">
      <c r="B163" s="18" t="s">
        <v>199</v>
      </c>
      <c r="C163" s="19" t="s">
        <v>223</v>
      </c>
      <c r="D163" s="22">
        <f t="shared" si="3"/>
        <v>7</v>
      </c>
    </row>
    <row r="164" spans="2:4" ht="99.95" customHeight="1" x14ac:dyDescent="0.25">
      <c r="B164" s="18" t="s">
        <v>200</v>
      </c>
      <c r="C164" s="19" t="s">
        <v>224</v>
      </c>
      <c r="D164" s="22">
        <f t="shared" si="3"/>
        <v>7</v>
      </c>
    </row>
    <row r="165" spans="2:4" ht="99.95" customHeight="1" x14ac:dyDescent="0.25">
      <c r="B165" s="18" t="s">
        <v>201</v>
      </c>
      <c r="C165" s="19" t="s">
        <v>225</v>
      </c>
      <c r="D165" s="22">
        <f t="shared" si="3"/>
        <v>6</v>
      </c>
    </row>
    <row r="166" spans="2:4" ht="99.95" customHeight="1" x14ac:dyDescent="0.25">
      <c r="B166" s="18" t="s">
        <v>202</v>
      </c>
      <c r="C166" s="19" t="s">
        <v>226</v>
      </c>
      <c r="D166" s="22">
        <f t="shared" si="3"/>
        <v>4</v>
      </c>
    </row>
    <row r="167" spans="2:4" ht="99.95" customHeight="1" x14ac:dyDescent="0.25">
      <c r="B167" s="18" t="s">
        <v>203</v>
      </c>
      <c r="C167" s="19" t="s">
        <v>227</v>
      </c>
      <c r="D167" s="22">
        <f t="shared" si="3"/>
        <v>4</v>
      </c>
    </row>
    <row r="168" spans="2:4" ht="99.95" customHeight="1" x14ac:dyDescent="0.25">
      <c r="B168" s="18" t="s">
        <v>204</v>
      </c>
      <c r="C168" s="19" t="s">
        <v>228</v>
      </c>
      <c r="D168" s="22">
        <f t="shared" si="3"/>
        <v>4</v>
      </c>
    </row>
    <row r="169" spans="2:4" ht="99.95" customHeight="1" x14ac:dyDescent="0.25">
      <c r="B169" s="18" t="s">
        <v>205</v>
      </c>
      <c r="C169" s="19" t="s">
        <v>229</v>
      </c>
      <c r="D169" s="22">
        <f t="shared" si="3"/>
        <v>4</v>
      </c>
    </row>
    <row r="170" spans="2:4" ht="99.95" customHeight="1" x14ac:dyDescent="0.25">
      <c r="B170" s="18" t="s">
        <v>206</v>
      </c>
      <c r="C170" s="19" t="s">
        <v>230</v>
      </c>
      <c r="D170" s="22">
        <f t="shared" si="3"/>
        <v>4</v>
      </c>
    </row>
    <row r="171" spans="2:4" ht="99.95" customHeight="1" x14ac:dyDescent="0.25">
      <c r="B171" s="18" t="s">
        <v>207</v>
      </c>
      <c r="C171" s="19" t="s">
        <v>231</v>
      </c>
      <c r="D171" s="22">
        <f t="shared" si="3"/>
        <v>3</v>
      </c>
    </row>
    <row r="172" spans="2:4" ht="99.95" customHeight="1" x14ac:dyDescent="0.25">
      <c r="B172" s="18" t="s">
        <v>208</v>
      </c>
      <c r="C172" s="19" t="s">
        <v>232</v>
      </c>
      <c r="D172" s="22">
        <f t="shared" si="3"/>
        <v>3</v>
      </c>
    </row>
    <row r="173" spans="2:4" ht="99.95" customHeight="1" thickBot="1" x14ac:dyDescent="0.3">
      <c r="B173" s="39" t="s">
        <v>176</v>
      </c>
      <c r="C173" s="24" t="s">
        <v>233</v>
      </c>
      <c r="D173" s="38">
        <f t="shared" si="3"/>
        <v>2</v>
      </c>
    </row>
  </sheetData>
  <mergeCells count="3">
    <mergeCell ref="B7:E7"/>
    <mergeCell ref="G7:J7"/>
    <mergeCell ref="B142:E142"/>
  </mergeCells>
  <dataValidations count="1">
    <dataValidation type="list" allowBlank="1" showInputMessage="1" showErrorMessage="1" sqref="C92" xr:uid="{7608FCB8-2884-4FD8-8AFE-DCC34014944D}">
      <formula1>$C$89</formula1>
    </dataValidation>
  </dataValidations>
  <pageMargins left="0.7" right="0.7" top="0.75" bottom="0.75" header="0.3" footer="0.3"/>
  <pageSetup paperSize="9" orientation="portrait" r:id="rId1"/>
  <headerFooter>
    <oddFooter>&amp;C&amp;1#&amp;"Calibri"&amp;12&amp;K008000Internal Use</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DB1C-E4E6-4F04-8D42-98BD4F670C57}">
  <dimension ref="B2:K129"/>
  <sheetViews>
    <sheetView topLeftCell="A83" zoomScale="40" zoomScaleNormal="40" workbookViewId="0">
      <selection activeCell="D94" sqref="D94"/>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1" t="s">
        <v>361</v>
      </c>
      <c r="C4" s="259" t="s">
        <v>362</v>
      </c>
      <c r="D4" s="3" t="s">
        <v>363</v>
      </c>
      <c r="E4" s="4" t="s">
        <v>282</v>
      </c>
      <c r="F4" s="260" t="s">
        <v>364</v>
      </c>
      <c r="G4" s="260" t="s">
        <v>364</v>
      </c>
      <c r="H4" s="261" t="s">
        <v>365</v>
      </c>
      <c r="I4" s="355" t="s">
        <v>374</v>
      </c>
      <c r="J4" s="378"/>
      <c r="K4" s="170"/>
    </row>
    <row r="5" spans="2:11" ht="188.25" customHeight="1" thickTop="1" thickBot="1" x14ac:dyDescent="0.3">
      <c r="B5" s="1" t="s">
        <v>288</v>
      </c>
      <c r="C5" s="259" t="s">
        <v>291</v>
      </c>
      <c r="D5" s="3" t="s">
        <v>373</v>
      </c>
      <c r="E5" s="117" t="s">
        <v>282</v>
      </c>
      <c r="F5" s="260" t="s">
        <v>364</v>
      </c>
      <c r="G5" s="260" t="s">
        <v>364</v>
      </c>
      <c r="H5" s="272" t="s">
        <v>283</v>
      </c>
      <c r="I5" s="368"/>
      <c r="J5" s="378"/>
      <c r="K5" s="171"/>
    </row>
    <row r="6" spans="2:11" ht="16.5" thickTop="1" thickBot="1" x14ac:dyDescent="0.3">
      <c r="B6" s="109"/>
      <c r="C6" s="51"/>
      <c r="D6" s="21"/>
      <c r="E6" s="21"/>
      <c r="F6" s="21"/>
      <c r="G6" s="52"/>
      <c r="H6" s="53"/>
      <c r="I6" s="54"/>
      <c r="J6" s="173"/>
      <c r="K6" s="57"/>
    </row>
    <row r="7" spans="2:11" ht="24.75" thickTop="1" thickBot="1" x14ac:dyDescent="0.4">
      <c r="B7" s="345" t="s">
        <v>9</v>
      </c>
      <c r="C7" s="357"/>
      <c r="D7" s="358"/>
      <c r="E7" s="150"/>
      <c r="F7" s="150"/>
      <c r="G7" s="55"/>
      <c r="H7" s="359" t="s">
        <v>175</v>
      </c>
      <c r="I7" s="360"/>
      <c r="J7" s="347"/>
      <c r="K7" s="8"/>
    </row>
    <row r="8" spans="2:11" ht="20.25" thickTop="1" thickBot="1" x14ac:dyDescent="0.3">
      <c r="B8" s="6"/>
      <c r="C8" s="6"/>
      <c r="D8" s="7"/>
      <c r="E8" s="151"/>
      <c r="F8" s="151"/>
      <c r="G8" s="8"/>
      <c r="H8" s="56"/>
      <c r="I8" s="6"/>
      <c r="J8" s="7"/>
      <c r="K8" s="57"/>
    </row>
    <row r="9" spans="2:11" ht="21.75" thickBot="1" x14ac:dyDescent="0.4">
      <c r="B9" s="9" t="s">
        <v>10</v>
      </c>
      <c r="C9" s="10" t="s">
        <v>249</v>
      </c>
      <c r="D9" s="11"/>
      <c r="E9" s="126"/>
      <c r="F9" s="126"/>
      <c r="G9" s="12"/>
      <c r="H9" s="9" t="s">
        <v>10</v>
      </c>
      <c r="I9" s="10" t="s">
        <v>249</v>
      </c>
      <c r="J9" s="58"/>
      <c r="K9" s="8"/>
    </row>
    <row r="10" spans="2:11" ht="83.25" customHeight="1" thickBot="1" x14ac:dyDescent="0.4">
      <c r="B10" s="13" t="s">
        <v>11</v>
      </c>
      <c r="C10" s="59" t="s">
        <v>368</v>
      </c>
      <c r="D10" s="126"/>
      <c r="E10" s="126"/>
      <c r="F10" s="126"/>
      <c r="G10" s="12"/>
      <c r="H10" s="13" t="s">
        <v>11</v>
      </c>
      <c r="I10" s="59" t="s">
        <v>368</v>
      </c>
      <c r="J10" s="58"/>
      <c r="K10" s="8"/>
    </row>
    <row r="11" spans="2:11" ht="105.75" customHeight="1" thickBot="1" x14ac:dyDescent="0.4">
      <c r="B11" s="13" t="s">
        <v>277</v>
      </c>
      <c r="C11" s="59" t="s">
        <v>369</v>
      </c>
      <c r="D11" s="168"/>
      <c r="E11" s="12"/>
      <c r="F11" s="12"/>
      <c r="G11" s="12"/>
      <c r="H11" s="13" t="s">
        <v>277</v>
      </c>
      <c r="I11" s="59" t="s">
        <v>369</v>
      </c>
      <c r="J11" s="60"/>
      <c r="K11" s="8"/>
    </row>
    <row r="12" spans="2:11" ht="16.5" thickBot="1" x14ac:dyDescent="0.3">
      <c r="B12" s="61"/>
      <c r="C12" s="21"/>
      <c r="H12" s="21"/>
      <c r="J12" s="62"/>
    </row>
    <row r="13" spans="2:11" ht="57" customHeight="1" thickBot="1" x14ac:dyDescent="0.3">
      <c r="B13" s="31" t="s">
        <v>370</v>
      </c>
      <c r="C13" s="32" t="s">
        <v>12</v>
      </c>
      <c r="D13" s="162" t="s">
        <v>326</v>
      </c>
      <c r="E13" s="82"/>
      <c r="F13" s="82"/>
      <c r="H13" s="31" t="s">
        <v>370</v>
      </c>
      <c r="I13" s="32" t="s">
        <v>12</v>
      </c>
      <c r="J13" s="162" t="s">
        <v>326</v>
      </c>
    </row>
    <row r="14" spans="2:11" ht="28.5" customHeight="1" thickBot="1" x14ac:dyDescent="0.3">
      <c r="B14" s="79" t="s">
        <v>317</v>
      </c>
      <c r="C14" s="80">
        <f>SUM(C15:C18)</f>
        <v>949</v>
      </c>
      <c r="D14" s="223">
        <f>(C14/(C$30/100))%</f>
        <v>0.47760442878711623</v>
      </c>
      <c r="E14" s="82"/>
      <c r="F14" s="82"/>
      <c r="H14" s="79" t="s">
        <v>317</v>
      </c>
      <c r="I14" s="225">
        <f>SUM(I15:I18)</f>
        <v>17</v>
      </c>
      <c r="J14" s="223">
        <f>(I14/(I$30/100))%</f>
        <v>0.21249999999999999</v>
      </c>
    </row>
    <row r="15" spans="2:11" ht="31.5" customHeight="1" thickBot="1" x14ac:dyDescent="0.3">
      <c r="B15" s="70" t="s">
        <v>331</v>
      </c>
      <c r="C15" s="222">
        <v>683</v>
      </c>
      <c r="D15" s="224">
        <f t="shared" ref="D15:D18" si="0">(C15/(C$14/100))%</f>
        <v>0.71970495258166489</v>
      </c>
      <c r="E15" s="82"/>
      <c r="F15" s="82"/>
      <c r="H15" s="70" t="s">
        <v>331</v>
      </c>
      <c r="I15" s="222">
        <v>8</v>
      </c>
      <c r="J15" s="224">
        <f t="shared" ref="J15:J18" si="1">(I15/(I$14/100))%</f>
        <v>0.47058823529411759</v>
      </c>
    </row>
    <row r="16" spans="2:11" ht="30" customHeight="1" thickBot="1" x14ac:dyDescent="0.3">
      <c r="B16" s="70" t="s">
        <v>332</v>
      </c>
      <c r="C16" s="222">
        <v>266</v>
      </c>
      <c r="D16" s="224">
        <f t="shared" si="0"/>
        <v>0.28029504741833511</v>
      </c>
      <c r="E16" s="82"/>
      <c r="F16" s="82"/>
      <c r="H16" s="70" t="s">
        <v>332</v>
      </c>
      <c r="I16" s="222">
        <v>9</v>
      </c>
      <c r="J16" s="224">
        <f t="shared" si="1"/>
        <v>0.52941176470588236</v>
      </c>
    </row>
    <row r="17" spans="2:10" ht="36" customHeight="1" x14ac:dyDescent="0.25">
      <c r="B17" s="70" t="s">
        <v>333</v>
      </c>
      <c r="C17" s="222">
        <v>0</v>
      </c>
      <c r="D17" s="224">
        <f t="shared" si="0"/>
        <v>0</v>
      </c>
      <c r="E17" s="82"/>
      <c r="F17" s="82"/>
      <c r="H17" s="70" t="s">
        <v>333</v>
      </c>
      <c r="I17" s="222">
        <v>0</v>
      </c>
      <c r="J17" s="224">
        <f t="shared" si="1"/>
        <v>0</v>
      </c>
    </row>
    <row r="18" spans="2:10" ht="37.5" customHeight="1" thickBot="1" x14ac:dyDescent="0.3">
      <c r="B18" s="75" t="s">
        <v>334</v>
      </c>
      <c r="C18" s="222">
        <v>0</v>
      </c>
      <c r="D18" s="224">
        <f t="shared" si="0"/>
        <v>0</v>
      </c>
      <c r="E18" s="82"/>
      <c r="F18" s="82"/>
      <c r="H18" s="75" t="s">
        <v>334</v>
      </c>
      <c r="I18" s="222">
        <v>0</v>
      </c>
      <c r="J18" s="224">
        <f t="shared" si="1"/>
        <v>0</v>
      </c>
    </row>
    <row r="19" spans="2:10" ht="24" thickBot="1" x14ac:dyDescent="0.3">
      <c r="B19" s="79" t="s">
        <v>318</v>
      </c>
      <c r="C19" s="80">
        <f>SUM(C20:C23)</f>
        <v>562</v>
      </c>
      <c r="D19" s="223">
        <f>(C19/(C$30/100))%</f>
        <v>0.28283844992450929</v>
      </c>
      <c r="E19" s="207"/>
      <c r="F19" s="152"/>
      <c r="H19" s="79" t="s">
        <v>318</v>
      </c>
      <c r="I19" s="226">
        <f>SUM(I20:I23)</f>
        <v>49</v>
      </c>
      <c r="J19" s="223">
        <f>(I19/(I$30/100))%</f>
        <v>0.61250000000000004</v>
      </c>
    </row>
    <row r="20" spans="2:10" ht="31.5" customHeight="1" thickBot="1" x14ac:dyDescent="0.3">
      <c r="B20" s="70" t="s">
        <v>331</v>
      </c>
      <c r="C20" s="222">
        <v>24</v>
      </c>
      <c r="D20" s="224">
        <f t="shared" ref="D20:D23" si="2">(C20/(C$19/100))%</f>
        <v>4.2704626334519567E-2</v>
      </c>
      <c r="E20" s="220"/>
      <c r="F20" s="153"/>
      <c r="H20" s="70" t="s">
        <v>331</v>
      </c>
      <c r="I20" s="64">
        <v>0</v>
      </c>
      <c r="J20" s="224">
        <f t="shared" ref="J20:J23" si="3">(I20/(I$19/100))%</f>
        <v>0</v>
      </c>
    </row>
    <row r="21" spans="2:10" ht="31.5" customHeight="1" thickBot="1" x14ac:dyDescent="0.3">
      <c r="B21" s="70" t="s">
        <v>332</v>
      </c>
      <c r="C21" s="222">
        <v>328</v>
      </c>
      <c r="D21" s="224">
        <f t="shared" si="2"/>
        <v>0.58362989323843417</v>
      </c>
      <c r="E21" s="220"/>
      <c r="F21" s="153"/>
      <c r="H21" s="70" t="s">
        <v>332</v>
      </c>
      <c r="I21" s="64">
        <v>25</v>
      </c>
      <c r="J21" s="224">
        <f t="shared" si="3"/>
        <v>0.51020408163265307</v>
      </c>
    </row>
    <row r="22" spans="2:10" ht="31.5" customHeight="1" x14ac:dyDescent="0.25">
      <c r="B22" s="70" t="s">
        <v>333</v>
      </c>
      <c r="C22" s="222">
        <v>210</v>
      </c>
      <c r="D22" s="224">
        <f t="shared" si="2"/>
        <v>0.37366548042704628</v>
      </c>
      <c r="E22" s="220"/>
      <c r="F22" s="153"/>
      <c r="H22" s="70" t="s">
        <v>333</v>
      </c>
      <c r="I22" s="64">
        <v>24</v>
      </c>
      <c r="J22" s="224">
        <f t="shared" si="3"/>
        <v>0.48979591836734693</v>
      </c>
    </row>
    <row r="23" spans="2:10" ht="31.5" customHeight="1" thickBot="1" x14ac:dyDescent="0.3">
      <c r="B23" s="75" t="s">
        <v>334</v>
      </c>
      <c r="C23" s="222">
        <v>0</v>
      </c>
      <c r="D23" s="224">
        <f t="shared" si="2"/>
        <v>0</v>
      </c>
      <c r="E23" s="220"/>
      <c r="F23" s="153"/>
      <c r="H23" s="75" t="s">
        <v>334</v>
      </c>
      <c r="I23" s="64">
        <v>0</v>
      </c>
      <c r="J23" s="224">
        <f t="shared" si="3"/>
        <v>0</v>
      </c>
    </row>
    <row r="24" spans="2:10" ht="24.75" customHeight="1" thickBot="1" x14ac:dyDescent="0.3">
      <c r="B24" s="79" t="s">
        <v>319</v>
      </c>
      <c r="C24" s="80">
        <f>SUM(C25:C28)</f>
        <v>131</v>
      </c>
      <c r="D24" s="223">
        <f>(C24/(C$30/100))%</f>
        <v>6.5928535480624051E-2</v>
      </c>
      <c r="E24" s="207"/>
      <c r="F24" s="152"/>
      <c r="H24" s="79" t="s">
        <v>319</v>
      </c>
      <c r="I24" s="80">
        <f>SUM(I25:I28)</f>
        <v>6</v>
      </c>
      <c r="J24" s="223">
        <f>(I24/(I$30/100))%</f>
        <v>7.4999999999999997E-2</v>
      </c>
    </row>
    <row r="25" spans="2:10" ht="29.25" customHeight="1" thickBot="1" x14ac:dyDescent="0.3">
      <c r="B25" s="70" t="s">
        <v>331</v>
      </c>
      <c r="C25" s="64">
        <v>0</v>
      </c>
      <c r="D25" s="93">
        <f t="shared" ref="D25:D28" si="4">(C25/(C$24/100))%</f>
        <v>0</v>
      </c>
      <c r="E25" s="220"/>
      <c r="F25" s="153"/>
      <c r="H25" s="70" t="s">
        <v>331</v>
      </c>
      <c r="I25" s="64">
        <v>0</v>
      </c>
      <c r="J25" s="93">
        <f t="shared" ref="J25:J28" si="5">(I25/(I$24/100))%</f>
        <v>0</v>
      </c>
    </row>
    <row r="26" spans="2:10" ht="29.25" customHeight="1" thickBot="1" x14ac:dyDescent="0.3">
      <c r="B26" s="70" t="s">
        <v>332</v>
      </c>
      <c r="C26" s="64">
        <v>28</v>
      </c>
      <c r="D26" s="93">
        <f t="shared" si="4"/>
        <v>0.21374045801526717</v>
      </c>
      <c r="E26" s="220"/>
      <c r="F26" s="153"/>
      <c r="H26" s="70" t="s">
        <v>332</v>
      </c>
      <c r="I26" s="64">
        <v>1</v>
      </c>
      <c r="J26" s="93">
        <f t="shared" si="5"/>
        <v>0.16666666666666669</v>
      </c>
    </row>
    <row r="27" spans="2:10" ht="29.25" customHeight="1" x14ac:dyDescent="0.25">
      <c r="B27" s="70" t="s">
        <v>333</v>
      </c>
      <c r="C27" s="64">
        <v>103</v>
      </c>
      <c r="D27" s="93">
        <f t="shared" si="4"/>
        <v>0.7862595419847328</v>
      </c>
      <c r="E27" s="220"/>
      <c r="F27" s="153"/>
      <c r="H27" s="70" t="s">
        <v>333</v>
      </c>
      <c r="I27" s="64">
        <v>5</v>
      </c>
      <c r="J27" s="93">
        <f t="shared" si="5"/>
        <v>0.83333333333333348</v>
      </c>
    </row>
    <row r="28" spans="2:10" ht="29.25" customHeight="1" thickBot="1" x14ac:dyDescent="0.3">
      <c r="B28" s="75" t="s">
        <v>334</v>
      </c>
      <c r="C28" s="64">
        <v>0</v>
      </c>
      <c r="D28" s="93">
        <f t="shared" si="4"/>
        <v>0</v>
      </c>
      <c r="E28" s="220"/>
      <c r="F28" s="153"/>
      <c r="H28" s="75" t="s">
        <v>334</v>
      </c>
      <c r="I28" s="64">
        <v>0</v>
      </c>
      <c r="J28" s="93">
        <f t="shared" si="5"/>
        <v>0</v>
      </c>
    </row>
    <row r="29" spans="2:10" ht="29.25" customHeight="1" thickBot="1" x14ac:dyDescent="0.3">
      <c r="B29" s="147" t="s">
        <v>304</v>
      </c>
      <c r="C29" s="148">
        <v>345</v>
      </c>
      <c r="D29" s="223">
        <f>(C29/(C$30/100))%</f>
        <v>0.17362858580775037</v>
      </c>
      <c r="E29" s="207"/>
      <c r="F29" s="152"/>
      <c r="H29" s="147" t="s">
        <v>304</v>
      </c>
      <c r="I29" s="148">
        <v>8</v>
      </c>
      <c r="J29" s="223">
        <f>(I29/(I$30/100))%</f>
        <v>0.1</v>
      </c>
    </row>
    <row r="30" spans="2:10" ht="29.25" customHeight="1" thickBot="1" x14ac:dyDescent="0.3">
      <c r="B30" s="67" t="s">
        <v>251</v>
      </c>
      <c r="C30" s="68">
        <f>C14+C19+C24+C29</f>
        <v>1987</v>
      </c>
      <c r="D30" s="167">
        <f>D29+D24+D19+D14</f>
        <v>1</v>
      </c>
      <c r="E30" s="220"/>
      <c r="F30" s="153"/>
      <c r="H30" s="67" t="s">
        <v>251</v>
      </c>
      <c r="I30" s="68">
        <f>I14+I19+I24+I29</f>
        <v>80</v>
      </c>
      <c r="J30" s="69">
        <f>J29+J24+J19+J14</f>
        <v>1</v>
      </c>
    </row>
    <row r="31" spans="2:10" ht="29.25" customHeight="1" x14ac:dyDescent="0.25">
      <c r="E31" s="220"/>
      <c r="F31" s="153"/>
    </row>
    <row r="32" spans="2:10" ht="32.25" customHeight="1" x14ac:dyDescent="0.25">
      <c r="B32" s="65"/>
      <c r="C32" s="65"/>
      <c r="D32" s="65"/>
      <c r="E32" s="65"/>
      <c r="F32" s="65"/>
      <c r="G32" s="65"/>
      <c r="H32" s="65"/>
      <c r="I32" s="65"/>
      <c r="J32" s="65"/>
    </row>
    <row r="33" spans="2:10" ht="32.25" customHeight="1" x14ac:dyDescent="0.25">
      <c r="B33" s="65"/>
      <c r="C33" s="65"/>
      <c r="D33" s="65"/>
      <c r="E33" s="65"/>
      <c r="F33" s="65"/>
      <c r="G33" s="65"/>
      <c r="H33" s="65"/>
      <c r="I33" s="65"/>
      <c r="J33" s="65"/>
    </row>
    <row r="34" spans="2:10" ht="32.25" customHeight="1" thickBot="1" x14ac:dyDescent="0.3">
      <c r="B34" s="65"/>
      <c r="C34" s="65"/>
      <c r="D34" s="65"/>
      <c r="E34" s="65"/>
      <c r="F34" s="65"/>
      <c r="G34" s="65"/>
      <c r="H34" s="65"/>
      <c r="I34" s="65"/>
      <c r="J34" s="65"/>
    </row>
    <row r="35" spans="2:10" ht="32.25" customHeight="1" thickTop="1" thickBot="1" x14ac:dyDescent="0.3">
      <c r="B35" s="345" t="s">
        <v>184</v>
      </c>
      <c r="C35" s="357"/>
      <c r="D35" s="358"/>
      <c r="E35" s="150"/>
      <c r="F35" s="150"/>
      <c r="G35" s="65"/>
      <c r="H35" s="65"/>
      <c r="I35" s="65"/>
      <c r="J35" s="65"/>
    </row>
    <row r="36" spans="2:10" ht="32.25" customHeight="1" thickTop="1" thickBot="1" x14ac:dyDescent="0.3">
      <c r="B36" s="6"/>
      <c r="C36" s="6"/>
      <c r="D36" s="7"/>
      <c r="E36" s="151"/>
      <c r="F36" s="151"/>
      <c r="G36" s="65"/>
      <c r="H36" s="65"/>
      <c r="I36" s="65"/>
      <c r="J36" s="65"/>
    </row>
    <row r="37" spans="2:10" ht="32.25" customHeight="1" thickBot="1" x14ac:dyDescent="0.4">
      <c r="B37" s="9" t="s">
        <v>10</v>
      </c>
      <c r="C37" s="10" t="s">
        <v>249</v>
      </c>
      <c r="D37" s="11"/>
      <c r="E37" s="126"/>
      <c r="F37" s="126"/>
      <c r="G37" s="65"/>
      <c r="H37" s="65"/>
      <c r="I37" s="65"/>
      <c r="J37" s="65"/>
    </row>
    <row r="38" spans="2:10" ht="72" customHeight="1" thickBot="1" x14ac:dyDescent="0.4">
      <c r="B38" s="13" t="s">
        <v>11</v>
      </c>
      <c r="C38" s="59" t="s">
        <v>368</v>
      </c>
      <c r="D38" s="12"/>
      <c r="E38" s="12"/>
      <c r="F38" s="12"/>
      <c r="G38" s="65"/>
      <c r="H38" s="65"/>
      <c r="I38" s="65"/>
      <c r="J38" s="65"/>
    </row>
    <row r="39" spans="2:10" ht="102.75" customHeight="1" thickBot="1" x14ac:dyDescent="0.4">
      <c r="B39" s="13" t="s">
        <v>277</v>
      </c>
      <c r="C39" s="59" t="s">
        <v>369</v>
      </c>
      <c r="D39" s="12"/>
      <c r="E39" s="12"/>
      <c r="F39" s="12"/>
      <c r="G39" s="65"/>
      <c r="H39" s="65"/>
      <c r="I39" s="65"/>
      <c r="J39" s="65"/>
    </row>
    <row r="40" spans="2:10" ht="72.75" customHeight="1" thickBot="1" x14ac:dyDescent="0.3">
      <c r="B40" s="61"/>
      <c r="C40" s="21"/>
      <c r="G40" s="65"/>
      <c r="H40" s="65"/>
      <c r="I40" s="65"/>
      <c r="J40" s="65"/>
    </row>
    <row r="41" spans="2:10" ht="72.75" customHeight="1" thickBot="1" x14ac:dyDescent="0.3">
      <c r="B41" s="273" t="s">
        <v>370</v>
      </c>
      <c r="C41" s="274" t="s">
        <v>12</v>
      </c>
      <c r="D41" s="275" t="s">
        <v>326</v>
      </c>
      <c r="E41" s="252"/>
      <c r="F41" s="193"/>
      <c r="G41" s="65"/>
      <c r="H41" s="65"/>
      <c r="I41" s="65"/>
      <c r="J41" s="65"/>
    </row>
    <row r="42" spans="2:10" ht="36.75" customHeight="1" thickBot="1" x14ac:dyDescent="0.3">
      <c r="B42" s="195" t="s">
        <v>317</v>
      </c>
      <c r="C42" s="256">
        <f>C14+I14</f>
        <v>966</v>
      </c>
      <c r="D42" s="249">
        <f>(C42/(C58/100))%</f>
        <v>0.46734397677793899</v>
      </c>
      <c r="E42" s="159"/>
      <c r="F42" s="159"/>
      <c r="G42" s="65"/>
      <c r="H42" s="65"/>
      <c r="I42" s="65"/>
      <c r="J42" s="65"/>
    </row>
    <row r="43" spans="2:10" ht="24" thickBot="1" x14ac:dyDescent="0.3">
      <c r="B43" s="70" t="s">
        <v>331</v>
      </c>
      <c r="C43" s="110">
        <f>C15+I15</f>
        <v>691</v>
      </c>
      <c r="D43" s="224">
        <f>(C43/(C$42/100))%</f>
        <v>0.71532091097308481</v>
      </c>
      <c r="E43" s="220"/>
      <c r="F43" s="160"/>
      <c r="G43" s="65"/>
      <c r="H43" s="65"/>
      <c r="I43" s="65"/>
      <c r="J43" s="65"/>
    </row>
    <row r="44" spans="2:10" ht="30" customHeight="1" thickBot="1" x14ac:dyDescent="0.3">
      <c r="B44" s="70" t="s">
        <v>332</v>
      </c>
      <c r="C44" s="110">
        <f t="shared" ref="C44:C46" si="6">C16+I16</f>
        <v>275</v>
      </c>
      <c r="D44" s="224">
        <f>(C44/(C$42/100))%</f>
        <v>0.28467908902691513</v>
      </c>
      <c r="E44" s="220"/>
      <c r="F44" s="160"/>
      <c r="G44" s="65"/>
      <c r="H44" s="65"/>
      <c r="I44" s="65"/>
      <c r="J44" s="65"/>
    </row>
    <row r="45" spans="2:10" ht="27.75" customHeight="1" x14ac:dyDescent="0.25">
      <c r="B45" s="70" t="s">
        <v>333</v>
      </c>
      <c r="C45" s="110">
        <f t="shared" si="6"/>
        <v>0</v>
      </c>
      <c r="D45" s="224">
        <f>(C45/(C$42/100))%</f>
        <v>0</v>
      </c>
      <c r="E45" s="220"/>
      <c r="F45" s="160"/>
      <c r="G45" s="65"/>
      <c r="H45" s="65"/>
      <c r="I45" s="65"/>
      <c r="J45" s="65"/>
    </row>
    <row r="46" spans="2:10" ht="24" thickBot="1" x14ac:dyDescent="0.3">
      <c r="B46" s="75" t="s">
        <v>334</v>
      </c>
      <c r="C46" s="110">
        <f t="shared" si="6"/>
        <v>0</v>
      </c>
      <c r="D46" s="224">
        <f>(C46/(C$42/100))%</f>
        <v>0</v>
      </c>
      <c r="E46" s="220"/>
      <c r="F46" s="160"/>
      <c r="G46" s="65"/>
      <c r="H46" s="65"/>
      <c r="I46" s="65"/>
      <c r="J46" s="65"/>
    </row>
    <row r="47" spans="2:10" ht="24" thickBot="1" x14ac:dyDescent="0.3">
      <c r="B47" s="79" t="s">
        <v>318</v>
      </c>
      <c r="C47" s="256">
        <f t="shared" ref="C47:C57" si="7">C19+I19</f>
        <v>611</v>
      </c>
      <c r="D47" s="223">
        <f>(C47/(C$58/100))%</f>
        <v>0.29559748427672955</v>
      </c>
      <c r="E47" s="160"/>
      <c r="F47" s="160"/>
      <c r="G47" s="65"/>
      <c r="H47" s="65"/>
      <c r="I47" s="65"/>
      <c r="J47" s="65"/>
    </row>
    <row r="48" spans="2:10" ht="24" thickBot="1" x14ac:dyDescent="0.3">
      <c r="B48" s="70" t="s">
        <v>331</v>
      </c>
      <c r="C48" s="110">
        <f t="shared" si="7"/>
        <v>24</v>
      </c>
      <c r="D48" s="224">
        <f>(C48/(C$47/100))%</f>
        <v>3.9279869067103103E-2</v>
      </c>
      <c r="E48" s="166"/>
      <c r="F48" s="161"/>
      <c r="G48" s="65"/>
      <c r="H48" s="65"/>
      <c r="I48" s="65"/>
      <c r="J48" s="65"/>
    </row>
    <row r="49" spans="2:10" ht="24" thickBot="1" x14ac:dyDescent="0.3">
      <c r="B49" s="70" t="s">
        <v>332</v>
      </c>
      <c r="C49" s="110">
        <f t="shared" si="7"/>
        <v>353</v>
      </c>
      <c r="D49" s="224">
        <f>(C49/(C$47/100))%</f>
        <v>0.57774140752864156</v>
      </c>
      <c r="E49" s="166"/>
      <c r="F49" s="161"/>
      <c r="G49" s="65"/>
      <c r="H49" s="65"/>
      <c r="I49" s="65"/>
      <c r="J49" s="65"/>
    </row>
    <row r="50" spans="2:10" ht="23.25" x14ac:dyDescent="0.25">
      <c r="B50" s="70" t="s">
        <v>333</v>
      </c>
      <c r="C50" s="110">
        <f t="shared" si="7"/>
        <v>234</v>
      </c>
      <c r="D50" s="224">
        <f>(C50/(C$47/100))%</f>
        <v>0.38297872340425526</v>
      </c>
      <c r="E50" s="166"/>
      <c r="F50" s="161"/>
      <c r="G50" s="65"/>
      <c r="H50" s="65"/>
      <c r="I50" s="65"/>
      <c r="J50" s="65"/>
    </row>
    <row r="51" spans="2:10" ht="24" thickBot="1" x14ac:dyDescent="0.3">
      <c r="B51" s="75" t="s">
        <v>334</v>
      </c>
      <c r="C51" s="110">
        <f t="shared" si="7"/>
        <v>0</v>
      </c>
      <c r="D51" s="224">
        <f>(C51/(C$47/100))%</f>
        <v>0</v>
      </c>
      <c r="E51" s="166"/>
      <c r="F51" s="161"/>
      <c r="G51" s="65"/>
      <c r="H51" s="65"/>
      <c r="I51" s="65"/>
      <c r="J51" s="65"/>
    </row>
    <row r="52" spans="2:10" ht="24" thickBot="1" x14ac:dyDescent="0.3">
      <c r="B52" s="79" t="s">
        <v>319</v>
      </c>
      <c r="C52" s="256">
        <f t="shared" si="7"/>
        <v>137</v>
      </c>
      <c r="D52" s="223">
        <f>(C52/(C$58/100))%</f>
        <v>6.6279632317368165E-2</v>
      </c>
      <c r="E52" s="161"/>
      <c r="F52" s="161"/>
      <c r="G52" s="65"/>
      <c r="H52" s="65"/>
      <c r="I52" s="65"/>
      <c r="J52" s="65"/>
    </row>
    <row r="53" spans="2:10" ht="24" thickBot="1" x14ac:dyDescent="0.3">
      <c r="B53" s="70" t="s">
        <v>331</v>
      </c>
      <c r="C53" s="110">
        <f t="shared" si="7"/>
        <v>0</v>
      </c>
      <c r="D53" s="224">
        <f>(C53/(C$52/100))%</f>
        <v>0</v>
      </c>
      <c r="E53" s="166"/>
      <c r="F53" s="161"/>
      <c r="G53" s="65"/>
      <c r="H53" s="65"/>
      <c r="I53" s="65"/>
      <c r="J53" s="65"/>
    </row>
    <row r="54" spans="2:10" ht="24" thickBot="1" x14ac:dyDescent="0.3">
      <c r="B54" s="70" t="s">
        <v>332</v>
      </c>
      <c r="C54" s="110">
        <f t="shared" si="7"/>
        <v>29</v>
      </c>
      <c r="D54" s="224">
        <f>(C54/(C$52/100))%</f>
        <v>0.21167883211678831</v>
      </c>
      <c r="E54" s="166"/>
      <c r="F54" s="161"/>
      <c r="G54" s="65"/>
      <c r="H54" s="65"/>
      <c r="I54" s="65"/>
      <c r="J54" s="65"/>
    </row>
    <row r="55" spans="2:10" ht="23.25" x14ac:dyDescent="0.25">
      <c r="B55" s="70" t="s">
        <v>333</v>
      </c>
      <c r="C55" s="110">
        <f t="shared" si="7"/>
        <v>108</v>
      </c>
      <c r="D55" s="224">
        <f>(C55/(C$52/100))%</f>
        <v>0.7883211678832116</v>
      </c>
      <c r="E55" s="166"/>
      <c r="F55" s="161"/>
      <c r="G55" s="65"/>
      <c r="H55" s="65"/>
      <c r="I55" s="65"/>
      <c r="J55" s="65"/>
    </row>
    <row r="56" spans="2:10" ht="24" thickBot="1" x14ac:dyDescent="0.3">
      <c r="B56" s="75" t="s">
        <v>334</v>
      </c>
      <c r="C56" s="240">
        <f t="shared" si="7"/>
        <v>0</v>
      </c>
      <c r="D56" s="258">
        <f>(C56/(C$52/100))%</f>
        <v>0</v>
      </c>
      <c r="E56" s="166"/>
      <c r="F56" s="161"/>
      <c r="G56" s="65"/>
      <c r="H56" s="65"/>
      <c r="I56" s="65"/>
      <c r="J56" s="65"/>
    </row>
    <row r="57" spans="2:10" ht="24" thickBot="1" x14ac:dyDescent="0.3">
      <c r="B57" s="147" t="s">
        <v>304</v>
      </c>
      <c r="C57" s="236">
        <f t="shared" si="7"/>
        <v>353</v>
      </c>
      <c r="D57" s="223">
        <f>(C57/(C$58/100))%</f>
        <v>0.17077890662796322</v>
      </c>
      <c r="E57" s="161"/>
      <c r="F57" s="161"/>
      <c r="G57" s="65"/>
      <c r="H57" s="65"/>
      <c r="I57" s="65"/>
      <c r="J57" s="65"/>
    </row>
    <row r="58" spans="2:10" ht="24" thickBot="1" x14ac:dyDescent="0.3">
      <c r="B58" s="67" t="s">
        <v>251</v>
      </c>
      <c r="C58" s="68">
        <f>C42+C47+C52+C57</f>
        <v>2067</v>
      </c>
      <c r="D58" s="238">
        <f>D57+D52+D47+D42</f>
        <v>1</v>
      </c>
      <c r="E58" s="161"/>
      <c r="F58" s="161"/>
      <c r="G58" s="65"/>
      <c r="H58" s="65"/>
      <c r="I58" s="65"/>
      <c r="J58" s="65"/>
    </row>
    <row r="59" spans="2:10" ht="23.25" x14ac:dyDescent="0.25">
      <c r="B59" s="187"/>
      <c r="C59" s="187"/>
      <c r="D59" s="161"/>
      <c r="E59" s="161"/>
      <c r="F59" s="161"/>
      <c r="G59" s="65"/>
      <c r="H59" s="65"/>
      <c r="I59" s="65"/>
      <c r="J59" s="65"/>
    </row>
    <row r="60" spans="2:10" ht="24" thickBot="1" x14ac:dyDescent="0.3">
      <c r="B60" s="187"/>
      <c r="C60" s="187"/>
      <c r="D60" s="161"/>
      <c r="E60" s="161"/>
      <c r="F60" s="161"/>
      <c r="G60" s="65"/>
      <c r="H60" s="65"/>
      <c r="I60" s="65"/>
      <c r="J60" s="65"/>
    </row>
    <row r="61" spans="2:10" ht="24" thickBot="1" x14ac:dyDescent="0.4">
      <c r="B61" s="348" t="s">
        <v>371</v>
      </c>
      <c r="C61" s="349"/>
      <c r="D61" s="161"/>
      <c r="E61" s="161"/>
      <c r="F61" s="161"/>
      <c r="G61" s="65"/>
      <c r="H61" s="65"/>
      <c r="I61" s="65"/>
      <c r="J61" s="65"/>
    </row>
    <row r="62" spans="2:10" ht="24" thickBot="1" x14ac:dyDescent="0.4">
      <c r="B62" s="130"/>
      <c r="C62" s="130"/>
      <c r="D62" s="161"/>
      <c r="E62" s="161"/>
      <c r="F62" s="161"/>
      <c r="G62" s="65"/>
      <c r="H62" s="65"/>
      <c r="I62" s="65"/>
      <c r="J62" s="65"/>
    </row>
    <row r="63" spans="2:10" ht="24" thickBot="1" x14ac:dyDescent="0.3">
      <c r="B63" s="136" t="s">
        <v>10</v>
      </c>
      <c r="C63" s="137" t="s">
        <v>249</v>
      </c>
      <c r="D63" s="161"/>
      <c r="E63" s="161"/>
      <c r="F63" s="161"/>
      <c r="G63" s="65"/>
      <c r="H63" s="65"/>
      <c r="I63" s="65"/>
      <c r="J63" s="65"/>
    </row>
    <row r="64" spans="2:10" ht="69" customHeight="1" thickBot="1" x14ac:dyDescent="0.3">
      <c r="B64" s="132" t="s">
        <v>11</v>
      </c>
      <c r="C64" s="59" t="s">
        <v>368</v>
      </c>
      <c r="D64" s="161"/>
      <c r="E64" s="166"/>
      <c r="F64" s="161"/>
      <c r="G64" s="65"/>
      <c r="H64" s="65"/>
      <c r="I64" s="65"/>
      <c r="J64" s="65"/>
    </row>
    <row r="65" spans="2:10" ht="88.5" customHeight="1" thickBot="1" x14ac:dyDescent="0.3">
      <c r="B65" s="134" t="s">
        <v>277</v>
      </c>
      <c r="C65" s="135" t="s">
        <v>372</v>
      </c>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4" thickBot="1" x14ac:dyDescent="0.3">
      <c r="B68" s="187"/>
      <c r="C68" s="243"/>
      <c r="D68" s="244"/>
      <c r="E68" s="244"/>
      <c r="F68" s="244"/>
      <c r="G68" s="65"/>
      <c r="H68" s="65"/>
      <c r="I68" s="65"/>
      <c r="J68" s="65"/>
    </row>
    <row r="69" spans="2:10" ht="24" thickBot="1" x14ac:dyDescent="0.4">
      <c r="B69" s="99" t="s">
        <v>359</v>
      </c>
      <c r="C69" s="377" t="s">
        <v>316</v>
      </c>
      <c r="D69" s="379"/>
      <c r="E69" s="379"/>
      <c r="F69" s="379"/>
      <c r="G69" s="374"/>
      <c r="H69" s="65"/>
      <c r="I69" s="65"/>
      <c r="J69" s="65"/>
    </row>
    <row r="70" spans="2:10" ht="34.5" customHeight="1" thickBot="1" x14ac:dyDescent="0.3">
      <c r="C70" s="369" t="s">
        <v>264</v>
      </c>
      <c r="D70" s="380"/>
      <c r="E70" s="380"/>
      <c r="F70" s="380"/>
      <c r="G70" s="374"/>
      <c r="H70" s="65"/>
      <c r="I70" s="65"/>
      <c r="J70" s="65"/>
    </row>
    <row r="71" spans="2:10" ht="24" thickBot="1" x14ac:dyDescent="0.3">
      <c r="C71" s="208" t="s">
        <v>317</v>
      </c>
      <c r="D71" s="209" t="s">
        <v>318</v>
      </c>
      <c r="E71" s="209" t="s">
        <v>319</v>
      </c>
      <c r="F71" s="210" t="s">
        <v>250</v>
      </c>
      <c r="G71" s="65"/>
      <c r="H71" s="65"/>
      <c r="I71" s="65"/>
    </row>
    <row r="72" spans="2:10" ht="24" thickBot="1" x14ac:dyDescent="0.3">
      <c r="B72" s="70" t="s">
        <v>331</v>
      </c>
      <c r="C72" s="196">
        <f>(C43/(C$58/100))%</f>
        <v>0.33430091920657956</v>
      </c>
      <c r="D72" s="196">
        <f>(C48/(C$58/100))%</f>
        <v>1.1611030478955007E-2</v>
      </c>
      <c r="E72" s="196">
        <f>(C53/(C$58/100))%</f>
        <v>0</v>
      </c>
      <c r="F72" s="267">
        <v>0</v>
      </c>
      <c r="G72" s="65"/>
      <c r="H72" s="65"/>
      <c r="I72" s="65"/>
    </row>
    <row r="73" spans="2:10" ht="24" thickBot="1" x14ac:dyDescent="0.3">
      <c r="B73" s="70" t="s">
        <v>332</v>
      </c>
      <c r="C73" s="196">
        <f>(C44/(C$58/100))%</f>
        <v>0.13304305757135945</v>
      </c>
      <c r="D73" s="196">
        <f>(C49/(C$58/100))%</f>
        <v>0.17077890662796322</v>
      </c>
      <c r="E73" s="196">
        <f>(C54/(C$58/100))%</f>
        <v>1.4029995162070631E-2</v>
      </c>
      <c r="F73" s="267">
        <v>0</v>
      </c>
      <c r="G73" s="65"/>
      <c r="H73" s="65"/>
      <c r="I73" s="65"/>
    </row>
    <row r="74" spans="2:10" ht="44.25" customHeight="1" x14ac:dyDescent="0.25">
      <c r="B74" s="70" t="s">
        <v>333</v>
      </c>
      <c r="C74" s="196">
        <f>(C45/(C$58/100))%</f>
        <v>0</v>
      </c>
      <c r="D74" s="196">
        <f>(C50/(C$58/100))%</f>
        <v>0.11320754716981131</v>
      </c>
      <c r="E74" s="196">
        <f>(C55/(C$58/100))%</f>
        <v>5.2249637155297526E-2</v>
      </c>
      <c r="F74" s="267">
        <v>0</v>
      </c>
      <c r="G74" s="65"/>
      <c r="H74" s="65"/>
      <c r="I74" s="65"/>
    </row>
    <row r="75" spans="2:10" ht="24" thickBot="1" x14ac:dyDescent="0.3">
      <c r="B75" s="75" t="s">
        <v>334</v>
      </c>
      <c r="C75" s="269">
        <f>(C46/(C$58/100))%</f>
        <v>0</v>
      </c>
      <c r="D75" s="269">
        <f>(C51/(C$58/100))%</f>
        <v>0</v>
      </c>
      <c r="E75" s="269">
        <f>(C56/(C$58/100))%</f>
        <v>0</v>
      </c>
      <c r="F75" s="270">
        <v>0</v>
      </c>
      <c r="G75" s="65"/>
      <c r="H75" s="65"/>
      <c r="I75" s="65"/>
    </row>
    <row r="76" spans="2:10" ht="75" customHeight="1" thickBot="1" x14ac:dyDescent="0.3">
      <c r="B76" s="79" t="s">
        <v>260</v>
      </c>
      <c r="C76" s="212">
        <f>SUM(C72:C75)</f>
        <v>0.46734397677793904</v>
      </c>
      <c r="D76" s="212">
        <f>SUM(D72:D75)</f>
        <v>0.29559748427672955</v>
      </c>
      <c r="E76" s="212">
        <f>SUM(E72:E75)</f>
        <v>6.6279632317368165E-2</v>
      </c>
      <c r="F76" s="212">
        <f>D57</f>
        <v>0.17077890662796322</v>
      </c>
      <c r="G76" s="65"/>
      <c r="H76" s="65"/>
      <c r="I76" s="65"/>
    </row>
    <row r="77" spans="2:10" ht="108.75" customHeight="1"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ht="42" customHeight="1" x14ac:dyDescent="0.25">
      <c r="B82" s="187"/>
      <c r="C82" s="187"/>
      <c r="D82" s="161"/>
      <c r="E82" s="161"/>
      <c r="F82" s="161"/>
      <c r="G82" s="65"/>
      <c r="H82" s="65"/>
      <c r="I82" s="65"/>
      <c r="J82" s="65"/>
    </row>
    <row r="83" spans="2:10" ht="50.25" customHeight="1" x14ac:dyDescent="0.25">
      <c r="B83" s="187"/>
      <c r="C83" s="187"/>
      <c r="D83" s="161"/>
      <c r="E83" s="161"/>
      <c r="F83" s="161"/>
      <c r="G83" s="65"/>
      <c r="H83" s="65"/>
      <c r="I83" s="65"/>
      <c r="J83" s="65"/>
    </row>
    <row r="84" spans="2:10" ht="23.25" x14ac:dyDescent="0.25">
      <c r="B84" s="187"/>
      <c r="C84" s="187"/>
      <c r="D84" s="161"/>
      <c r="E84" s="161"/>
      <c r="F84" s="161"/>
      <c r="G84" s="65"/>
      <c r="H84" s="65"/>
      <c r="I84" s="65"/>
      <c r="J84" s="65"/>
    </row>
    <row r="85" spans="2:10" ht="23.25" x14ac:dyDescent="0.25">
      <c r="B85" s="187"/>
      <c r="C85" s="187"/>
      <c r="D85" s="161"/>
      <c r="E85" s="161"/>
      <c r="F85" s="161"/>
      <c r="G85" s="65"/>
      <c r="H85" s="65"/>
      <c r="I85" s="65"/>
      <c r="J85" s="65"/>
    </row>
    <row r="86" spans="2:10" ht="23.25" x14ac:dyDescent="0.25">
      <c r="B86" s="187"/>
      <c r="C86" s="187"/>
      <c r="D86" s="161"/>
      <c r="E86" s="161"/>
      <c r="F86" s="161"/>
      <c r="G86" s="65"/>
      <c r="H86" s="65"/>
      <c r="I86" s="65"/>
      <c r="J86" s="65"/>
    </row>
    <row r="87" spans="2:10" ht="23.25" x14ac:dyDescent="0.25">
      <c r="B87" s="187"/>
      <c r="C87" s="187"/>
      <c r="D87" s="161"/>
      <c r="E87" s="161"/>
      <c r="F87" s="161"/>
      <c r="G87" s="65"/>
      <c r="H87" s="65"/>
      <c r="I87" s="65"/>
      <c r="J87" s="65"/>
    </row>
    <row r="88" spans="2:10" ht="23.25" x14ac:dyDescent="0.25">
      <c r="B88" s="187"/>
      <c r="C88" s="187"/>
      <c r="D88" s="161"/>
      <c r="E88" s="161"/>
      <c r="F88" s="161"/>
      <c r="G88" s="65"/>
      <c r="H88" s="65"/>
      <c r="I88" s="65"/>
      <c r="J88" s="65"/>
    </row>
    <row r="89" spans="2:10" ht="23.25" x14ac:dyDescent="0.25">
      <c r="B89" s="187"/>
      <c r="C89" s="187"/>
      <c r="D89" s="161"/>
      <c r="E89" s="161"/>
      <c r="F89" s="161"/>
      <c r="G89" s="65"/>
      <c r="H89" s="65"/>
      <c r="I89" s="65"/>
      <c r="J89" s="65"/>
    </row>
    <row r="90" spans="2:10" ht="23.25" x14ac:dyDescent="0.25">
      <c r="B90" s="187"/>
      <c r="C90" s="187"/>
      <c r="D90" s="161"/>
      <c r="E90" s="161"/>
      <c r="F90" s="161"/>
      <c r="G90" s="65"/>
      <c r="H90" s="65"/>
      <c r="I90" s="65"/>
      <c r="J90" s="65"/>
    </row>
    <row r="91" spans="2:10" ht="23.25" x14ac:dyDescent="0.25">
      <c r="B91" s="187"/>
      <c r="C91" s="187"/>
      <c r="D91" s="161"/>
      <c r="E91" s="161"/>
      <c r="F91" s="161"/>
      <c r="G91" s="65"/>
      <c r="H91" s="65"/>
      <c r="I91" s="65"/>
      <c r="J91" s="65"/>
    </row>
    <row r="92" spans="2:10" ht="23.25" x14ac:dyDescent="0.25">
      <c r="B92" s="187"/>
      <c r="C92" s="187"/>
      <c r="D92" s="161"/>
      <c r="E92" s="161"/>
      <c r="F92" s="161"/>
      <c r="G92" s="65"/>
      <c r="H92" s="65"/>
      <c r="I92" s="65"/>
      <c r="J92" s="65"/>
    </row>
    <row r="93" spans="2:10" ht="23.25" x14ac:dyDescent="0.25">
      <c r="B93" s="187"/>
      <c r="C93" s="187"/>
      <c r="D93" s="161"/>
      <c r="E93" s="161"/>
      <c r="F93" s="161"/>
      <c r="G93" s="65"/>
      <c r="H93" s="65"/>
      <c r="I93" s="65"/>
      <c r="J93" s="65"/>
    </row>
    <row r="94" spans="2:10" ht="23.25" x14ac:dyDescent="0.25">
      <c r="B94" s="187"/>
      <c r="C94" s="187"/>
      <c r="D94" s="161"/>
      <c r="E94" s="161"/>
      <c r="F94" s="161"/>
      <c r="G94" s="65"/>
      <c r="H94" s="65"/>
      <c r="I94" s="65"/>
      <c r="J94" s="65"/>
    </row>
    <row r="95" spans="2:10" ht="23.25" x14ac:dyDescent="0.25">
      <c r="B95" s="187"/>
      <c r="C95" s="187"/>
      <c r="D95" s="161"/>
      <c r="E95" s="161"/>
      <c r="F95" s="161"/>
      <c r="G95" s="65"/>
      <c r="H95" s="65"/>
      <c r="I95" s="65"/>
      <c r="J95" s="65"/>
    </row>
    <row r="96" spans="2:10" ht="23.25" x14ac:dyDescent="0.25">
      <c r="B96" s="187"/>
      <c r="C96" s="187"/>
      <c r="D96" s="161"/>
      <c r="E96" s="161"/>
      <c r="F96" s="161"/>
      <c r="G96" s="65"/>
      <c r="H96" s="65"/>
      <c r="I96" s="65"/>
      <c r="J96" s="65"/>
    </row>
    <row r="97" spans="2:10" ht="23.25" x14ac:dyDescent="0.25">
      <c r="B97" s="187"/>
      <c r="C97" s="187"/>
      <c r="D97" s="161"/>
      <c r="E97" s="161"/>
      <c r="F97" s="161"/>
      <c r="G97" s="65"/>
      <c r="H97" s="65"/>
      <c r="I97" s="65"/>
      <c r="J97" s="65"/>
    </row>
    <row r="98" spans="2:10" ht="23.25" x14ac:dyDescent="0.25">
      <c r="B98" s="187"/>
      <c r="C98" s="187"/>
      <c r="D98" s="161"/>
      <c r="E98" s="161"/>
      <c r="F98" s="161"/>
      <c r="G98" s="65"/>
      <c r="H98" s="65"/>
      <c r="I98" s="65"/>
      <c r="J98" s="65"/>
    </row>
    <row r="99" spans="2:10" ht="23.25" x14ac:dyDescent="0.25">
      <c r="B99" s="187"/>
      <c r="C99" s="187"/>
      <c r="D99" s="161"/>
      <c r="E99" s="161"/>
      <c r="F99" s="161"/>
      <c r="G99" s="65"/>
      <c r="H99" s="65"/>
      <c r="I99" s="65"/>
      <c r="J99" s="65"/>
    </row>
    <row r="100" spans="2:10" ht="23.25" x14ac:dyDescent="0.25">
      <c r="B100" s="187"/>
      <c r="C100" s="187"/>
      <c r="D100" s="161"/>
      <c r="E100" s="161"/>
      <c r="F100" s="161"/>
      <c r="G100" s="65"/>
      <c r="H100" s="65"/>
      <c r="I100" s="65"/>
      <c r="J100" s="65"/>
    </row>
    <row r="101" spans="2:10" ht="23.25" x14ac:dyDescent="0.25">
      <c r="B101" s="187"/>
      <c r="C101" s="187"/>
      <c r="D101" s="161"/>
      <c r="E101" s="161"/>
      <c r="F101" s="161"/>
      <c r="G101" s="65"/>
      <c r="H101" s="65"/>
      <c r="I101" s="65"/>
      <c r="J101" s="65"/>
    </row>
    <row r="102" spans="2:10" ht="23.25" x14ac:dyDescent="0.25">
      <c r="B102" s="187"/>
      <c r="C102" s="187"/>
      <c r="D102" s="161"/>
      <c r="E102" s="161"/>
      <c r="F102" s="161"/>
      <c r="G102" s="65"/>
      <c r="H102" s="65"/>
      <c r="I102" s="65"/>
      <c r="J102" s="65"/>
    </row>
    <row r="103" spans="2:10" ht="23.25" x14ac:dyDescent="0.25">
      <c r="B103" s="187"/>
      <c r="C103" s="187"/>
      <c r="D103" s="161"/>
      <c r="E103" s="161"/>
      <c r="F103" s="161"/>
      <c r="G103" s="65"/>
      <c r="H103" s="65"/>
      <c r="I103" s="65"/>
      <c r="J103" s="65"/>
    </row>
    <row r="104" spans="2:10" ht="23.25" x14ac:dyDescent="0.25">
      <c r="B104" s="187"/>
      <c r="C104" s="187"/>
      <c r="D104" s="161"/>
      <c r="E104" s="161"/>
      <c r="F104" s="161"/>
      <c r="G104" s="65"/>
      <c r="H104" s="65"/>
      <c r="I104" s="65"/>
      <c r="J104" s="65"/>
    </row>
    <row r="105" spans="2:10" ht="23.25" x14ac:dyDescent="0.25">
      <c r="B105" s="187"/>
      <c r="C105" s="187"/>
      <c r="D105" s="161"/>
      <c r="E105" s="161"/>
      <c r="F105" s="161"/>
      <c r="G105" s="65"/>
      <c r="H105" s="65"/>
      <c r="I105" s="65"/>
      <c r="J105" s="65"/>
    </row>
    <row r="106" spans="2:10" ht="23.25" x14ac:dyDescent="0.25">
      <c r="B106" s="187"/>
      <c r="C106" s="187"/>
      <c r="D106" s="161"/>
      <c r="E106" s="161"/>
      <c r="F106" s="161"/>
      <c r="G106" s="65"/>
      <c r="H106" s="65"/>
      <c r="I106" s="65"/>
      <c r="J106" s="65"/>
    </row>
    <row r="107" spans="2:10" ht="23.25" x14ac:dyDescent="0.25">
      <c r="B107" s="187"/>
      <c r="C107" s="187"/>
      <c r="D107" s="161"/>
      <c r="E107" s="161"/>
      <c r="F107" s="161"/>
      <c r="G107" s="65"/>
      <c r="H107" s="65"/>
      <c r="I107" s="65"/>
      <c r="J107" s="65"/>
    </row>
    <row r="108" spans="2:10" x14ac:dyDescent="0.25">
      <c r="G108" s="65"/>
      <c r="H108" s="65"/>
      <c r="I108" s="65"/>
      <c r="J108" s="65"/>
    </row>
    <row r="109" spans="2:10" x14ac:dyDescent="0.25">
      <c r="B109" s="65"/>
      <c r="C109" s="65"/>
      <c r="D109" s="65"/>
      <c r="E109" s="65"/>
      <c r="F109" s="65"/>
      <c r="G109" s="65"/>
      <c r="H109" s="65"/>
      <c r="I109" s="65"/>
      <c r="J109" s="65"/>
    </row>
    <row r="110" spans="2:10" x14ac:dyDescent="0.25">
      <c r="B110" s="65"/>
      <c r="C110" s="65"/>
      <c r="D110" s="65"/>
      <c r="E110" s="65"/>
      <c r="F110" s="65"/>
      <c r="G110" s="65"/>
      <c r="H110" s="65"/>
      <c r="I110" s="65"/>
      <c r="J110" s="65"/>
    </row>
    <row r="111" spans="2:10" x14ac:dyDescent="0.25">
      <c r="B111" s="65"/>
      <c r="C111" s="65"/>
      <c r="D111" s="65"/>
      <c r="E111" s="65"/>
      <c r="F111" s="65"/>
      <c r="G111" s="65"/>
      <c r="H111" s="65"/>
      <c r="I111" s="65"/>
      <c r="J111" s="65"/>
    </row>
    <row r="112" spans="2:10" x14ac:dyDescent="0.25">
      <c r="B112" s="65"/>
      <c r="C112" s="65"/>
      <c r="D112" s="65"/>
      <c r="E112" s="65"/>
      <c r="F112" s="65"/>
      <c r="G112" s="65"/>
      <c r="H112" s="65"/>
      <c r="I112" s="65"/>
      <c r="J112" s="65"/>
    </row>
    <row r="113" spans="2:10" x14ac:dyDescent="0.25">
      <c r="B113" s="65"/>
      <c r="C113" s="65"/>
      <c r="D113" s="65"/>
      <c r="E113" s="65"/>
      <c r="F113" s="65"/>
      <c r="G113" s="65"/>
      <c r="H113" s="65"/>
      <c r="I113" s="65"/>
      <c r="J113" s="65"/>
    </row>
    <row r="114" spans="2:10" x14ac:dyDescent="0.25">
      <c r="B114" s="65"/>
      <c r="C114" s="65"/>
      <c r="D114" s="65"/>
      <c r="E114" s="65"/>
      <c r="F114" s="65"/>
      <c r="G114" s="65"/>
      <c r="H114" s="65"/>
      <c r="I114" s="65"/>
      <c r="J114" s="65"/>
    </row>
    <row r="115" spans="2:10" x14ac:dyDescent="0.25">
      <c r="B115" s="65"/>
      <c r="C115" s="65"/>
      <c r="D115" s="65"/>
      <c r="E115" s="65"/>
      <c r="F115" s="65"/>
      <c r="G115" s="65"/>
      <c r="H115" s="65"/>
      <c r="I115" s="65"/>
      <c r="J115" s="65"/>
    </row>
    <row r="116" spans="2:10" x14ac:dyDescent="0.25">
      <c r="B116" s="65"/>
      <c r="C116" s="65"/>
      <c r="D116" s="65"/>
      <c r="E116" s="65"/>
      <c r="F116" s="65"/>
      <c r="G116" s="65"/>
      <c r="H116" s="65"/>
      <c r="I116" s="65"/>
    </row>
    <row r="117" spans="2:10" x14ac:dyDescent="0.25">
      <c r="B117" s="65"/>
      <c r="C117" s="65"/>
      <c r="D117" s="65"/>
      <c r="E117" s="65"/>
      <c r="F117" s="65"/>
      <c r="G117" s="65"/>
      <c r="H117" s="65"/>
      <c r="I117" s="65"/>
    </row>
    <row r="118" spans="2:10" x14ac:dyDescent="0.25">
      <c r="B118" s="65"/>
      <c r="C118" s="65"/>
      <c r="D118" s="65"/>
      <c r="E118" s="65"/>
      <c r="F118" s="65"/>
      <c r="G118" s="65"/>
      <c r="H118" s="65"/>
      <c r="I118" s="65"/>
    </row>
    <row r="119" spans="2:10" x14ac:dyDescent="0.25">
      <c r="B119" s="65"/>
      <c r="C119" s="65"/>
      <c r="D119" s="65"/>
      <c r="E119" s="65"/>
      <c r="F119" s="65"/>
      <c r="G119" s="65"/>
      <c r="H119" s="65"/>
      <c r="I119" s="65"/>
    </row>
    <row r="120" spans="2:10" x14ac:dyDescent="0.25">
      <c r="B120" s="65"/>
      <c r="C120" s="65"/>
      <c r="D120" s="65"/>
      <c r="E120" s="65"/>
      <c r="F120" s="65"/>
      <c r="G120" s="65"/>
      <c r="H120" s="65"/>
      <c r="I120" s="65"/>
    </row>
    <row r="121" spans="2:10" x14ac:dyDescent="0.25">
      <c r="B121" s="65"/>
      <c r="C121" s="65"/>
      <c r="D121" s="65"/>
      <c r="E121" s="65"/>
      <c r="F121" s="65"/>
      <c r="G121" s="65"/>
      <c r="H121" s="65"/>
      <c r="I121" s="65"/>
    </row>
    <row r="122" spans="2:10" x14ac:dyDescent="0.25">
      <c r="B122" s="65"/>
      <c r="C122" s="65"/>
      <c r="D122" s="65"/>
      <c r="E122" s="65"/>
      <c r="F122" s="65"/>
      <c r="G122" s="65"/>
      <c r="H122" s="65"/>
      <c r="I122" s="65"/>
    </row>
    <row r="123" spans="2:10" ht="23.25" x14ac:dyDescent="0.35">
      <c r="C123" s="131"/>
      <c r="D123" s="131"/>
      <c r="H123" s="65"/>
      <c r="I123" s="65"/>
    </row>
    <row r="124" spans="2:10" x14ac:dyDescent="0.25">
      <c r="H124" s="65"/>
      <c r="I124" s="65"/>
    </row>
    <row r="125" spans="2:10" x14ac:dyDescent="0.25">
      <c r="H125" s="65"/>
      <c r="I125" s="65"/>
    </row>
    <row r="126" spans="2:10" x14ac:dyDescent="0.25">
      <c r="H126" s="65"/>
      <c r="I126" s="65"/>
    </row>
    <row r="127" spans="2:10" x14ac:dyDescent="0.25">
      <c r="H127" s="65"/>
    </row>
    <row r="128" spans="2:10" x14ac:dyDescent="0.25">
      <c r="H128" s="65"/>
    </row>
    <row r="129" spans="8:8" x14ac:dyDescent="0.25">
      <c r="H129" s="65"/>
    </row>
  </sheetData>
  <mergeCells count="8">
    <mergeCell ref="C69:G69"/>
    <mergeCell ref="C70:G70"/>
    <mergeCell ref="I4:I5"/>
    <mergeCell ref="J4:J5"/>
    <mergeCell ref="B7:D7"/>
    <mergeCell ref="H7:J7"/>
    <mergeCell ref="B35:D35"/>
    <mergeCell ref="B61:C61"/>
  </mergeCells>
  <dataValidations count="3">
    <dataValidation type="list" allowBlank="1" showInputMessage="1" showErrorMessage="1" promptTitle="VALORES POSIBLES ASIGNADOR IOT" sqref="F4:G5" xr:uid="{17B7F336-2FA3-468D-BF76-DDE3531B2760}">
      <formula1>"ALTA,MEDIA,BAJA,NINGUNA"</formula1>
    </dataValidation>
    <dataValidation type="list" allowBlank="1" showInputMessage="1" showErrorMessage="1" promptTitle="VALORES POSIBLES ASIGNADOR IOT" sqref="H6" xr:uid="{FAF6B491-EB4D-46E5-8D3C-FC3685EE2D4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7FAFBE9D-4A43-4993-8D2C-308C0194FA78}">
      <formula1>"vultures@jpcert.or.jp,cve@mitre.org/cve@cert.org.tw,talos-cna@cisco.com/psirt@cisco.com,psirt@bosch.com,OTRO"</formula1>
    </dataValidation>
  </dataValidations>
  <hyperlinks>
    <hyperlink ref="F4" r:id="rId1" display="cve@mitre.org/cve@cert.org.tw" xr:uid="{EC53B65B-8A6B-4D7A-921C-9EDEBA5760FF}"/>
    <hyperlink ref="F5" r:id="rId2" display="cve@mitre.org/cve@cert.org.tw" xr:uid="{55CE25A7-CEF4-481E-BF69-F4DCD0A533D6}"/>
    <hyperlink ref="G5" r:id="rId3" display="cve@mitre.org/cve@cert.org.tw" xr:uid="{2FA8BF42-EC22-42A9-9A21-B01B32545E89}"/>
    <hyperlink ref="G4" r:id="rId4" display="cve@mitre.org/cve@cert.org.tw" xr:uid="{7832C330-DC11-4BA0-A46B-E58BD5657C0A}"/>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05419-58BA-4F84-BDAE-686384243410}">
  <dimension ref="B2:I128"/>
  <sheetViews>
    <sheetView topLeftCell="A88" zoomScale="40" zoomScaleNormal="40" workbookViewId="0">
      <selection activeCell="D96" sqref="D96"/>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93.7109375" customWidth="1"/>
    <col min="9" max="9" width="58.28515625" customWidth="1"/>
    <col min="10" max="10" width="66.85546875" customWidth="1"/>
    <col min="11" max="11" width="32.85546875" customWidth="1"/>
  </cols>
  <sheetData>
    <row r="2" spans="2:9" ht="15.75" thickBot="1" x14ac:dyDescent="0.3"/>
    <row r="3" spans="2:9" ht="24" thickBot="1" x14ac:dyDescent="0.4">
      <c r="B3" s="123" t="s">
        <v>0</v>
      </c>
      <c r="C3" s="124" t="s">
        <v>1</v>
      </c>
      <c r="D3" s="124" t="s">
        <v>2</v>
      </c>
      <c r="E3" s="124" t="s">
        <v>3</v>
      </c>
      <c r="F3" s="124" t="s">
        <v>243</v>
      </c>
      <c r="G3" s="124" t="s">
        <v>244</v>
      </c>
      <c r="H3" s="124" t="s">
        <v>4</v>
      </c>
      <c r="I3" s="125" t="s">
        <v>274</v>
      </c>
    </row>
    <row r="4" spans="2:9" ht="115.5" customHeight="1" thickTop="1" thickBot="1" x14ac:dyDescent="0.3">
      <c r="B4" s="290" t="s">
        <v>401</v>
      </c>
      <c r="C4" s="259" t="s">
        <v>402</v>
      </c>
      <c r="D4" s="293" t="s">
        <v>403</v>
      </c>
      <c r="E4" s="289" t="s">
        <v>404</v>
      </c>
      <c r="F4" s="260" t="s">
        <v>405</v>
      </c>
      <c r="G4" s="260" t="s">
        <v>405</v>
      </c>
      <c r="H4" s="5" t="s">
        <v>406</v>
      </c>
      <c r="I4" s="355" t="s">
        <v>407</v>
      </c>
    </row>
    <row r="5" spans="2:9" ht="188.25" customHeight="1" thickTop="1" thickBot="1" x14ac:dyDescent="0.3">
      <c r="B5" s="290" t="s">
        <v>270</v>
      </c>
      <c r="C5" s="259" t="s">
        <v>271</v>
      </c>
      <c r="D5" s="291" t="s">
        <v>273</v>
      </c>
      <c r="E5" s="4" t="s">
        <v>272</v>
      </c>
      <c r="F5" s="260">
        <v>2023</v>
      </c>
      <c r="G5" s="260">
        <v>2023</v>
      </c>
      <c r="H5" s="5" t="s">
        <v>408</v>
      </c>
      <c r="I5" s="368"/>
    </row>
    <row r="6" spans="2:9" ht="16.5" thickTop="1" thickBot="1" x14ac:dyDescent="0.3">
      <c r="B6" s="109"/>
      <c r="C6" s="51"/>
      <c r="D6" s="21"/>
      <c r="E6" s="21"/>
      <c r="F6" s="21"/>
      <c r="G6" s="52"/>
      <c r="H6" s="57"/>
    </row>
    <row r="7" spans="2:9" ht="24.75" thickTop="1" thickBot="1" x14ac:dyDescent="0.3">
      <c r="B7" s="345" t="s">
        <v>9</v>
      </c>
      <c r="C7" s="357"/>
      <c r="D7" s="358"/>
      <c r="E7" s="150"/>
      <c r="F7" s="150"/>
      <c r="G7" s="55"/>
      <c r="H7" s="8"/>
    </row>
    <row r="8" spans="2:9" ht="20.25" thickTop="1" thickBot="1" x14ac:dyDescent="0.3">
      <c r="B8" s="6"/>
      <c r="C8" s="6"/>
      <c r="D8" s="7"/>
      <c r="E8" s="151"/>
      <c r="F8" s="151"/>
      <c r="G8" s="8"/>
      <c r="H8" s="57"/>
    </row>
    <row r="9" spans="2:9" ht="21.75" thickBot="1" x14ac:dyDescent="0.4">
      <c r="B9" s="9" t="s">
        <v>10</v>
      </c>
      <c r="C9" s="10" t="s">
        <v>249</v>
      </c>
      <c r="D9" s="11"/>
      <c r="E9" s="126"/>
      <c r="F9" s="126"/>
      <c r="G9" s="12"/>
      <c r="H9" s="8"/>
    </row>
    <row r="10" spans="2:9" ht="83.25" customHeight="1" thickBot="1" x14ac:dyDescent="0.4">
      <c r="B10" s="13" t="s">
        <v>11</v>
      </c>
      <c r="C10" s="59" t="s">
        <v>409</v>
      </c>
      <c r="D10" s="126"/>
      <c r="E10" s="126"/>
      <c r="F10" s="126"/>
      <c r="G10" s="12"/>
      <c r="H10" s="8"/>
    </row>
    <row r="11" spans="2:9" ht="105.75" customHeight="1" thickBot="1" x14ac:dyDescent="0.4">
      <c r="B11" s="13" t="s">
        <v>277</v>
      </c>
      <c r="C11" s="59" t="s">
        <v>410</v>
      </c>
      <c r="D11" s="168"/>
      <c r="E11" s="12"/>
      <c r="F11" s="12"/>
      <c r="G11" s="12"/>
      <c r="H11" s="8"/>
    </row>
    <row r="12" spans="2:9" ht="16.5" thickBot="1" x14ac:dyDescent="0.3">
      <c r="B12" s="61"/>
      <c r="C12" s="21"/>
    </row>
    <row r="13" spans="2:9" ht="57" customHeight="1" thickBot="1" x14ac:dyDescent="0.3">
      <c r="B13" s="31" t="s">
        <v>399</v>
      </c>
      <c r="C13" s="32" t="s">
        <v>12</v>
      </c>
      <c r="D13" s="162" t="s">
        <v>382</v>
      </c>
      <c r="E13" s="82"/>
      <c r="F13" s="82"/>
    </row>
    <row r="14" spans="2:9" ht="28.5" customHeight="1" thickBot="1" x14ac:dyDescent="0.3">
      <c r="B14" s="208">
        <v>2023</v>
      </c>
      <c r="C14" s="236">
        <f>SUM(C15:C21)</f>
        <v>30</v>
      </c>
      <c r="D14" s="213">
        <f>(C14/(C$83/100))%</f>
        <v>1.4513788098693758E-2</v>
      </c>
      <c r="E14" s="82"/>
      <c r="F14" s="82"/>
    </row>
    <row r="15" spans="2:9" ht="31.5" customHeight="1" x14ac:dyDescent="0.25">
      <c r="B15" s="283" t="s">
        <v>375</v>
      </c>
      <c r="C15" s="278">
        <v>3</v>
      </c>
      <c r="D15" s="280">
        <f>(C15/(C$14/100))%</f>
        <v>0.1</v>
      </c>
      <c r="E15" s="82"/>
      <c r="F15" s="82"/>
    </row>
    <row r="16" spans="2:9" ht="30" customHeight="1" x14ac:dyDescent="0.25">
      <c r="B16" s="284" t="s">
        <v>376</v>
      </c>
      <c r="C16" s="276">
        <v>12</v>
      </c>
      <c r="D16" s="228">
        <f t="shared" ref="D16:D21" si="0">(C16/(C$14/100))%</f>
        <v>0.4</v>
      </c>
      <c r="E16" s="82"/>
      <c r="F16" s="82"/>
    </row>
    <row r="17" spans="2:6" ht="36" customHeight="1" x14ac:dyDescent="0.25">
      <c r="B17" s="284" t="s">
        <v>377</v>
      </c>
      <c r="C17" s="276">
        <v>4</v>
      </c>
      <c r="D17" s="228">
        <f t="shared" si="0"/>
        <v>0.13333333333333333</v>
      </c>
      <c r="E17" s="82"/>
      <c r="F17" s="82"/>
    </row>
    <row r="18" spans="2:6" ht="36" customHeight="1" x14ac:dyDescent="0.25">
      <c r="B18" s="284" t="s">
        <v>378</v>
      </c>
      <c r="C18" s="276">
        <v>2</v>
      </c>
      <c r="D18" s="228">
        <f t="shared" si="0"/>
        <v>6.6666666666666666E-2</v>
      </c>
      <c r="E18" s="82"/>
      <c r="F18" s="82"/>
    </row>
    <row r="19" spans="2:6" ht="36" customHeight="1" x14ac:dyDescent="0.25">
      <c r="B19" s="284" t="s">
        <v>379</v>
      </c>
      <c r="C19" s="276">
        <v>6</v>
      </c>
      <c r="D19" s="228">
        <f t="shared" si="0"/>
        <v>0.2</v>
      </c>
      <c r="E19" s="82"/>
      <c r="F19" s="82"/>
    </row>
    <row r="20" spans="2:6" ht="36" customHeight="1" x14ac:dyDescent="0.25">
      <c r="B20" s="284" t="s">
        <v>380</v>
      </c>
      <c r="C20" s="276">
        <v>2</v>
      </c>
      <c r="D20" s="228">
        <f t="shared" si="0"/>
        <v>6.6666666666666666E-2</v>
      </c>
      <c r="E20" s="82"/>
      <c r="F20" s="82"/>
    </row>
    <row r="21" spans="2:6" ht="37.5" customHeight="1" thickBot="1" x14ac:dyDescent="0.3">
      <c r="B21" s="285" t="s">
        <v>381</v>
      </c>
      <c r="C21" s="281">
        <v>1</v>
      </c>
      <c r="D21" s="282">
        <f t="shared" si="0"/>
        <v>3.3333333333333333E-2</v>
      </c>
      <c r="E21" s="82"/>
      <c r="F21" s="82"/>
    </row>
    <row r="22" spans="2:6" ht="24" thickBot="1" x14ac:dyDescent="0.3">
      <c r="B22" s="208">
        <v>2022</v>
      </c>
      <c r="C22" s="236">
        <f>SUM(C23:C33)</f>
        <v>693</v>
      </c>
      <c r="D22" s="213">
        <f>(C22/(C$83/100))%</f>
        <v>0.33526850507982581</v>
      </c>
      <c r="E22" s="207"/>
      <c r="F22" s="152"/>
    </row>
    <row r="23" spans="2:6" ht="31.5" customHeight="1" x14ac:dyDescent="0.25">
      <c r="B23" s="283" t="s">
        <v>376</v>
      </c>
      <c r="C23" s="278">
        <v>415</v>
      </c>
      <c r="D23" s="280">
        <f>(C23/(C$22/100))%</f>
        <v>0.59884559884559885</v>
      </c>
      <c r="E23" s="220"/>
      <c r="F23" s="153"/>
    </row>
    <row r="24" spans="2:6" ht="31.5" customHeight="1" x14ac:dyDescent="0.25">
      <c r="B24" s="284" t="s">
        <v>383</v>
      </c>
      <c r="C24" s="276">
        <v>39</v>
      </c>
      <c r="D24" s="228">
        <f t="shared" ref="D24:D33" si="1">(C24/(C$22/100))%</f>
        <v>5.627705627705628E-2</v>
      </c>
      <c r="E24" s="220"/>
      <c r="F24" s="153"/>
    </row>
    <row r="25" spans="2:6" ht="31.5" customHeight="1" x14ac:dyDescent="0.25">
      <c r="B25" s="284" t="s">
        <v>377</v>
      </c>
      <c r="C25" s="276">
        <v>11</v>
      </c>
      <c r="D25" s="228">
        <f t="shared" si="1"/>
        <v>1.5873015873015876E-2</v>
      </c>
      <c r="E25" s="220"/>
      <c r="F25" s="153"/>
    </row>
    <row r="26" spans="2:6" ht="31.5" customHeight="1" x14ac:dyDescent="0.25">
      <c r="B26" s="284" t="s">
        <v>384</v>
      </c>
      <c r="C26" s="276">
        <v>13</v>
      </c>
      <c r="D26" s="228">
        <f t="shared" si="1"/>
        <v>1.875901875901876E-2</v>
      </c>
      <c r="E26" s="220"/>
      <c r="F26" s="153"/>
    </row>
    <row r="27" spans="2:6" ht="31.5" customHeight="1" x14ac:dyDescent="0.25">
      <c r="B27" s="284" t="s">
        <v>379</v>
      </c>
      <c r="C27" s="276">
        <v>6</v>
      </c>
      <c r="D27" s="228">
        <f t="shared" si="1"/>
        <v>8.658008658008658E-3</v>
      </c>
      <c r="E27" s="220"/>
      <c r="F27" s="153"/>
    </row>
    <row r="28" spans="2:6" ht="31.5" customHeight="1" x14ac:dyDescent="0.25">
      <c r="B28" s="284" t="s">
        <v>385</v>
      </c>
      <c r="C28" s="276">
        <v>2</v>
      </c>
      <c r="D28" s="228">
        <f t="shared" si="1"/>
        <v>2.8860028860028864E-3</v>
      </c>
      <c r="E28" s="220"/>
      <c r="F28" s="153"/>
    </row>
    <row r="29" spans="2:6" ht="31.5" customHeight="1" x14ac:dyDescent="0.25">
      <c r="B29" s="284" t="s">
        <v>388</v>
      </c>
      <c r="C29" s="276">
        <v>2</v>
      </c>
      <c r="D29" s="228">
        <f t="shared" si="1"/>
        <v>2.8860028860028864E-3</v>
      </c>
      <c r="E29" s="220"/>
      <c r="F29" s="153"/>
    </row>
    <row r="30" spans="2:6" ht="31.5" customHeight="1" x14ac:dyDescent="0.25">
      <c r="B30" s="284" t="s">
        <v>378</v>
      </c>
      <c r="C30" s="276">
        <v>3</v>
      </c>
      <c r="D30" s="228">
        <f t="shared" si="1"/>
        <v>4.329004329004329E-3</v>
      </c>
      <c r="E30" s="220"/>
      <c r="F30" s="153"/>
    </row>
    <row r="31" spans="2:6" ht="31.5" customHeight="1" x14ac:dyDescent="0.25">
      <c r="B31" s="284" t="s">
        <v>386</v>
      </c>
      <c r="C31" s="276">
        <v>2</v>
      </c>
      <c r="D31" s="228">
        <f t="shared" si="1"/>
        <v>2.8860028860028864E-3</v>
      </c>
      <c r="E31" s="220"/>
      <c r="F31" s="153"/>
    </row>
    <row r="32" spans="2:6" ht="31.5" customHeight="1" x14ac:dyDescent="0.25">
      <c r="B32" s="286" t="s">
        <v>381</v>
      </c>
      <c r="C32" s="276">
        <v>1</v>
      </c>
      <c r="D32" s="228">
        <f t="shared" si="1"/>
        <v>1.4430014430014432E-3</v>
      </c>
      <c r="E32" s="220"/>
      <c r="F32" s="153"/>
    </row>
    <row r="33" spans="2:6" ht="31.5" customHeight="1" thickBot="1" x14ac:dyDescent="0.3">
      <c r="B33" s="287" t="s">
        <v>387</v>
      </c>
      <c r="C33" s="281">
        <v>199</v>
      </c>
      <c r="D33" s="282">
        <f t="shared" si="1"/>
        <v>0.28715728715728717</v>
      </c>
      <c r="E33" s="220"/>
      <c r="F33" s="153"/>
    </row>
    <row r="34" spans="2:6" ht="24.75" customHeight="1" thickBot="1" x14ac:dyDescent="0.3">
      <c r="B34" s="208">
        <v>2021</v>
      </c>
      <c r="C34" s="236">
        <f>SUM(C35:C45)</f>
        <v>362</v>
      </c>
      <c r="D34" s="213">
        <f>(C34/(C$83/100))%</f>
        <v>0.17513304305757135</v>
      </c>
      <c r="E34" s="207"/>
      <c r="F34" s="152"/>
    </row>
    <row r="35" spans="2:6" ht="29.25" customHeight="1" x14ac:dyDescent="0.25">
      <c r="B35" s="283" t="s">
        <v>375</v>
      </c>
      <c r="C35" s="278">
        <v>2</v>
      </c>
      <c r="D35" s="280">
        <f>(C35/(C$34/100))%</f>
        <v>5.5248618784530393E-3</v>
      </c>
      <c r="E35" s="220"/>
      <c r="F35" s="153"/>
    </row>
    <row r="36" spans="2:6" ht="29.25" customHeight="1" x14ac:dyDescent="0.25">
      <c r="B36" s="284" t="s">
        <v>391</v>
      </c>
      <c r="C36" s="276">
        <v>2</v>
      </c>
      <c r="D36" s="228">
        <f t="shared" ref="D36:D45" si="2">(C36/(C$34/100))%</f>
        <v>5.5248618784530393E-3</v>
      </c>
      <c r="E36" s="220"/>
      <c r="F36" s="153"/>
    </row>
    <row r="37" spans="2:6" ht="29.25" customHeight="1" x14ac:dyDescent="0.25">
      <c r="B37" s="284" t="s">
        <v>388</v>
      </c>
      <c r="C37" s="276">
        <v>1</v>
      </c>
      <c r="D37" s="228">
        <f t="shared" si="2"/>
        <v>2.7624309392265197E-3</v>
      </c>
      <c r="E37" s="220"/>
      <c r="F37" s="153"/>
    </row>
    <row r="38" spans="2:6" ht="29.25" customHeight="1" x14ac:dyDescent="0.25">
      <c r="B38" s="284" t="s">
        <v>392</v>
      </c>
      <c r="C38" s="276">
        <v>4</v>
      </c>
      <c r="D38" s="228">
        <f t="shared" si="2"/>
        <v>1.1049723756906079E-2</v>
      </c>
      <c r="E38" s="220"/>
      <c r="F38" s="153"/>
    </row>
    <row r="39" spans="2:6" ht="29.25" customHeight="1" x14ac:dyDescent="0.25">
      <c r="B39" s="284" t="s">
        <v>383</v>
      </c>
      <c r="C39" s="276">
        <v>1</v>
      </c>
      <c r="D39" s="228">
        <f t="shared" si="2"/>
        <v>2.7624309392265197E-3</v>
      </c>
      <c r="E39" s="220"/>
      <c r="F39" s="153"/>
    </row>
    <row r="40" spans="2:6" ht="29.25" customHeight="1" x14ac:dyDescent="0.25">
      <c r="B40" s="284" t="s">
        <v>377</v>
      </c>
      <c r="C40" s="276">
        <v>5</v>
      </c>
      <c r="D40" s="228">
        <f t="shared" si="2"/>
        <v>1.3812154696132596E-2</v>
      </c>
      <c r="E40" s="220"/>
      <c r="F40" s="153"/>
    </row>
    <row r="41" spans="2:6" ht="29.25" customHeight="1" x14ac:dyDescent="0.25">
      <c r="B41" s="284" t="s">
        <v>387</v>
      </c>
      <c r="C41" s="276">
        <v>237</v>
      </c>
      <c r="D41" s="228">
        <f t="shared" si="2"/>
        <v>0.65469613259668502</v>
      </c>
      <c r="E41" s="220"/>
      <c r="F41" s="153"/>
    </row>
    <row r="42" spans="2:6" ht="29.25" customHeight="1" x14ac:dyDescent="0.25">
      <c r="B42" s="284" t="s">
        <v>386</v>
      </c>
      <c r="C42" s="276">
        <v>1</v>
      </c>
      <c r="D42" s="228">
        <f t="shared" si="2"/>
        <v>2.7624309392265197E-3</v>
      </c>
      <c r="E42" s="220"/>
      <c r="F42" s="153"/>
    </row>
    <row r="43" spans="2:6" ht="29.25" customHeight="1" x14ac:dyDescent="0.25">
      <c r="B43" s="286" t="s">
        <v>381</v>
      </c>
      <c r="C43" s="276">
        <v>11</v>
      </c>
      <c r="D43" s="228">
        <f t="shared" si="2"/>
        <v>3.0386740331491711E-2</v>
      </c>
      <c r="E43" s="220"/>
      <c r="F43" s="153"/>
    </row>
    <row r="44" spans="2:6" ht="29.25" customHeight="1" x14ac:dyDescent="0.25">
      <c r="B44" s="284" t="s">
        <v>380</v>
      </c>
      <c r="C44" s="276">
        <v>6</v>
      </c>
      <c r="D44" s="228">
        <f t="shared" si="2"/>
        <v>1.6574585635359115E-2</v>
      </c>
      <c r="E44" s="220"/>
      <c r="F44" s="153"/>
    </row>
    <row r="45" spans="2:6" ht="29.25" customHeight="1" thickBot="1" x14ac:dyDescent="0.3">
      <c r="B45" s="287" t="s">
        <v>376</v>
      </c>
      <c r="C45" s="281">
        <v>92</v>
      </c>
      <c r="D45" s="282">
        <f t="shared" si="2"/>
        <v>0.2541436464088398</v>
      </c>
      <c r="E45" s="220"/>
      <c r="F45" s="153"/>
    </row>
    <row r="46" spans="2:6" ht="29.25" customHeight="1" thickBot="1" x14ac:dyDescent="0.3">
      <c r="B46" s="208">
        <v>2020</v>
      </c>
      <c r="C46" s="209">
        <f>SUM(C47:C56)</f>
        <v>372</v>
      </c>
      <c r="D46" s="213">
        <f>(C46/(C$83/100))%</f>
        <v>0.17997097242380261</v>
      </c>
      <c r="E46" s="220"/>
      <c r="F46" s="153"/>
    </row>
    <row r="47" spans="2:6" ht="29.25" customHeight="1" x14ac:dyDescent="0.25">
      <c r="B47" s="283" t="s">
        <v>375</v>
      </c>
      <c r="C47" s="278">
        <v>2</v>
      </c>
      <c r="D47" s="280">
        <f>(C47/(C$46/100))%</f>
        <v>5.3763440860215049E-3</v>
      </c>
      <c r="E47" s="220"/>
      <c r="F47" s="153"/>
    </row>
    <row r="48" spans="2:6" ht="29.25" customHeight="1" x14ac:dyDescent="0.25">
      <c r="B48" s="284" t="s">
        <v>376</v>
      </c>
      <c r="C48" s="276">
        <v>52</v>
      </c>
      <c r="D48" s="228">
        <f t="shared" ref="D48:D56" si="3">(C48/(C$46/100))%</f>
        <v>0.13978494623655913</v>
      </c>
      <c r="E48" s="220"/>
      <c r="F48" s="153"/>
    </row>
    <row r="49" spans="2:6" ht="29.25" customHeight="1" x14ac:dyDescent="0.25">
      <c r="B49" s="284" t="s">
        <v>383</v>
      </c>
      <c r="C49" s="276">
        <v>20</v>
      </c>
      <c r="D49" s="228">
        <f t="shared" si="3"/>
        <v>5.3763440860215048E-2</v>
      </c>
      <c r="E49" s="220"/>
      <c r="F49" s="153"/>
    </row>
    <row r="50" spans="2:6" ht="29.25" customHeight="1" x14ac:dyDescent="0.25">
      <c r="B50" s="284" t="s">
        <v>377</v>
      </c>
      <c r="C50" s="276">
        <v>1</v>
      </c>
      <c r="D50" s="228">
        <f t="shared" si="3"/>
        <v>2.6881720430107525E-3</v>
      </c>
      <c r="E50" s="220"/>
      <c r="F50" s="153"/>
    </row>
    <row r="51" spans="2:6" ht="29.25" customHeight="1" x14ac:dyDescent="0.25">
      <c r="B51" s="284" t="s">
        <v>397</v>
      </c>
      <c r="C51" s="276">
        <v>1</v>
      </c>
      <c r="D51" s="228">
        <f t="shared" si="3"/>
        <v>2.6881720430107525E-3</v>
      </c>
      <c r="E51" s="220"/>
      <c r="F51" s="153"/>
    </row>
    <row r="52" spans="2:6" ht="29.25" customHeight="1" x14ac:dyDescent="0.25">
      <c r="B52" s="284" t="s">
        <v>387</v>
      </c>
      <c r="C52" s="276">
        <v>285</v>
      </c>
      <c r="D52" s="228">
        <f t="shared" si="3"/>
        <v>0.7661290322580645</v>
      </c>
      <c r="E52" s="220"/>
      <c r="F52" s="153"/>
    </row>
    <row r="53" spans="2:6" ht="29.25" customHeight="1" x14ac:dyDescent="0.25">
      <c r="B53" s="284" t="s">
        <v>378</v>
      </c>
      <c r="C53" s="276">
        <v>1</v>
      </c>
      <c r="D53" s="228">
        <f t="shared" si="3"/>
        <v>2.6881720430107525E-3</v>
      </c>
      <c r="E53" s="220"/>
      <c r="F53" s="153"/>
    </row>
    <row r="54" spans="2:6" ht="29.25" customHeight="1" x14ac:dyDescent="0.25">
      <c r="B54" s="286" t="s">
        <v>381</v>
      </c>
      <c r="C54" s="276">
        <v>5</v>
      </c>
      <c r="D54" s="228">
        <f t="shared" si="3"/>
        <v>1.3440860215053762E-2</v>
      </c>
      <c r="E54" s="220"/>
      <c r="F54" s="153"/>
    </row>
    <row r="55" spans="2:6" ht="29.25" customHeight="1" x14ac:dyDescent="0.25">
      <c r="B55" s="284" t="s">
        <v>398</v>
      </c>
      <c r="C55" s="276">
        <v>2</v>
      </c>
      <c r="D55" s="228">
        <f t="shared" si="3"/>
        <v>5.3763440860215049E-3</v>
      </c>
      <c r="E55" s="220"/>
      <c r="F55" s="153"/>
    </row>
    <row r="56" spans="2:6" ht="29.25" customHeight="1" thickBot="1" x14ac:dyDescent="0.3">
      <c r="B56" s="287" t="s">
        <v>396</v>
      </c>
      <c r="C56" s="281">
        <v>3</v>
      </c>
      <c r="D56" s="282">
        <f t="shared" si="3"/>
        <v>8.0645161290322578E-3</v>
      </c>
      <c r="E56" s="220"/>
      <c r="F56" s="153"/>
    </row>
    <row r="57" spans="2:6" ht="29.25" customHeight="1" thickBot="1" x14ac:dyDescent="0.3">
      <c r="B57" s="208">
        <v>2019</v>
      </c>
      <c r="C57" s="209">
        <f>SUM(C58:C65)</f>
        <v>397</v>
      </c>
      <c r="D57" s="213">
        <f>(C57/(C$83/100))%</f>
        <v>0.19206579583938072</v>
      </c>
      <c r="E57" s="220"/>
      <c r="F57" s="153"/>
    </row>
    <row r="58" spans="2:6" ht="29.25" customHeight="1" x14ac:dyDescent="0.25">
      <c r="B58" s="283" t="s">
        <v>376</v>
      </c>
      <c r="C58" s="278">
        <v>129</v>
      </c>
      <c r="D58" s="280">
        <f>(C58/(C$57/100))%</f>
        <v>0.32493702770780858</v>
      </c>
      <c r="E58" s="220"/>
      <c r="F58" s="153"/>
    </row>
    <row r="59" spans="2:6" ht="29.25" customHeight="1" x14ac:dyDescent="0.25">
      <c r="B59" s="284" t="s">
        <v>383</v>
      </c>
      <c r="C59" s="276">
        <v>4</v>
      </c>
      <c r="D59" s="228">
        <f t="shared" ref="D59:D65" si="4">(C59/(C$57/100))%</f>
        <v>1.0075566750629723E-2</v>
      </c>
      <c r="E59" s="220"/>
      <c r="F59" s="153"/>
    </row>
    <row r="60" spans="2:6" ht="29.25" customHeight="1" x14ac:dyDescent="0.25">
      <c r="B60" s="284" t="s">
        <v>387</v>
      </c>
      <c r="C60" s="276">
        <v>250</v>
      </c>
      <c r="D60" s="228">
        <f t="shared" si="4"/>
        <v>0.62972292191435764</v>
      </c>
      <c r="E60" s="220"/>
      <c r="F60" s="153"/>
    </row>
    <row r="61" spans="2:6" ht="29.25" customHeight="1" x14ac:dyDescent="0.25">
      <c r="B61" s="286" t="s">
        <v>381</v>
      </c>
      <c r="C61" s="276">
        <v>2</v>
      </c>
      <c r="D61" s="228">
        <f t="shared" si="4"/>
        <v>5.0377833753148613E-3</v>
      </c>
      <c r="E61" s="220"/>
      <c r="F61" s="153"/>
    </row>
    <row r="62" spans="2:6" ht="29.25" customHeight="1" x14ac:dyDescent="0.25">
      <c r="B62" s="284" t="s">
        <v>380</v>
      </c>
      <c r="C62" s="276">
        <v>4</v>
      </c>
      <c r="D62" s="228">
        <f t="shared" si="4"/>
        <v>1.0075566750629723E-2</v>
      </c>
      <c r="E62" s="220"/>
      <c r="F62" s="153"/>
    </row>
    <row r="63" spans="2:6" ht="29.25" customHeight="1" x14ac:dyDescent="0.25">
      <c r="B63" s="284" t="s">
        <v>394</v>
      </c>
      <c r="C63" s="276">
        <v>1</v>
      </c>
      <c r="D63" s="228">
        <f t="shared" si="4"/>
        <v>2.5188916876574307E-3</v>
      </c>
      <c r="E63" s="220"/>
      <c r="F63" s="153"/>
    </row>
    <row r="64" spans="2:6" ht="29.25" customHeight="1" x14ac:dyDescent="0.25">
      <c r="B64" s="284" t="s">
        <v>396</v>
      </c>
      <c r="C64" s="276">
        <v>2</v>
      </c>
      <c r="D64" s="228">
        <f t="shared" si="4"/>
        <v>5.0377833753148613E-3</v>
      </c>
      <c r="E64" s="220"/>
      <c r="F64" s="153"/>
    </row>
    <row r="65" spans="2:6" ht="29.25" customHeight="1" thickBot="1" x14ac:dyDescent="0.3">
      <c r="B65" s="287" t="s">
        <v>390</v>
      </c>
      <c r="C65" s="281">
        <v>5</v>
      </c>
      <c r="D65" s="282">
        <f t="shared" si="4"/>
        <v>1.2594458438287152E-2</v>
      </c>
      <c r="E65" s="220"/>
      <c r="F65" s="153"/>
    </row>
    <row r="66" spans="2:6" ht="29.25" customHeight="1" thickBot="1" x14ac:dyDescent="0.3">
      <c r="B66" s="208">
        <v>2018</v>
      </c>
      <c r="C66" s="209">
        <f>SUM(C67:C81)</f>
        <v>187</v>
      </c>
      <c r="D66" s="213">
        <f>(C66/(C$83/100))%</f>
        <v>9.0469279148524429E-2</v>
      </c>
      <c r="E66" s="220"/>
      <c r="F66" s="153"/>
    </row>
    <row r="67" spans="2:6" ht="29.25" customHeight="1" x14ac:dyDescent="0.25">
      <c r="B67" s="283" t="s">
        <v>375</v>
      </c>
      <c r="C67" s="278">
        <v>6</v>
      </c>
      <c r="D67" s="280">
        <f>(C67/(C$66/100))%</f>
        <v>3.20855614973262E-2</v>
      </c>
      <c r="E67" s="220"/>
      <c r="F67" s="153"/>
    </row>
    <row r="68" spans="2:6" ht="29.25" customHeight="1" x14ac:dyDescent="0.25">
      <c r="B68" s="284" t="s">
        <v>376</v>
      </c>
      <c r="C68" s="276">
        <v>107</v>
      </c>
      <c r="D68" s="228">
        <f t="shared" ref="D68:D81" si="5">(C68/(C$66/100))%</f>
        <v>0.57219251336898391</v>
      </c>
      <c r="E68" s="220"/>
      <c r="F68" s="153"/>
    </row>
    <row r="69" spans="2:6" ht="29.25" customHeight="1" x14ac:dyDescent="0.25">
      <c r="B69" s="284" t="s">
        <v>383</v>
      </c>
      <c r="C69" s="276">
        <v>10</v>
      </c>
      <c r="D69" s="228">
        <f t="shared" si="5"/>
        <v>5.3475935828877004E-2</v>
      </c>
      <c r="E69" s="220"/>
      <c r="F69" s="153"/>
    </row>
    <row r="70" spans="2:6" ht="29.25" customHeight="1" x14ac:dyDescent="0.25">
      <c r="B70" s="284" t="s">
        <v>397</v>
      </c>
      <c r="C70" s="276">
        <v>11</v>
      </c>
      <c r="D70" s="228">
        <f t="shared" si="5"/>
        <v>5.8823529411764698E-2</v>
      </c>
      <c r="E70" s="220"/>
      <c r="F70" s="153"/>
    </row>
    <row r="71" spans="2:6" ht="29.25" customHeight="1" x14ac:dyDescent="0.25">
      <c r="B71" s="284" t="s">
        <v>387</v>
      </c>
      <c r="C71" s="276">
        <v>6</v>
      </c>
      <c r="D71" s="228">
        <f t="shared" si="5"/>
        <v>3.20855614973262E-2</v>
      </c>
      <c r="E71" s="220"/>
      <c r="F71" s="153"/>
    </row>
    <row r="72" spans="2:6" ht="29.25" customHeight="1" x14ac:dyDescent="0.25">
      <c r="B72" s="286" t="s">
        <v>381</v>
      </c>
      <c r="C72" s="276">
        <v>5</v>
      </c>
      <c r="D72" s="228">
        <f t="shared" si="5"/>
        <v>2.6737967914438502E-2</v>
      </c>
      <c r="E72" s="220"/>
      <c r="F72" s="153"/>
    </row>
    <row r="73" spans="2:6" ht="29.25" customHeight="1" x14ac:dyDescent="0.25">
      <c r="B73" s="284" t="s">
        <v>380</v>
      </c>
      <c r="C73" s="276">
        <v>14</v>
      </c>
      <c r="D73" s="228">
        <f t="shared" si="5"/>
        <v>7.4866310160427801E-2</v>
      </c>
      <c r="E73" s="220"/>
      <c r="F73" s="153"/>
    </row>
    <row r="74" spans="2:6" ht="29.25" customHeight="1" x14ac:dyDescent="0.25">
      <c r="B74" s="284" t="s">
        <v>379</v>
      </c>
      <c r="C74" s="276">
        <v>1</v>
      </c>
      <c r="D74" s="228">
        <f t="shared" si="5"/>
        <v>5.3475935828876994E-3</v>
      </c>
      <c r="E74" s="220"/>
      <c r="F74" s="153"/>
    </row>
    <row r="75" spans="2:6" ht="29.25" customHeight="1" x14ac:dyDescent="0.25">
      <c r="B75" s="284" t="s">
        <v>393</v>
      </c>
      <c r="C75" s="276">
        <v>10</v>
      </c>
      <c r="D75" s="228">
        <f t="shared" si="5"/>
        <v>5.3475935828877004E-2</v>
      </c>
      <c r="E75" s="220"/>
      <c r="F75" s="153"/>
    </row>
    <row r="76" spans="2:6" ht="29.25" customHeight="1" x14ac:dyDescent="0.25">
      <c r="B76" s="284" t="s">
        <v>394</v>
      </c>
      <c r="C76" s="276">
        <v>6</v>
      </c>
      <c r="D76" s="228">
        <f t="shared" si="5"/>
        <v>3.20855614973262E-2</v>
      </c>
      <c r="E76" s="220"/>
      <c r="F76" s="153"/>
    </row>
    <row r="77" spans="2:6" ht="29.25" customHeight="1" x14ac:dyDescent="0.25">
      <c r="B77" s="284" t="s">
        <v>395</v>
      </c>
      <c r="C77" s="276">
        <v>4</v>
      </c>
      <c r="D77" s="228">
        <f t="shared" si="5"/>
        <v>2.1390374331550797E-2</v>
      </c>
      <c r="E77" s="220"/>
      <c r="F77" s="153"/>
    </row>
    <row r="78" spans="2:6" ht="29.25" customHeight="1" x14ac:dyDescent="0.25">
      <c r="B78" s="284" t="s">
        <v>396</v>
      </c>
      <c r="C78" s="276">
        <v>1</v>
      </c>
      <c r="D78" s="228">
        <f t="shared" si="5"/>
        <v>5.3475935828876994E-3</v>
      </c>
      <c r="E78" s="220"/>
      <c r="F78" s="153"/>
    </row>
    <row r="79" spans="2:6" ht="29.25" customHeight="1" x14ac:dyDescent="0.25">
      <c r="B79" s="284" t="s">
        <v>390</v>
      </c>
      <c r="C79" s="276">
        <v>3</v>
      </c>
      <c r="D79" s="228">
        <f t="shared" si="5"/>
        <v>1.60427807486631E-2</v>
      </c>
      <c r="E79" s="220"/>
      <c r="F79" s="153"/>
    </row>
    <row r="80" spans="2:6" ht="29.25" customHeight="1" x14ac:dyDescent="0.25">
      <c r="B80" s="284" t="s">
        <v>385</v>
      </c>
      <c r="C80" s="276">
        <v>1</v>
      </c>
      <c r="D80" s="228">
        <f t="shared" si="5"/>
        <v>5.3475935828876994E-3</v>
      </c>
      <c r="E80" s="220"/>
      <c r="F80" s="153"/>
    </row>
    <row r="81" spans="2:7" ht="29.25" customHeight="1" thickBot="1" x14ac:dyDescent="0.3">
      <c r="B81" s="288" t="s">
        <v>389</v>
      </c>
      <c r="C81" s="277">
        <v>2</v>
      </c>
      <c r="D81" s="230">
        <f t="shared" si="5"/>
        <v>1.0695187165775399E-2</v>
      </c>
      <c r="E81" s="220"/>
      <c r="F81" s="153"/>
    </row>
    <row r="82" spans="2:7" ht="29.25" customHeight="1" thickBot="1" x14ac:dyDescent="0.3">
      <c r="B82" s="195" t="s">
        <v>400</v>
      </c>
      <c r="C82" s="279">
        <v>26</v>
      </c>
      <c r="D82" s="249">
        <f>(C82/(C$83/100))%</f>
        <v>1.2578616352201257E-2</v>
      </c>
      <c r="E82" s="207"/>
      <c r="F82" s="152"/>
    </row>
    <row r="83" spans="2:7" ht="29.25" customHeight="1" thickBot="1" x14ac:dyDescent="0.3">
      <c r="B83" s="67" t="s">
        <v>251</v>
      </c>
      <c r="C83" s="68">
        <f>C66+C57+C46+C34+C22+C14+C82</f>
        <v>2067</v>
      </c>
      <c r="D83" s="167">
        <f>D82+D66+D57+D46+D34+D22+D14</f>
        <v>0.99999999999999989</v>
      </c>
      <c r="E83" s="220"/>
      <c r="F83" s="153"/>
    </row>
    <row r="84" spans="2:7" ht="29.25" customHeight="1" x14ac:dyDescent="0.25">
      <c r="E84" s="220"/>
      <c r="F84" s="153"/>
    </row>
    <row r="85" spans="2:7" ht="23.25" x14ac:dyDescent="0.25">
      <c r="B85" s="187"/>
      <c r="C85" s="187"/>
      <c r="D85" s="161"/>
      <c r="E85" s="161"/>
      <c r="F85" s="161"/>
      <c r="G85" s="65"/>
    </row>
    <row r="86" spans="2:7" ht="23.25" x14ac:dyDescent="0.25">
      <c r="B86" s="187"/>
      <c r="C86" s="187"/>
      <c r="D86" s="161"/>
      <c r="E86" s="161"/>
      <c r="F86" s="161"/>
      <c r="G86" s="65"/>
    </row>
    <row r="87" spans="2:7" ht="42" customHeight="1" x14ac:dyDescent="0.25">
      <c r="B87" s="187"/>
      <c r="C87" s="187"/>
      <c r="D87" s="161"/>
      <c r="E87" s="161"/>
      <c r="F87" s="161"/>
      <c r="G87" s="65"/>
    </row>
    <row r="88" spans="2:7" ht="50.25" customHeight="1" x14ac:dyDescent="0.25">
      <c r="B88" s="187"/>
      <c r="C88" s="187"/>
      <c r="D88" s="161"/>
      <c r="E88" s="161"/>
      <c r="F88" s="161"/>
      <c r="G88" s="65"/>
    </row>
    <row r="89" spans="2:7" ht="23.25" x14ac:dyDescent="0.25">
      <c r="B89" s="187"/>
      <c r="C89" s="187"/>
      <c r="D89" s="161"/>
      <c r="E89" s="161"/>
      <c r="F89" s="161"/>
      <c r="G89" s="65"/>
    </row>
    <row r="90" spans="2:7" ht="23.25" x14ac:dyDescent="0.25">
      <c r="B90" s="187"/>
      <c r="C90" s="187"/>
      <c r="D90" s="161"/>
      <c r="E90" s="161"/>
      <c r="F90" s="161"/>
      <c r="G90" s="65"/>
    </row>
    <row r="91" spans="2:7" ht="23.25" x14ac:dyDescent="0.25">
      <c r="B91" s="187"/>
      <c r="C91" s="187"/>
      <c r="D91" s="161"/>
      <c r="E91" s="161"/>
      <c r="F91" s="161"/>
      <c r="G91" s="65"/>
    </row>
    <row r="92" spans="2:7" ht="23.25" x14ac:dyDescent="0.25">
      <c r="B92" s="187"/>
      <c r="C92" s="187"/>
      <c r="D92" s="161"/>
      <c r="E92" s="161"/>
      <c r="F92" s="161"/>
      <c r="G92" s="65"/>
    </row>
    <row r="93" spans="2:7" ht="23.25" x14ac:dyDescent="0.25">
      <c r="B93" s="187"/>
      <c r="C93" s="187"/>
      <c r="D93" s="161"/>
      <c r="E93" s="161"/>
      <c r="F93" s="161"/>
      <c r="G93" s="65"/>
    </row>
    <row r="94" spans="2:7" ht="23.25" x14ac:dyDescent="0.25">
      <c r="B94" s="187"/>
      <c r="C94" s="187"/>
      <c r="D94" s="161"/>
      <c r="E94" s="161"/>
      <c r="F94" s="161"/>
      <c r="G94" s="65"/>
    </row>
    <row r="95" spans="2:7" ht="23.25" x14ac:dyDescent="0.25">
      <c r="B95" s="187"/>
      <c r="C95" s="187"/>
      <c r="D95" s="161"/>
      <c r="E95" s="161"/>
      <c r="F95" s="161"/>
      <c r="G95" s="65"/>
    </row>
    <row r="96" spans="2:7" ht="23.25" x14ac:dyDescent="0.25">
      <c r="B96" s="187"/>
      <c r="C96" s="187"/>
      <c r="D96" s="161"/>
      <c r="E96" s="161"/>
      <c r="F96" s="161"/>
      <c r="G96" s="65"/>
    </row>
    <row r="97" spans="2:7" ht="23.25" x14ac:dyDescent="0.25">
      <c r="B97" s="187"/>
      <c r="C97" s="187"/>
      <c r="D97" s="161"/>
      <c r="E97" s="161"/>
      <c r="F97" s="161"/>
      <c r="G97" s="65"/>
    </row>
    <row r="98" spans="2:7" ht="23.25" x14ac:dyDescent="0.25">
      <c r="B98" s="187"/>
      <c r="C98" s="187"/>
      <c r="D98" s="161"/>
      <c r="E98" s="161"/>
      <c r="F98" s="161"/>
      <c r="G98" s="65"/>
    </row>
    <row r="99" spans="2:7" ht="23.25" x14ac:dyDescent="0.25">
      <c r="B99" s="187"/>
      <c r="C99" s="187"/>
      <c r="D99" s="161"/>
      <c r="E99" s="161"/>
      <c r="F99" s="161"/>
      <c r="G99" s="65"/>
    </row>
    <row r="100" spans="2:7" ht="23.25" x14ac:dyDescent="0.25">
      <c r="B100" s="187"/>
      <c r="C100" s="187"/>
      <c r="D100" s="161"/>
      <c r="E100" s="161"/>
      <c r="F100" s="161"/>
      <c r="G100" s="65"/>
    </row>
    <row r="101" spans="2:7" ht="23.25" x14ac:dyDescent="0.25">
      <c r="B101" s="187"/>
      <c r="C101" s="187"/>
      <c r="D101" s="161"/>
      <c r="E101" s="161"/>
      <c r="F101" s="161"/>
      <c r="G101" s="65"/>
    </row>
    <row r="102" spans="2:7" ht="23.25" x14ac:dyDescent="0.25">
      <c r="B102" s="187"/>
      <c r="C102" s="187"/>
      <c r="D102" s="161"/>
      <c r="E102" s="161"/>
      <c r="F102" s="161"/>
      <c r="G102" s="65"/>
    </row>
    <row r="103" spans="2:7" ht="23.25" x14ac:dyDescent="0.25">
      <c r="B103" s="187"/>
      <c r="C103" s="187"/>
      <c r="D103" s="161"/>
      <c r="E103" s="161"/>
      <c r="F103" s="161"/>
      <c r="G103" s="65"/>
    </row>
    <row r="104" spans="2:7" ht="23.25" x14ac:dyDescent="0.25">
      <c r="B104" s="187"/>
      <c r="C104" s="187"/>
      <c r="D104" s="161"/>
      <c r="E104" s="161"/>
      <c r="F104" s="161"/>
      <c r="G104" s="65"/>
    </row>
    <row r="105" spans="2:7" ht="23.25" x14ac:dyDescent="0.25">
      <c r="B105" s="187"/>
      <c r="C105" s="187"/>
      <c r="D105" s="161"/>
      <c r="E105" s="161"/>
      <c r="F105" s="161"/>
      <c r="G105" s="65"/>
    </row>
    <row r="106" spans="2:7" ht="23.25" x14ac:dyDescent="0.25">
      <c r="B106" s="187"/>
      <c r="C106" s="187"/>
      <c r="D106" s="161"/>
      <c r="E106" s="161"/>
      <c r="F106" s="161"/>
      <c r="G106" s="65"/>
    </row>
    <row r="107" spans="2:7" ht="23.25" x14ac:dyDescent="0.25">
      <c r="B107" s="187"/>
      <c r="C107" s="187"/>
      <c r="D107" s="161"/>
      <c r="E107" s="161"/>
      <c r="F107" s="161"/>
      <c r="G107" s="65"/>
    </row>
    <row r="108" spans="2:7" ht="23.25" x14ac:dyDescent="0.25">
      <c r="B108" s="187"/>
      <c r="C108" s="187"/>
      <c r="D108" s="161"/>
      <c r="E108" s="161"/>
      <c r="F108" s="161"/>
      <c r="G108" s="65"/>
    </row>
    <row r="109" spans="2:7" ht="23.25" x14ac:dyDescent="0.25">
      <c r="B109" s="187"/>
      <c r="C109" s="187"/>
      <c r="D109" s="161"/>
      <c r="E109" s="161"/>
      <c r="F109" s="161"/>
      <c r="G109" s="65"/>
    </row>
    <row r="110" spans="2:7" ht="23.25" x14ac:dyDescent="0.25">
      <c r="B110" s="187"/>
      <c r="C110" s="187"/>
      <c r="D110" s="161"/>
      <c r="E110" s="161"/>
      <c r="F110" s="161"/>
      <c r="G110" s="65"/>
    </row>
    <row r="111" spans="2:7" ht="23.25" x14ac:dyDescent="0.25">
      <c r="B111" s="187"/>
      <c r="C111" s="187"/>
      <c r="D111" s="161"/>
      <c r="E111" s="161"/>
      <c r="F111" s="161"/>
      <c r="G111" s="65"/>
    </row>
    <row r="112" spans="2:7" ht="23.25" x14ac:dyDescent="0.25">
      <c r="B112" s="187"/>
      <c r="C112" s="187"/>
      <c r="D112" s="161"/>
      <c r="E112" s="161"/>
      <c r="F112" s="161"/>
      <c r="G112" s="65"/>
    </row>
    <row r="113" spans="2:7" x14ac:dyDescent="0.25">
      <c r="G113" s="65"/>
    </row>
    <row r="114" spans="2:7" x14ac:dyDescent="0.25">
      <c r="B114" s="65"/>
      <c r="C114" s="65"/>
      <c r="D114" s="65"/>
      <c r="E114" s="65"/>
      <c r="F114" s="65"/>
      <c r="G114" s="65"/>
    </row>
    <row r="115" spans="2:7" x14ac:dyDescent="0.25">
      <c r="B115" s="65"/>
      <c r="C115" s="65"/>
      <c r="D115" s="65"/>
      <c r="E115" s="65"/>
      <c r="F115" s="65"/>
      <c r="G115" s="65"/>
    </row>
    <row r="116" spans="2:7" x14ac:dyDescent="0.25">
      <c r="B116" s="65"/>
      <c r="C116" s="65"/>
      <c r="D116" s="65"/>
      <c r="E116" s="65"/>
      <c r="F116" s="65"/>
      <c r="G116" s="65"/>
    </row>
    <row r="117" spans="2:7" x14ac:dyDescent="0.25">
      <c r="B117" s="65"/>
      <c r="C117" s="65"/>
      <c r="D117" s="65"/>
      <c r="E117" s="65"/>
      <c r="F117" s="65"/>
      <c r="G117" s="65"/>
    </row>
    <row r="118" spans="2:7" x14ac:dyDescent="0.25">
      <c r="B118" s="65"/>
      <c r="C118" s="65"/>
      <c r="D118" s="65"/>
      <c r="E118" s="65"/>
      <c r="F118" s="65"/>
      <c r="G118" s="65"/>
    </row>
    <row r="119" spans="2:7" x14ac:dyDescent="0.25">
      <c r="B119" s="65"/>
      <c r="C119" s="65"/>
      <c r="D119" s="65"/>
      <c r="E119" s="65"/>
      <c r="F119" s="65"/>
      <c r="G119" s="65"/>
    </row>
    <row r="120" spans="2:7" x14ac:dyDescent="0.25">
      <c r="B120" s="65"/>
      <c r="C120" s="65"/>
      <c r="D120" s="65"/>
      <c r="E120" s="65"/>
      <c r="F120" s="65"/>
      <c r="G120" s="65"/>
    </row>
    <row r="121" spans="2:7" x14ac:dyDescent="0.25">
      <c r="B121" s="65"/>
      <c r="C121" s="65"/>
      <c r="D121" s="65"/>
      <c r="E121" s="65"/>
      <c r="F121" s="65"/>
      <c r="G121" s="65"/>
    </row>
    <row r="122" spans="2:7" x14ac:dyDescent="0.25">
      <c r="B122" s="65"/>
      <c r="C122" s="65"/>
      <c r="D122" s="65"/>
      <c r="E122" s="65"/>
      <c r="F122" s="65"/>
      <c r="G122" s="65"/>
    </row>
    <row r="123" spans="2:7" x14ac:dyDescent="0.25">
      <c r="B123" s="65"/>
      <c r="C123" s="65"/>
      <c r="D123" s="65"/>
      <c r="E123" s="65"/>
      <c r="F123" s="65"/>
      <c r="G123" s="65"/>
    </row>
    <row r="124" spans="2:7" x14ac:dyDescent="0.25">
      <c r="B124" s="65"/>
      <c r="C124" s="65"/>
      <c r="D124" s="65"/>
      <c r="E124" s="65"/>
      <c r="F124" s="65"/>
      <c r="G124" s="65"/>
    </row>
    <row r="125" spans="2:7" x14ac:dyDescent="0.25">
      <c r="B125" s="65"/>
      <c r="C125" s="65"/>
      <c r="D125" s="65"/>
      <c r="E125" s="65"/>
      <c r="F125" s="65"/>
      <c r="G125" s="65"/>
    </row>
    <row r="126" spans="2:7" x14ac:dyDescent="0.25">
      <c r="B126" s="65"/>
      <c r="C126" s="65"/>
      <c r="D126" s="65"/>
      <c r="E126" s="65"/>
      <c r="F126" s="65"/>
      <c r="G126" s="65"/>
    </row>
    <row r="127" spans="2:7" x14ac:dyDescent="0.25">
      <c r="B127" s="65"/>
      <c r="C127" s="65"/>
      <c r="D127" s="65"/>
      <c r="E127" s="65"/>
      <c r="F127" s="65"/>
      <c r="G127" s="65"/>
    </row>
    <row r="128" spans="2:7" ht="23.25" x14ac:dyDescent="0.35">
      <c r="C128" s="131"/>
      <c r="D128" s="131"/>
    </row>
  </sheetData>
  <mergeCells count="2">
    <mergeCell ref="I4:I5"/>
    <mergeCell ref="B7:D7"/>
  </mergeCells>
  <dataValidations count="3">
    <dataValidation allowBlank="1" showInputMessage="1" showErrorMessage="1" promptTitle="VALORES POSIBLES ASIGNADOR IOT" sqref="F4:G4" xr:uid="{9B9BE8B4-D12B-408E-B95E-63DC73E907D6}"/>
    <dataValidation type="list" allowBlank="1" showInputMessage="1" showErrorMessage="1" promptTitle="VALORES POSIBLES ASIGNADOR IOT" sqref="F5" xr:uid="{601B879E-5E4D-4FC3-88D3-C574AB80260F}">
      <formula1>"2023,2022,2021,2020,2019,2018(O ANTERIOR)"</formula1>
    </dataValidation>
    <dataValidation type="list" allowBlank="1" showInputMessage="1" showErrorMessage="1" sqref="G5" xr:uid="{F205551F-F091-40C6-ABE2-2E6BD114BCC5}">
      <formula1>"2023,2022,2021,2020,2019,2018(O ANTERIOR)"</formula1>
    </dataValidation>
  </dataValidations>
  <hyperlinks>
    <hyperlink ref="F4" r:id="rId1" display="cve@mitre.org/cve@cert.org.tw" xr:uid="{0CA537F1-1A53-4E12-BD7D-B7AD358289FF}"/>
    <hyperlink ref="B21" r:id="rId2" xr:uid="{089A7EBB-953A-43F1-85BA-64179DFF0592}"/>
    <hyperlink ref="B32" r:id="rId3" xr:uid="{734F12BD-9E38-421E-B6E4-5E0BDE2ED5E0}"/>
    <hyperlink ref="B43" r:id="rId4" xr:uid="{0F7853DF-71F8-473D-93F4-8386649C0470}"/>
    <hyperlink ref="B54" r:id="rId5" xr:uid="{F5DF7EC5-2B8F-4ECD-BB65-4059CD575935}"/>
    <hyperlink ref="B61" r:id="rId6" xr:uid="{72786DF5-0461-4AD0-9D14-05DC1BAE7FED}"/>
    <hyperlink ref="B72" r:id="rId7" xr:uid="{AED9D48A-9F91-4EC9-9FE5-87CCCBF3CB04}"/>
    <hyperlink ref="G4" r:id="rId8" display="cve@mitre.org/cve@cert.org.tw" xr:uid="{24E345AA-B067-4A06-946D-CF8827C21879}"/>
    <hyperlink ref="F5" r:id="rId9" display="cve@mitre.org/cve@cert.org.tw" xr:uid="{52FFAF12-4833-4A71-AAC3-14E4DCA756DC}"/>
    <hyperlink ref="G5" r:id="rId10" display="vultures@jpcert.or.jp" xr:uid="{43D61CDB-E179-44D8-870D-D73820F59822}"/>
  </hyperlinks>
  <pageMargins left="0.7" right="0.7" top="0.75" bottom="0.75" header="0.3" footer="0.3"/>
  <pageSetup paperSize="9" orientation="portrait" r:id="rId11"/>
  <headerFooter>
    <oddFooter>&amp;C&amp;"Calibri"&amp;11&amp;K000000_x000D_&amp;1#&amp;"Calibri"&amp;12&amp;K008000Internal Use</oddFooter>
  </headerFooter>
  <drawing r:id="rId1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D58A2-6B11-48E2-9103-88F1E3B009BA}">
  <dimension ref="B2:K108"/>
  <sheetViews>
    <sheetView topLeftCell="A6" zoomScale="40" zoomScaleNormal="40" workbookViewId="0">
      <selection activeCell="H11" sqref="H11"/>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1" t="s">
        <v>336</v>
      </c>
      <c r="C4" s="259" t="s">
        <v>337</v>
      </c>
      <c r="D4" s="3" t="s">
        <v>338</v>
      </c>
      <c r="E4" s="4" t="s">
        <v>282</v>
      </c>
      <c r="F4" s="260" t="s">
        <v>329</v>
      </c>
      <c r="G4" s="260" t="s">
        <v>329</v>
      </c>
      <c r="H4" s="261" t="s">
        <v>248</v>
      </c>
      <c r="I4" s="381" t="s">
        <v>421</v>
      </c>
      <c r="J4" s="378"/>
      <c r="K4" s="170"/>
    </row>
    <row r="5" spans="2:11" ht="188.25" customHeight="1" thickTop="1" thickBot="1" x14ac:dyDescent="0.3">
      <c r="B5" s="1" t="s">
        <v>417</v>
      </c>
      <c r="C5" s="259" t="s">
        <v>418</v>
      </c>
      <c r="D5" s="3" t="s">
        <v>419</v>
      </c>
      <c r="E5" s="294" t="s">
        <v>282</v>
      </c>
      <c r="F5" s="295" t="s">
        <v>412</v>
      </c>
      <c r="G5" s="295" t="s">
        <v>412</v>
      </c>
      <c r="H5" s="194" t="s">
        <v>420</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422</v>
      </c>
      <c r="D12" s="12"/>
      <c r="E12" s="12"/>
      <c r="F12" s="12"/>
      <c r="G12" s="65"/>
      <c r="H12" s="65"/>
      <c r="I12" s="65"/>
      <c r="J12" s="65"/>
    </row>
    <row r="13" spans="2:11" ht="102.75" customHeight="1" thickBot="1" x14ac:dyDescent="0.4">
      <c r="B13" s="13" t="s">
        <v>277</v>
      </c>
      <c r="C13" s="59" t="s">
        <v>423</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411</v>
      </c>
      <c r="C15" s="32" t="s">
        <v>12</v>
      </c>
      <c r="D15" s="162" t="s">
        <v>326</v>
      </c>
      <c r="E15" s="193"/>
      <c r="F15" s="193"/>
      <c r="G15" s="65"/>
      <c r="H15" s="65"/>
      <c r="I15" s="65"/>
      <c r="J15" s="65"/>
    </row>
    <row r="16" spans="2:11" ht="31.5" customHeight="1" thickBot="1" x14ac:dyDescent="0.3">
      <c r="B16" s="79" t="s">
        <v>328</v>
      </c>
      <c r="C16" s="253">
        <f>SUM(C17:C20)</f>
        <v>682</v>
      </c>
      <c r="D16" s="223">
        <f>(C16/(C$37/100))%</f>
        <v>0.32994678277697143</v>
      </c>
      <c r="E16" s="193"/>
      <c r="F16" s="193"/>
      <c r="G16" s="65"/>
      <c r="H16" s="65"/>
      <c r="I16" s="65"/>
      <c r="J16" s="65"/>
    </row>
    <row r="17" spans="2:10" ht="35.25" customHeight="1" thickBot="1" x14ac:dyDescent="0.3">
      <c r="B17" s="70" t="s">
        <v>412</v>
      </c>
      <c r="C17" s="110">
        <v>682</v>
      </c>
      <c r="D17" s="224">
        <f>(C17/(C$16/100))%</f>
        <v>1</v>
      </c>
      <c r="E17" s="252"/>
      <c r="F17" s="193"/>
      <c r="G17" s="65"/>
      <c r="H17" s="65"/>
      <c r="I17" s="65"/>
      <c r="J17" s="65"/>
    </row>
    <row r="18" spans="2:10" ht="39" customHeight="1" thickBot="1" x14ac:dyDescent="0.3">
      <c r="B18" s="70" t="s">
        <v>413</v>
      </c>
      <c r="C18" s="110">
        <v>0</v>
      </c>
      <c r="D18" s="224">
        <f>(C18/(C$16/100))%</f>
        <v>0</v>
      </c>
      <c r="E18" s="252"/>
      <c r="F18" s="193"/>
      <c r="G18" s="65"/>
      <c r="H18" s="65"/>
      <c r="I18" s="65"/>
      <c r="J18" s="65"/>
    </row>
    <row r="19" spans="2:10" ht="30" customHeight="1" thickBot="1" x14ac:dyDescent="0.3">
      <c r="B19" s="70" t="s">
        <v>414</v>
      </c>
      <c r="C19" s="110">
        <v>0</v>
      </c>
      <c r="D19" s="224">
        <f>(C19/(C$16/100))%</f>
        <v>0</v>
      </c>
      <c r="E19" s="252"/>
      <c r="F19" s="193"/>
      <c r="G19" s="65"/>
      <c r="H19" s="65"/>
      <c r="I19" s="65"/>
      <c r="J19" s="65"/>
    </row>
    <row r="20" spans="2:10" ht="40.5" customHeight="1" thickBot="1" x14ac:dyDescent="0.3">
      <c r="B20" s="70" t="s">
        <v>415</v>
      </c>
      <c r="C20" s="110">
        <v>0</v>
      </c>
      <c r="D20" s="224">
        <f>(C20/(C$16/100))%</f>
        <v>0</v>
      </c>
      <c r="E20" s="252"/>
      <c r="F20" s="193"/>
      <c r="G20" s="65"/>
      <c r="H20" s="65"/>
      <c r="I20" s="65"/>
      <c r="J20" s="65"/>
    </row>
    <row r="21" spans="2:10" ht="36.75" customHeight="1" thickBot="1" x14ac:dyDescent="0.3">
      <c r="B21" s="79" t="s">
        <v>317</v>
      </c>
      <c r="C21" s="256">
        <f>SUM(C22:C25)</f>
        <v>1016</v>
      </c>
      <c r="D21" s="223">
        <f>(C21/(C$37/100))%</f>
        <v>0.49153362360909525</v>
      </c>
      <c r="E21" s="159"/>
      <c r="F21" s="159"/>
      <c r="G21" s="65"/>
      <c r="H21" s="65"/>
      <c r="I21" s="65"/>
      <c r="J21" s="65"/>
    </row>
    <row r="22" spans="2:10" ht="24" thickBot="1" x14ac:dyDescent="0.3">
      <c r="B22" s="70" t="s">
        <v>412</v>
      </c>
      <c r="C22" s="110">
        <f>142+346</f>
        <v>488</v>
      </c>
      <c r="D22" s="224">
        <f>(C22/(C$21/100))%</f>
        <v>0.48031496062992124</v>
      </c>
      <c r="E22" s="220"/>
      <c r="F22" s="160"/>
      <c r="G22" s="65"/>
      <c r="H22" s="65"/>
      <c r="I22" s="65"/>
      <c r="J22" s="65"/>
    </row>
    <row r="23" spans="2:10" ht="24" thickBot="1" x14ac:dyDescent="0.3">
      <c r="B23" s="70" t="s">
        <v>413</v>
      </c>
      <c r="C23" s="110">
        <v>481</v>
      </c>
      <c r="D23" s="224">
        <f>(C23/(C$21/100))%</f>
        <v>0.47342519685039369</v>
      </c>
      <c r="E23" s="220"/>
      <c r="F23" s="160"/>
      <c r="G23" s="65"/>
      <c r="H23" s="65"/>
      <c r="I23" s="65"/>
      <c r="J23" s="65"/>
    </row>
    <row r="24" spans="2:10" ht="30" customHeight="1" thickBot="1" x14ac:dyDescent="0.3">
      <c r="B24" s="70" t="s">
        <v>414</v>
      </c>
      <c r="C24" s="110">
        <v>0</v>
      </c>
      <c r="D24" s="224">
        <f>(C24/(C$21/100))%</f>
        <v>0</v>
      </c>
      <c r="E24" s="220"/>
      <c r="F24" s="160"/>
      <c r="G24" s="65"/>
      <c r="H24" s="65"/>
      <c r="I24" s="65"/>
      <c r="J24" s="65"/>
    </row>
    <row r="25" spans="2:10" ht="27.75" customHeight="1" thickBot="1" x14ac:dyDescent="0.3">
      <c r="B25" s="70" t="s">
        <v>415</v>
      </c>
      <c r="C25" s="110">
        <v>47</v>
      </c>
      <c r="D25" s="224">
        <f>(C25/(C$21/100))%</f>
        <v>4.625984251968504E-2</v>
      </c>
      <c r="E25" s="220"/>
      <c r="F25" s="160"/>
      <c r="G25" s="65"/>
      <c r="H25" s="65"/>
      <c r="I25" s="65"/>
      <c r="J25" s="65"/>
    </row>
    <row r="26" spans="2:10" ht="24" thickBot="1" x14ac:dyDescent="0.3">
      <c r="B26" s="79" t="s">
        <v>318</v>
      </c>
      <c r="C26" s="256">
        <f>SUM(C27:C30)</f>
        <v>301</v>
      </c>
      <c r="D26" s="223">
        <f>(C26/(C$37/100))%</f>
        <v>0.14562167392356071</v>
      </c>
      <c r="E26" s="160"/>
      <c r="F26" s="160"/>
      <c r="G26" s="65"/>
      <c r="H26" s="65"/>
      <c r="I26" s="65"/>
      <c r="J26" s="65"/>
    </row>
    <row r="27" spans="2:10" ht="24" thickBot="1" x14ac:dyDescent="0.3">
      <c r="B27" s="70" t="s">
        <v>412</v>
      </c>
      <c r="C27" s="110">
        <v>113</v>
      </c>
      <c r="D27" s="224">
        <f>(C27/(C$26/100))%</f>
        <v>0.37541528239202665</v>
      </c>
      <c r="E27" s="166"/>
      <c r="F27" s="161"/>
      <c r="G27" s="65"/>
      <c r="H27" s="65"/>
      <c r="I27" s="65"/>
      <c r="J27" s="65"/>
    </row>
    <row r="28" spans="2:10" ht="24" thickBot="1" x14ac:dyDescent="0.3">
      <c r="B28" s="70" t="s">
        <v>413</v>
      </c>
      <c r="C28" s="110">
        <v>142</v>
      </c>
      <c r="D28" s="224">
        <f>(C28/(C$26/100))%</f>
        <v>0.47176079734219273</v>
      </c>
      <c r="E28" s="166"/>
      <c r="F28" s="161"/>
      <c r="G28" s="65"/>
      <c r="H28" s="65"/>
      <c r="I28" s="65"/>
      <c r="J28" s="65"/>
    </row>
    <row r="29" spans="2:10" ht="24" thickBot="1" x14ac:dyDescent="0.3">
      <c r="B29" s="70" t="s">
        <v>414</v>
      </c>
      <c r="C29" s="110">
        <v>23</v>
      </c>
      <c r="D29" s="224">
        <f>(C29/(C$26/100))%</f>
        <v>7.6411960132890366E-2</v>
      </c>
      <c r="E29" s="166"/>
      <c r="F29" s="161"/>
      <c r="G29" s="65"/>
      <c r="H29" s="65"/>
      <c r="I29" s="65"/>
      <c r="J29" s="65"/>
    </row>
    <row r="30" spans="2:10" ht="24" thickBot="1" x14ac:dyDescent="0.3">
      <c r="B30" s="70" t="s">
        <v>415</v>
      </c>
      <c r="C30" s="110">
        <v>23</v>
      </c>
      <c r="D30" s="224">
        <f>(C30/(C$26/100))%</f>
        <v>7.6411960132890366E-2</v>
      </c>
      <c r="E30" s="166"/>
      <c r="F30" s="161"/>
      <c r="G30" s="65"/>
      <c r="H30" s="65"/>
      <c r="I30" s="65"/>
      <c r="J30" s="65"/>
    </row>
    <row r="31" spans="2:10" ht="24" thickBot="1" x14ac:dyDescent="0.3">
      <c r="B31" s="79" t="s">
        <v>319</v>
      </c>
      <c r="C31" s="256">
        <f>SUM(C32:C35)</f>
        <v>3</v>
      </c>
      <c r="D31" s="223">
        <f>(C31/(C$37/100))%</f>
        <v>1.4513788098693759E-3</v>
      </c>
      <c r="E31" s="161"/>
      <c r="F31" s="161"/>
      <c r="G31" s="65"/>
      <c r="H31" s="65"/>
      <c r="I31" s="65"/>
      <c r="J31" s="65"/>
    </row>
    <row r="32" spans="2:10" ht="24" thickBot="1" x14ac:dyDescent="0.3">
      <c r="B32" s="70" t="s">
        <v>412</v>
      </c>
      <c r="C32" s="110">
        <v>1</v>
      </c>
      <c r="D32" s="224">
        <f>(C32/(C$31/100))%</f>
        <v>0.33333333333333337</v>
      </c>
      <c r="E32" s="166"/>
      <c r="F32" s="161"/>
      <c r="G32" s="65"/>
      <c r="H32" s="65"/>
      <c r="I32" s="65"/>
      <c r="J32" s="65"/>
    </row>
    <row r="33" spans="2:10" ht="24" thickBot="1" x14ac:dyDescent="0.3">
      <c r="B33" s="70" t="s">
        <v>413</v>
      </c>
      <c r="C33" s="110">
        <v>2</v>
      </c>
      <c r="D33" s="224">
        <f>(C33/(C$31/100))%</f>
        <v>0.66666666666666674</v>
      </c>
      <c r="E33" s="166"/>
      <c r="F33" s="161"/>
      <c r="G33" s="65"/>
      <c r="H33" s="65"/>
      <c r="I33" s="65"/>
      <c r="J33" s="65"/>
    </row>
    <row r="34" spans="2:10" ht="24" thickBot="1" x14ac:dyDescent="0.3">
      <c r="B34" s="70" t="s">
        <v>414</v>
      </c>
      <c r="C34" s="110">
        <v>0</v>
      </c>
      <c r="D34" s="224">
        <f>(C34/(C$31/100))%</f>
        <v>0</v>
      </c>
      <c r="E34" s="166"/>
      <c r="F34" s="161"/>
      <c r="G34" s="65"/>
      <c r="H34" s="65"/>
      <c r="I34" s="65"/>
      <c r="J34" s="65"/>
    </row>
    <row r="35" spans="2:10" ht="24" thickBot="1" x14ac:dyDescent="0.3">
      <c r="B35" s="70" t="s">
        <v>415</v>
      </c>
      <c r="C35" s="110">
        <v>0</v>
      </c>
      <c r="D35" s="224">
        <f>(C35/(C$31/100))%</f>
        <v>0</v>
      </c>
      <c r="E35" s="166"/>
      <c r="F35" s="161"/>
      <c r="G35" s="65"/>
      <c r="H35" s="65"/>
      <c r="I35" s="65"/>
      <c r="J35" s="65"/>
    </row>
    <row r="36" spans="2:10" ht="24" thickBot="1" x14ac:dyDescent="0.3">
      <c r="B36" s="147" t="s">
        <v>304</v>
      </c>
      <c r="C36" s="236">
        <v>65</v>
      </c>
      <c r="D36" s="223">
        <f>(C36/(C$37/100))%</f>
        <v>3.1446540880503145E-2</v>
      </c>
      <c r="E36" s="161"/>
      <c r="F36" s="161"/>
      <c r="G36" s="65"/>
      <c r="H36" s="65"/>
      <c r="I36" s="65"/>
      <c r="J36" s="65"/>
    </row>
    <row r="37" spans="2:10" ht="24" thickBot="1" x14ac:dyDescent="0.3">
      <c r="B37" s="67" t="s">
        <v>251</v>
      </c>
      <c r="C37" s="68">
        <f>C16+C21+C26+C31+C36</f>
        <v>2067</v>
      </c>
      <c r="D37" s="238">
        <f>D36+D31+D26+D21+D16</f>
        <v>0.99999999999999989</v>
      </c>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187"/>
      <c r="D39" s="161"/>
      <c r="E39" s="161"/>
      <c r="F39" s="161"/>
      <c r="G39" s="65"/>
      <c r="H39" s="65"/>
      <c r="I39" s="65"/>
      <c r="J39" s="65"/>
    </row>
    <row r="40" spans="2:10" ht="24" thickBot="1" x14ac:dyDescent="0.4">
      <c r="B40" s="348" t="s">
        <v>429</v>
      </c>
      <c r="C40" s="349"/>
      <c r="D40" s="161"/>
      <c r="E40" s="161"/>
      <c r="F40" s="161"/>
      <c r="G40" s="65"/>
      <c r="H40" s="65"/>
      <c r="I40" s="65"/>
      <c r="J40" s="65"/>
    </row>
    <row r="41" spans="2:10" ht="24" thickBot="1" x14ac:dyDescent="0.4">
      <c r="B41" s="130"/>
      <c r="C41" s="130"/>
      <c r="D41" s="161"/>
      <c r="E41" s="161"/>
      <c r="F41" s="161"/>
      <c r="G41" s="65"/>
      <c r="H41" s="65"/>
      <c r="I41" s="65"/>
      <c r="J41" s="65"/>
    </row>
    <row r="42" spans="2:10" ht="24" thickBot="1" x14ac:dyDescent="0.3">
      <c r="B42" s="136" t="s">
        <v>10</v>
      </c>
      <c r="C42" s="137" t="s">
        <v>249</v>
      </c>
      <c r="D42" s="161"/>
      <c r="E42" s="161"/>
      <c r="F42" s="161"/>
      <c r="G42" s="65"/>
      <c r="H42" s="65"/>
      <c r="I42" s="65"/>
      <c r="J42" s="65"/>
    </row>
    <row r="43" spans="2:10" ht="69" customHeight="1" thickBot="1" x14ac:dyDescent="0.3">
      <c r="B43" s="132" t="s">
        <v>11</v>
      </c>
      <c r="C43" s="59" t="s">
        <v>435</v>
      </c>
      <c r="D43" s="161"/>
      <c r="E43" s="166"/>
      <c r="F43" s="161"/>
      <c r="G43" s="65"/>
      <c r="H43" s="65"/>
      <c r="I43" s="65"/>
      <c r="J43" s="65"/>
    </row>
    <row r="44" spans="2:10" ht="88.5" customHeight="1" thickBot="1" x14ac:dyDescent="0.3">
      <c r="B44" s="134" t="s">
        <v>277</v>
      </c>
      <c r="C44" s="135" t="s">
        <v>436</v>
      </c>
      <c r="D44" s="161"/>
      <c r="E44" s="161"/>
      <c r="F44" s="161"/>
      <c r="G44" s="65"/>
      <c r="H44" s="65"/>
      <c r="I44" s="65"/>
      <c r="J44" s="65"/>
    </row>
    <row r="45" spans="2:10" ht="23.25" x14ac:dyDescent="0.25">
      <c r="B45" s="187"/>
      <c r="C45" s="187"/>
      <c r="D45" s="161"/>
      <c r="E45" s="161"/>
      <c r="F45" s="161"/>
      <c r="G45" s="65"/>
      <c r="H45" s="65"/>
      <c r="I45" s="65"/>
      <c r="J45" s="65"/>
    </row>
    <row r="46" spans="2:10" ht="23.25" x14ac:dyDescent="0.25">
      <c r="B46" s="187"/>
      <c r="C46" s="187"/>
      <c r="D46" s="161"/>
      <c r="E46" s="161"/>
      <c r="F46" s="161"/>
      <c r="G46" s="65"/>
      <c r="H46" s="65"/>
      <c r="I46" s="65"/>
      <c r="J46" s="65"/>
    </row>
    <row r="47" spans="2:10" ht="24" thickBot="1" x14ac:dyDescent="0.3">
      <c r="B47" s="187"/>
      <c r="C47" s="243"/>
      <c r="D47" s="244"/>
      <c r="E47" s="244"/>
      <c r="F47" s="244"/>
      <c r="G47" s="65"/>
      <c r="H47" s="65"/>
      <c r="I47" s="65"/>
      <c r="J47" s="65"/>
    </row>
    <row r="48" spans="2:10" ht="24" thickBot="1" x14ac:dyDescent="0.4">
      <c r="B48" s="99" t="s">
        <v>416</v>
      </c>
      <c r="C48" s="377" t="s">
        <v>316</v>
      </c>
      <c r="D48" s="379"/>
      <c r="E48" s="379"/>
      <c r="F48" s="379"/>
      <c r="G48" s="374"/>
      <c r="H48" s="65"/>
      <c r="I48" s="65"/>
      <c r="J48" s="65"/>
    </row>
    <row r="49" spans="2:10" ht="34.5" customHeight="1" thickBot="1" x14ac:dyDescent="0.3">
      <c r="C49" s="369" t="s">
        <v>264</v>
      </c>
      <c r="D49" s="380"/>
      <c r="E49" s="380"/>
      <c r="F49" s="380"/>
      <c r="G49" s="374"/>
      <c r="H49" s="65"/>
      <c r="I49" s="65"/>
      <c r="J49" s="65"/>
    </row>
    <row r="50" spans="2:10" ht="24" thickBot="1" x14ac:dyDescent="0.3">
      <c r="C50" s="262" t="s">
        <v>328</v>
      </c>
      <c r="D50" s="262" t="s">
        <v>317</v>
      </c>
      <c r="E50" s="262" t="s">
        <v>318</v>
      </c>
      <c r="F50" s="262" t="s">
        <v>319</v>
      </c>
      <c r="G50" s="263" t="s">
        <v>250</v>
      </c>
      <c r="H50" s="65"/>
      <c r="I50" s="65"/>
      <c r="J50" s="65"/>
    </row>
    <row r="51" spans="2:10" ht="24" thickBot="1" x14ac:dyDescent="0.3">
      <c r="B51" s="70" t="s">
        <v>412</v>
      </c>
      <c r="C51" s="180">
        <f>(C17/(C$37/100))%</f>
        <v>0.32994678277697143</v>
      </c>
      <c r="D51" s="180">
        <f>(C22/(C$37/100))%</f>
        <v>0.23609095307208514</v>
      </c>
      <c r="E51" s="180">
        <f>(C27/(C$37/100))%</f>
        <v>5.4668601838413149E-2</v>
      </c>
      <c r="F51" s="180">
        <f>(C32/(C$37/100))%</f>
        <v>4.8379293662312528E-4</v>
      </c>
      <c r="G51" s="265">
        <v>0</v>
      </c>
      <c r="H51" s="65"/>
      <c r="I51" s="65"/>
      <c r="J51" s="65"/>
    </row>
    <row r="52" spans="2:10" ht="24" thickBot="1" x14ac:dyDescent="0.3">
      <c r="B52" s="70" t="s">
        <v>413</v>
      </c>
      <c r="C52" s="196">
        <f>(C18/(C$37/100))%</f>
        <v>0</v>
      </c>
      <c r="D52" s="196">
        <f>(C23/(C$37/100))%</f>
        <v>0.23270440251572325</v>
      </c>
      <c r="E52" s="196">
        <f>(C28/(C$37/100))%</f>
        <v>6.869859700048378E-2</v>
      </c>
      <c r="F52" s="196">
        <f>(C33/(C$37/100))%</f>
        <v>9.6758587324625057E-4</v>
      </c>
      <c r="G52" s="267">
        <v>0</v>
      </c>
      <c r="H52" s="65"/>
      <c r="I52" s="65"/>
      <c r="J52" s="65"/>
    </row>
    <row r="53" spans="2:10" ht="24" thickBot="1" x14ac:dyDescent="0.3">
      <c r="B53" s="70" t="s">
        <v>414</v>
      </c>
      <c r="C53" s="196">
        <f>(C19/(C$37/100))%</f>
        <v>0</v>
      </c>
      <c r="D53" s="196">
        <f>(C24/(C$37/100))%</f>
        <v>0</v>
      </c>
      <c r="E53" s="196">
        <f>(C29/(C$37/100))%</f>
        <v>1.1127237542331881E-2</v>
      </c>
      <c r="F53" s="196">
        <f>(C34/(C$37/100))%</f>
        <v>0</v>
      </c>
      <c r="G53" s="267">
        <v>0</v>
      </c>
      <c r="H53" s="65"/>
      <c r="I53" s="65"/>
      <c r="J53" s="65"/>
    </row>
    <row r="54" spans="2:10" ht="44.25" customHeight="1" thickBot="1" x14ac:dyDescent="0.3">
      <c r="B54" s="70" t="s">
        <v>415</v>
      </c>
      <c r="C54" s="196">
        <f>(C20/(C$37/100))%</f>
        <v>0</v>
      </c>
      <c r="D54" s="196">
        <f>(C25/(C$37/100))%</f>
        <v>2.2738268021286888E-2</v>
      </c>
      <c r="E54" s="196">
        <f>(C30/(C$37/100))%</f>
        <v>1.1127237542331881E-2</v>
      </c>
      <c r="F54" s="196">
        <f>(C35/(C$37/100))%</f>
        <v>0</v>
      </c>
      <c r="G54" s="267">
        <v>0</v>
      </c>
      <c r="H54" s="65"/>
      <c r="I54" s="65"/>
      <c r="J54" s="65"/>
    </row>
    <row r="55" spans="2:10" ht="75" customHeight="1" thickBot="1" x14ac:dyDescent="0.3">
      <c r="B55" s="79" t="s">
        <v>260</v>
      </c>
      <c r="C55" s="212">
        <f>SUM(C51:C54)</f>
        <v>0.32994678277697143</v>
      </c>
      <c r="D55" s="212">
        <f>SUM(D51:D54)</f>
        <v>0.49153362360909525</v>
      </c>
      <c r="E55" s="212">
        <f>SUM(E51:E54)</f>
        <v>0.14562167392356071</v>
      </c>
      <c r="F55" s="212">
        <f>SUM(F51:F54)</f>
        <v>1.4513788098693759E-3</v>
      </c>
      <c r="G55" s="212">
        <f>D36</f>
        <v>3.1446540880503145E-2</v>
      </c>
      <c r="H55" s="65"/>
      <c r="I55" s="65"/>
      <c r="J55" s="65"/>
    </row>
    <row r="56" spans="2:10" ht="108.75" customHeight="1"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42" customHeight="1" x14ac:dyDescent="0.25">
      <c r="B61" s="187"/>
      <c r="C61" s="187"/>
      <c r="D61" s="161"/>
      <c r="E61" s="161"/>
      <c r="F61" s="161"/>
      <c r="G61" s="65"/>
      <c r="H61" s="65"/>
      <c r="I61" s="65"/>
      <c r="J61" s="65"/>
    </row>
    <row r="62" spans="2:10" ht="50.25" customHeight="1"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ht="23.25" x14ac:dyDescent="0.25">
      <c r="B82" s="187"/>
      <c r="C82" s="187"/>
      <c r="D82" s="161"/>
      <c r="E82" s="161"/>
      <c r="F82" s="161"/>
      <c r="G82" s="65"/>
      <c r="H82" s="65"/>
      <c r="I82" s="65"/>
      <c r="J82" s="65"/>
    </row>
    <row r="83" spans="2:10" ht="23.25" x14ac:dyDescent="0.25">
      <c r="B83" s="187"/>
      <c r="C83" s="187"/>
      <c r="D83" s="161"/>
      <c r="E83" s="161"/>
      <c r="F83" s="161"/>
      <c r="G83" s="65"/>
      <c r="H83" s="65"/>
      <c r="I83" s="65"/>
      <c r="J83" s="65"/>
    </row>
    <row r="84" spans="2:10" ht="23.25" x14ac:dyDescent="0.25">
      <c r="B84" s="187"/>
      <c r="C84" s="187"/>
      <c r="D84" s="161"/>
      <c r="E84" s="161"/>
      <c r="F84" s="161"/>
      <c r="G84" s="65"/>
      <c r="H84" s="65"/>
      <c r="I84" s="65"/>
      <c r="J84" s="65"/>
    </row>
    <row r="85" spans="2:10" ht="23.25" x14ac:dyDescent="0.25">
      <c r="B85" s="187"/>
      <c r="C85" s="187"/>
      <c r="D85" s="161"/>
      <c r="E85" s="161"/>
      <c r="F85" s="161"/>
      <c r="G85" s="65"/>
      <c r="H85" s="65"/>
      <c r="I85" s="65"/>
      <c r="J85" s="65"/>
    </row>
    <row r="86" spans="2:10" ht="23.25" x14ac:dyDescent="0.25">
      <c r="B86" s="187"/>
      <c r="C86" s="187"/>
      <c r="D86" s="161"/>
      <c r="E86" s="161"/>
      <c r="F86" s="161"/>
      <c r="G86" s="65"/>
      <c r="H86" s="65"/>
      <c r="I86" s="65"/>
      <c r="J86" s="65"/>
    </row>
    <row r="87" spans="2:10" x14ac:dyDescent="0.2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c r="J90" s="65"/>
    </row>
    <row r="91" spans="2:10" x14ac:dyDescent="0.25">
      <c r="B91" s="65"/>
      <c r="C91" s="65"/>
      <c r="D91" s="65"/>
      <c r="E91" s="65"/>
      <c r="F91" s="65"/>
      <c r="G91" s="65"/>
      <c r="H91" s="65"/>
      <c r="I91" s="65"/>
      <c r="J91" s="65"/>
    </row>
    <row r="92" spans="2:10" x14ac:dyDescent="0.25">
      <c r="B92" s="65"/>
      <c r="C92" s="65"/>
      <c r="D92" s="65"/>
      <c r="E92" s="65"/>
      <c r="F92" s="65"/>
      <c r="G92" s="65"/>
      <c r="H92" s="65"/>
      <c r="I92" s="65"/>
      <c r="J92" s="65"/>
    </row>
    <row r="93" spans="2:10" x14ac:dyDescent="0.25">
      <c r="B93" s="65"/>
      <c r="C93" s="65"/>
      <c r="D93" s="65"/>
      <c r="E93" s="65"/>
      <c r="F93" s="65"/>
      <c r="G93" s="65"/>
      <c r="H93" s="65"/>
      <c r="I93" s="65"/>
      <c r="J93" s="65"/>
    </row>
    <row r="94" spans="2:10" x14ac:dyDescent="0.25">
      <c r="B94" s="65"/>
      <c r="C94" s="65"/>
      <c r="D94" s="65"/>
      <c r="E94" s="65"/>
      <c r="F94" s="65"/>
      <c r="G94" s="65"/>
      <c r="H94" s="65"/>
      <c r="I94" s="65"/>
      <c r="J94" s="65"/>
    </row>
    <row r="95" spans="2:10" x14ac:dyDescent="0.25">
      <c r="B95" s="65"/>
      <c r="C95" s="65"/>
      <c r="D95" s="65"/>
      <c r="E95" s="65"/>
      <c r="F95" s="65"/>
      <c r="G95" s="65"/>
      <c r="H95" s="65"/>
      <c r="I95" s="65"/>
    </row>
    <row r="96" spans="2:10" x14ac:dyDescent="0.25">
      <c r="B96" s="65"/>
      <c r="C96" s="65"/>
      <c r="D96" s="65"/>
      <c r="E96" s="65"/>
      <c r="F96" s="65"/>
      <c r="G96" s="65"/>
      <c r="H96" s="65"/>
      <c r="I96" s="65"/>
    </row>
    <row r="97" spans="2:9" x14ac:dyDescent="0.25">
      <c r="B97" s="65"/>
      <c r="C97" s="65"/>
      <c r="D97" s="65"/>
      <c r="E97" s="65"/>
      <c r="F97" s="65"/>
      <c r="G97" s="65"/>
      <c r="H97" s="65"/>
      <c r="I97" s="65"/>
    </row>
    <row r="98" spans="2:9" x14ac:dyDescent="0.25">
      <c r="B98" s="65"/>
      <c r="C98" s="65"/>
      <c r="D98" s="65"/>
      <c r="E98" s="65"/>
      <c r="F98" s="65"/>
      <c r="G98" s="65"/>
      <c r="H98" s="65"/>
      <c r="I98" s="65"/>
    </row>
    <row r="99" spans="2:9" x14ac:dyDescent="0.25">
      <c r="B99" s="65"/>
      <c r="C99" s="65"/>
      <c r="D99" s="65"/>
      <c r="E99" s="65"/>
      <c r="F99" s="65"/>
      <c r="G99" s="65"/>
      <c r="H99" s="65"/>
      <c r="I99" s="65"/>
    </row>
    <row r="100" spans="2:9" x14ac:dyDescent="0.25">
      <c r="B100" s="65"/>
      <c r="C100" s="65"/>
      <c r="D100" s="65"/>
      <c r="E100" s="65"/>
      <c r="F100" s="65"/>
      <c r="G100" s="65"/>
      <c r="H100" s="65"/>
      <c r="I100" s="65"/>
    </row>
    <row r="101" spans="2:9" x14ac:dyDescent="0.25">
      <c r="B101" s="65"/>
      <c r="C101" s="65"/>
      <c r="D101" s="65"/>
      <c r="E101" s="65"/>
      <c r="F101" s="65"/>
      <c r="G101" s="65"/>
      <c r="H101" s="65"/>
      <c r="I101" s="65"/>
    </row>
    <row r="102" spans="2:9" ht="23.25" x14ac:dyDescent="0.35">
      <c r="C102" s="131"/>
      <c r="D102" s="131"/>
      <c r="H102" s="65"/>
      <c r="I102" s="65"/>
    </row>
    <row r="103" spans="2:9" x14ac:dyDescent="0.25">
      <c r="H103" s="65"/>
      <c r="I103" s="65"/>
    </row>
    <row r="104" spans="2:9" x14ac:dyDescent="0.25">
      <c r="H104" s="65"/>
      <c r="I104" s="65"/>
    </row>
    <row r="105" spans="2:9" x14ac:dyDescent="0.25">
      <c r="H105" s="65"/>
      <c r="I105" s="65"/>
    </row>
    <row r="106" spans="2:9" x14ac:dyDescent="0.25">
      <c r="H106" s="65"/>
    </row>
    <row r="107" spans="2:9" x14ac:dyDescent="0.25">
      <c r="H107" s="65"/>
    </row>
    <row r="108" spans="2:9" x14ac:dyDescent="0.25">
      <c r="H108" s="65"/>
    </row>
  </sheetData>
  <mergeCells count="6">
    <mergeCell ref="C48:G48"/>
    <mergeCell ref="C49:G49"/>
    <mergeCell ref="I4:I5"/>
    <mergeCell ref="J4:J5"/>
    <mergeCell ref="B9:D9"/>
    <mergeCell ref="B40:C40"/>
  </mergeCells>
  <dataValidations count="6">
    <dataValidation type="list" allowBlank="1" showInputMessage="1" showErrorMessage="1" promptTitle="VALORES POSIBLES ASIGNADOR IOT" sqref="F4" xr:uid="{F35E85D0-B909-4FEC-862E-A027B50E99D6}">
      <formula1>"CRÍTICA,ALTA,MEDIA,BAJA,NINGUNA"</formula1>
    </dataValidation>
    <dataValidation type="list" allowBlank="1" showInputMessage="1" showErrorMessage="1" sqref="I6" xr:uid="{BA95C22B-E6C3-43F8-87C8-1B2A22059D66}">
      <formula1>"vultures@jpcert.or.jp,cve@mitre.org/cve@cert.org.tw,talos-cna@cisco.com/psirt@cisco.com,psirt@bosch.com,OTRO"</formula1>
    </dataValidation>
    <dataValidation type="list" allowBlank="1" showInputMessage="1" showErrorMessage="1" promptTitle="VALORES POSIBLES ASIGNADOR IOT" sqref="H6" xr:uid="{7EE2A21D-67A5-4BBC-B08B-9D666E56ABE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05BCC10A-E14C-4EC1-B774-77A4BD1EB1BB}">
      <formula1>"CRÍTICA,ALTA,MEDIA,BAJA,NINGUNA"</formula1>
    </dataValidation>
    <dataValidation type="list" allowBlank="1" showInputMessage="1" showErrorMessage="1" sqref="G5" xr:uid="{5A29BE29-8352-4E22-B227-61A51E6970EE}">
      <formula1>"RED,LOCAL,FÍSICO,RED ADYACENTE"</formula1>
    </dataValidation>
    <dataValidation type="list" allowBlank="1" showInputMessage="1" showErrorMessage="1" promptTitle="VALORES POSIBLES ASIGNADOR IOT" sqref="F5" xr:uid="{339183A3-05A8-4F53-804E-6B57CDCB630C}">
      <formula1>"RED,LOCAL,FÍSICO,RED ADYACENTE"</formula1>
    </dataValidation>
  </dataValidations>
  <hyperlinks>
    <hyperlink ref="F4" r:id="rId1" display="cve@mitre.org/cve@cert.org.tw" xr:uid="{A6ADCB1B-56CC-4485-B0AD-24BD4497F033}"/>
    <hyperlink ref="G4" r:id="rId2" display="vultures@jpcert.or.jp" xr:uid="{B52794BE-616B-455C-932E-292CDD1B9A77}"/>
    <hyperlink ref="F5" r:id="rId3" display="cve@mitre.org/cve@cert.org.tw" xr:uid="{E5E7C459-C549-42AA-BE58-4E03A54D126A}"/>
    <hyperlink ref="G5" r:id="rId4" display="vultures@jpcert.or.jp" xr:uid="{41C4CAD4-8EC3-427F-83E6-B67586883D2C}"/>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4613-A4DA-4F87-AAC6-DA01BD59AE21}">
  <dimension ref="B2:K98"/>
  <sheetViews>
    <sheetView topLeftCell="A13" zoomScale="40" zoomScaleNormal="40" workbookViewId="0">
      <selection activeCell="D11" sqref="D11"/>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1" t="s">
        <v>336</v>
      </c>
      <c r="C4" s="259" t="s">
        <v>337</v>
      </c>
      <c r="D4" s="3" t="s">
        <v>338</v>
      </c>
      <c r="E4" s="4" t="s">
        <v>282</v>
      </c>
      <c r="F4" s="260" t="s">
        <v>329</v>
      </c>
      <c r="G4" s="260" t="s">
        <v>329</v>
      </c>
      <c r="H4" s="261" t="s">
        <v>248</v>
      </c>
      <c r="I4" s="381" t="s">
        <v>438</v>
      </c>
      <c r="J4" s="378"/>
      <c r="K4" s="170"/>
    </row>
    <row r="5" spans="2:11" ht="188.25" customHeight="1" thickTop="1" thickBot="1" x14ac:dyDescent="0.3">
      <c r="B5" s="1" t="s">
        <v>424</v>
      </c>
      <c r="C5" s="297" t="s">
        <v>425</v>
      </c>
      <c r="D5" s="3" t="s">
        <v>426</v>
      </c>
      <c r="E5" s="300" t="s">
        <v>282</v>
      </c>
      <c r="F5" s="260" t="s">
        <v>364</v>
      </c>
      <c r="G5" s="260" t="s">
        <v>364</v>
      </c>
      <c r="H5" s="261" t="s">
        <v>427</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431</v>
      </c>
      <c r="D12" s="12"/>
      <c r="E12" s="12"/>
      <c r="F12" s="12"/>
      <c r="G12" s="65"/>
      <c r="H12" s="65"/>
      <c r="I12" s="65"/>
      <c r="J12" s="65"/>
    </row>
    <row r="13" spans="2:11" ht="102.75" customHeight="1" thickBot="1" x14ac:dyDescent="0.4">
      <c r="B13" s="13" t="s">
        <v>277</v>
      </c>
      <c r="C13" s="59" t="s">
        <v>432</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428</v>
      </c>
      <c r="C15" s="32" t="s">
        <v>12</v>
      </c>
      <c r="D15" s="162" t="s">
        <v>326</v>
      </c>
      <c r="E15" s="193"/>
      <c r="F15" s="193"/>
      <c r="G15" s="65"/>
      <c r="H15" s="65"/>
      <c r="I15" s="65"/>
      <c r="J15" s="65"/>
    </row>
    <row r="16" spans="2:11" ht="31.5" customHeight="1" thickBot="1" x14ac:dyDescent="0.3">
      <c r="B16" s="79" t="s">
        <v>328</v>
      </c>
      <c r="C16" s="253">
        <f>SUM(C17:C18)</f>
        <v>682</v>
      </c>
      <c r="D16" s="223">
        <f>(C16/(C$29/100))%</f>
        <v>0.32994678277697143</v>
      </c>
      <c r="E16" s="193"/>
      <c r="F16" s="193"/>
      <c r="G16" s="65"/>
      <c r="H16" s="65"/>
      <c r="I16" s="65"/>
      <c r="J16" s="65"/>
    </row>
    <row r="17" spans="2:10" ht="35.25" customHeight="1" thickBot="1" x14ac:dyDescent="0.3">
      <c r="B17" s="70" t="s">
        <v>364</v>
      </c>
      <c r="C17" s="110">
        <v>0</v>
      </c>
      <c r="D17" s="224">
        <f>(C17/(C$16/100))%</f>
        <v>0</v>
      </c>
      <c r="E17" s="252"/>
      <c r="F17" s="193"/>
      <c r="G17" s="65"/>
      <c r="H17" s="65"/>
      <c r="I17" s="65"/>
      <c r="J17" s="65"/>
    </row>
    <row r="18" spans="2:10" ht="39" customHeight="1" thickBot="1" x14ac:dyDescent="0.3">
      <c r="B18" s="70" t="s">
        <v>256</v>
      </c>
      <c r="C18" s="110">
        <v>682</v>
      </c>
      <c r="D18" s="224">
        <f>(C18/(C$16/100))%</f>
        <v>1</v>
      </c>
      <c r="E18" s="252"/>
      <c r="F18" s="193"/>
      <c r="G18" s="65"/>
      <c r="H18" s="65"/>
      <c r="I18" s="65"/>
      <c r="J18" s="65"/>
    </row>
    <row r="19" spans="2:10" ht="36.75" customHeight="1" thickBot="1" x14ac:dyDescent="0.3">
      <c r="B19" s="79" t="s">
        <v>317</v>
      </c>
      <c r="C19" s="256">
        <f>SUM(C20:C21)</f>
        <v>1016</v>
      </c>
      <c r="D19" s="223">
        <f>(C19/(C$29/100))%</f>
        <v>0.49153362360909525</v>
      </c>
      <c r="E19" s="159"/>
      <c r="F19" s="159"/>
      <c r="G19" s="65"/>
      <c r="H19" s="65"/>
      <c r="I19" s="65"/>
      <c r="J19" s="65"/>
    </row>
    <row r="20" spans="2:10" ht="24" thickBot="1" x14ac:dyDescent="0.3">
      <c r="B20" s="70" t="s">
        <v>364</v>
      </c>
      <c r="C20" s="110">
        <v>60</v>
      </c>
      <c r="D20" s="224">
        <f>(C20/(C$19/100))%</f>
        <v>5.905511811023622E-2</v>
      </c>
      <c r="E20" s="220"/>
      <c r="F20" s="160"/>
      <c r="G20" s="65"/>
      <c r="H20" s="65"/>
      <c r="I20" s="65"/>
      <c r="J20" s="65"/>
    </row>
    <row r="21" spans="2:10" ht="24" thickBot="1" x14ac:dyDescent="0.3">
      <c r="B21" s="70" t="s">
        <v>256</v>
      </c>
      <c r="C21" s="110">
        <v>956</v>
      </c>
      <c r="D21" s="224">
        <f>(C21/(C$19/100))%</f>
        <v>0.94094488188976366</v>
      </c>
      <c r="E21" s="220"/>
      <c r="F21" s="160"/>
      <c r="G21" s="65"/>
      <c r="H21" s="65"/>
      <c r="I21" s="65"/>
      <c r="J21" s="65"/>
    </row>
    <row r="22" spans="2:10" ht="24" thickBot="1" x14ac:dyDescent="0.3">
      <c r="B22" s="79" t="s">
        <v>318</v>
      </c>
      <c r="C22" s="256">
        <f>SUM(C23:C24)</f>
        <v>301</v>
      </c>
      <c r="D22" s="223">
        <f>(C22/(C$29/100))%</f>
        <v>0.14562167392356071</v>
      </c>
      <c r="E22" s="160"/>
      <c r="F22" s="160"/>
      <c r="G22" s="65"/>
      <c r="H22" s="65"/>
      <c r="I22" s="65"/>
      <c r="J22" s="65"/>
    </row>
    <row r="23" spans="2:10" ht="24" thickBot="1" x14ac:dyDescent="0.3">
      <c r="B23" s="70" t="s">
        <v>364</v>
      </c>
      <c r="C23" s="110">
        <v>28</v>
      </c>
      <c r="D23" s="224">
        <f>(C23/(C$22/100))%</f>
        <v>9.3023255813953487E-2</v>
      </c>
      <c r="E23" s="166"/>
      <c r="F23" s="161"/>
      <c r="G23" s="65"/>
      <c r="H23" s="65"/>
      <c r="I23" s="65"/>
      <c r="J23" s="65"/>
    </row>
    <row r="24" spans="2:10" ht="24" thickBot="1" x14ac:dyDescent="0.3">
      <c r="B24" s="70" t="s">
        <v>256</v>
      </c>
      <c r="C24" s="110">
        <v>273</v>
      </c>
      <c r="D24" s="224">
        <f>(C24/(C$22/100))%</f>
        <v>0.90697674418604668</v>
      </c>
      <c r="E24" s="166"/>
      <c r="F24" s="161"/>
      <c r="G24" s="65"/>
      <c r="H24" s="65"/>
      <c r="I24" s="65"/>
      <c r="J24" s="65"/>
    </row>
    <row r="25" spans="2:10" ht="24" thickBot="1" x14ac:dyDescent="0.3">
      <c r="B25" s="79" t="s">
        <v>319</v>
      </c>
      <c r="C25" s="256">
        <f>SUM(C26:C27)</f>
        <v>3</v>
      </c>
      <c r="D25" s="223">
        <f>(C25/(C$29/100))%</f>
        <v>1.4513788098693759E-3</v>
      </c>
      <c r="E25" s="161"/>
      <c r="F25" s="161"/>
      <c r="G25" s="65"/>
      <c r="H25" s="65"/>
      <c r="I25" s="65"/>
      <c r="J25" s="65"/>
    </row>
    <row r="26" spans="2:10" ht="24" thickBot="1" x14ac:dyDescent="0.3">
      <c r="B26" s="70" t="s">
        <v>364</v>
      </c>
      <c r="C26" s="110">
        <v>0</v>
      </c>
      <c r="D26" s="224">
        <f>(C26/(C$25/100))%</f>
        <v>0</v>
      </c>
      <c r="E26" s="166"/>
      <c r="F26" s="161"/>
      <c r="G26" s="65"/>
      <c r="H26" s="65"/>
      <c r="I26" s="65"/>
      <c r="J26" s="65"/>
    </row>
    <row r="27" spans="2:10" ht="24" thickBot="1" x14ac:dyDescent="0.3">
      <c r="B27" s="70" t="s">
        <v>256</v>
      </c>
      <c r="C27" s="110">
        <v>3</v>
      </c>
      <c r="D27" s="224">
        <f>(C27/(C$25/100))%</f>
        <v>1</v>
      </c>
      <c r="E27" s="166"/>
      <c r="F27" s="161"/>
      <c r="G27" s="65"/>
      <c r="H27" s="65"/>
      <c r="I27" s="65"/>
      <c r="J27" s="65"/>
    </row>
    <row r="28" spans="2:10" ht="24" thickBot="1" x14ac:dyDescent="0.3">
      <c r="B28" s="147" t="s">
        <v>304</v>
      </c>
      <c r="C28" s="236">
        <v>65</v>
      </c>
      <c r="D28" s="223">
        <f>(C28/(C$29/100))%</f>
        <v>3.1446540880503145E-2</v>
      </c>
      <c r="E28" s="161"/>
      <c r="F28" s="161"/>
      <c r="G28" s="65"/>
      <c r="H28" s="65"/>
      <c r="I28" s="65"/>
      <c r="J28" s="65"/>
    </row>
    <row r="29" spans="2:10" ht="24" thickBot="1" x14ac:dyDescent="0.3">
      <c r="B29" s="67" t="s">
        <v>251</v>
      </c>
      <c r="C29" s="68">
        <f>C16+C19+C22+C25+C28</f>
        <v>2067</v>
      </c>
      <c r="D29" s="238">
        <f>D28+D25+D22+D19+D16</f>
        <v>0.99999999999999989</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24" thickBot="1" x14ac:dyDescent="0.4">
      <c r="B32" s="348" t="s">
        <v>430</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433</v>
      </c>
      <c r="D35" s="161"/>
      <c r="E35" s="166"/>
      <c r="F35" s="161"/>
      <c r="G35" s="65"/>
      <c r="H35" s="65"/>
      <c r="I35" s="65"/>
      <c r="J35" s="65"/>
    </row>
    <row r="36" spans="2:10" ht="88.5" customHeight="1" thickBot="1" x14ac:dyDescent="0.3">
      <c r="B36" s="134" t="s">
        <v>277</v>
      </c>
      <c r="C36" s="135" t="s">
        <v>434</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437</v>
      </c>
      <c r="C40" s="377" t="s">
        <v>316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328</v>
      </c>
      <c r="D42" s="262" t="s">
        <v>317</v>
      </c>
      <c r="E42" s="262" t="s">
        <v>318</v>
      </c>
      <c r="F42" s="262" t="s">
        <v>319</v>
      </c>
      <c r="G42" s="263" t="s">
        <v>250</v>
      </c>
      <c r="H42" s="65"/>
      <c r="I42" s="65"/>
      <c r="J42" s="65"/>
    </row>
    <row r="43" spans="2:10" ht="24" thickBot="1" x14ac:dyDescent="0.3">
      <c r="B43" s="70" t="s">
        <v>364</v>
      </c>
      <c r="C43" s="180">
        <f>(C17/(C$29/100))%</f>
        <v>0</v>
      </c>
      <c r="D43" s="180">
        <f>(C20/(C$29/100))%</f>
        <v>2.9027576197387515E-2</v>
      </c>
      <c r="E43" s="180">
        <f>(C23/(C$29/100))%</f>
        <v>1.3546202225447508E-2</v>
      </c>
      <c r="F43" s="180">
        <f>(C26/(C$29/100))%</f>
        <v>0</v>
      </c>
      <c r="G43" s="265">
        <v>0</v>
      </c>
      <c r="H43" s="65"/>
      <c r="I43" s="65"/>
      <c r="J43" s="65"/>
    </row>
    <row r="44" spans="2:10" ht="24" thickBot="1" x14ac:dyDescent="0.3">
      <c r="B44" s="70" t="s">
        <v>256</v>
      </c>
      <c r="C44" s="196">
        <f>(C18/(C$29/100))%</f>
        <v>0.32994678277697143</v>
      </c>
      <c r="D44" s="196">
        <f>(C21/(C$29/100))%</f>
        <v>0.46250604741170775</v>
      </c>
      <c r="E44" s="196">
        <f>(C24/(C$29/100))%</f>
        <v>0.13207547169811321</v>
      </c>
      <c r="F44" s="196">
        <f>(C27/(C$29/100))%</f>
        <v>1.4513788098693759E-3</v>
      </c>
      <c r="G44" s="267">
        <v>0</v>
      </c>
      <c r="H44" s="65"/>
      <c r="I44" s="65"/>
      <c r="J44" s="65"/>
    </row>
    <row r="45" spans="2:10" ht="75" customHeight="1" thickBot="1" x14ac:dyDescent="0.3">
      <c r="B45" s="79" t="s">
        <v>260</v>
      </c>
      <c r="C45" s="212">
        <f>SUM(C43:C44)</f>
        <v>0.32994678277697143</v>
      </c>
      <c r="D45" s="212">
        <f>SUM(D43:D44)</f>
        <v>0.49153362360909525</v>
      </c>
      <c r="E45" s="212">
        <f>SUM(E43:E44)</f>
        <v>0.14562167392356071</v>
      </c>
      <c r="F45" s="212">
        <f>SUM(F43:F44)</f>
        <v>1.4513788098693759E-3</v>
      </c>
      <c r="G45" s="212">
        <f>D28</f>
        <v>3.1446540880503145E-2</v>
      </c>
      <c r="H45" s="65"/>
      <c r="I45" s="65"/>
      <c r="J45" s="65"/>
    </row>
    <row r="46" spans="2:10" ht="108.75" customHeight="1" x14ac:dyDescent="0.25">
      <c r="B46" s="187"/>
      <c r="C46" s="187"/>
      <c r="D46" s="161"/>
      <c r="E46" s="161"/>
      <c r="F46" s="161"/>
      <c r="G46" s="65"/>
      <c r="H46" s="65"/>
      <c r="I46" s="65"/>
      <c r="J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42" customHeight="1" x14ac:dyDescent="0.25">
      <c r="B51" s="187"/>
      <c r="C51" s="187"/>
      <c r="D51" s="161"/>
      <c r="E51" s="161"/>
      <c r="F51" s="161"/>
      <c r="G51" s="65"/>
      <c r="H51" s="65"/>
      <c r="I51" s="65"/>
      <c r="J51" s="65"/>
    </row>
    <row r="52" spans="2:10" ht="50.25" customHeight="1"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x14ac:dyDescent="0.2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ht="23.25" x14ac:dyDescent="0.35">
      <c r="C92" s="131"/>
      <c r="D92" s="131"/>
      <c r="H92" s="65"/>
      <c r="I92" s="65"/>
    </row>
    <row r="93" spans="2:10" x14ac:dyDescent="0.25">
      <c r="H93" s="65"/>
      <c r="I93" s="65"/>
    </row>
    <row r="94" spans="2:10" x14ac:dyDescent="0.25">
      <c r="H94" s="65"/>
      <c r="I94" s="65"/>
    </row>
    <row r="95" spans="2:10" x14ac:dyDescent="0.25">
      <c r="H95" s="65"/>
      <c r="I95" s="65"/>
    </row>
    <row r="96" spans="2:10" x14ac:dyDescent="0.25">
      <c r="H96" s="65"/>
    </row>
    <row r="97" spans="8:8" x14ac:dyDescent="0.25">
      <c r="H97" s="65"/>
    </row>
    <row r="98" spans="8:8" x14ac:dyDescent="0.25">
      <c r="H98" s="65"/>
    </row>
  </sheetData>
  <mergeCells count="6">
    <mergeCell ref="C41:G41"/>
    <mergeCell ref="I4:I5"/>
    <mergeCell ref="J4:J5"/>
    <mergeCell ref="B9:D9"/>
    <mergeCell ref="B32:C32"/>
    <mergeCell ref="C40:G40"/>
  </mergeCells>
  <dataValidations count="6">
    <dataValidation type="list" allowBlank="1" showInputMessage="1" showErrorMessage="1" sqref="G4" xr:uid="{10F29930-CFA5-4DCB-84A8-8C2D5D0CB35B}">
      <formula1>"CRÍTICA,ALTA,MEDIA,BAJA,NINGUNA"</formula1>
    </dataValidation>
    <dataValidation type="list" allowBlank="1" showInputMessage="1" showErrorMessage="1" promptTitle="VALORES POSIBLES ASIGNADOR IOT" sqref="H6" xr:uid="{4841FCD8-3E81-4D32-9E10-0CCA2CEB15A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1E80925D-7BE0-4B3F-B2E5-1DF2A06B5348}">
      <formula1>"vultures@jpcert.or.jp,cve@mitre.org/cve@cert.org.tw,talos-cna@cisco.com/psirt@cisco.com,psirt@bosch.com,OTRO"</formula1>
    </dataValidation>
    <dataValidation type="list" allowBlank="1" showInputMessage="1" showErrorMessage="1" promptTitle="VALORES POSIBLES ASIGNADOR IOT" sqref="F4" xr:uid="{F0D97EAD-9804-4B2B-878C-D38116447559}">
      <formula1>"CRÍTICA,ALTA,MEDIA,BAJA,NINGUNA"</formula1>
    </dataValidation>
    <dataValidation type="list" allowBlank="1" showInputMessage="1" showErrorMessage="1" promptTitle="VALORES POSIBLES ASIGNADOR IOT" sqref="F5" xr:uid="{AA8052B5-EA6F-428C-86DA-67930DEAE734}">
      <formula1>"ALTA,BAJA"</formula1>
    </dataValidation>
    <dataValidation type="list" allowBlank="1" showInputMessage="1" showErrorMessage="1" sqref="G5" xr:uid="{7322A9DB-E818-4B2D-B562-B1C020444E1F}">
      <formula1>"ALTA,BAJA"</formula1>
    </dataValidation>
  </dataValidations>
  <hyperlinks>
    <hyperlink ref="F4" r:id="rId1" display="cve@mitre.org/cve@cert.org.tw" xr:uid="{125BF3AE-531E-4D4D-BA35-708B01538896}"/>
    <hyperlink ref="G4" r:id="rId2" display="vultures@jpcert.or.jp" xr:uid="{9EF38384-6934-4A61-97A2-BC9573A3293C}"/>
    <hyperlink ref="F5" r:id="rId3" display="cve@mitre.org/cve@cert.org.tw" xr:uid="{B497B228-D70D-4E21-BCF0-3EA3B198AAEC}"/>
    <hyperlink ref="G5" r:id="rId4" display="vultures@jpcert.or.jp" xr:uid="{ECFE831D-865B-4A75-AFBC-44CC2CF5C5EC}"/>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67AD-7070-4D9B-8AA7-1D3844BE05C5}">
  <dimension ref="B2:K98"/>
  <sheetViews>
    <sheetView topLeftCell="G1" zoomScale="40" zoomScaleNormal="40" workbookViewId="0">
      <selection activeCell="I4" sqref="I4:I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1" t="s">
        <v>336</v>
      </c>
      <c r="C4" s="259" t="s">
        <v>337</v>
      </c>
      <c r="D4" s="3" t="s">
        <v>338</v>
      </c>
      <c r="E4" s="4" t="s">
        <v>282</v>
      </c>
      <c r="F4" s="260" t="s">
        <v>329</v>
      </c>
      <c r="G4" s="260" t="s">
        <v>329</v>
      </c>
      <c r="H4" s="261" t="s">
        <v>248</v>
      </c>
      <c r="I4" s="381" t="s">
        <v>444</v>
      </c>
      <c r="J4" s="378"/>
      <c r="K4" s="170"/>
    </row>
    <row r="5" spans="2:11" ht="188.25" customHeight="1" thickTop="1" thickBot="1" x14ac:dyDescent="0.3">
      <c r="B5" s="1" t="s">
        <v>439</v>
      </c>
      <c r="C5" s="259" t="s">
        <v>440</v>
      </c>
      <c r="D5" s="3" t="s">
        <v>441</v>
      </c>
      <c r="E5" s="294" t="s">
        <v>282</v>
      </c>
      <c r="F5" s="295" t="s">
        <v>442</v>
      </c>
      <c r="G5" s="295" t="s">
        <v>442</v>
      </c>
      <c r="H5" s="261" t="s">
        <v>443</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445</v>
      </c>
      <c r="D12" s="12"/>
      <c r="E12" s="12"/>
      <c r="F12" s="12"/>
      <c r="G12" s="65"/>
      <c r="H12" s="65"/>
      <c r="I12" s="65"/>
      <c r="J12" s="65"/>
    </row>
    <row r="13" spans="2:11" ht="102.75" customHeight="1" thickBot="1" x14ac:dyDescent="0.4">
      <c r="B13" s="13" t="s">
        <v>277</v>
      </c>
      <c r="C13" s="59" t="s">
        <v>446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447</v>
      </c>
      <c r="C15" s="32" t="s">
        <v>12</v>
      </c>
      <c r="D15" s="162" t="s">
        <v>326</v>
      </c>
      <c r="E15" s="193"/>
      <c r="F15" s="193"/>
      <c r="G15" s="65"/>
      <c r="H15" s="65"/>
      <c r="I15" s="65"/>
      <c r="J15" s="65"/>
    </row>
    <row r="16" spans="2:11" ht="31.5" customHeight="1" thickBot="1" x14ac:dyDescent="0.3">
      <c r="B16" s="79" t="s">
        <v>328</v>
      </c>
      <c r="C16" s="253">
        <f>SUM(C17:C18)</f>
        <v>682</v>
      </c>
      <c r="D16" s="223">
        <f>(C16/(C$29/100))%</f>
        <v>0.32994678277697143</v>
      </c>
      <c r="E16" s="193"/>
      <c r="F16" s="193"/>
      <c r="G16" s="65"/>
      <c r="H16" s="65"/>
      <c r="I16" s="65"/>
      <c r="J16" s="65"/>
    </row>
    <row r="17" spans="2:10" ht="35.25" customHeight="1" thickBot="1" x14ac:dyDescent="0.3">
      <c r="B17" s="70" t="s">
        <v>442</v>
      </c>
      <c r="C17" s="110">
        <v>1</v>
      </c>
      <c r="D17" s="224">
        <f>(C17/(C$16/100))%</f>
        <v>1.4662756598240467E-3</v>
      </c>
      <c r="E17" s="252"/>
      <c r="F17" s="193"/>
      <c r="G17" s="65"/>
      <c r="H17" s="65"/>
      <c r="I17" s="65"/>
      <c r="J17" s="65"/>
    </row>
    <row r="18" spans="2:10" ht="39" customHeight="1" thickBot="1" x14ac:dyDescent="0.3">
      <c r="B18" s="70" t="s">
        <v>448</v>
      </c>
      <c r="C18" s="110">
        <v>681</v>
      </c>
      <c r="D18" s="224">
        <f>(C18/(C$16/100))%</f>
        <v>0.99853372434017584</v>
      </c>
      <c r="E18" s="252"/>
      <c r="F18" s="193"/>
      <c r="G18" s="65"/>
      <c r="H18" s="65"/>
      <c r="I18" s="65"/>
      <c r="J18" s="65"/>
    </row>
    <row r="19" spans="2:10" ht="36.75" customHeight="1" thickBot="1" x14ac:dyDescent="0.3">
      <c r="B19" s="79" t="s">
        <v>317</v>
      </c>
      <c r="C19" s="256">
        <f>SUM(C20:C21)</f>
        <v>1016</v>
      </c>
      <c r="D19" s="223">
        <f>(C19/(C$29/100))%</f>
        <v>0.49153362360909525</v>
      </c>
      <c r="E19" s="159"/>
      <c r="F19" s="159"/>
      <c r="G19" s="65"/>
      <c r="H19" s="65"/>
      <c r="I19" s="65"/>
      <c r="J19" s="65"/>
    </row>
    <row r="20" spans="2:10" ht="24" thickBot="1" x14ac:dyDescent="0.3">
      <c r="B20" s="70" t="s">
        <v>442</v>
      </c>
      <c r="C20" s="110">
        <v>36</v>
      </c>
      <c r="D20" s="224">
        <f>(C20/(C$19/100))%</f>
        <v>3.5433070866141732E-2</v>
      </c>
      <c r="E20" s="220"/>
      <c r="F20" s="160"/>
      <c r="G20" s="65"/>
      <c r="H20" s="65"/>
      <c r="I20" s="65"/>
      <c r="J20" s="65"/>
    </row>
    <row r="21" spans="2:10" ht="24" thickBot="1" x14ac:dyDescent="0.3">
      <c r="B21" s="70" t="s">
        <v>448</v>
      </c>
      <c r="C21" s="110">
        <v>980</v>
      </c>
      <c r="D21" s="224">
        <f>(C21/(C$19/100))%</f>
        <v>0.96456692913385822</v>
      </c>
      <c r="E21" s="220"/>
      <c r="F21" s="160"/>
      <c r="G21" s="65"/>
      <c r="H21" s="65"/>
      <c r="I21" s="65"/>
      <c r="J21" s="65"/>
    </row>
    <row r="22" spans="2:10" ht="24" thickBot="1" x14ac:dyDescent="0.3">
      <c r="B22" s="79" t="s">
        <v>318</v>
      </c>
      <c r="C22" s="256">
        <f>SUM(C23:C24)</f>
        <v>301</v>
      </c>
      <c r="D22" s="223">
        <f>(C22/(C$29/100))%</f>
        <v>0.14562167392356071</v>
      </c>
      <c r="E22" s="160"/>
      <c r="F22" s="160"/>
      <c r="G22" s="65"/>
      <c r="H22" s="65"/>
      <c r="I22" s="65"/>
      <c r="J22" s="65"/>
    </row>
    <row r="23" spans="2:10" ht="24" thickBot="1" x14ac:dyDescent="0.3">
      <c r="B23" s="70" t="s">
        <v>442</v>
      </c>
      <c r="C23" s="110">
        <v>60</v>
      </c>
      <c r="D23" s="224">
        <f>(C23/(C$22/100))%</f>
        <v>0.19933554817275748</v>
      </c>
      <c r="E23" s="166"/>
      <c r="F23" s="161"/>
      <c r="G23" s="65"/>
      <c r="H23" s="65"/>
      <c r="I23" s="65"/>
      <c r="J23" s="65"/>
    </row>
    <row r="24" spans="2:10" ht="24" thickBot="1" x14ac:dyDescent="0.3">
      <c r="B24" s="70" t="s">
        <v>448</v>
      </c>
      <c r="C24" s="110">
        <v>241</v>
      </c>
      <c r="D24" s="224">
        <f>(C24/(C$22/100))%</f>
        <v>0.80066445182724255</v>
      </c>
      <c r="E24" s="166"/>
      <c r="F24" s="161"/>
      <c r="G24" s="65"/>
      <c r="H24" s="65"/>
      <c r="I24" s="65"/>
      <c r="J24" s="65"/>
    </row>
    <row r="25" spans="2:10" ht="24" thickBot="1" x14ac:dyDescent="0.3">
      <c r="B25" s="79" t="s">
        <v>319</v>
      </c>
      <c r="C25" s="256">
        <f>SUM(C26:C27)</f>
        <v>3</v>
      </c>
      <c r="D25" s="223">
        <f>(C25/(C$29/100))%</f>
        <v>1.4513788098693759E-3</v>
      </c>
      <c r="E25" s="161"/>
      <c r="F25" s="161"/>
      <c r="G25" s="65"/>
      <c r="H25" s="65"/>
      <c r="I25" s="65"/>
      <c r="J25" s="65"/>
    </row>
    <row r="26" spans="2:10" ht="24" thickBot="1" x14ac:dyDescent="0.3">
      <c r="B26" s="70" t="s">
        <v>442</v>
      </c>
      <c r="C26" s="110">
        <v>1</v>
      </c>
      <c r="D26" s="224">
        <f>(C26/(C$25/100))%</f>
        <v>0.33333333333333337</v>
      </c>
      <c r="E26" s="166"/>
      <c r="F26" s="161"/>
      <c r="G26" s="65"/>
      <c r="H26" s="65"/>
      <c r="I26" s="65"/>
      <c r="J26" s="65"/>
    </row>
    <row r="27" spans="2:10" ht="24" thickBot="1" x14ac:dyDescent="0.3">
      <c r="B27" s="70" t="s">
        <v>448</v>
      </c>
      <c r="C27" s="110">
        <v>2</v>
      </c>
      <c r="D27" s="224">
        <f>(C27/(C$25/100))%</f>
        <v>0.66666666666666674</v>
      </c>
      <c r="E27" s="166"/>
      <c r="F27" s="161"/>
      <c r="G27" s="65"/>
      <c r="H27" s="65"/>
      <c r="I27" s="65"/>
      <c r="J27" s="65"/>
    </row>
    <row r="28" spans="2:10" ht="24" thickBot="1" x14ac:dyDescent="0.3">
      <c r="B28" s="147" t="s">
        <v>304</v>
      </c>
      <c r="C28" s="236">
        <v>65</v>
      </c>
      <c r="D28" s="223">
        <f>(C28/(C$29/100))%</f>
        <v>3.1446540880503145E-2</v>
      </c>
      <c r="E28" s="161"/>
      <c r="F28" s="161"/>
      <c r="G28" s="65"/>
      <c r="H28" s="65"/>
      <c r="I28" s="65"/>
      <c r="J28" s="65"/>
    </row>
    <row r="29" spans="2:10" ht="24" thickBot="1" x14ac:dyDescent="0.3">
      <c r="B29" s="67" t="s">
        <v>251</v>
      </c>
      <c r="C29" s="68">
        <f>C16+C19+C22+C25+C28</f>
        <v>2067</v>
      </c>
      <c r="D29" s="238">
        <f>D28+D25+D22+D19+D16</f>
        <v>0.99999999999999989</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80.25" customHeight="1" thickBot="1" x14ac:dyDescent="0.4">
      <c r="B32" s="348" t="s">
        <v>454</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445</v>
      </c>
      <c r="D35" s="161"/>
      <c r="E35" s="166"/>
      <c r="F35" s="161"/>
      <c r="G35" s="65"/>
      <c r="H35" s="65"/>
      <c r="I35" s="65"/>
      <c r="J35" s="65"/>
    </row>
    <row r="36" spans="2:10" ht="88.5" customHeight="1" thickBot="1" x14ac:dyDescent="0.3">
      <c r="B36" s="134" t="s">
        <v>277</v>
      </c>
      <c r="C36" s="135" t="s">
        <v>449</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450</v>
      </c>
      <c r="C40" s="377" t="s">
        <v>316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328</v>
      </c>
      <c r="D42" s="262" t="s">
        <v>317</v>
      </c>
      <c r="E42" s="262" t="s">
        <v>318</v>
      </c>
      <c r="F42" s="262" t="s">
        <v>319</v>
      </c>
      <c r="G42" s="263" t="s">
        <v>250</v>
      </c>
      <c r="H42" s="65"/>
      <c r="I42" s="65"/>
      <c r="J42" s="65"/>
    </row>
    <row r="43" spans="2:10" ht="24" thickBot="1" x14ac:dyDescent="0.3">
      <c r="B43" s="70" t="s">
        <v>442</v>
      </c>
      <c r="C43" s="180">
        <f>(C17/(C$29/100))%</f>
        <v>4.8379293662312528E-4</v>
      </c>
      <c r="D43" s="180">
        <f>(C20/(C$29/100))%</f>
        <v>1.741654571843251E-2</v>
      </c>
      <c r="E43" s="180">
        <f>(C23/(C$29/100))%</f>
        <v>2.9027576197387515E-2</v>
      </c>
      <c r="F43" s="180">
        <f>(C26/(C$29/100))%</f>
        <v>4.8379293662312528E-4</v>
      </c>
      <c r="G43" s="265">
        <v>0</v>
      </c>
      <c r="H43" s="65"/>
      <c r="I43" s="65"/>
      <c r="J43" s="65"/>
    </row>
    <row r="44" spans="2:10" ht="24" thickBot="1" x14ac:dyDescent="0.3">
      <c r="B44" s="70" t="s">
        <v>448</v>
      </c>
      <c r="C44" s="196">
        <f>(C18/(C$29/100))%</f>
        <v>0.32946298984034833</v>
      </c>
      <c r="D44" s="196">
        <f>(C21/(C$29/100))%</f>
        <v>0.47411707789066276</v>
      </c>
      <c r="E44" s="196">
        <f>(C24/(C$29/100))%</f>
        <v>0.1165940977261732</v>
      </c>
      <c r="F44" s="196">
        <f>(C27/(C$29/100))%</f>
        <v>9.6758587324625057E-4</v>
      </c>
      <c r="G44" s="267">
        <v>0</v>
      </c>
      <c r="H44" s="65"/>
      <c r="I44" s="65"/>
      <c r="J44" s="65"/>
    </row>
    <row r="45" spans="2:10" ht="75" customHeight="1" thickBot="1" x14ac:dyDescent="0.3">
      <c r="B45" s="79" t="s">
        <v>260</v>
      </c>
      <c r="C45" s="212">
        <f>SUM(C43:C44)</f>
        <v>0.32994678277697148</v>
      </c>
      <c r="D45" s="212">
        <f>SUM(D43:D44)</f>
        <v>0.49153362360909525</v>
      </c>
      <c r="E45" s="212">
        <f>SUM(E43:E44)</f>
        <v>0.14562167392356071</v>
      </c>
      <c r="F45" s="212">
        <f>SUM(F43:F44)</f>
        <v>1.4513788098693759E-3</v>
      </c>
      <c r="G45" s="212">
        <f>D28</f>
        <v>3.1446540880503145E-2</v>
      </c>
      <c r="H45" s="65"/>
      <c r="I45" s="65"/>
      <c r="J45" s="65"/>
    </row>
    <row r="46" spans="2:10" ht="108.75" customHeight="1" x14ac:dyDescent="0.25">
      <c r="B46" s="187"/>
      <c r="C46" s="187"/>
      <c r="D46" s="161"/>
      <c r="E46" s="161"/>
      <c r="F46" s="161"/>
      <c r="G46" s="65"/>
      <c r="H46" s="65"/>
      <c r="I46" s="65"/>
      <c r="J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42" customHeight="1" x14ac:dyDescent="0.25">
      <c r="B51" s="187"/>
      <c r="C51" s="187"/>
      <c r="D51" s="161"/>
      <c r="E51" s="161"/>
      <c r="F51" s="161"/>
      <c r="G51" s="65"/>
      <c r="H51" s="65"/>
      <c r="I51" s="65"/>
      <c r="J51" s="65"/>
    </row>
    <row r="52" spans="2:10" ht="50.25" customHeight="1"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x14ac:dyDescent="0.2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ht="23.25" x14ac:dyDescent="0.35">
      <c r="C92" s="131"/>
      <c r="D92" s="131"/>
      <c r="H92" s="65"/>
      <c r="I92" s="65"/>
    </row>
    <row r="93" spans="2:10" x14ac:dyDescent="0.25">
      <c r="H93" s="65"/>
      <c r="I93" s="65"/>
    </row>
    <row r="94" spans="2:10" x14ac:dyDescent="0.25">
      <c r="H94" s="65"/>
      <c r="I94" s="65"/>
    </row>
    <row r="95" spans="2:10" x14ac:dyDescent="0.25">
      <c r="H95" s="65"/>
      <c r="I95" s="65"/>
    </row>
    <row r="96" spans="2:10" x14ac:dyDescent="0.25">
      <c r="H96" s="65"/>
    </row>
    <row r="97" spans="8:8" x14ac:dyDescent="0.25">
      <c r="H97" s="65"/>
    </row>
    <row r="98" spans="8:8" x14ac:dyDescent="0.25">
      <c r="H98" s="65"/>
    </row>
  </sheetData>
  <mergeCells count="6">
    <mergeCell ref="C41:G41"/>
    <mergeCell ref="I4:I5"/>
    <mergeCell ref="J4:J5"/>
    <mergeCell ref="B9:D9"/>
    <mergeCell ref="B32:C32"/>
    <mergeCell ref="C40:G40"/>
  </mergeCells>
  <dataValidations count="6">
    <dataValidation type="list" allowBlank="1" showInputMessage="1" showErrorMessage="1" promptTitle="VALORES POSIBLES ASIGNADOR IOT" sqref="F4" xr:uid="{FC6B52D3-878B-4DDC-9C84-8637D0FE28E2}">
      <formula1>"CRÍTICA,ALTA,MEDIA,BAJA,NINGUNA"</formula1>
    </dataValidation>
    <dataValidation type="list" allowBlank="1" showInputMessage="1" showErrorMessage="1" sqref="I6" xr:uid="{CADF5619-8844-4CFA-90D1-3594C0D4E0C4}">
      <formula1>"vultures@jpcert.or.jp,cve@mitre.org/cve@cert.org.tw,talos-cna@cisco.com/psirt@cisco.com,psirt@bosch.com,OTRO"</formula1>
    </dataValidation>
    <dataValidation type="list" allowBlank="1" showInputMessage="1" showErrorMessage="1" promptTitle="VALORES POSIBLES ASIGNADOR IOT" sqref="H6" xr:uid="{E68465D9-77D6-4168-94CE-56AEA04604F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C0F114E6-7219-4FFA-A37A-49A2C2A7ADB9}">
      <formula1>"CRÍTICA,ALTA,MEDIA,BAJA,NINGUNA"</formula1>
    </dataValidation>
    <dataValidation type="list" allowBlank="1" showInputMessage="1" showErrorMessage="1" sqref="G5" xr:uid="{A70DEEA9-0F33-43F9-A315-391EE7182F5F}">
      <formula1>"REQUERIDA,NO REQUERIDA"</formula1>
    </dataValidation>
    <dataValidation type="list" allowBlank="1" showInputMessage="1" showErrorMessage="1" promptTitle="VALORES POSIBLES ASIGNADOR IOT" sqref="F5" xr:uid="{4A3E00BE-2E2B-4FF0-BA26-A45C08B8EAC3}">
      <formula1>"REQUERIDA,NO REQUERIDA"</formula1>
    </dataValidation>
  </dataValidations>
  <hyperlinks>
    <hyperlink ref="F4" r:id="rId1" display="cve@mitre.org/cve@cert.org.tw" xr:uid="{9E783EC5-B6A3-4AFC-B317-9779F14B116E}"/>
    <hyperlink ref="G4" r:id="rId2" display="vultures@jpcert.or.jp" xr:uid="{E391E374-2EDD-4691-8C61-CC666DB005A2}"/>
    <hyperlink ref="F5" r:id="rId3" display="cve@mitre.org/cve@cert.org.tw" xr:uid="{7AB83014-F3CB-4FB5-B332-6471B3AB73E2}"/>
    <hyperlink ref="G5" r:id="rId4" display="vultures@jpcert.or.jp" xr:uid="{5039F259-5530-40D5-801D-6535A411024B}"/>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C2746-9DAE-42B0-B678-0AD9427A9B65}">
  <dimension ref="B2:K98"/>
  <sheetViews>
    <sheetView topLeftCell="A67" zoomScale="40" zoomScaleNormal="40" workbookViewId="0">
      <selection activeCell="C36" sqref="C36"/>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336</v>
      </c>
      <c r="C4" s="259" t="s">
        <v>337</v>
      </c>
      <c r="D4" s="292" t="s">
        <v>338</v>
      </c>
      <c r="E4" s="4" t="s">
        <v>282</v>
      </c>
      <c r="F4" s="260" t="s">
        <v>329</v>
      </c>
      <c r="G4" s="260" t="s">
        <v>329</v>
      </c>
      <c r="H4" s="261" t="s">
        <v>248</v>
      </c>
      <c r="I4" s="381" t="s">
        <v>464</v>
      </c>
      <c r="J4" s="378"/>
      <c r="K4" s="170"/>
    </row>
    <row r="5" spans="2:11" ht="188.25" customHeight="1" thickTop="1" thickBot="1" x14ac:dyDescent="0.3">
      <c r="B5" s="290" t="s">
        <v>459</v>
      </c>
      <c r="C5" s="259" t="s">
        <v>460</v>
      </c>
      <c r="D5" s="292" t="s">
        <v>461</v>
      </c>
      <c r="E5" s="300" t="s">
        <v>282</v>
      </c>
      <c r="F5" s="298" t="s">
        <v>462</v>
      </c>
      <c r="G5" s="298" t="s">
        <v>462</v>
      </c>
      <c r="H5" s="261" t="s">
        <v>463</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452</v>
      </c>
      <c r="D12" s="12"/>
      <c r="E12" s="12"/>
      <c r="F12" s="12"/>
      <c r="G12" s="65"/>
      <c r="H12" s="65"/>
      <c r="I12" s="65"/>
      <c r="J12" s="65"/>
    </row>
    <row r="13" spans="2:11" ht="102.75" customHeight="1" thickBot="1" x14ac:dyDescent="0.4">
      <c r="B13" s="13" t="s">
        <v>277</v>
      </c>
      <c r="C13" s="59" t="s">
        <v>465</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458</v>
      </c>
      <c r="C15" s="32" t="s">
        <v>12</v>
      </c>
      <c r="D15" s="162" t="s">
        <v>326</v>
      </c>
      <c r="E15" s="193"/>
      <c r="F15" s="193"/>
      <c r="G15" s="65"/>
      <c r="H15" s="65"/>
      <c r="I15" s="65"/>
      <c r="J15" s="65"/>
    </row>
    <row r="16" spans="2:11" ht="31.5" customHeight="1" thickBot="1" x14ac:dyDescent="0.3">
      <c r="B16" s="79" t="s">
        <v>328</v>
      </c>
      <c r="C16" s="253">
        <f>SUM(C17:C18)</f>
        <v>682</v>
      </c>
      <c r="D16" s="223">
        <f>(C16/(C$29/100))%</f>
        <v>0.32994678277697143</v>
      </c>
      <c r="E16" s="193"/>
      <c r="F16" s="193"/>
      <c r="G16" s="65"/>
      <c r="H16" s="65"/>
      <c r="I16" s="65"/>
      <c r="J16" s="65"/>
    </row>
    <row r="17" spans="2:10" ht="35.25" customHeight="1" thickBot="1" x14ac:dyDescent="0.3">
      <c r="B17" s="70" t="s">
        <v>456</v>
      </c>
      <c r="C17" s="110">
        <v>16</v>
      </c>
      <c r="D17" s="224">
        <f>(C17/(C$16/100))%</f>
        <v>2.3460410557184747E-2</v>
      </c>
      <c r="E17" s="252"/>
      <c r="F17" s="193"/>
      <c r="G17" s="65"/>
      <c r="H17" s="65"/>
      <c r="I17" s="65"/>
      <c r="J17" s="65"/>
    </row>
    <row r="18" spans="2:10" ht="39" customHeight="1" thickBot="1" x14ac:dyDescent="0.3">
      <c r="B18" s="70" t="s">
        <v>457</v>
      </c>
      <c r="C18" s="110">
        <v>666</v>
      </c>
      <c r="D18" s="224">
        <f>(C18/(C$16/100))%</f>
        <v>0.97653958944281527</v>
      </c>
      <c r="E18" s="252"/>
      <c r="F18" s="193"/>
      <c r="G18" s="65"/>
      <c r="H18" s="65"/>
      <c r="I18" s="65"/>
      <c r="J18" s="65"/>
    </row>
    <row r="19" spans="2:10" ht="36.75" customHeight="1" thickBot="1" x14ac:dyDescent="0.3">
      <c r="B19" s="79" t="s">
        <v>317</v>
      </c>
      <c r="C19" s="256">
        <f>SUM(C20:C21)</f>
        <v>1016</v>
      </c>
      <c r="D19" s="223">
        <f>(C19/(C$29/100))%</f>
        <v>0.49153362360909525</v>
      </c>
      <c r="E19" s="159"/>
      <c r="F19" s="159"/>
      <c r="G19" s="65"/>
      <c r="H19" s="65"/>
      <c r="I19" s="65"/>
      <c r="J19" s="65"/>
    </row>
    <row r="20" spans="2:10" ht="24" thickBot="1" x14ac:dyDescent="0.3">
      <c r="B20" s="70" t="s">
        <v>456</v>
      </c>
      <c r="C20" s="110">
        <v>18</v>
      </c>
      <c r="D20" s="224">
        <f>(C20/(C$19/100))%</f>
        <v>1.7716535433070866E-2</v>
      </c>
      <c r="E20" s="220"/>
      <c r="F20" s="160"/>
      <c r="G20" s="65"/>
      <c r="H20" s="65"/>
      <c r="I20" s="65"/>
      <c r="J20" s="65"/>
    </row>
    <row r="21" spans="2:10" ht="24" thickBot="1" x14ac:dyDescent="0.3">
      <c r="B21" s="70" t="s">
        <v>457</v>
      </c>
      <c r="C21" s="110">
        <v>998</v>
      </c>
      <c r="D21" s="224">
        <f>(C21/(C$19/100))%</f>
        <v>0.98228346456692917</v>
      </c>
      <c r="E21" s="220"/>
      <c r="F21" s="160"/>
      <c r="G21" s="65"/>
      <c r="H21" s="65"/>
      <c r="I21" s="65"/>
      <c r="J21" s="65"/>
    </row>
    <row r="22" spans="2:10" ht="24" thickBot="1" x14ac:dyDescent="0.3">
      <c r="B22" s="79" t="s">
        <v>318</v>
      </c>
      <c r="C22" s="256">
        <f>SUM(C23:C24)</f>
        <v>301</v>
      </c>
      <c r="D22" s="223">
        <f>(C22/(C$29/100))%</f>
        <v>0.14562167392356071</v>
      </c>
      <c r="E22" s="160"/>
      <c r="F22" s="160"/>
      <c r="G22" s="65"/>
      <c r="H22" s="65"/>
      <c r="I22" s="65"/>
      <c r="J22" s="65"/>
    </row>
    <row r="23" spans="2:10" ht="24" thickBot="1" x14ac:dyDescent="0.3">
      <c r="B23" s="70" t="s">
        <v>456</v>
      </c>
      <c r="C23" s="110">
        <v>50</v>
      </c>
      <c r="D23" s="224">
        <f>(C23/(C$22/100))%</f>
        <v>0.16611295681063123</v>
      </c>
      <c r="E23" s="166"/>
      <c r="F23" s="161"/>
      <c r="G23" s="65"/>
      <c r="H23" s="65"/>
      <c r="I23" s="65"/>
      <c r="J23" s="65"/>
    </row>
    <row r="24" spans="2:10" ht="24" thickBot="1" x14ac:dyDescent="0.3">
      <c r="B24" s="70" t="s">
        <v>457</v>
      </c>
      <c r="C24" s="110">
        <v>251</v>
      </c>
      <c r="D24" s="224">
        <f>(C24/(C$22/100))%</f>
        <v>0.8338870431893689</v>
      </c>
      <c r="E24" s="166"/>
      <c r="F24" s="161"/>
      <c r="G24" s="65"/>
      <c r="H24" s="65"/>
      <c r="I24" s="65"/>
      <c r="J24" s="65"/>
    </row>
    <row r="25" spans="2:10" ht="24" thickBot="1" x14ac:dyDescent="0.3">
      <c r="B25" s="79" t="s">
        <v>319</v>
      </c>
      <c r="C25" s="256">
        <f>SUM(C26:C27)</f>
        <v>3</v>
      </c>
      <c r="D25" s="223">
        <f>(C25/(C$29/100))%</f>
        <v>1.4513788098693759E-3</v>
      </c>
      <c r="E25" s="161"/>
      <c r="F25" s="161"/>
      <c r="G25" s="65"/>
      <c r="H25" s="65"/>
      <c r="I25" s="65"/>
      <c r="J25" s="65"/>
    </row>
    <row r="26" spans="2:10" ht="24" thickBot="1" x14ac:dyDescent="0.3">
      <c r="B26" s="70" t="s">
        <v>456</v>
      </c>
      <c r="C26" s="110">
        <v>0</v>
      </c>
      <c r="D26" s="224">
        <f>(C26/(C$25/100))%</f>
        <v>0</v>
      </c>
      <c r="E26" s="166"/>
      <c r="F26" s="161"/>
      <c r="G26" s="65"/>
      <c r="H26" s="65"/>
      <c r="I26" s="65"/>
      <c r="J26" s="65"/>
    </row>
    <row r="27" spans="2:10" ht="24" thickBot="1" x14ac:dyDescent="0.3">
      <c r="B27" s="70" t="s">
        <v>457</v>
      </c>
      <c r="C27" s="110">
        <v>3</v>
      </c>
      <c r="D27" s="224">
        <f>(C27/(C$25/100))%</f>
        <v>1</v>
      </c>
      <c r="E27" s="166"/>
      <c r="F27" s="161"/>
      <c r="G27" s="65"/>
      <c r="H27" s="65"/>
      <c r="I27" s="65"/>
      <c r="J27" s="65"/>
    </row>
    <row r="28" spans="2:10" ht="24" thickBot="1" x14ac:dyDescent="0.3">
      <c r="B28" s="147" t="s">
        <v>304</v>
      </c>
      <c r="C28" s="236">
        <v>65</v>
      </c>
      <c r="D28" s="223">
        <f>(C28/(C$29/100))%</f>
        <v>3.1446540880503145E-2</v>
      </c>
      <c r="E28" s="161"/>
      <c r="F28" s="161"/>
      <c r="G28" s="65"/>
      <c r="H28" s="65"/>
      <c r="I28" s="65"/>
      <c r="J28" s="65"/>
    </row>
    <row r="29" spans="2:10" ht="24" thickBot="1" x14ac:dyDescent="0.3">
      <c r="B29" s="67" t="s">
        <v>251</v>
      </c>
      <c r="C29" s="68">
        <f>C16+C19+C22+C25+C28</f>
        <v>2067</v>
      </c>
      <c r="D29" s="238">
        <f>D28+D25+D22+D19+D16</f>
        <v>0.99999999999999989</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24" thickBot="1" x14ac:dyDescent="0.4">
      <c r="B32" s="348" t="s">
        <v>455</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452</v>
      </c>
      <c r="D35" s="161"/>
      <c r="E35" s="166"/>
      <c r="F35" s="161"/>
      <c r="G35" s="65"/>
      <c r="H35" s="65"/>
      <c r="I35" s="65"/>
      <c r="J35" s="65"/>
    </row>
    <row r="36" spans="2:10" ht="88.5" customHeight="1" thickBot="1" x14ac:dyDescent="0.3">
      <c r="B36" s="134" t="s">
        <v>277</v>
      </c>
      <c r="C36" s="135" t="s">
        <v>453</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451</v>
      </c>
      <c r="C40" s="377" t="s">
        <v>316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328</v>
      </c>
      <c r="D42" s="262" t="s">
        <v>317</v>
      </c>
      <c r="E42" s="262" t="s">
        <v>318</v>
      </c>
      <c r="F42" s="262" t="s">
        <v>319</v>
      </c>
      <c r="G42" s="263" t="s">
        <v>250</v>
      </c>
      <c r="H42" s="65"/>
      <c r="I42" s="65"/>
      <c r="J42" s="65"/>
    </row>
    <row r="43" spans="2:10" ht="24" thickBot="1" x14ac:dyDescent="0.3">
      <c r="B43" s="70" t="s">
        <v>457</v>
      </c>
      <c r="C43" s="180">
        <f>(C17/(C$29/100))%</f>
        <v>7.7406869859700045E-3</v>
      </c>
      <c r="D43" s="180">
        <f>(C20/(C$29/100))%</f>
        <v>8.708272859216255E-3</v>
      </c>
      <c r="E43" s="180">
        <f>(C23/(C$29/100))%</f>
        <v>2.4189646831156261E-2</v>
      </c>
      <c r="F43" s="180">
        <f>(C26/(C$29/100))%</f>
        <v>0</v>
      </c>
      <c r="G43" s="265">
        <v>0</v>
      </c>
      <c r="H43" s="65"/>
      <c r="I43" s="65"/>
      <c r="J43" s="65"/>
    </row>
    <row r="44" spans="2:10" ht="24" thickBot="1" x14ac:dyDescent="0.3">
      <c r="B44" s="70" t="s">
        <v>456</v>
      </c>
      <c r="C44" s="196">
        <f>(C18/(C$29/100))%</f>
        <v>0.3222060957910014</v>
      </c>
      <c r="D44" s="196">
        <f>(C21/(C$29/100))%</f>
        <v>0.48282535074987898</v>
      </c>
      <c r="E44" s="196">
        <f>(C24/(C$29/100))%</f>
        <v>0.12143202709240444</v>
      </c>
      <c r="F44" s="196">
        <f>(C27/(C$29/100))%</f>
        <v>1.4513788098693759E-3</v>
      </c>
      <c r="G44" s="267">
        <v>0</v>
      </c>
      <c r="H44" s="65"/>
      <c r="I44" s="65"/>
      <c r="J44" s="65"/>
    </row>
    <row r="45" spans="2:10" ht="75" customHeight="1" thickBot="1" x14ac:dyDescent="0.3">
      <c r="B45" s="79" t="s">
        <v>260</v>
      </c>
      <c r="C45" s="212">
        <f>SUM(C43:C44)</f>
        <v>0.32994678277697143</v>
      </c>
      <c r="D45" s="212">
        <f>SUM(D43:D44)</f>
        <v>0.49153362360909525</v>
      </c>
      <c r="E45" s="212">
        <f>SUM(E43:E44)</f>
        <v>0.14562167392356071</v>
      </c>
      <c r="F45" s="212">
        <f>SUM(F43:F44)</f>
        <v>1.4513788098693759E-3</v>
      </c>
      <c r="G45" s="212">
        <f>D28</f>
        <v>3.1446540880503145E-2</v>
      </c>
      <c r="H45" s="65"/>
      <c r="I45" s="65"/>
      <c r="J45" s="65"/>
    </row>
    <row r="46" spans="2:10" ht="108.75" customHeight="1" x14ac:dyDescent="0.25">
      <c r="B46" s="187"/>
      <c r="C46" s="187"/>
      <c r="D46" s="161"/>
      <c r="E46" s="161"/>
      <c r="F46" s="161"/>
      <c r="G46" s="65"/>
      <c r="H46" s="65"/>
      <c r="I46" s="65"/>
      <c r="J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42" customHeight="1" x14ac:dyDescent="0.25">
      <c r="B51" s="187"/>
      <c r="C51" s="187"/>
      <c r="D51" s="161"/>
      <c r="E51" s="161"/>
      <c r="F51" s="161"/>
      <c r="G51" s="65"/>
      <c r="H51" s="65"/>
      <c r="I51" s="65"/>
      <c r="J51" s="65"/>
    </row>
    <row r="52" spans="2:10" ht="50.25" customHeight="1"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x14ac:dyDescent="0.2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ht="23.25" x14ac:dyDescent="0.35">
      <c r="C92" s="131"/>
      <c r="D92" s="131"/>
      <c r="H92" s="65"/>
      <c r="I92" s="65"/>
    </row>
    <row r="93" spans="2:10" x14ac:dyDescent="0.25">
      <c r="H93" s="65"/>
      <c r="I93" s="65"/>
    </row>
    <row r="94" spans="2:10" x14ac:dyDescent="0.25">
      <c r="H94" s="65"/>
      <c r="I94" s="65"/>
    </row>
    <row r="95" spans="2:10" x14ac:dyDescent="0.25">
      <c r="H95" s="65"/>
      <c r="I95" s="65"/>
    </row>
    <row r="96" spans="2:10" x14ac:dyDescent="0.25">
      <c r="H96" s="65"/>
    </row>
    <row r="97" spans="8:8" x14ac:dyDescent="0.25">
      <c r="H97" s="65"/>
    </row>
    <row r="98" spans="8:8" x14ac:dyDescent="0.25">
      <c r="H98" s="65"/>
    </row>
  </sheetData>
  <mergeCells count="6">
    <mergeCell ref="C41:G41"/>
    <mergeCell ref="I4:I5"/>
    <mergeCell ref="J4:J5"/>
    <mergeCell ref="B9:D9"/>
    <mergeCell ref="B32:C32"/>
    <mergeCell ref="C40:G40"/>
  </mergeCells>
  <dataValidations count="5">
    <dataValidation type="list" allowBlank="1" showInputMessage="1" showErrorMessage="1" sqref="G4" xr:uid="{FBCB8F0D-A357-4237-94A9-257AC05A06A3}">
      <formula1>"CRÍTICA,ALTA,MEDIA,BAJA,NINGUNA"</formula1>
    </dataValidation>
    <dataValidation type="list" allowBlank="1" showInputMessage="1" showErrorMessage="1" promptTitle="VALORES POSIBLES ASIGNADOR IOT" sqref="H6" xr:uid="{61E0E7DC-0F7C-4665-85F9-5B962D4DE8C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2A7103ED-0AC2-47DA-9B63-C7B4A6255E1C}">
      <formula1>"vultures@jpcert.or.jp,cve@mitre.org/cve@cert.org.tw,talos-cna@cisco.com/psirt@cisco.com,psirt@bosch.com,OTRO"</formula1>
    </dataValidation>
    <dataValidation type="list" allowBlank="1" showInputMessage="1" showErrorMessage="1" promptTitle="VALORES POSIBLES ASIGNADOR IOT" sqref="F4" xr:uid="{639ABBE2-F14E-40D5-ADE9-3829D0EA1F0E}">
      <formula1>"CRÍTICA,ALTA,MEDIA,BAJA,NINGUNA"</formula1>
    </dataValidation>
    <dataValidation type="list" allowBlank="1" showInputMessage="1" showErrorMessage="1" promptTitle="VALORES POSIBLES ASIGNADOR IOT" sqref="F5:G5" xr:uid="{CFCA7C8C-FD7E-49E3-8419-431D7A99DC76}">
      <formula1>"MODIFICADO,NO MODIFICADO"</formula1>
    </dataValidation>
  </dataValidations>
  <hyperlinks>
    <hyperlink ref="F4" r:id="rId1" display="cve@mitre.org/cve@cert.org.tw" xr:uid="{273C3A4C-9041-433B-8363-209FF8DBB62B}"/>
    <hyperlink ref="G4" r:id="rId2" display="vultures@jpcert.or.jp" xr:uid="{4F027A67-C67E-4621-B809-CF9D3CA32367}"/>
    <hyperlink ref="F5" r:id="rId3" display="cve@mitre.org/cve@cert.org.tw" xr:uid="{A65A1706-683F-468F-9207-92358B9F6E99}"/>
    <hyperlink ref="G5" r:id="rId4" display="cve@mitre.org/cve@cert.org.tw" xr:uid="{463A506D-093B-4573-A3A8-7359C12A1D53}"/>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9A6A0-7AF6-4CFA-8FA0-3FEDB8282353}">
  <dimension ref="B2:K103"/>
  <sheetViews>
    <sheetView topLeftCell="A22" zoomScale="40" zoomScaleNormal="40" workbookViewId="0">
      <selection activeCell="D37" sqref="D37"/>
    </sheetView>
  </sheetViews>
  <sheetFormatPr baseColWidth="10" defaultRowHeight="15" x14ac:dyDescent="0.25"/>
  <cols>
    <col min="2" max="2" width="136.5703125" customWidth="1"/>
    <col min="3" max="3" width="141.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336</v>
      </c>
      <c r="C4" s="259" t="s">
        <v>337</v>
      </c>
      <c r="D4" s="3" t="s">
        <v>338</v>
      </c>
      <c r="E4" s="4" t="s">
        <v>282</v>
      </c>
      <c r="F4" s="260" t="s">
        <v>329</v>
      </c>
      <c r="G4" s="260" t="s">
        <v>329</v>
      </c>
      <c r="H4" s="261" t="s">
        <v>248</v>
      </c>
      <c r="I4" s="381" t="s">
        <v>478</v>
      </c>
      <c r="J4" s="378"/>
      <c r="K4" s="170"/>
    </row>
    <row r="5" spans="2:11" ht="188.25" customHeight="1" thickTop="1" thickBot="1" x14ac:dyDescent="0.3">
      <c r="B5" s="290" t="s">
        <v>475</v>
      </c>
      <c r="C5" s="259" t="s">
        <v>476</v>
      </c>
      <c r="D5" s="293" t="s">
        <v>477</v>
      </c>
      <c r="E5" s="4" t="s">
        <v>282</v>
      </c>
      <c r="F5" s="260" t="s">
        <v>467</v>
      </c>
      <c r="G5" s="260" t="s">
        <v>467</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473</v>
      </c>
      <c r="D12" s="12"/>
      <c r="E12" s="12"/>
      <c r="F12" s="12"/>
      <c r="G12" s="65"/>
      <c r="H12" s="65"/>
      <c r="I12" s="65"/>
      <c r="J12" s="65"/>
    </row>
    <row r="13" spans="2:11" ht="102.75" customHeight="1" thickBot="1" x14ac:dyDescent="0.4">
      <c r="B13" s="13" t="s">
        <v>277</v>
      </c>
      <c r="C13" s="59" t="s">
        <v>474</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466</v>
      </c>
      <c r="C15" s="32" t="s">
        <v>12</v>
      </c>
      <c r="D15" s="162" t="s">
        <v>326</v>
      </c>
      <c r="E15" s="193"/>
      <c r="F15" s="193"/>
      <c r="G15" s="65"/>
      <c r="H15" s="65"/>
      <c r="I15" s="65"/>
      <c r="J15" s="65"/>
    </row>
    <row r="16" spans="2:11" ht="31.5" customHeight="1" thickBot="1" x14ac:dyDescent="0.3">
      <c r="B16" s="79" t="s">
        <v>328</v>
      </c>
      <c r="C16" s="253">
        <f>SUM(C17:C19)</f>
        <v>682</v>
      </c>
      <c r="D16" s="223">
        <f>(C16/(C$33/100))%</f>
        <v>0.32994678277697143</v>
      </c>
      <c r="E16" s="193"/>
      <c r="F16" s="193"/>
      <c r="G16" s="65"/>
      <c r="H16" s="65"/>
      <c r="I16" s="65"/>
      <c r="J16" s="65"/>
    </row>
    <row r="17" spans="2:10" ht="35.25" customHeight="1" thickBot="1" x14ac:dyDescent="0.3">
      <c r="B17" s="70" t="s">
        <v>467</v>
      </c>
      <c r="C17" s="110">
        <v>679</v>
      </c>
      <c r="D17" s="224">
        <f>(C17/(C$16/100))%</f>
        <v>0.99560117302052786</v>
      </c>
      <c r="E17" s="252"/>
      <c r="F17" s="193"/>
      <c r="G17" s="65"/>
      <c r="H17" s="65"/>
      <c r="I17" s="65"/>
      <c r="J17" s="65"/>
    </row>
    <row r="18" spans="2:10" ht="39" customHeight="1" thickBot="1" x14ac:dyDescent="0.3">
      <c r="B18" s="70" t="s">
        <v>468</v>
      </c>
      <c r="C18" s="110">
        <v>0</v>
      </c>
      <c r="D18" s="224">
        <f>(C18/(C$16/100))%</f>
        <v>0</v>
      </c>
      <c r="E18" s="252"/>
      <c r="F18" s="193"/>
      <c r="G18" s="65"/>
      <c r="H18" s="65"/>
      <c r="I18" s="65"/>
      <c r="J18" s="65"/>
    </row>
    <row r="19" spans="2:10" ht="30" customHeight="1" thickBot="1" x14ac:dyDescent="0.3">
      <c r="B19" s="70" t="s">
        <v>469</v>
      </c>
      <c r="C19" s="110">
        <v>3</v>
      </c>
      <c r="D19" s="224">
        <f>(C19/(C$16/100))%</f>
        <v>4.3988269794721403E-3</v>
      </c>
      <c r="E19" s="252"/>
      <c r="F19" s="193"/>
      <c r="G19" s="65"/>
      <c r="H19" s="65"/>
      <c r="I19" s="65"/>
      <c r="J19" s="65"/>
    </row>
    <row r="20" spans="2:10" ht="36.75" customHeight="1" thickBot="1" x14ac:dyDescent="0.3">
      <c r="B20" s="79" t="s">
        <v>317</v>
      </c>
      <c r="C20" s="256">
        <f>SUM(C21:C23)</f>
        <v>1016</v>
      </c>
      <c r="D20" s="223">
        <f>(C20/(C$33/100))%</f>
        <v>0.49153362360909525</v>
      </c>
      <c r="E20" s="159"/>
      <c r="F20" s="159"/>
      <c r="G20" s="65"/>
      <c r="H20" s="65"/>
      <c r="I20" s="65"/>
      <c r="J20" s="65"/>
    </row>
    <row r="21" spans="2:10" ht="24" thickBot="1" x14ac:dyDescent="0.3">
      <c r="B21" s="70" t="s">
        <v>467</v>
      </c>
      <c r="C21" s="110">
        <v>738</v>
      </c>
      <c r="D21" s="224">
        <f>(C21/(C$20/100))%</f>
        <v>0.72637795275590544</v>
      </c>
      <c r="E21" s="220"/>
      <c r="F21" s="160"/>
      <c r="G21" s="65"/>
      <c r="H21" s="65"/>
      <c r="I21" s="65"/>
      <c r="J21" s="65"/>
    </row>
    <row r="22" spans="2:10" ht="24" thickBot="1" x14ac:dyDescent="0.3">
      <c r="B22" s="70" t="s">
        <v>468</v>
      </c>
      <c r="C22" s="110">
        <v>1</v>
      </c>
      <c r="D22" s="224">
        <f>(C22/(C$20/100))%</f>
        <v>9.8425196850393699E-4</v>
      </c>
      <c r="E22" s="220"/>
      <c r="F22" s="160"/>
      <c r="G22" s="65"/>
      <c r="H22" s="65"/>
      <c r="I22" s="65"/>
      <c r="J22" s="65"/>
    </row>
    <row r="23" spans="2:10" ht="30" customHeight="1" thickBot="1" x14ac:dyDescent="0.3">
      <c r="B23" s="70" t="s">
        <v>469</v>
      </c>
      <c r="C23" s="110">
        <v>277</v>
      </c>
      <c r="D23" s="224">
        <f>(C23/(C$20/100))%</f>
        <v>0.27263779527559057</v>
      </c>
      <c r="E23" s="220"/>
      <c r="F23" s="160"/>
      <c r="G23" s="65"/>
      <c r="H23" s="65"/>
      <c r="I23" s="65"/>
      <c r="J23" s="65"/>
    </row>
    <row r="24" spans="2:10" ht="24" thickBot="1" x14ac:dyDescent="0.3">
      <c r="B24" s="79" t="s">
        <v>318</v>
      </c>
      <c r="C24" s="256">
        <f>SUM(C25:C27)</f>
        <v>301</v>
      </c>
      <c r="D24" s="223">
        <f>(C24/(C$33/100))%</f>
        <v>0.14562167392356071</v>
      </c>
      <c r="E24" s="160"/>
      <c r="F24" s="160"/>
      <c r="G24" s="65"/>
      <c r="H24" s="65"/>
      <c r="I24" s="65"/>
      <c r="J24" s="65"/>
    </row>
    <row r="25" spans="2:10" ht="24" thickBot="1" x14ac:dyDescent="0.3">
      <c r="B25" s="70" t="s">
        <v>467</v>
      </c>
      <c r="C25" s="110">
        <v>151</v>
      </c>
      <c r="D25" s="224">
        <f>(C25/(C$24/100))%</f>
        <v>0.50166112956810638</v>
      </c>
      <c r="E25" s="166"/>
      <c r="F25" s="161"/>
      <c r="G25" s="65"/>
      <c r="H25" s="65"/>
      <c r="I25" s="65"/>
      <c r="J25" s="65"/>
    </row>
    <row r="26" spans="2:10" ht="24" thickBot="1" x14ac:dyDescent="0.3">
      <c r="B26" s="70" t="s">
        <v>468</v>
      </c>
      <c r="C26" s="110">
        <v>73</v>
      </c>
      <c r="D26" s="224">
        <f>(C26/(C$24/100))%</f>
        <v>0.24252491694352163</v>
      </c>
      <c r="E26" s="166"/>
      <c r="F26" s="161"/>
      <c r="G26" s="65"/>
      <c r="H26" s="65"/>
      <c r="I26" s="65"/>
      <c r="J26" s="65"/>
    </row>
    <row r="27" spans="2:10" ht="24" thickBot="1" x14ac:dyDescent="0.3">
      <c r="B27" s="70" t="s">
        <v>469</v>
      </c>
      <c r="C27" s="110">
        <v>77</v>
      </c>
      <c r="D27" s="224">
        <f>(C27/(C$24/100))%</f>
        <v>0.2558139534883721</v>
      </c>
      <c r="E27" s="166"/>
      <c r="F27" s="161"/>
      <c r="G27" s="65"/>
      <c r="H27" s="65"/>
      <c r="I27" s="65"/>
      <c r="J27" s="65"/>
    </row>
    <row r="28" spans="2:10" ht="24" thickBot="1" x14ac:dyDescent="0.3">
      <c r="B28" s="79" t="s">
        <v>319</v>
      </c>
      <c r="C28" s="256">
        <f>SUM(C29:C31)</f>
        <v>3</v>
      </c>
      <c r="D28" s="223">
        <f>(C28/(C$33/100))%</f>
        <v>1.4513788098693759E-3</v>
      </c>
      <c r="E28" s="161"/>
      <c r="F28" s="161"/>
      <c r="G28" s="65"/>
      <c r="H28" s="65"/>
      <c r="I28" s="65"/>
      <c r="J28" s="65"/>
    </row>
    <row r="29" spans="2:10" ht="24" thickBot="1" x14ac:dyDescent="0.3">
      <c r="B29" s="70" t="s">
        <v>467</v>
      </c>
      <c r="C29" s="110">
        <v>0</v>
      </c>
      <c r="D29" s="224">
        <f>(C29/(C$28/100))%</f>
        <v>0</v>
      </c>
      <c r="E29" s="166"/>
      <c r="F29" s="161"/>
      <c r="G29" s="65"/>
      <c r="H29" s="65"/>
      <c r="I29" s="65"/>
      <c r="J29" s="65"/>
    </row>
    <row r="30" spans="2:10" ht="24" thickBot="1" x14ac:dyDescent="0.3">
      <c r="B30" s="70" t="s">
        <v>468</v>
      </c>
      <c r="C30" s="110">
        <v>1</v>
      </c>
      <c r="D30" s="224">
        <f>(C30/(C$28/100))%</f>
        <v>0.33333333333333337</v>
      </c>
      <c r="E30" s="166"/>
      <c r="F30" s="161"/>
      <c r="G30" s="65"/>
      <c r="H30" s="65"/>
      <c r="I30" s="65"/>
      <c r="J30" s="65"/>
    </row>
    <row r="31" spans="2:10" ht="24" thickBot="1" x14ac:dyDescent="0.3">
      <c r="B31" s="70" t="s">
        <v>469</v>
      </c>
      <c r="C31" s="110">
        <v>2</v>
      </c>
      <c r="D31" s="224">
        <f>(C31/(C$28/100))%</f>
        <v>0.66666666666666674</v>
      </c>
      <c r="E31" s="166"/>
      <c r="F31" s="161"/>
      <c r="G31" s="65"/>
      <c r="H31" s="65"/>
      <c r="I31" s="65"/>
      <c r="J31" s="65"/>
    </row>
    <row r="32" spans="2:10" ht="24" thickBot="1" x14ac:dyDescent="0.3">
      <c r="B32" s="147" t="s">
        <v>304</v>
      </c>
      <c r="C32" s="236">
        <v>65</v>
      </c>
      <c r="D32" s="223">
        <f>(C32/(C$33/100))%</f>
        <v>3.1446540880503145E-2</v>
      </c>
      <c r="E32" s="161"/>
      <c r="F32" s="161"/>
      <c r="G32" s="65"/>
      <c r="H32" s="65"/>
      <c r="I32" s="65"/>
      <c r="J32" s="65"/>
    </row>
    <row r="33" spans="2:10" ht="24" thickBot="1" x14ac:dyDescent="0.3">
      <c r="B33" s="67" t="s">
        <v>251</v>
      </c>
      <c r="C33" s="68">
        <f>C16+C20+C24+C28+C32</f>
        <v>2067</v>
      </c>
      <c r="D33" s="238">
        <f>D32+D28+D24+D20+D16</f>
        <v>0.99999999999999989</v>
      </c>
      <c r="E33" s="161"/>
      <c r="F33" s="161"/>
      <c r="G33" s="65"/>
      <c r="H33" s="65"/>
      <c r="I33" s="65"/>
      <c r="J33" s="65"/>
    </row>
    <row r="34" spans="2:10" ht="23.25" x14ac:dyDescent="0.25">
      <c r="B34" s="187"/>
      <c r="C34" s="187"/>
      <c r="D34" s="161"/>
      <c r="E34" s="161"/>
      <c r="F34" s="161"/>
      <c r="G34" s="65"/>
      <c r="H34" s="65"/>
      <c r="I34" s="65"/>
      <c r="J34" s="65"/>
    </row>
    <row r="35" spans="2:10" ht="24" thickBot="1" x14ac:dyDescent="0.3">
      <c r="B35" s="187"/>
      <c r="C35" s="187"/>
      <c r="D35" s="161"/>
      <c r="E35" s="161"/>
      <c r="F35" s="161"/>
      <c r="G35" s="65"/>
      <c r="H35" s="65"/>
      <c r="I35" s="65"/>
      <c r="J35" s="65"/>
    </row>
    <row r="36" spans="2:10" ht="95.25" customHeight="1" thickBot="1" x14ac:dyDescent="0.4">
      <c r="B36" s="348" t="s">
        <v>470</v>
      </c>
      <c r="C36" s="349"/>
      <c r="D36" s="161"/>
      <c r="E36" s="161"/>
      <c r="F36" s="161"/>
      <c r="G36" s="65"/>
      <c r="H36" s="65"/>
      <c r="I36" s="65"/>
      <c r="J36" s="65"/>
    </row>
    <row r="37" spans="2:10" ht="24" thickBot="1" x14ac:dyDescent="0.4">
      <c r="B37" s="130"/>
      <c r="C37" s="130"/>
      <c r="D37" s="161"/>
      <c r="E37" s="161"/>
      <c r="F37" s="161"/>
      <c r="G37" s="65"/>
      <c r="H37" s="65"/>
      <c r="I37" s="65"/>
      <c r="J37" s="65"/>
    </row>
    <row r="38" spans="2:10" ht="24" thickBot="1" x14ac:dyDescent="0.3">
      <c r="B38" s="136" t="s">
        <v>10</v>
      </c>
      <c r="C38" s="137" t="s">
        <v>249</v>
      </c>
      <c r="D38" s="161"/>
      <c r="E38" s="161"/>
      <c r="F38" s="161"/>
      <c r="G38" s="65"/>
      <c r="H38" s="65"/>
      <c r="I38" s="65"/>
      <c r="J38" s="65"/>
    </row>
    <row r="39" spans="2:10" ht="69" customHeight="1" thickBot="1" x14ac:dyDescent="0.3">
      <c r="B39" s="132" t="s">
        <v>11</v>
      </c>
      <c r="C39" s="59" t="s">
        <v>471</v>
      </c>
      <c r="D39" s="161"/>
      <c r="E39" s="166"/>
      <c r="F39" s="161"/>
      <c r="G39" s="65"/>
      <c r="H39" s="65"/>
      <c r="I39" s="65"/>
      <c r="J39" s="65"/>
    </row>
    <row r="40" spans="2:10" ht="88.5" customHeight="1" thickBot="1" x14ac:dyDescent="0.3">
      <c r="B40" s="134" t="s">
        <v>277</v>
      </c>
      <c r="C40" s="135" t="s">
        <v>472</v>
      </c>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24" thickBot="1" x14ac:dyDescent="0.3">
      <c r="B43" s="187"/>
      <c r="C43" s="243"/>
      <c r="D43" s="244"/>
      <c r="E43" s="244"/>
      <c r="F43" s="244"/>
      <c r="G43" s="65"/>
      <c r="H43" s="65"/>
      <c r="I43" s="65"/>
      <c r="J43" s="65"/>
    </row>
    <row r="44" spans="2:10" ht="24" thickBot="1" x14ac:dyDescent="0.4">
      <c r="B44" s="99" t="s">
        <v>490</v>
      </c>
      <c r="C44" s="377" t="s">
        <v>316</v>
      </c>
      <c r="D44" s="379"/>
      <c r="E44" s="379"/>
      <c r="F44" s="379"/>
      <c r="G44" s="374"/>
      <c r="H44" s="65"/>
      <c r="I44" s="65"/>
      <c r="J44" s="65"/>
    </row>
    <row r="45" spans="2:10" ht="34.5" customHeight="1" thickBot="1" x14ac:dyDescent="0.3">
      <c r="C45" s="369" t="s">
        <v>264</v>
      </c>
      <c r="D45" s="380"/>
      <c r="E45" s="380"/>
      <c r="F45" s="380"/>
      <c r="G45" s="374"/>
      <c r="H45" s="65"/>
      <c r="I45" s="65"/>
      <c r="J45" s="65"/>
    </row>
    <row r="46" spans="2:10" ht="24" thickBot="1" x14ac:dyDescent="0.3">
      <c r="C46" s="262" t="s">
        <v>328</v>
      </c>
      <c r="D46" s="262" t="s">
        <v>317</v>
      </c>
      <c r="E46" s="262" t="s">
        <v>318</v>
      </c>
      <c r="F46" s="262" t="s">
        <v>319</v>
      </c>
      <c r="G46" s="263" t="s">
        <v>250</v>
      </c>
      <c r="H46" s="65"/>
      <c r="I46" s="65"/>
      <c r="J46" s="65"/>
    </row>
    <row r="47" spans="2:10" ht="24" thickBot="1" x14ac:dyDescent="0.3">
      <c r="B47" s="70" t="s">
        <v>467</v>
      </c>
      <c r="C47" s="180">
        <f>(C17/(C$33/100))%</f>
        <v>0.32849540396710203</v>
      </c>
      <c r="D47" s="180">
        <f>(C21/(C$33/100))%</f>
        <v>0.35703918722786648</v>
      </c>
      <c r="E47" s="180">
        <f>(C25/(C$33/100))%</f>
        <v>7.3052733430091915E-2</v>
      </c>
      <c r="F47" s="180">
        <f>(C29/(C$33/100))%</f>
        <v>0</v>
      </c>
      <c r="G47" s="265">
        <v>0</v>
      </c>
      <c r="H47" s="65"/>
      <c r="I47" s="65"/>
      <c r="J47" s="65"/>
    </row>
    <row r="48" spans="2:10" ht="24" thickBot="1" x14ac:dyDescent="0.3">
      <c r="B48" s="70" t="s">
        <v>468</v>
      </c>
      <c r="C48" s="196">
        <f>(C18/(C$33/100))%</f>
        <v>0</v>
      </c>
      <c r="D48" s="196">
        <f>(C22/(C$33/100))%</f>
        <v>4.8379293662312528E-4</v>
      </c>
      <c r="E48" s="196">
        <f>(C26/(C$33/100))%</f>
        <v>3.5316884373488143E-2</v>
      </c>
      <c r="F48" s="196">
        <f>(C30/(C$33/100))%</f>
        <v>4.8379293662312528E-4</v>
      </c>
      <c r="G48" s="267">
        <v>0</v>
      </c>
      <c r="H48" s="65"/>
      <c r="I48" s="65"/>
      <c r="J48" s="65"/>
    </row>
    <row r="49" spans="2:10" ht="24" thickBot="1" x14ac:dyDescent="0.3">
      <c r="B49" s="70" t="s">
        <v>469</v>
      </c>
      <c r="C49" s="196">
        <f>(C19/(C$33/100))%</f>
        <v>1.4513788098693759E-3</v>
      </c>
      <c r="D49" s="196">
        <f>(C23/(C$33/100))%</f>
        <v>0.1340106434446057</v>
      </c>
      <c r="E49" s="196">
        <f>(C27/(C$33/100))%</f>
        <v>3.7252056119980642E-2</v>
      </c>
      <c r="F49" s="196">
        <f>(C31/(C$33/100))%</f>
        <v>9.6758587324625057E-4</v>
      </c>
      <c r="G49" s="267">
        <v>0</v>
      </c>
      <c r="H49" s="65"/>
      <c r="I49" s="65"/>
      <c r="J49" s="65"/>
    </row>
    <row r="50" spans="2:10" ht="75" customHeight="1" thickBot="1" x14ac:dyDescent="0.3">
      <c r="B50" s="79" t="s">
        <v>260</v>
      </c>
      <c r="C50" s="212">
        <f>SUM(C47:C49)</f>
        <v>0.32994678277697143</v>
      </c>
      <c r="D50" s="212">
        <f>SUM(D47:D49)</f>
        <v>0.49153362360909536</v>
      </c>
      <c r="E50" s="212">
        <f>SUM(E47:E49)</f>
        <v>0.14562167392356071</v>
      </c>
      <c r="F50" s="212">
        <f>SUM(F47:F49)</f>
        <v>1.4513788098693759E-3</v>
      </c>
      <c r="G50" s="212">
        <f>D32</f>
        <v>3.1446540880503145E-2</v>
      </c>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x14ac:dyDescent="0.2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x14ac:dyDescent="0.25">
      <c r="B93" s="65"/>
      <c r="C93" s="65"/>
      <c r="D93" s="65"/>
      <c r="E93" s="65"/>
      <c r="F93" s="65"/>
      <c r="G93" s="65"/>
      <c r="H93" s="65"/>
      <c r="I93" s="65"/>
    </row>
    <row r="94" spans="2:10" x14ac:dyDescent="0.25">
      <c r="B94" s="65"/>
      <c r="C94" s="65"/>
      <c r="D94" s="65"/>
      <c r="E94" s="65"/>
      <c r="F94" s="65"/>
      <c r="G94" s="65"/>
      <c r="H94" s="65"/>
      <c r="I94" s="65"/>
    </row>
    <row r="95" spans="2:10" x14ac:dyDescent="0.25">
      <c r="B95" s="65"/>
      <c r="C95" s="65"/>
      <c r="D95" s="65"/>
      <c r="E95" s="65"/>
      <c r="F95" s="65"/>
      <c r="G95" s="65"/>
      <c r="H95" s="65"/>
      <c r="I95" s="65"/>
    </row>
    <row r="96" spans="2:10" x14ac:dyDescent="0.25">
      <c r="B96" s="65"/>
      <c r="C96" s="65"/>
      <c r="D96" s="65"/>
      <c r="E96" s="65"/>
      <c r="F96" s="65"/>
      <c r="G96" s="65"/>
      <c r="H96" s="65"/>
      <c r="I96" s="65"/>
    </row>
    <row r="97" spans="3:9" ht="23.25" x14ac:dyDescent="0.35">
      <c r="C97" s="131"/>
      <c r="D97" s="131"/>
      <c r="H97" s="65"/>
      <c r="I97" s="65"/>
    </row>
    <row r="98" spans="3:9" x14ac:dyDescent="0.25">
      <c r="H98" s="65"/>
      <c r="I98" s="65"/>
    </row>
    <row r="99" spans="3:9" x14ac:dyDescent="0.25">
      <c r="H99" s="65"/>
      <c r="I99" s="65"/>
    </row>
    <row r="100" spans="3:9" x14ac:dyDescent="0.25">
      <c r="H100" s="65"/>
      <c r="I100" s="65"/>
    </row>
    <row r="101" spans="3:9" x14ac:dyDescent="0.25">
      <c r="H101" s="65"/>
    </row>
    <row r="102" spans="3:9" x14ac:dyDescent="0.25">
      <c r="H102" s="65"/>
    </row>
    <row r="103" spans="3:9" x14ac:dyDescent="0.25">
      <c r="H103" s="65"/>
    </row>
  </sheetData>
  <mergeCells count="6">
    <mergeCell ref="C45:G45"/>
    <mergeCell ref="I4:I5"/>
    <mergeCell ref="J4:J5"/>
    <mergeCell ref="B9:D9"/>
    <mergeCell ref="B36:C36"/>
    <mergeCell ref="C44:G44"/>
  </mergeCells>
  <dataValidations count="6">
    <dataValidation type="list" allowBlank="1" showInputMessage="1" showErrorMessage="1" sqref="G4" xr:uid="{51E1FE4A-918D-48BF-AECD-B10CD84CCE6B}">
      <formula1>"CRÍTICA,ALTA,MEDIA,BAJA,NINGUNA"</formula1>
    </dataValidation>
    <dataValidation type="list" allowBlank="1" showInputMessage="1" showErrorMessage="1" promptTitle="VALORES POSIBLES ASIGNADOR IOT" sqref="H6" xr:uid="{8FD15278-4813-4A81-A90F-591997593437}">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E637D650-9B90-409E-BBDB-EF0BD1270511}">
      <formula1>"vultures@jpcert.or.jp,cve@mitre.org/cve@cert.org.tw,talos-cna@cisco.com/psirt@cisco.com,psirt@bosch.com,OTRO"</formula1>
    </dataValidation>
    <dataValidation type="list" allowBlank="1" showInputMessage="1" showErrorMessage="1" promptTitle="VALORES POSIBLES ASIGNADOR IOT" sqref="F4" xr:uid="{1C107A40-C4B8-4DA2-AD25-529BD6FF42A6}">
      <formula1>"CRÍTICA,ALTA,MEDIA,BAJA,NINGUNA"</formula1>
    </dataValidation>
    <dataValidation type="list" allowBlank="1" showInputMessage="1" showErrorMessage="1" sqref="G5" xr:uid="{A8A80847-6DEF-4BDA-822E-10B973133B72}">
      <formula1>"ALTO,BAJO:NINGUNO"</formula1>
    </dataValidation>
    <dataValidation type="list" allowBlank="1" showInputMessage="1" showErrorMessage="1" promptTitle="VALORES POSIBLES ASIGNADOR IOT" sqref="F5" xr:uid="{8F82625F-2741-4C85-B514-0E54ECB735C9}">
      <formula1>"ALTO,BAJO:NINGUNO"</formula1>
    </dataValidation>
  </dataValidations>
  <hyperlinks>
    <hyperlink ref="F4" r:id="rId1" display="cve@mitre.org/cve@cert.org.tw" xr:uid="{A18689A7-435C-41B0-9EBA-DE151D8C17C4}"/>
    <hyperlink ref="G4" r:id="rId2" display="vultures@jpcert.or.jp" xr:uid="{4702DE74-E359-49F0-8C1B-55861D9F8ED3}"/>
    <hyperlink ref="F5" r:id="rId3" display="cve@mitre.org/cve@cert.org.tw" xr:uid="{5BD7FB27-E51E-4DCE-A0FD-2E31E954434F}"/>
    <hyperlink ref="G5" r:id="rId4" display="vultures@jpcert.or.jp" xr:uid="{82459E15-0C4E-4AFA-8361-13B0B0FEE868}"/>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A15D-74BC-4E51-A331-03945C9D4E1C}">
  <dimension ref="B2:K103"/>
  <sheetViews>
    <sheetView topLeftCell="A53" zoomScale="40" zoomScaleNormal="40" workbookViewId="0">
      <selection activeCell="C25" sqref="C2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336</v>
      </c>
      <c r="C4" s="259" t="s">
        <v>337</v>
      </c>
      <c r="D4" s="3" t="s">
        <v>338</v>
      </c>
      <c r="E4" s="4" t="s">
        <v>282</v>
      </c>
      <c r="F4" s="260" t="s">
        <v>329</v>
      </c>
      <c r="G4" s="260" t="s">
        <v>329</v>
      </c>
      <c r="H4" s="261" t="s">
        <v>248</v>
      </c>
      <c r="I4" s="381" t="s">
        <v>480</v>
      </c>
      <c r="J4" s="378"/>
      <c r="K4" s="170"/>
    </row>
    <row r="5" spans="2:11" ht="188.25" customHeight="1" thickTop="1" thickBot="1" x14ac:dyDescent="0.3">
      <c r="B5" s="290" t="s">
        <v>488</v>
      </c>
      <c r="C5" s="259" t="s">
        <v>487</v>
      </c>
      <c r="D5" s="293" t="s">
        <v>489</v>
      </c>
      <c r="E5" s="4" t="s">
        <v>282</v>
      </c>
      <c r="F5" s="260" t="s">
        <v>467</v>
      </c>
      <c r="G5" s="260" t="s">
        <v>467</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481</v>
      </c>
      <c r="D12" s="12"/>
      <c r="E12" s="12"/>
      <c r="F12" s="12"/>
      <c r="G12" s="65"/>
      <c r="H12" s="65"/>
      <c r="I12" s="65"/>
      <c r="J12" s="65"/>
    </row>
    <row r="13" spans="2:11" ht="102.75" customHeight="1" thickBot="1" x14ac:dyDescent="0.4">
      <c r="B13" s="13" t="s">
        <v>277</v>
      </c>
      <c r="C13" s="59" t="s">
        <v>482</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483</v>
      </c>
      <c r="C15" s="32" t="s">
        <v>12</v>
      </c>
      <c r="D15" s="162" t="s">
        <v>326</v>
      </c>
      <c r="E15" s="193"/>
      <c r="F15" s="193"/>
      <c r="G15" s="65"/>
      <c r="H15" s="65"/>
      <c r="I15" s="65"/>
      <c r="J15" s="65"/>
    </row>
    <row r="16" spans="2:11" ht="31.5" customHeight="1" thickBot="1" x14ac:dyDescent="0.3">
      <c r="B16" s="79" t="s">
        <v>328</v>
      </c>
      <c r="C16" s="253">
        <f>SUM(C17:C19)</f>
        <v>682</v>
      </c>
      <c r="D16" s="223">
        <f>(C16/(C$33/100))%</f>
        <v>0.32994678277697143</v>
      </c>
      <c r="E16" s="193"/>
      <c r="F16" s="193"/>
      <c r="G16" s="65"/>
      <c r="H16" s="65"/>
      <c r="I16" s="65"/>
      <c r="J16" s="65"/>
    </row>
    <row r="17" spans="2:10" ht="35.25" customHeight="1" thickBot="1" x14ac:dyDescent="0.3">
      <c r="B17" s="70" t="s">
        <v>467</v>
      </c>
      <c r="C17" s="110">
        <v>636</v>
      </c>
      <c r="D17" s="224">
        <f>(C17/(C$16/100))%</f>
        <v>0.93255131964809379</v>
      </c>
      <c r="E17" s="252"/>
      <c r="F17" s="193"/>
      <c r="G17" s="65"/>
      <c r="H17" s="65"/>
      <c r="I17" s="65"/>
      <c r="J17" s="65"/>
    </row>
    <row r="18" spans="2:10" ht="39" customHeight="1" thickBot="1" x14ac:dyDescent="0.3">
      <c r="B18" s="70" t="s">
        <v>468</v>
      </c>
      <c r="C18" s="110">
        <v>0</v>
      </c>
      <c r="D18" s="224">
        <f>(C18/(C$16/100))%</f>
        <v>0</v>
      </c>
      <c r="E18" s="252"/>
      <c r="F18" s="193"/>
      <c r="G18" s="65"/>
      <c r="H18" s="65"/>
      <c r="I18" s="65"/>
      <c r="J18" s="65"/>
    </row>
    <row r="19" spans="2:10" ht="30" customHeight="1" thickBot="1" x14ac:dyDescent="0.3">
      <c r="B19" s="70" t="s">
        <v>469</v>
      </c>
      <c r="C19" s="110">
        <v>46</v>
      </c>
      <c r="D19" s="224">
        <f>(C19/(C$16/100))%</f>
        <v>6.7448680351906154E-2</v>
      </c>
      <c r="E19" s="252"/>
      <c r="F19" s="193"/>
      <c r="G19" s="65"/>
      <c r="H19" s="65"/>
      <c r="I19" s="65"/>
      <c r="J19" s="65"/>
    </row>
    <row r="20" spans="2:10" ht="36.75" customHeight="1" thickBot="1" x14ac:dyDescent="0.3">
      <c r="B20" s="79" t="s">
        <v>317</v>
      </c>
      <c r="C20" s="256">
        <f>SUM(C21:C23)</f>
        <v>1016</v>
      </c>
      <c r="D20" s="223">
        <f>(C20/(C$33/100))%</f>
        <v>0.49153362360909525</v>
      </c>
      <c r="E20" s="159"/>
      <c r="F20" s="159"/>
      <c r="G20" s="65"/>
      <c r="H20" s="65"/>
      <c r="I20" s="65"/>
      <c r="J20" s="65"/>
    </row>
    <row r="21" spans="2:10" ht="24" thickBot="1" x14ac:dyDescent="0.3">
      <c r="B21" s="70" t="s">
        <v>467</v>
      </c>
      <c r="C21" s="110">
        <v>663</v>
      </c>
      <c r="D21" s="224">
        <f>(C21/(C$20/100))%</f>
        <v>0.65255905511811019</v>
      </c>
      <c r="E21" s="220"/>
      <c r="F21" s="160"/>
      <c r="G21" s="65"/>
      <c r="H21" s="65"/>
      <c r="I21" s="65"/>
      <c r="J21" s="65"/>
    </row>
    <row r="22" spans="2:10" ht="24" thickBot="1" x14ac:dyDescent="0.3">
      <c r="B22" s="70" t="s">
        <v>468</v>
      </c>
      <c r="C22" s="110">
        <v>5</v>
      </c>
      <c r="D22" s="224">
        <f>(C22/(C$20/100))%</f>
        <v>4.921259842519685E-3</v>
      </c>
      <c r="E22" s="220"/>
      <c r="F22" s="160"/>
      <c r="G22" s="65"/>
      <c r="H22" s="65"/>
      <c r="I22" s="65"/>
      <c r="J22" s="65"/>
    </row>
    <row r="23" spans="2:10" ht="30" customHeight="1" thickBot="1" x14ac:dyDescent="0.3">
      <c r="B23" s="70" t="s">
        <v>469</v>
      </c>
      <c r="C23" s="110">
        <v>348</v>
      </c>
      <c r="D23" s="224">
        <f>(C23/(C$20/100))%</f>
        <v>0.34251968503937008</v>
      </c>
      <c r="E23" s="220"/>
      <c r="F23" s="160"/>
      <c r="G23" s="65"/>
      <c r="H23" s="65"/>
      <c r="I23" s="65"/>
      <c r="J23" s="65"/>
    </row>
    <row r="24" spans="2:10" ht="24" thickBot="1" x14ac:dyDescent="0.3">
      <c r="B24" s="79" t="s">
        <v>318</v>
      </c>
      <c r="C24" s="256">
        <f>SUM(C25:C27)</f>
        <v>301</v>
      </c>
      <c r="D24" s="223">
        <f>(C24/(C$33/100))%</f>
        <v>0.14562167392356071</v>
      </c>
      <c r="E24" s="160"/>
      <c r="F24" s="160"/>
      <c r="G24" s="65"/>
      <c r="H24" s="65"/>
      <c r="I24" s="65"/>
      <c r="J24" s="65"/>
    </row>
    <row r="25" spans="2:10" ht="24" thickBot="1" x14ac:dyDescent="0.3">
      <c r="B25" s="70" t="s">
        <v>467</v>
      </c>
      <c r="C25" s="110">
        <v>64</v>
      </c>
      <c r="D25" s="224">
        <f>(C25/(C$24/100))%</f>
        <v>0.21262458471760798</v>
      </c>
      <c r="E25" s="166"/>
      <c r="F25" s="161"/>
      <c r="G25" s="65"/>
      <c r="H25" s="65"/>
      <c r="I25" s="65"/>
      <c r="J25" s="65"/>
    </row>
    <row r="26" spans="2:10" ht="24" thickBot="1" x14ac:dyDescent="0.3">
      <c r="B26" s="70" t="s">
        <v>468</v>
      </c>
      <c r="C26" s="110">
        <v>58</v>
      </c>
      <c r="D26" s="224">
        <f>(C26/(C$24/100))%</f>
        <v>0.19269102990033227</v>
      </c>
      <c r="E26" s="166"/>
      <c r="F26" s="161"/>
      <c r="G26" s="65"/>
      <c r="H26" s="65"/>
      <c r="I26" s="65"/>
      <c r="J26" s="65"/>
    </row>
    <row r="27" spans="2:10" ht="24" thickBot="1" x14ac:dyDescent="0.3">
      <c r="B27" s="70" t="s">
        <v>469</v>
      </c>
      <c r="C27" s="110">
        <v>179</v>
      </c>
      <c r="D27" s="224">
        <f>(C27/(C$24/100))%</f>
        <v>0.59468438538205992</v>
      </c>
      <c r="E27" s="166"/>
      <c r="F27" s="161"/>
      <c r="G27" s="65"/>
      <c r="H27" s="65"/>
      <c r="I27" s="65"/>
      <c r="J27" s="65"/>
    </row>
    <row r="28" spans="2:10" ht="24" thickBot="1" x14ac:dyDescent="0.3">
      <c r="B28" s="79" t="s">
        <v>319</v>
      </c>
      <c r="C28" s="256">
        <f>SUM(C29:C31)</f>
        <v>3</v>
      </c>
      <c r="D28" s="223">
        <f>(C28/(C$33/100))%</f>
        <v>1.4513788098693759E-3</v>
      </c>
      <c r="E28" s="161"/>
      <c r="F28" s="161"/>
      <c r="G28" s="65"/>
      <c r="H28" s="65"/>
      <c r="I28" s="65"/>
      <c r="J28" s="65"/>
    </row>
    <row r="29" spans="2:10" ht="24" thickBot="1" x14ac:dyDescent="0.3">
      <c r="B29" s="70" t="s">
        <v>467</v>
      </c>
      <c r="C29" s="110">
        <v>0</v>
      </c>
      <c r="D29" s="224">
        <f>(C29/(C$28/100))%</f>
        <v>0</v>
      </c>
      <c r="E29" s="166"/>
      <c r="F29" s="161"/>
      <c r="G29" s="65"/>
      <c r="H29" s="65"/>
      <c r="I29" s="65"/>
      <c r="J29" s="65"/>
    </row>
    <row r="30" spans="2:10" ht="24" thickBot="1" x14ac:dyDescent="0.3">
      <c r="B30" s="70" t="s">
        <v>468</v>
      </c>
      <c r="C30" s="110">
        <v>2</v>
      </c>
      <c r="D30" s="224">
        <f>(C30/(C$28/100))%</f>
        <v>0.66666666666666674</v>
      </c>
      <c r="E30" s="166"/>
      <c r="F30" s="161"/>
      <c r="G30" s="65"/>
      <c r="H30" s="65"/>
      <c r="I30" s="65"/>
      <c r="J30" s="65"/>
    </row>
    <row r="31" spans="2:10" ht="24" thickBot="1" x14ac:dyDescent="0.3">
      <c r="B31" s="70" t="s">
        <v>469</v>
      </c>
      <c r="C31" s="110">
        <v>1</v>
      </c>
      <c r="D31" s="224">
        <f>(C31/(C$28/100))%</f>
        <v>0.33333333333333337</v>
      </c>
      <c r="E31" s="166"/>
      <c r="F31" s="161"/>
      <c r="G31" s="65"/>
      <c r="H31" s="65"/>
      <c r="I31" s="65"/>
      <c r="J31" s="65"/>
    </row>
    <row r="32" spans="2:10" ht="24" thickBot="1" x14ac:dyDescent="0.3">
      <c r="B32" s="147" t="s">
        <v>304</v>
      </c>
      <c r="C32" s="236">
        <v>65</v>
      </c>
      <c r="D32" s="223">
        <f>(C32/(C$33/100))%</f>
        <v>3.1446540880503145E-2</v>
      </c>
      <c r="E32" s="161"/>
      <c r="F32" s="161"/>
      <c r="G32" s="65"/>
      <c r="H32" s="65"/>
      <c r="I32" s="65"/>
      <c r="J32" s="65"/>
    </row>
    <row r="33" spans="2:10" ht="24" thickBot="1" x14ac:dyDescent="0.3">
      <c r="B33" s="67" t="s">
        <v>251</v>
      </c>
      <c r="C33" s="68">
        <f>C16+C20+C24+C28+C32</f>
        <v>2067</v>
      </c>
      <c r="D33" s="238">
        <f>D32+D28+D24+D20+D16</f>
        <v>0.99999999999999989</v>
      </c>
      <c r="E33" s="161"/>
      <c r="F33" s="161"/>
      <c r="G33" s="65"/>
      <c r="H33" s="65"/>
      <c r="I33" s="65"/>
      <c r="J33" s="65"/>
    </row>
    <row r="34" spans="2:10" ht="23.25" x14ac:dyDescent="0.25">
      <c r="B34" s="187"/>
      <c r="C34" s="187"/>
      <c r="D34" s="161"/>
      <c r="E34" s="161"/>
      <c r="F34" s="161"/>
      <c r="G34" s="65"/>
      <c r="H34" s="65"/>
      <c r="I34" s="65"/>
      <c r="J34" s="65"/>
    </row>
    <row r="35" spans="2:10" ht="24" thickBot="1" x14ac:dyDescent="0.3">
      <c r="B35" s="187"/>
      <c r="C35" s="187"/>
      <c r="D35" s="161"/>
      <c r="E35" s="161"/>
      <c r="F35" s="161"/>
      <c r="G35" s="65"/>
      <c r="H35" s="65"/>
      <c r="I35" s="65"/>
      <c r="J35" s="65"/>
    </row>
    <row r="36" spans="2:10" ht="24" thickBot="1" x14ac:dyDescent="0.4">
      <c r="B36" s="348" t="s">
        <v>484</v>
      </c>
      <c r="C36" s="349"/>
      <c r="D36" s="161"/>
      <c r="E36" s="161"/>
      <c r="F36" s="161"/>
      <c r="G36" s="65"/>
      <c r="H36" s="65"/>
      <c r="I36" s="65"/>
      <c r="J36" s="65"/>
    </row>
    <row r="37" spans="2:10" ht="24" thickBot="1" x14ac:dyDescent="0.4">
      <c r="B37" s="130"/>
      <c r="C37" s="130"/>
      <c r="D37" s="161"/>
      <c r="E37" s="161"/>
      <c r="F37" s="161"/>
      <c r="G37" s="65"/>
      <c r="H37" s="65"/>
      <c r="I37" s="65"/>
      <c r="J37" s="65"/>
    </row>
    <row r="38" spans="2:10" ht="24" thickBot="1" x14ac:dyDescent="0.3">
      <c r="B38" s="136" t="s">
        <v>10</v>
      </c>
      <c r="C38" s="137" t="s">
        <v>249</v>
      </c>
      <c r="D38" s="161"/>
      <c r="E38" s="161"/>
      <c r="F38" s="161"/>
      <c r="G38" s="65"/>
      <c r="H38" s="65"/>
      <c r="I38" s="65"/>
      <c r="J38" s="65"/>
    </row>
    <row r="39" spans="2:10" ht="69" customHeight="1" thickBot="1" x14ac:dyDescent="0.3">
      <c r="B39" s="132" t="s">
        <v>11</v>
      </c>
      <c r="C39" s="59" t="s">
        <v>485</v>
      </c>
      <c r="D39" s="161"/>
      <c r="E39" s="166"/>
      <c r="F39" s="161"/>
      <c r="G39" s="65"/>
      <c r="H39" s="65"/>
      <c r="I39" s="65"/>
      <c r="J39" s="65"/>
    </row>
    <row r="40" spans="2:10" ht="88.5" customHeight="1" thickBot="1" x14ac:dyDescent="0.3">
      <c r="B40" s="134" t="s">
        <v>277</v>
      </c>
      <c r="C40" s="135" t="s">
        <v>486</v>
      </c>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24" thickBot="1" x14ac:dyDescent="0.3">
      <c r="B43" s="187"/>
      <c r="C43" s="243"/>
      <c r="D43" s="244"/>
      <c r="E43" s="244"/>
      <c r="F43" s="244"/>
      <c r="G43" s="65"/>
      <c r="H43" s="65"/>
      <c r="I43" s="65"/>
      <c r="J43" s="65"/>
    </row>
    <row r="44" spans="2:10" ht="24" thickBot="1" x14ac:dyDescent="0.4">
      <c r="B44" s="99" t="s">
        <v>491</v>
      </c>
      <c r="C44" s="377" t="s">
        <v>316</v>
      </c>
      <c r="D44" s="379"/>
      <c r="E44" s="379"/>
      <c r="F44" s="379"/>
      <c r="G44" s="374"/>
      <c r="H44" s="65"/>
      <c r="I44" s="65"/>
      <c r="J44" s="65"/>
    </row>
    <row r="45" spans="2:10" ht="34.5" customHeight="1" thickBot="1" x14ac:dyDescent="0.3">
      <c r="C45" s="369" t="s">
        <v>264</v>
      </c>
      <c r="D45" s="380"/>
      <c r="E45" s="380"/>
      <c r="F45" s="380"/>
      <c r="G45" s="374"/>
      <c r="H45" s="65"/>
      <c r="I45" s="65"/>
      <c r="J45" s="65"/>
    </row>
    <row r="46" spans="2:10" ht="24" thickBot="1" x14ac:dyDescent="0.3">
      <c r="C46" s="262" t="s">
        <v>328</v>
      </c>
      <c r="D46" s="262" t="s">
        <v>317</v>
      </c>
      <c r="E46" s="262" t="s">
        <v>318</v>
      </c>
      <c r="F46" s="262" t="s">
        <v>319</v>
      </c>
      <c r="G46" s="263" t="s">
        <v>250</v>
      </c>
      <c r="H46" s="65"/>
      <c r="I46" s="65"/>
      <c r="J46" s="65"/>
    </row>
    <row r="47" spans="2:10" ht="24" thickBot="1" x14ac:dyDescent="0.3">
      <c r="B47" s="70" t="s">
        <v>467</v>
      </c>
      <c r="C47" s="180">
        <f>(C17/(C$33/100))%</f>
        <v>0.30769230769230765</v>
      </c>
      <c r="D47" s="180">
        <f>(C21/(C$33/100))%</f>
        <v>0.32075471698113206</v>
      </c>
      <c r="E47" s="180">
        <f>(C25/(C$33/100))%</f>
        <v>3.0962747943880018E-2</v>
      </c>
      <c r="F47" s="180">
        <f>(C29/(C$33/100))%</f>
        <v>0</v>
      </c>
      <c r="G47" s="265">
        <v>0</v>
      </c>
      <c r="H47" s="65"/>
      <c r="I47" s="65"/>
      <c r="J47" s="65"/>
    </row>
    <row r="48" spans="2:10" ht="24" thickBot="1" x14ac:dyDescent="0.3">
      <c r="B48" s="70" t="s">
        <v>468</v>
      </c>
      <c r="C48" s="196">
        <f>(C18/(C$33/100))%</f>
        <v>0</v>
      </c>
      <c r="D48" s="196">
        <f>(C22/(C$33/100))%</f>
        <v>2.4189646831156266E-3</v>
      </c>
      <c r="E48" s="196">
        <f>(C26/(C$33/100))%</f>
        <v>2.8059990324141262E-2</v>
      </c>
      <c r="F48" s="196">
        <f>(C30/(C$33/100))%</f>
        <v>9.6758587324625057E-4</v>
      </c>
      <c r="G48" s="267">
        <v>0</v>
      </c>
      <c r="H48" s="65"/>
      <c r="I48" s="65"/>
      <c r="J48" s="65"/>
    </row>
    <row r="49" spans="2:10" ht="24" thickBot="1" x14ac:dyDescent="0.3">
      <c r="B49" s="70" t="s">
        <v>469</v>
      </c>
      <c r="C49" s="196">
        <f>(C19/(C$33/100))%</f>
        <v>2.2254475084663761E-2</v>
      </c>
      <c r="D49" s="196">
        <f>(C23/(C$33/100))%</f>
        <v>0.16835994194484757</v>
      </c>
      <c r="E49" s="196">
        <f>(C27/(C$33/100))%</f>
        <v>8.6598935655539416E-2</v>
      </c>
      <c r="F49" s="196">
        <f>(C31/(C$33/100))%</f>
        <v>4.8379293662312528E-4</v>
      </c>
      <c r="G49" s="267">
        <v>0</v>
      </c>
      <c r="H49" s="65"/>
      <c r="I49" s="65"/>
      <c r="J49" s="65"/>
    </row>
    <row r="50" spans="2:10" ht="75" customHeight="1" thickBot="1" x14ac:dyDescent="0.3">
      <c r="B50" s="79" t="s">
        <v>260</v>
      </c>
      <c r="C50" s="212">
        <f>SUM(C47:C49)</f>
        <v>0.32994678277697143</v>
      </c>
      <c r="D50" s="212">
        <f>SUM(D47:D49)</f>
        <v>0.49153362360909525</v>
      </c>
      <c r="E50" s="212">
        <f>SUM(E47:E49)</f>
        <v>0.14562167392356068</v>
      </c>
      <c r="F50" s="212">
        <f>SUM(F47:F49)</f>
        <v>1.4513788098693759E-3</v>
      </c>
      <c r="G50" s="212">
        <f>D32</f>
        <v>3.1446540880503145E-2</v>
      </c>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x14ac:dyDescent="0.2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x14ac:dyDescent="0.25">
      <c r="B93" s="65"/>
      <c r="C93" s="65"/>
      <c r="D93" s="65"/>
      <c r="E93" s="65"/>
      <c r="F93" s="65"/>
      <c r="G93" s="65"/>
      <c r="H93" s="65"/>
      <c r="I93" s="65"/>
    </row>
    <row r="94" spans="2:10" x14ac:dyDescent="0.25">
      <c r="B94" s="65"/>
      <c r="C94" s="65"/>
      <c r="D94" s="65"/>
      <c r="E94" s="65"/>
      <c r="F94" s="65"/>
      <c r="G94" s="65"/>
      <c r="H94" s="65"/>
      <c r="I94" s="65"/>
    </row>
    <row r="95" spans="2:10" x14ac:dyDescent="0.25">
      <c r="B95" s="65"/>
      <c r="C95" s="65"/>
      <c r="D95" s="65"/>
      <c r="E95" s="65"/>
      <c r="F95" s="65"/>
      <c r="G95" s="65"/>
      <c r="H95" s="65"/>
      <c r="I95" s="65"/>
    </row>
    <row r="96" spans="2:10" x14ac:dyDescent="0.25">
      <c r="B96" s="65"/>
      <c r="C96" s="65"/>
      <c r="D96" s="65"/>
      <c r="E96" s="65"/>
      <c r="F96" s="65"/>
      <c r="G96" s="65"/>
      <c r="H96" s="65"/>
      <c r="I96" s="65"/>
    </row>
    <row r="97" spans="3:9" ht="23.25" x14ac:dyDescent="0.35">
      <c r="C97" s="131"/>
      <c r="D97" s="131"/>
      <c r="H97" s="65"/>
      <c r="I97" s="65"/>
    </row>
    <row r="98" spans="3:9" x14ac:dyDescent="0.25">
      <c r="H98" s="65"/>
      <c r="I98" s="65"/>
    </row>
    <row r="99" spans="3:9" x14ac:dyDescent="0.25">
      <c r="H99" s="65"/>
      <c r="I99" s="65"/>
    </row>
    <row r="100" spans="3:9" x14ac:dyDescent="0.25">
      <c r="H100" s="65"/>
      <c r="I100" s="65"/>
    </row>
    <row r="101" spans="3:9" x14ac:dyDescent="0.25">
      <c r="H101" s="65"/>
    </row>
    <row r="102" spans="3:9" x14ac:dyDescent="0.25">
      <c r="H102" s="65"/>
    </row>
    <row r="103" spans="3:9" x14ac:dyDescent="0.25">
      <c r="H103" s="65"/>
    </row>
  </sheetData>
  <mergeCells count="6">
    <mergeCell ref="C45:G45"/>
    <mergeCell ref="I4:I5"/>
    <mergeCell ref="J4:J5"/>
    <mergeCell ref="B9:D9"/>
    <mergeCell ref="B36:C36"/>
    <mergeCell ref="C44:G44"/>
  </mergeCells>
  <dataValidations count="6">
    <dataValidation type="list" allowBlank="1" showInputMessage="1" showErrorMessage="1" promptTitle="VALORES POSIBLES ASIGNADOR IOT" sqref="F4" xr:uid="{C3F4D06D-72B9-4848-A4DE-6ADE26F9C2C3}">
      <formula1>"CRÍTICA,ALTA,MEDIA,BAJA,NINGUNA"</formula1>
    </dataValidation>
    <dataValidation type="list" allowBlank="1" showInputMessage="1" showErrorMessage="1" sqref="I6" xr:uid="{F6E93791-8906-47F2-A481-5D71AD7F0C61}">
      <formula1>"vultures@jpcert.or.jp,cve@mitre.org/cve@cert.org.tw,talos-cna@cisco.com/psirt@cisco.com,psirt@bosch.com,OTRO"</formula1>
    </dataValidation>
    <dataValidation type="list" allowBlank="1" showInputMessage="1" showErrorMessage="1" promptTitle="VALORES POSIBLES ASIGNADOR IOT" sqref="H6" xr:uid="{FB7A15DE-BA95-4405-8936-4959AD0FD51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ECD4046E-9243-409B-B03F-D0D939754363}">
      <formula1>"CRÍTICA,ALTA,MEDIA,BAJA,NINGUNA"</formula1>
    </dataValidation>
    <dataValidation type="list" allowBlank="1" showInputMessage="1" showErrorMessage="1" sqref="G5" xr:uid="{ED948FB6-8169-4021-8BF4-983D1473228C}">
      <formula1>"ALTO,BAJO,NINGUNO"</formula1>
    </dataValidation>
    <dataValidation type="list" allowBlank="1" showInputMessage="1" showErrorMessage="1" promptTitle="VALORES POSIBLES ASIGNADOR IOT" sqref="F5" xr:uid="{1F581941-F59F-4EDC-979C-23AC49B359DF}">
      <formula1>"ALTO,BAJO,NINGUNO"</formula1>
    </dataValidation>
  </dataValidations>
  <hyperlinks>
    <hyperlink ref="F4" r:id="rId1" display="cve@mitre.org/cve@cert.org.tw" xr:uid="{25381A1D-29D7-43F5-A470-38C35B2D0D90}"/>
    <hyperlink ref="G4" r:id="rId2" display="vultures@jpcert.or.jp" xr:uid="{F44A36B6-FDD3-40B5-94E9-B8E6F48A9D1C}"/>
    <hyperlink ref="F5" r:id="rId3" display="cve@mitre.org/cve@cert.org.tw" xr:uid="{AFBBF884-762C-4918-9FE6-2C18306FC835}"/>
    <hyperlink ref="G5" r:id="rId4" display="vultures@jpcert.or.jp" xr:uid="{CF9397CD-CF85-43D7-91B2-B1832B75228C}"/>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2D399-B402-4C73-AA67-4C45F38E8ACF}">
  <dimension ref="B2:K103"/>
  <sheetViews>
    <sheetView topLeftCell="A56" zoomScale="40" zoomScaleNormal="40" workbookViewId="0">
      <selection activeCell="D13" sqref="D13"/>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336</v>
      </c>
      <c r="C4" s="259" t="s">
        <v>337</v>
      </c>
      <c r="D4" s="3" t="s">
        <v>338</v>
      </c>
      <c r="E4" s="4" t="s">
        <v>282</v>
      </c>
      <c r="F4" s="260" t="s">
        <v>329</v>
      </c>
      <c r="G4" s="260" t="s">
        <v>329</v>
      </c>
      <c r="H4" s="261" t="s">
        <v>248</v>
      </c>
      <c r="I4" s="381" t="s">
        <v>492</v>
      </c>
      <c r="J4" s="378"/>
      <c r="K4" s="170"/>
    </row>
    <row r="5" spans="2:11" ht="188.25" customHeight="1" thickTop="1" thickBot="1" x14ac:dyDescent="0.3">
      <c r="B5" s="290" t="s">
        <v>501</v>
      </c>
      <c r="C5" s="259" t="s">
        <v>500</v>
      </c>
      <c r="D5" s="293" t="s">
        <v>502</v>
      </c>
      <c r="E5" s="4" t="s">
        <v>282</v>
      </c>
      <c r="F5" s="260" t="s">
        <v>467</v>
      </c>
      <c r="G5" s="260" t="s">
        <v>467</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493</v>
      </c>
      <c r="D12" s="12"/>
      <c r="E12" s="12"/>
      <c r="F12" s="12"/>
      <c r="G12" s="65"/>
      <c r="H12" s="65"/>
      <c r="I12" s="65"/>
      <c r="J12" s="65"/>
    </row>
    <row r="13" spans="2:11" ht="102.75" customHeight="1" thickBot="1" x14ac:dyDescent="0.4">
      <c r="B13" s="13" t="s">
        <v>277</v>
      </c>
      <c r="C13" s="59" t="s">
        <v>494</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495</v>
      </c>
      <c r="C15" s="32" t="s">
        <v>12</v>
      </c>
      <c r="D15" s="162" t="s">
        <v>326</v>
      </c>
      <c r="E15" s="193"/>
      <c r="F15" s="193"/>
      <c r="G15" s="65"/>
      <c r="H15" s="65"/>
      <c r="I15" s="65"/>
      <c r="J15" s="65"/>
    </row>
    <row r="16" spans="2:11" ht="31.5" customHeight="1" thickBot="1" x14ac:dyDescent="0.3">
      <c r="B16" s="79" t="s">
        <v>328</v>
      </c>
      <c r="C16" s="253">
        <f>SUM(C17:C19)</f>
        <v>682</v>
      </c>
      <c r="D16" s="223">
        <f>(C16/(C$33/100))%</f>
        <v>0.32994678277697143</v>
      </c>
      <c r="E16" s="193"/>
      <c r="F16" s="193"/>
      <c r="G16" s="65"/>
      <c r="H16" s="65"/>
      <c r="I16" s="65"/>
      <c r="J16" s="65"/>
    </row>
    <row r="17" spans="2:10" ht="35.25" customHeight="1" thickBot="1" x14ac:dyDescent="0.3">
      <c r="B17" s="70" t="s">
        <v>467</v>
      </c>
      <c r="C17" s="110">
        <v>677</v>
      </c>
      <c r="D17" s="224">
        <f>(C17/(C$16/100))%</f>
        <v>0.99266862170087977</v>
      </c>
      <c r="E17" s="252"/>
      <c r="F17" s="193"/>
      <c r="G17" s="65"/>
      <c r="H17" s="65"/>
      <c r="I17" s="65"/>
      <c r="J17" s="65"/>
    </row>
    <row r="18" spans="2:10" ht="39" customHeight="1" thickBot="1" x14ac:dyDescent="0.3">
      <c r="B18" s="70" t="s">
        <v>468</v>
      </c>
      <c r="C18" s="110">
        <v>0</v>
      </c>
      <c r="D18" s="224">
        <f>(C18/(C$16/100))%</f>
        <v>0</v>
      </c>
      <c r="E18" s="252"/>
      <c r="F18" s="193"/>
      <c r="G18" s="65"/>
      <c r="H18" s="65"/>
      <c r="I18" s="65"/>
      <c r="J18" s="65"/>
    </row>
    <row r="19" spans="2:10" ht="30" customHeight="1" thickBot="1" x14ac:dyDescent="0.3">
      <c r="B19" s="70" t="s">
        <v>469</v>
      </c>
      <c r="C19" s="110">
        <v>5</v>
      </c>
      <c r="D19" s="224">
        <f>(C19/(C$16/100))%</f>
        <v>7.331378299120235E-3</v>
      </c>
      <c r="E19" s="252"/>
      <c r="F19" s="193"/>
      <c r="G19" s="65"/>
      <c r="H19" s="65"/>
      <c r="I19" s="65"/>
      <c r="J19" s="65"/>
    </row>
    <row r="20" spans="2:10" ht="36.75" customHeight="1" thickBot="1" x14ac:dyDescent="0.3">
      <c r="B20" s="79" t="s">
        <v>317</v>
      </c>
      <c r="C20" s="256">
        <f>SUM(C21:C23)</f>
        <v>1016</v>
      </c>
      <c r="D20" s="223">
        <f>(C20/(C$33/100))%</f>
        <v>0.49153362360909525</v>
      </c>
      <c r="E20" s="159"/>
      <c r="F20" s="159"/>
      <c r="G20" s="65"/>
      <c r="H20" s="65"/>
      <c r="I20" s="65"/>
      <c r="J20" s="65"/>
    </row>
    <row r="21" spans="2:10" ht="24" thickBot="1" x14ac:dyDescent="0.3">
      <c r="B21" s="70" t="s">
        <v>467</v>
      </c>
      <c r="C21" s="110">
        <v>923</v>
      </c>
      <c r="D21" s="224">
        <f>(C21/(C$20/100))%</f>
        <v>0.9084645669291338</v>
      </c>
      <c r="E21" s="220"/>
      <c r="F21" s="160"/>
      <c r="G21" s="65"/>
      <c r="H21" s="65"/>
      <c r="I21" s="65"/>
      <c r="J21" s="65"/>
    </row>
    <row r="22" spans="2:10" ht="24" thickBot="1" x14ac:dyDescent="0.3">
      <c r="B22" s="70" t="s">
        <v>468</v>
      </c>
      <c r="C22" s="110">
        <v>1</v>
      </c>
      <c r="D22" s="224">
        <f>(C22/(C$20/100))%</f>
        <v>9.8425196850393699E-4</v>
      </c>
      <c r="E22" s="220"/>
      <c r="F22" s="160"/>
      <c r="G22" s="65"/>
      <c r="H22" s="65"/>
      <c r="I22" s="65"/>
      <c r="J22" s="65"/>
    </row>
    <row r="23" spans="2:10" ht="30" customHeight="1" thickBot="1" x14ac:dyDescent="0.3">
      <c r="B23" s="70" t="s">
        <v>469</v>
      </c>
      <c r="C23" s="110">
        <v>92</v>
      </c>
      <c r="D23" s="224">
        <f>(C23/(C$20/100))%</f>
        <v>9.055118110236221E-2</v>
      </c>
      <c r="E23" s="220"/>
      <c r="F23" s="160"/>
      <c r="G23" s="65"/>
      <c r="H23" s="65"/>
      <c r="I23" s="65"/>
      <c r="J23" s="65"/>
    </row>
    <row r="24" spans="2:10" ht="24" thickBot="1" x14ac:dyDescent="0.3">
      <c r="B24" s="79" t="s">
        <v>318</v>
      </c>
      <c r="C24" s="256">
        <f>SUM(C25:C27)</f>
        <v>301</v>
      </c>
      <c r="D24" s="223">
        <f>(C24/(C$33/100))%</f>
        <v>0.14562167392356071</v>
      </c>
      <c r="E24" s="160"/>
      <c r="F24" s="160"/>
      <c r="G24" s="65"/>
      <c r="H24" s="65"/>
      <c r="I24" s="65"/>
      <c r="J24" s="65"/>
    </row>
    <row r="25" spans="2:10" ht="24" thickBot="1" x14ac:dyDescent="0.3">
      <c r="B25" s="70" t="s">
        <v>467</v>
      </c>
      <c r="C25" s="110">
        <v>108</v>
      </c>
      <c r="D25" s="224">
        <f>(C25/(C$24/100))%</f>
        <v>0.35880398671096353</v>
      </c>
      <c r="E25" s="166"/>
      <c r="F25" s="161"/>
      <c r="G25" s="65"/>
      <c r="H25" s="65"/>
      <c r="I25" s="65"/>
      <c r="J25" s="65"/>
    </row>
    <row r="26" spans="2:10" ht="24" thickBot="1" x14ac:dyDescent="0.3">
      <c r="B26" s="70" t="s">
        <v>468</v>
      </c>
      <c r="C26" s="110">
        <v>7</v>
      </c>
      <c r="D26" s="224">
        <f>(C26/(C$24/100))%</f>
        <v>2.3255813953488372E-2</v>
      </c>
      <c r="E26" s="166"/>
      <c r="F26" s="161"/>
      <c r="G26" s="65"/>
      <c r="H26" s="65"/>
      <c r="I26" s="65"/>
      <c r="J26" s="65"/>
    </row>
    <row r="27" spans="2:10" ht="24" thickBot="1" x14ac:dyDescent="0.3">
      <c r="B27" s="70" t="s">
        <v>469</v>
      </c>
      <c r="C27" s="110">
        <v>186</v>
      </c>
      <c r="D27" s="224">
        <f>(C27/(C$24/100))%</f>
        <v>0.61794019933554822</v>
      </c>
      <c r="E27" s="166"/>
      <c r="F27" s="161"/>
      <c r="G27" s="65"/>
      <c r="H27" s="65"/>
      <c r="I27" s="65"/>
      <c r="J27" s="65"/>
    </row>
    <row r="28" spans="2:10" ht="24" thickBot="1" x14ac:dyDescent="0.3">
      <c r="B28" s="79" t="s">
        <v>319</v>
      </c>
      <c r="C28" s="256">
        <f>SUM(C29:C31)</f>
        <v>3</v>
      </c>
      <c r="D28" s="223">
        <f>(C28/(C$33/100))%</f>
        <v>1.4513788098693759E-3</v>
      </c>
      <c r="E28" s="161"/>
      <c r="F28" s="161"/>
      <c r="G28" s="65"/>
      <c r="H28" s="65"/>
      <c r="I28" s="65"/>
      <c r="J28" s="65"/>
    </row>
    <row r="29" spans="2:10" ht="24" thickBot="1" x14ac:dyDescent="0.3">
      <c r="B29" s="70" t="s">
        <v>467</v>
      </c>
      <c r="C29" s="110">
        <v>0</v>
      </c>
      <c r="D29" s="224">
        <f>(C29/(C$28/100))%</f>
        <v>0</v>
      </c>
      <c r="E29" s="166"/>
      <c r="F29" s="161"/>
      <c r="G29" s="65"/>
      <c r="H29" s="65"/>
      <c r="I29" s="65"/>
      <c r="J29" s="65"/>
    </row>
    <row r="30" spans="2:10" ht="24" thickBot="1" x14ac:dyDescent="0.3">
      <c r="B30" s="70" t="s">
        <v>468</v>
      </c>
      <c r="C30" s="110">
        <v>0</v>
      </c>
      <c r="D30" s="224">
        <f>(C30/(C$28/100))%</f>
        <v>0</v>
      </c>
      <c r="E30" s="166"/>
      <c r="F30" s="161"/>
      <c r="G30" s="65"/>
      <c r="H30" s="65"/>
      <c r="I30" s="65"/>
      <c r="J30" s="65"/>
    </row>
    <row r="31" spans="2:10" ht="24" thickBot="1" x14ac:dyDescent="0.3">
      <c r="B31" s="70" t="s">
        <v>469</v>
      </c>
      <c r="C31" s="110">
        <v>3</v>
      </c>
      <c r="D31" s="224">
        <f>(C31/(C$28/100))%</f>
        <v>1</v>
      </c>
      <c r="E31" s="166"/>
      <c r="F31" s="161"/>
      <c r="G31" s="65"/>
      <c r="H31" s="65"/>
      <c r="I31" s="65"/>
      <c r="J31" s="65"/>
    </row>
    <row r="32" spans="2:10" ht="24" thickBot="1" x14ac:dyDescent="0.3">
      <c r="B32" s="147" t="s">
        <v>304</v>
      </c>
      <c r="C32" s="236">
        <v>65</v>
      </c>
      <c r="D32" s="223">
        <f>(C32/(C$33/100))%</f>
        <v>3.1446540880503145E-2</v>
      </c>
      <c r="E32" s="161"/>
      <c r="F32" s="161"/>
      <c r="G32" s="65"/>
      <c r="H32" s="65"/>
      <c r="I32" s="65"/>
      <c r="J32" s="65"/>
    </row>
    <row r="33" spans="2:10" ht="24" thickBot="1" x14ac:dyDescent="0.3">
      <c r="B33" s="67" t="s">
        <v>251</v>
      </c>
      <c r="C33" s="68">
        <f>C16+C20+C24+C28+C32</f>
        <v>2067</v>
      </c>
      <c r="D33" s="238">
        <f>D32+D28+D24+D20+D16</f>
        <v>0.99999999999999989</v>
      </c>
      <c r="E33" s="161"/>
      <c r="F33" s="161"/>
      <c r="G33" s="65"/>
      <c r="H33" s="65"/>
      <c r="I33" s="65"/>
      <c r="J33" s="65"/>
    </row>
    <row r="34" spans="2:10" ht="23.25" x14ac:dyDescent="0.25">
      <c r="B34" s="187"/>
      <c r="C34" s="187"/>
      <c r="D34" s="161"/>
      <c r="E34" s="161"/>
      <c r="F34" s="161"/>
      <c r="G34" s="65"/>
      <c r="H34" s="65"/>
      <c r="I34" s="65"/>
      <c r="J34" s="65"/>
    </row>
    <row r="35" spans="2:10" ht="24" thickBot="1" x14ac:dyDescent="0.3">
      <c r="B35" s="187"/>
      <c r="C35" s="187"/>
      <c r="D35" s="161"/>
      <c r="E35" s="161"/>
      <c r="F35" s="161"/>
      <c r="G35" s="65"/>
      <c r="H35" s="65"/>
      <c r="I35" s="65"/>
      <c r="J35" s="65"/>
    </row>
    <row r="36" spans="2:10" ht="24" thickBot="1" x14ac:dyDescent="0.4">
      <c r="B36" s="348" t="s">
        <v>496</v>
      </c>
      <c r="C36" s="349"/>
      <c r="D36" s="161"/>
      <c r="E36" s="161"/>
      <c r="F36" s="161"/>
      <c r="G36" s="65"/>
      <c r="H36" s="65"/>
      <c r="I36" s="65"/>
      <c r="J36" s="65"/>
    </row>
    <row r="37" spans="2:10" ht="24" thickBot="1" x14ac:dyDescent="0.4">
      <c r="B37" s="130"/>
      <c r="C37" s="130"/>
      <c r="D37" s="161"/>
      <c r="E37" s="161"/>
      <c r="F37" s="161"/>
      <c r="G37" s="65"/>
      <c r="H37" s="65"/>
      <c r="I37" s="65"/>
      <c r="J37" s="65"/>
    </row>
    <row r="38" spans="2:10" ht="24" thickBot="1" x14ac:dyDescent="0.3">
      <c r="B38" s="136" t="s">
        <v>10</v>
      </c>
      <c r="C38" s="137" t="s">
        <v>249</v>
      </c>
      <c r="D38" s="161"/>
      <c r="E38" s="161"/>
      <c r="F38" s="161"/>
      <c r="G38" s="65"/>
      <c r="H38" s="65"/>
      <c r="I38" s="65"/>
      <c r="J38" s="65"/>
    </row>
    <row r="39" spans="2:10" ht="69" customHeight="1" thickBot="1" x14ac:dyDescent="0.3">
      <c r="B39" s="132" t="s">
        <v>11</v>
      </c>
      <c r="C39" s="59" t="s">
        <v>497</v>
      </c>
      <c r="D39" s="161"/>
      <c r="E39" s="166"/>
      <c r="F39" s="161"/>
      <c r="G39" s="65"/>
      <c r="H39" s="65"/>
      <c r="I39" s="65"/>
      <c r="J39" s="65"/>
    </row>
    <row r="40" spans="2:10" ht="88.5" customHeight="1" thickBot="1" x14ac:dyDescent="0.3">
      <c r="B40" s="134" t="s">
        <v>277</v>
      </c>
      <c r="C40" s="135" t="s">
        <v>498</v>
      </c>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24" thickBot="1" x14ac:dyDescent="0.3">
      <c r="B43" s="187"/>
      <c r="C43" s="243"/>
      <c r="D43" s="244"/>
      <c r="E43" s="244"/>
      <c r="F43" s="244"/>
      <c r="G43" s="65"/>
      <c r="H43" s="65"/>
      <c r="I43" s="65"/>
      <c r="J43" s="65"/>
    </row>
    <row r="44" spans="2:10" ht="24" thickBot="1" x14ac:dyDescent="0.4">
      <c r="B44" s="99" t="s">
        <v>499</v>
      </c>
      <c r="C44" s="377" t="s">
        <v>316</v>
      </c>
      <c r="D44" s="379"/>
      <c r="E44" s="379"/>
      <c r="F44" s="379"/>
      <c r="G44" s="374"/>
      <c r="H44" s="65"/>
      <c r="I44" s="65"/>
      <c r="J44" s="65"/>
    </row>
    <row r="45" spans="2:10" ht="34.5" customHeight="1" thickBot="1" x14ac:dyDescent="0.3">
      <c r="C45" s="369" t="s">
        <v>264</v>
      </c>
      <c r="D45" s="380"/>
      <c r="E45" s="380"/>
      <c r="F45" s="380"/>
      <c r="G45" s="374"/>
      <c r="H45" s="65"/>
      <c r="I45" s="65"/>
      <c r="J45" s="65"/>
    </row>
    <row r="46" spans="2:10" ht="24" thickBot="1" x14ac:dyDescent="0.3">
      <c r="C46" s="262" t="s">
        <v>328</v>
      </c>
      <c r="D46" s="262" t="s">
        <v>317</v>
      </c>
      <c r="E46" s="262" t="s">
        <v>318</v>
      </c>
      <c r="F46" s="262" t="s">
        <v>319</v>
      </c>
      <c r="G46" s="263" t="s">
        <v>250</v>
      </c>
      <c r="H46" s="65"/>
      <c r="I46" s="65"/>
      <c r="J46" s="65"/>
    </row>
    <row r="47" spans="2:10" ht="24" thickBot="1" x14ac:dyDescent="0.3">
      <c r="B47" s="70" t="s">
        <v>467</v>
      </c>
      <c r="C47" s="180">
        <f>(C17/(C$33/100))%</f>
        <v>0.32752781809385584</v>
      </c>
      <c r="D47" s="180">
        <f>(C21/(C$33/100))%</f>
        <v>0.44654088050314461</v>
      </c>
      <c r="E47" s="180">
        <f>(C25/(C$33/100))%</f>
        <v>5.2249637155297526E-2</v>
      </c>
      <c r="F47" s="180">
        <f>(C29/(C$33/100))%</f>
        <v>0</v>
      </c>
      <c r="G47" s="265">
        <v>0</v>
      </c>
      <c r="H47" s="65"/>
      <c r="I47" s="65"/>
      <c r="J47" s="65"/>
    </row>
    <row r="48" spans="2:10" ht="24" thickBot="1" x14ac:dyDescent="0.3">
      <c r="B48" s="70" t="s">
        <v>468</v>
      </c>
      <c r="C48" s="196">
        <f>(C18/(C$33/100))%</f>
        <v>0</v>
      </c>
      <c r="D48" s="196">
        <f>(C22/(C$33/100))%</f>
        <v>4.8379293662312528E-4</v>
      </c>
      <c r="E48" s="196">
        <f>(C26/(C$33/100))%</f>
        <v>3.386550556361877E-3</v>
      </c>
      <c r="F48" s="196">
        <f>(C30/(C$33/100))%</f>
        <v>0</v>
      </c>
      <c r="G48" s="267">
        <v>0</v>
      </c>
      <c r="H48" s="65"/>
      <c r="I48" s="65"/>
      <c r="J48" s="65"/>
    </row>
    <row r="49" spans="2:10" ht="24" thickBot="1" x14ac:dyDescent="0.3">
      <c r="B49" s="70" t="s">
        <v>469</v>
      </c>
      <c r="C49" s="196">
        <f>(C19/(C$33/100))%</f>
        <v>2.4189646831156266E-3</v>
      </c>
      <c r="D49" s="196">
        <f>(C23/(C$33/100))%</f>
        <v>4.4508950169327523E-2</v>
      </c>
      <c r="E49" s="196">
        <f>(C27/(C$33/100))%</f>
        <v>8.9985486211901305E-2</v>
      </c>
      <c r="F49" s="196">
        <f>(C31/(C$33/100))%</f>
        <v>1.4513788098693759E-3</v>
      </c>
      <c r="G49" s="267">
        <v>0</v>
      </c>
      <c r="H49" s="65"/>
      <c r="I49" s="65"/>
      <c r="J49" s="65"/>
    </row>
    <row r="50" spans="2:10" ht="75" customHeight="1" thickBot="1" x14ac:dyDescent="0.3">
      <c r="B50" s="79" t="s">
        <v>260</v>
      </c>
      <c r="C50" s="212">
        <f>SUM(C47:C49)</f>
        <v>0.32994678277697148</v>
      </c>
      <c r="D50" s="212">
        <f>SUM(D47:D49)</f>
        <v>0.4915336236090953</v>
      </c>
      <c r="E50" s="212">
        <f>SUM(E47:E49)</f>
        <v>0.14562167392356071</v>
      </c>
      <c r="F50" s="212">
        <f>SUM(F47:F49)</f>
        <v>1.4513788098693759E-3</v>
      </c>
      <c r="G50" s="212">
        <f>D32</f>
        <v>3.1446540880503145E-2</v>
      </c>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x14ac:dyDescent="0.2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x14ac:dyDescent="0.25">
      <c r="B93" s="65"/>
      <c r="C93" s="65"/>
      <c r="D93" s="65"/>
      <c r="E93" s="65"/>
      <c r="F93" s="65"/>
      <c r="G93" s="65"/>
      <c r="H93" s="65"/>
      <c r="I93" s="65"/>
    </row>
    <row r="94" spans="2:10" x14ac:dyDescent="0.25">
      <c r="B94" s="65"/>
      <c r="C94" s="65"/>
      <c r="D94" s="65"/>
      <c r="E94" s="65"/>
      <c r="F94" s="65"/>
      <c r="G94" s="65"/>
      <c r="H94" s="65"/>
      <c r="I94" s="65"/>
    </row>
    <row r="95" spans="2:10" x14ac:dyDescent="0.25">
      <c r="B95" s="65"/>
      <c r="C95" s="65"/>
      <c r="D95" s="65"/>
      <c r="E95" s="65"/>
      <c r="F95" s="65"/>
      <c r="G95" s="65"/>
      <c r="H95" s="65"/>
      <c r="I95" s="65"/>
    </row>
    <row r="96" spans="2:10" x14ac:dyDescent="0.25">
      <c r="B96" s="65"/>
      <c r="C96" s="65"/>
      <c r="D96" s="65"/>
      <c r="E96" s="65"/>
      <c r="F96" s="65"/>
      <c r="G96" s="65"/>
      <c r="H96" s="65"/>
      <c r="I96" s="65"/>
    </row>
    <row r="97" spans="3:9" ht="23.25" x14ac:dyDescent="0.35">
      <c r="C97" s="131"/>
      <c r="D97" s="131"/>
      <c r="H97" s="65"/>
      <c r="I97" s="65"/>
    </row>
    <row r="98" spans="3:9" x14ac:dyDescent="0.25">
      <c r="H98" s="65"/>
      <c r="I98" s="65"/>
    </row>
    <row r="99" spans="3:9" x14ac:dyDescent="0.25">
      <c r="H99" s="65"/>
      <c r="I99" s="65"/>
    </row>
    <row r="100" spans="3:9" x14ac:dyDescent="0.25">
      <c r="H100" s="65"/>
      <c r="I100" s="65"/>
    </row>
    <row r="101" spans="3:9" x14ac:dyDescent="0.25">
      <c r="H101" s="65"/>
    </row>
    <row r="102" spans="3:9" x14ac:dyDescent="0.25">
      <c r="H102" s="65"/>
    </row>
    <row r="103" spans="3:9" x14ac:dyDescent="0.25">
      <c r="H103" s="65"/>
    </row>
  </sheetData>
  <mergeCells count="6">
    <mergeCell ref="C45:G45"/>
    <mergeCell ref="I4:I5"/>
    <mergeCell ref="J4:J5"/>
    <mergeCell ref="B9:D9"/>
    <mergeCell ref="B36:C36"/>
    <mergeCell ref="C44:G44"/>
  </mergeCells>
  <dataValidations count="6">
    <dataValidation type="list" allowBlank="1" showInputMessage="1" showErrorMessage="1" promptTitle="VALORES POSIBLES ASIGNADOR IOT" sqref="F5" xr:uid="{D96373EF-8CAE-4ABA-A7DE-0B62355FC373}">
      <formula1>"ALTO,BAJO,NINGUNO"</formula1>
    </dataValidation>
    <dataValidation type="list" allowBlank="1" showInputMessage="1" showErrorMessage="1" sqref="G5" xr:uid="{195D2005-2391-40D0-B64E-17FBCD72A7F1}">
      <formula1>"ALTO,BAJO,NINGUNO"</formula1>
    </dataValidation>
    <dataValidation type="list" allowBlank="1" showInputMessage="1" showErrorMessage="1" sqref="G4" xr:uid="{35AB8C2C-5062-4D20-AA07-AE071B9C4240}">
      <formula1>"CRÍTICA,ALTA,MEDIA,BAJA,NINGUNA"</formula1>
    </dataValidation>
    <dataValidation type="list" allowBlank="1" showInputMessage="1" showErrorMessage="1" promptTitle="VALORES POSIBLES ASIGNADOR IOT" sqref="H6" xr:uid="{A4DEB1B4-F95E-4FBC-BCA9-409A7C65482A}">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AEDE33B9-33E4-402B-9FCA-A59094794922}">
      <formula1>"vultures@jpcert.or.jp,cve@mitre.org/cve@cert.org.tw,talos-cna@cisco.com/psirt@cisco.com,psirt@bosch.com,OTRO"</formula1>
    </dataValidation>
    <dataValidation type="list" allowBlank="1" showInputMessage="1" showErrorMessage="1" promptTitle="VALORES POSIBLES ASIGNADOR IOT" sqref="F4" xr:uid="{590130B6-A3F8-452E-9E48-05CE13CEFC99}">
      <formula1>"CRÍTICA,ALTA,MEDIA,BAJA,NINGUNA"</formula1>
    </dataValidation>
  </dataValidations>
  <hyperlinks>
    <hyperlink ref="F4" r:id="rId1" display="cve@mitre.org/cve@cert.org.tw" xr:uid="{1212B1E5-6D8C-4712-86EE-569FFCB2D9CD}"/>
    <hyperlink ref="G4" r:id="rId2" display="vultures@jpcert.or.jp" xr:uid="{EBCE2072-37DF-4614-8E98-AD7281F5378A}"/>
    <hyperlink ref="F5" r:id="rId3" display="cve@mitre.org/cve@cert.org.tw" xr:uid="{1130ACFF-9DD9-4460-8A2C-1C71221BCB5A}"/>
    <hyperlink ref="G5" r:id="rId4" display="vultures@jpcert.or.jp" xr:uid="{36590E57-F03C-43FB-9EFF-EB3927E94EBF}"/>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F8840-C973-4FA4-BA6C-F5AD8B29978D}">
  <dimension ref="B2:K103"/>
  <sheetViews>
    <sheetView topLeftCell="A25" zoomScale="40" zoomScaleNormal="40" workbookViewId="0">
      <selection activeCell="D39" sqref="D39"/>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336</v>
      </c>
      <c r="C4" s="259" t="s">
        <v>337</v>
      </c>
      <c r="D4" s="3" t="s">
        <v>338</v>
      </c>
      <c r="E4" s="4" t="s">
        <v>282</v>
      </c>
      <c r="F4" s="260" t="s">
        <v>329</v>
      </c>
      <c r="G4" s="260" t="s">
        <v>329</v>
      </c>
      <c r="H4" s="261" t="s">
        <v>248</v>
      </c>
      <c r="I4" s="381" t="s">
        <v>811</v>
      </c>
      <c r="J4" s="378"/>
      <c r="K4" s="170"/>
    </row>
    <row r="5" spans="2:11" ht="188.25" customHeight="1" thickTop="1" thickBot="1" x14ac:dyDescent="0.3">
      <c r="B5" s="290" t="s">
        <v>513</v>
      </c>
      <c r="C5" s="271" t="s">
        <v>514</v>
      </c>
      <c r="D5" s="293" t="s">
        <v>489</v>
      </c>
      <c r="E5" s="4" t="s">
        <v>282</v>
      </c>
      <c r="F5" s="299" t="s">
        <v>503</v>
      </c>
      <c r="G5" s="299" t="s">
        <v>503</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512</v>
      </c>
      <c r="D12" s="12"/>
      <c r="E12" s="12"/>
      <c r="F12" s="12"/>
      <c r="G12" s="65"/>
      <c r="H12" s="65"/>
      <c r="I12" s="65"/>
      <c r="J12" s="65"/>
    </row>
    <row r="13" spans="2:11" ht="102.75" customHeight="1" thickBot="1" x14ac:dyDescent="0.4">
      <c r="B13" s="13" t="s">
        <v>277</v>
      </c>
      <c r="C13" s="59" t="s">
        <v>511</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510</v>
      </c>
      <c r="C15" s="32" t="s">
        <v>12</v>
      </c>
      <c r="D15" s="162" t="s">
        <v>326</v>
      </c>
      <c r="E15" s="193"/>
      <c r="F15" s="193"/>
      <c r="G15" s="65"/>
      <c r="H15" s="65"/>
      <c r="I15" s="65"/>
      <c r="J15" s="65"/>
    </row>
    <row r="16" spans="2:11" ht="31.5" customHeight="1" thickBot="1" x14ac:dyDescent="0.3">
      <c r="B16" s="79" t="s">
        <v>328</v>
      </c>
      <c r="C16" s="253">
        <f>SUM(C17:C19)</f>
        <v>682</v>
      </c>
      <c r="D16" s="223">
        <f>(C16/(C$33/100))%</f>
        <v>0.32994678277697143</v>
      </c>
      <c r="E16" s="193"/>
      <c r="F16" s="193"/>
      <c r="G16" s="65"/>
      <c r="H16" s="65"/>
      <c r="I16" s="65"/>
      <c r="J16" s="65"/>
    </row>
    <row r="17" spans="2:10" ht="35.25" customHeight="1" thickBot="1" x14ac:dyDescent="0.3">
      <c r="B17" s="70" t="s">
        <v>503</v>
      </c>
      <c r="C17" s="110">
        <v>1</v>
      </c>
      <c r="D17" s="224">
        <f>(C17/(C$16/100))%</f>
        <v>1.4662756598240467E-3</v>
      </c>
      <c r="E17" s="252"/>
      <c r="F17" s="193"/>
      <c r="G17" s="65"/>
      <c r="H17" s="65"/>
      <c r="I17" s="65"/>
      <c r="J17" s="65"/>
    </row>
    <row r="18" spans="2:10" ht="39" customHeight="1" thickBot="1" x14ac:dyDescent="0.3">
      <c r="B18" s="70" t="s">
        <v>504</v>
      </c>
      <c r="C18" s="110">
        <v>8</v>
      </c>
      <c r="D18" s="224">
        <f>(C18/(C$16/100))%</f>
        <v>1.1730205278592374E-2</v>
      </c>
      <c r="E18" s="252"/>
      <c r="F18" s="193"/>
      <c r="G18" s="65"/>
      <c r="H18" s="65"/>
      <c r="I18" s="65"/>
      <c r="J18" s="65"/>
    </row>
    <row r="19" spans="2:10" ht="30" customHeight="1" thickBot="1" x14ac:dyDescent="0.3">
      <c r="B19" s="70" t="s">
        <v>509</v>
      </c>
      <c r="C19" s="110">
        <v>673</v>
      </c>
      <c r="D19" s="224">
        <f>(C19/(C$16/100))%</f>
        <v>0.98680351906158348</v>
      </c>
      <c r="E19" s="252"/>
      <c r="F19" s="193"/>
      <c r="G19" s="65"/>
      <c r="H19" s="65"/>
      <c r="I19" s="65"/>
      <c r="J19" s="65"/>
    </row>
    <row r="20" spans="2:10" ht="36.75" customHeight="1" thickBot="1" x14ac:dyDescent="0.3">
      <c r="B20" s="79" t="s">
        <v>317</v>
      </c>
      <c r="C20" s="256">
        <f>SUM(C21:C23)</f>
        <v>1016</v>
      </c>
      <c r="D20" s="223">
        <f>(C20/(C$33/100))%</f>
        <v>0.49153362360909525</v>
      </c>
      <c r="E20" s="159"/>
      <c r="F20" s="159"/>
      <c r="G20" s="65"/>
      <c r="H20" s="65"/>
      <c r="I20" s="65"/>
      <c r="J20" s="65"/>
    </row>
    <row r="21" spans="2:10" ht="24" thickBot="1" x14ac:dyDescent="0.3">
      <c r="B21" s="70" t="s">
        <v>503</v>
      </c>
      <c r="C21" s="110">
        <v>12</v>
      </c>
      <c r="D21" s="224">
        <f>(C21/(C$20/100))%</f>
        <v>1.1811023622047244E-2</v>
      </c>
      <c r="E21" s="220"/>
      <c r="F21" s="160"/>
      <c r="G21" s="65"/>
      <c r="H21" s="65"/>
      <c r="I21" s="65"/>
      <c r="J21" s="65"/>
    </row>
    <row r="22" spans="2:10" ht="24" thickBot="1" x14ac:dyDescent="0.3">
      <c r="B22" s="70" t="s">
        <v>504</v>
      </c>
      <c r="C22" s="110">
        <v>565</v>
      </c>
      <c r="D22" s="224">
        <f>(C22/(C$20/100))%</f>
        <v>0.55610236220472442</v>
      </c>
      <c r="E22" s="220"/>
      <c r="F22" s="160"/>
      <c r="G22" s="65"/>
      <c r="H22" s="65"/>
      <c r="I22" s="65"/>
      <c r="J22" s="65"/>
    </row>
    <row r="23" spans="2:10" ht="30" customHeight="1" thickBot="1" x14ac:dyDescent="0.3">
      <c r="B23" s="70" t="s">
        <v>509</v>
      </c>
      <c r="C23" s="110">
        <v>439</v>
      </c>
      <c r="D23" s="224">
        <f>(C23/(C$20/100))%</f>
        <v>0.43208661417322836</v>
      </c>
      <c r="E23" s="220"/>
      <c r="F23" s="160"/>
      <c r="G23" s="65"/>
      <c r="H23" s="65"/>
      <c r="I23" s="65"/>
      <c r="J23" s="65"/>
    </row>
    <row r="24" spans="2:10" ht="24" thickBot="1" x14ac:dyDescent="0.3">
      <c r="B24" s="79" t="s">
        <v>318</v>
      </c>
      <c r="C24" s="256">
        <f>SUM(C25:C27)</f>
        <v>301</v>
      </c>
      <c r="D24" s="223">
        <f>(C24/(C$33/100))%</f>
        <v>0.14562167392356071</v>
      </c>
      <c r="E24" s="160"/>
      <c r="F24" s="160"/>
      <c r="G24" s="65"/>
      <c r="H24" s="65"/>
      <c r="I24" s="65"/>
      <c r="J24" s="65"/>
    </row>
    <row r="25" spans="2:10" ht="24" thickBot="1" x14ac:dyDescent="0.3">
      <c r="B25" s="70" t="s">
        <v>503</v>
      </c>
      <c r="C25" s="110">
        <v>51</v>
      </c>
      <c r="D25" s="224">
        <f>(C25/(C$24/100))%</f>
        <v>0.16943521594684388</v>
      </c>
      <c r="E25" s="166"/>
      <c r="F25" s="161"/>
      <c r="G25" s="65"/>
      <c r="H25" s="65"/>
      <c r="I25" s="65"/>
      <c r="J25" s="65"/>
    </row>
    <row r="26" spans="2:10" ht="24" thickBot="1" x14ac:dyDescent="0.3">
      <c r="B26" s="70" t="s">
        <v>504</v>
      </c>
      <c r="C26" s="110">
        <v>131</v>
      </c>
      <c r="D26" s="224">
        <f>(C26/(C$24/100))%</f>
        <v>0.43521594684385384</v>
      </c>
      <c r="E26" s="166"/>
      <c r="F26" s="161"/>
      <c r="G26" s="65"/>
      <c r="H26" s="65"/>
      <c r="I26" s="65"/>
      <c r="J26" s="65"/>
    </row>
    <row r="27" spans="2:10" ht="24" thickBot="1" x14ac:dyDescent="0.3">
      <c r="B27" s="70" t="s">
        <v>509</v>
      </c>
      <c r="C27" s="110">
        <v>119</v>
      </c>
      <c r="D27" s="224">
        <f>(C27/(C$24/100))%</f>
        <v>0.39534883720930236</v>
      </c>
      <c r="E27" s="166"/>
      <c r="F27" s="161"/>
      <c r="G27" s="65"/>
      <c r="H27" s="65"/>
      <c r="I27" s="65"/>
      <c r="J27" s="65"/>
    </row>
    <row r="28" spans="2:10" ht="24" thickBot="1" x14ac:dyDescent="0.3">
      <c r="B28" s="79" t="s">
        <v>319</v>
      </c>
      <c r="C28" s="256">
        <f>SUM(C29:C31)</f>
        <v>3</v>
      </c>
      <c r="D28" s="223">
        <f>(C28/(C$33/100))%</f>
        <v>1.4513788098693759E-3</v>
      </c>
      <c r="E28" s="161"/>
      <c r="F28" s="161"/>
      <c r="G28" s="65"/>
      <c r="H28" s="65"/>
      <c r="I28" s="65"/>
      <c r="J28" s="65"/>
    </row>
    <row r="29" spans="2:10" ht="24" thickBot="1" x14ac:dyDescent="0.3">
      <c r="B29" s="70" t="s">
        <v>503</v>
      </c>
      <c r="C29" s="110">
        <v>0</v>
      </c>
      <c r="D29" s="224">
        <f>(C29/(C$28/100))%</f>
        <v>0</v>
      </c>
      <c r="E29" s="166"/>
      <c r="F29" s="161"/>
      <c r="G29" s="65"/>
      <c r="H29" s="65"/>
      <c r="I29" s="65"/>
      <c r="J29" s="65"/>
    </row>
    <row r="30" spans="2:10" ht="24" thickBot="1" x14ac:dyDescent="0.3">
      <c r="B30" s="70" t="s">
        <v>504</v>
      </c>
      <c r="C30" s="110">
        <v>3</v>
      </c>
      <c r="D30" s="224">
        <f>(C30/(C$28/100))%</f>
        <v>1</v>
      </c>
      <c r="E30" s="166"/>
      <c r="F30" s="161"/>
      <c r="G30" s="65"/>
      <c r="H30" s="65"/>
      <c r="I30" s="65"/>
      <c r="J30" s="65"/>
    </row>
    <row r="31" spans="2:10" ht="24" thickBot="1" x14ac:dyDescent="0.3">
      <c r="B31" s="70" t="s">
        <v>509</v>
      </c>
      <c r="C31" s="110">
        <v>0</v>
      </c>
      <c r="D31" s="224">
        <f>(C31/(C$28/100))%</f>
        <v>0</v>
      </c>
      <c r="E31" s="166"/>
      <c r="F31" s="161"/>
      <c r="G31" s="65"/>
      <c r="H31" s="65"/>
      <c r="I31" s="65"/>
      <c r="J31" s="65"/>
    </row>
    <row r="32" spans="2:10" ht="24" thickBot="1" x14ac:dyDescent="0.3">
      <c r="B32" s="147" t="s">
        <v>304</v>
      </c>
      <c r="C32" s="236">
        <v>65</v>
      </c>
      <c r="D32" s="223">
        <f>(C32/(C$33/100))%</f>
        <v>3.1446540880503145E-2</v>
      </c>
      <c r="E32" s="161"/>
      <c r="F32" s="161"/>
      <c r="G32" s="65"/>
      <c r="H32" s="65"/>
      <c r="I32" s="65"/>
      <c r="J32" s="65"/>
    </row>
    <row r="33" spans="2:10" ht="24" thickBot="1" x14ac:dyDescent="0.3">
      <c r="B33" s="67" t="s">
        <v>251</v>
      </c>
      <c r="C33" s="68">
        <f>C16+C20+C24+C28+C32</f>
        <v>2067</v>
      </c>
      <c r="D33" s="238">
        <f>D32+D28+D24+D20+D16</f>
        <v>0.99999999999999989</v>
      </c>
      <c r="E33" s="161"/>
      <c r="F33" s="161"/>
      <c r="G33" s="65"/>
      <c r="H33" s="65"/>
      <c r="I33" s="65"/>
      <c r="J33" s="65"/>
    </row>
    <row r="34" spans="2:10" ht="23.25" x14ac:dyDescent="0.25">
      <c r="B34" s="187"/>
      <c r="C34" s="187"/>
      <c r="D34" s="161"/>
      <c r="E34" s="161"/>
      <c r="F34" s="161"/>
      <c r="G34" s="65"/>
      <c r="H34" s="65"/>
      <c r="I34" s="65"/>
      <c r="J34" s="65"/>
    </row>
    <row r="35" spans="2:10" ht="24" thickBot="1" x14ac:dyDescent="0.3">
      <c r="B35" s="187"/>
      <c r="C35" s="187"/>
      <c r="D35" s="161"/>
      <c r="E35" s="161"/>
      <c r="F35" s="161"/>
      <c r="G35" s="65"/>
      <c r="H35" s="65"/>
      <c r="I35" s="65"/>
      <c r="J35" s="65"/>
    </row>
    <row r="36" spans="2:10" ht="24" thickBot="1" x14ac:dyDescent="0.4">
      <c r="B36" s="348" t="s">
        <v>508</v>
      </c>
      <c r="C36" s="349"/>
      <c r="D36" s="161"/>
      <c r="E36" s="161"/>
      <c r="F36" s="161"/>
      <c r="G36" s="65"/>
      <c r="H36" s="65"/>
      <c r="I36" s="65"/>
      <c r="J36" s="65"/>
    </row>
    <row r="37" spans="2:10" ht="24" thickBot="1" x14ac:dyDescent="0.4">
      <c r="B37" s="130"/>
      <c r="C37" s="130"/>
      <c r="D37" s="161"/>
      <c r="E37" s="161"/>
      <c r="F37" s="161"/>
      <c r="G37" s="65"/>
      <c r="H37" s="65"/>
      <c r="I37" s="65"/>
      <c r="J37" s="65"/>
    </row>
    <row r="38" spans="2:10" ht="24" thickBot="1" x14ac:dyDescent="0.3">
      <c r="B38" s="136" t="s">
        <v>10</v>
      </c>
      <c r="C38" s="137" t="s">
        <v>249</v>
      </c>
      <c r="D38" s="161"/>
      <c r="E38" s="161"/>
      <c r="F38" s="161"/>
      <c r="G38" s="65"/>
      <c r="H38" s="65"/>
      <c r="I38" s="65"/>
      <c r="J38" s="65"/>
    </row>
    <row r="39" spans="2:10" ht="69" customHeight="1" thickBot="1" x14ac:dyDescent="0.3">
      <c r="B39" s="132" t="s">
        <v>11</v>
      </c>
      <c r="C39" s="59" t="s">
        <v>507</v>
      </c>
      <c r="D39" s="161"/>
      <c r="E39" s="166"/>
      <c r="F39" s="161"/>
      <c r="G39" s="65"/>
      <c r="H39" s="65"/>
      <c r="I39" s="65"/>
      <c r="J39" s="65"/>
    </row>
    <row r="40" spans="2:10" ht="88.5" customHeight="1" thickBot="1" x14ac:dyDescent="0.3">
      <c r="B40" s="134" t="s">
        <v>277</v>
      </c>
      <c r="C40" s="135" t="s">
        <v>506</v>
      </c>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24" thickBot="1" x14ac:dyDescent="0.3">
      <c r="B43" s="187"/>
      <c r="C43" s="243"/>
      <c r="D43" s="244"/>
      <c r="E43" s="244"/>
      <c r="F43" s="244"/>
      <c r="G43" s="65"/>
      <c r="H43" s="65"/>
      <c r="I43" s="65"/>
      <c r="J43" s="65"/>
    </row>
    <row r="44" spans="2:10" ht="24" thickBot="1" x14ac:dyDescent="0.4">
      <c r="B44" s="99" t="s">
        <v>505</v>
      </c>
      <c r="C44" s="377" t="s">
        <v>316</v>
      </c>
      <c r="D44" s="379"/>
      <c r="E44" s="379"/>
      <c r="F44" s="379"/>
      <c r="G44" s="374"/>
      <c r="H44" s="65"/>
      <c r="I44" s="65"/>
      <c r="J44" s="65"/>
    </row>
    <row r="45" spans="2:10" ht="34.5" customHeight="1" thickBot="1" x14ac:dyDescent="0.3">
      <c r="C45" s="369" t="s">
        <v>264</v>
      </c>
      <c r="D45" s="380"/>
      <c r="E45" s="380"/>
      <c r="F45" s="380"/>
      <c r="G45" s="374"/>
      <c r="H45" s="65"/>
      <c r="I45" s="65"/>
      <c r="J45" s="65"/>
    </row>
    <row r="46" spans="2:10" ht="24" thickBot="1" x14ac:dyDescent="0.3">
      <c r="C46" s="262" t="s">
        <v>328</v>
      </c>
      <c r="D46" s="262" t="s">
        <v>317</v>
      </c>
      <c r="E46" s="262" t="s">
        <v>318</v>
      </c>
      <c r="F46" s="262" t="s">
        <v>319</v>
      </c>
      <c r="G46" s="263" t="s">
        <v>250</v>
      </c>
      <c r="H46" s="65"/>
      <c r="I46" s="65"/>
      <c r="J46" s="65"/>
    </row>
    <row r="47" spans="2:10" ht="24" thickBot="1" x14ac:dyDescent="0.3">
      <c r="B47" s="70" t="s">
        <v>503</v>
      </c>
      <c r="C47" s="180">
        <f>(C17/(C$33/100))%</f>
        <v>4.8379293662312528E-4</v>
      </c>
      <c r="D47" s="180">
        <f>(C21/(C$33/100))%</f>
        <v>5.8055152394775036E-3</v>
      </c>
      <c r="E47" s="180">
        <f>(C25/(C$33/100))%</f>
        <v>2.4673439767779391E-2</v>
      </c>
      <c r="F47" s="180">
        <f>(C29/(C$33/100))%</f>
        <v>0</v>
      </c>
      <c r="G47" s="265">
        <v>0</v>
      </c>
      <c r="H47" s="65"/>
      <c r="I47" s="65"/>
      <c r="J47" s="65"/>
    </row>
    <row r="48" spans="2:10" ht="24" thickBot="1" x14ac:dyDescent="0.3">
      <c r="B48" s="70" t="s">
        <v>504</v>
      </c>
      <c r="C48" s="196">
        <f>(C18/(C$33/100))%</f>
        <v>3.8703434929850023E-3</v>
      </c>
      <c r="D48" s="196">
        <f>(C22/(C$33/100))%</f>
        <v>0.27334300919206578</v>
      </c>
      <c r="E48" s="196">
        <f>(C26/(C$33/100))%</f>
        <v>6.3376874697629412E-2</v>
      </c>
      <c r="F48" s="196">
        <f>(C30/(C$33/100))%</f>
        <v>1.4513788098693759E-3</v>
      </c>
      <c r="G48" s="267">
        <v>0</v>
      </c>
      <c r="H48" s="65"/>
      <c r="I48" s="65"/>
      <c r="J48" s="65"/>
    </row>
    <row r="49" spans="2:10" ht="24" thickBot="1" x14ac:dyDescent="0.3">
      <c r="B49" s="70" t="s">
        <v>509</v>
      </c>
      <c r="C49" s="196">
        <f>(C19/(C$33/100))%</f>
        <v>0.32559264634736329</v>
      </c>
      <c r="D49" s="196">
        <f>(C23/(C$33/100))%</f>
        <v>0.21238509917755199</v>
      </c>
      <c r="E49" s="196">
        <f>(C27/(C$33/100))%</f>
        <v>5.7571359458151908E-2</v>
      </c>
      <c r="F49" s="196">
        <f>(C31/(C$33/100))%</f>
        <v>0</v>
      </c>
      <c r="G49" s="267">
        <v>0</v>
      </c>
      <c r="H49" s="65"/>
      <c r="I49" s="65"/>
      <c r="J49" s="65"/>
    </row>
    <row r="50" spans="2:10" ht="75" customHeight="1" thickBot="1" x14ac:dyDescent="0.3">
      <c r="B50" s="79" t="s">
        <v>260</v>
      </c>
      <c r="C50" s="212">
        <f>SUM(C47:C49)</f>
        <v>0.32994678277697143</v>
      </c>
      <c r="D50" s="212">
        <f>SUM(D47:D49)</f>
        <v>0.49153362360909525</v>
      </c>
      <c r="E50" s="212">
        <f>SUM(E47:E49)</f>
        <v>0.14562167392356071</v>
      </c>
      <c r="F50" s="212">
        <f>SUM(F47:F49)</f>
        <v>1.4513788098693759E-3</v>
      </c>
      <c r="G50" s="212">
        <f>D32</f>
        <v>3.1446540880503145E-2</v>
      </c>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x14ac:dyDescent="0.2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x14ac:dyDescent="0.25">
      <c r="B93" s="65"/>
      <c r="C93" s="65"/>
      <c r="D93" s="65"/>
      <c r="E93" s="65"/>
      <c r="F93" s="65"/>
      <c r="G93" s="65"/>
      <c r="H93" s="65"/>
      <c r="I93" s="65"/>
    </row>
    <row r="94" spans="2:10" x14ac:dyDescent="0.25">
      <c r="B94" s="65"/>
      <c r="C94" s="65"/>
      <c r="D94" s="65"/>
      <c r="E94" s="65"/>
      <c r="F94" s="65"/>
      <c r="G94" s="65"/>
      <c r="H94" s="65"/>
      <c r="I94" s="65"/>
    </row>
    <row r="95" spans="2:10" x14ac:dyDescent="0.25">
      <c r="B95" s="65"/>
      <c r="C95" s="65"/>
      <c r="D95" s="65"/>
      <c r="E95" s="65"/>
      <c r="F95" s="65"/>
      <c r="G95" s="65"/>
      <c r="H95" s="65"/>
      <c r="I95" s="65"/>
    </row>
    <row r="96" spans="2:10" x14ac:dyDescent="0.25">
      <c r="B96" s="65"/>
      <c r="C96" s="65"/>
      <c r="D96" s="65"/>
      <c r="E96" s="65"/>
      <c r="F96" s="65"/>
      <c r="G96" s="65"/>
      <c r="H96" s="65"/>
      <c r="I96" s="65"/>
    </row>
    <row r="97" spans="3:9" ht="23.25" x14ac:dyDescent="0.35">
      <c r="C97" s="131"/>
      <c r="D97" s="131"/>
      <c r="H97" s="65"/>
      <c r="I97" s="65"/>
    </row>
    <row r="98" spans="3:9" x14ac:dyDescent="0.25">
      <c r="H98" s="65"/>
      <c r="I98" s="65"/>
    </row>
    <row r="99" spans="3:9" x14ac:dyDescent="0.25">
      <c r="H99" s="65"/>
      <c r="I99" s="65"/>
    </row>
    <row r="100" spans="3:9" x14ac:dyDescent="0.25">
      <c r="H100" s="65"/>
      <c r="I100" s="65"/>
    </row>
    <row r="101" spans="3:9" x14ac:dyDescent="0.25">
      <c r="H101" s="65"/>
    </row>
    <row r="102" spans="3:9" x14ac:dyDescent="0.25">
      <c r="H102" s="65"/>
    </row>
    <row r="103" spans="3:9" x14ac:dyDescent="0.25">
      <c r="H103" s="65"/>
    </row>
  </sheetData>
  <mergeCells count="6">
    <mergeCell ref="C45:G45"/>
    <mergeCell ref="I4:I5"/>
    <mergeCell ref="J4:J5"/>
    <mergeCell ref="B9:D9"/>
    <mergeCell ref="B36:C36"/>
    <mergeCell ref="C44:G44"/>
  </mergeCells>
  <dataValidations count="6">
    <dataValidation type="list" allowBlank="1" showInputMessage="1" showErrorMessage="1" promptTitle="VALORES POSIBLES ASIGNADOR IOT" sqref="F4" xr:uid="{66609EB9-9243-4D16-B855-AFEE8F12326C}">
      <formula1>"CRÍTICA,ALTA,MEDIA,BAJA,NINGUNA"</formula1>
    </dataValidation>
    <dataValidation type="list" allowBlank="1" showInputMessage="1" showErrorMessage="1" sqref="I6" xr:uid="{847B35C8-6E6A-46B4-B66E-9F0F30865FAB}">
      <formula1>"vultures@jpcert.or.jp,cve@mitre.org/cve@cert.org.tw,talos-cna@cisco.com/psirt@cisco.com,psirt@bosch.com,OTRO"</formula1>
    </dataValidation>
    <dataValidation type="list" allowBlank="1" showInputMessage="1" showErrorMessage="1" promptTitle="VALORES POSIBLES ASIGNADOR IOT" sqref="H6" xr:uid="{E3CE1B25-12E8-4479-80A5-CC34D7E8F5A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AFB7EF45-8211-4486-98D1-67D5CE746464}">
      <formula1>"CRÍTICA,ALTA,MEDIA,BAJA,NINGUNA"</formula1>
    </dataValidation>
    <dataValidation type="list" allowBlank="1" showInputMessage="1" showErrorMessage="1" promptTitle="VALORES POSIBLES ASIGNADOR IOT" sqref="F5" xr:uid="{0907F077-170C-488F-B89D-51163D66EB47}">
      <formula1>"ALTOS,BAJOS,NO REQUERIDOS"</formula1>
    </dataValidation>
    <dataValidation type="list" allowBlank="1" showInputMessage="1" showErrorMessage="1" sqref="G5" xr:uid="{BCE7707D-BBEB-4A70-A651-3CACD8268258}">
      <formula1>"ALTOS,BAJOS,NO REQUERIDOS"</formula1>
    </dataValidation>
  </dataValidations>
  <hyperlinks>
    <hyperlink ref="F4" r:id="rId1" display="cve@mitre.org/cve@cert.org.tw" xr:uid="{4E5B8372-1175-464E-B670-41650F475EF0}"/>
    <hyperlink ref="G4" r:id="rId2" display="vultures@jpcert.or.jp" xr:uid="{BCD79531-16BF-4001-AD2F-026C5774C4B9}"/>
    <hyperlink ref="F5" r:id="rId3" display="cve@mitre.org/cve@cert.org.tw" xr:uid="{DCC78F56-FDF1-4C03-8F8D-F4CE35762187}"/>
    <hyperlink ref="G5" r:id="rId4" display="vultures@jpcert.or.jp" xr:uid="{17517BD9-8564-4777-BB54-36FA4F7084F0}"/>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301CA-0553-4241-9999-EBF1D5598C06}">
  <dimension ref="B2:L179"/>
  <sheetViews>
    <sheetView topLeftCell="A145" zoomScale="50" zoomScaleNormal="50" workbookViewId="0">
      <selection activeCell="H5" sqref="H5"/>
    </sheetView>
  </sheetViews>
  <sheetFormatPr baseColWidth="10" defaultRowHeight="15" x14ac:dyDescent="0.25"/>
  <cols>
    <col min="2" max="2" width="123" customWidth="1"/>
    <col min="3" max="3" width="129" customWidth="1"/>
    <col min="4" max="4" width="126.85546875" customWidth="1"/>
    <col min="5" max="5" width="56.85546875" customWidth="1"/>
    <col min="6" max="6" width="87.5703125" customWidth="1"/>
    <col min="7" max="7" width="111.7109375" customWidth="1"/>
    <col min="8" max="8" width="113.5703125" customWidth="1"/>
    <col min="9" max="9" width="136.85546875" customWidth="1"/>
    <col min="10" max="10" width="93" customWidth="1"/>
    <col min="11" max="11" width="56.140625" customWidth="1"/>
    <col min="12" max="12" width="58.2851562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x14ac:dyDescent="0.25">
      <c r="B4" s="120" t="s">
        <v>270</v>
      </c>
      <c r="C4" s="111" t="s">
        <v>271</v>
      </c>
      <c r="D4" s="112" t="s">
        <v>273</v>
      </c>
      <c r="E4" s="113" t="s">
        <v>272</v>
      </c>
      <c r="F4" s="114">
        <v>2023</v>
      </c>
      <c r="G4" s="114">
        <v>2023</v>
      </c>
      <c r="H4" s="175" t="s">
        <v>275</v>
      </c>
      <c r="I4" s="355" t="s">
        <v>284</v>
      </c>
      <c r="J4" s="354"/>
      <c r="K4" s="170"/>
    </row>
    <row r="5" spans="2:11" ht="188.25" customHeight="1" thickBot="1" x14ac:dyDescent="0.3">
      <c r="B5" s="121" t="s">
        <v>245</v>
      </c>
      <c r="C5" s="115" t="s">
        <v>287</v>
      </c>
      <c r="D5" s="116" t="s">
        <v>281</v>
      </c>
      <c r="E5" s="117" t="s">
        <v>282</v>
      </c>
      <c r="F5" s="118" t="s">
        <v>256</v>
      </c>
      <c r="G5" s="118" t="s">
        <v>256</v>
      </c>
      <c r="H5" s="176" t="s">
        <v>283</v>
      </c>
      <c r="I5" s="356"/>
      <c r="J5" s="354"/>
      <c r="K5" s="171"/>
    </row>
    <row r="6" spans="2:11" ht="15.75" thickBot="1" x14ac:dyDescent="0.3">
      <c r="B6" s="109"/>
      <c r="C6" s="51"/>
      <c r="D6" s="21"/>
      <c r="E6" s="21"/>
      <c r="F6" s="21"/>
      <c r="G6" s="52"/>
      <c r="H6" s="53"/>
      <c r="I6" s="54"/>
      <c r="J6" s="173"/>
      <c r="K6" s="57"/>
    </row>
    <row r="7" spans="2:11" ht="24.75" thickTop="1" thickBot="1" x14ac:dyDescent="0.4">
      <c r="B7" s="345" t="s">
        <v>9</v>
      </c>
      <c r="C7" s="357"/>
      <c r="D7" s="358"/>
      <c r="E7" s="150"/>
      <c r="F7" s="150"/>
      <c r="G7" s="55"/>
      <c r="H7" s="359" t="s">
        <v>175</v>
      </c>
      <c r="I7" s="360"/>
      <c r="J7" s="347"/>
      <c r="K7" s="8"/>
    </row>
    <row r="8" spans="2:11" ht="20.25" thickTop="1" thickBot="1" x14ac:dyDescent="0.3">
      <c r="B8" s="6"/>
      <c r="C8" s="6"/>
      <c r="D8" s="7"/>
      <c r="E8" s="151"/>
      <c r="F8" s="151"/>
      <c r="G8" s="8"/>
      <c r="H8" s="56"/>
      <c r="I8" s="6"/>
      <c r="J8" s="7"/>
      <c r="K8" s="57"/>
    </row>
    <row r="9" spans="2:11" ht="21.75" thickBot="1" x14ac:dyDescent="0.4">
      <c r="B9" s="9" t="s">
        <v>10</v>
      </c>
      <c r="C9" s="10" t="s">
        <v>249</v>
      </c>
      <c r="D9" s="11"/>
      <c r="E9" s="126"/>
      <c r="F9" s="126"/>
      <c r="G9" s="12"/>
      <c r="H9" s="9" t="s">
        <v>10</v>
      </c>
      <c r="I9" s="10" t="s">
        <v>249</v>
      </c>
      <c r="J9" s="58"/>
      <c r="K9" s="8"/>
    </row>
    <row r="10" spans="2:11" ht="83.25" customHeight="1" thickBot="1" x14ac:dyDescent="0.4">
      <c r="B10" s="13" t="s">
        <v>11</v>
      </c>
      <c r="C10" s="59" t="s">
        <v>286</v>
      </c>
      <c r="D10" s="126"/>
      <c r="E10" s="126"/>
      <c r="F10" s="126"/>
      <c r="G10" s="12"/>
      <c r="H10" s="13" t="s">
        <v>11</v>
      </c>
      <c r="I10" s="59" t="s">
        <v>286</v>
      </c>
      <c r="J10" s="58"/>
      <c r="K10" s="8"/>
    </row>
    <row r="11" spans="2:11" ht="105.75" customHeight="1" thickBot="1" x14ac:dyDescent="0.4">
      <c r="B11" s="13" t="s">
        <v>277</v>
      </c>
      <c r="C11" s="59" t="s">
        <v>278</v>
      </c>
      <c r="D11" s="168"/>
      <c r="E11" s="12"/>
      <c r="F11" s="12"/>
      <c r="G11" s="12"/>
      <c r="H11" s="13" t="s">
        <v>277</v>
      </c>
      <c r="I11" s="59" t="s">
        <v>278</v>
      </c>
      <c r="J11" s="60"/>
      <c r="K11" s="8"/>
    </row>
    <row r="12" spans="2:11" ht="16.5" thickBot="1" x14ac:dyDescent="0.3">
      <c r="B12" s="61"/>
      <c r="C12" s="21"/>
      <c r="H12" s="21"/>
      <c r="J12" s="62"/>
    </row>
    <row r="13" spans="2:11" ht="57" customHeight="1" thickBot="1" x14ac:dyDescent="0.3">
      <c r="B13" s="31" t="s">
        <v>254</v>
      </c>
      <c r="C13" s="32" t="s">
        <v>12</v>
      </c>
      <c r="D13" s="162" t="s">
        <v>263</v>
      </c>
      <c r="E13" s="82"/>
      <c r="F13" s="82"/>
      <c r="H13" s="31" t="s">
        <v>254</v>
      </c>
      <c r="I13" s="32" t="s">
        <v>12</v>
      </c>
      <c r="J13" s="162" t="s">
        <v>263</v>
      </c>
    </row>
    <row r="14" spans="2:11" ht="24" thickBot="1" x14ac:dyDescent="0.3">
      <c r="B14" s="79" t="s">
        <v>257</v>
      </c>
      <c r="C14" s="80">
        <f>SUM(C15:C20)</f>
        <v>969</v>
      </c>
      <c r="D14" s="156">
        <v>0.48770000000000002</v>
      </c>
      <c r="E14" s="163"/>
      <c r="F14" s="152"/>
      <c r="H14" s="79" t="s">
        <v>257</v>
      </c>
      <c r="I14" s="80">
        <f>SUM(I15:I20)</f>
        <v>54</v>
      </c>
      <c r="J14" s="81">
        <v>0.67500000000000004</v>
      </c>
    </row>
    <row r="15" spans="2:11" ht="31.5" customHeight="1" x14ac:dyDescent="0.25">
      <c r="B15" s="70">
        <v>2023</v>
      </c>
      <c r="C15" s="71">
        <v>0</v>
      </c>
      <c r="D15" s="157">
        <v>0</v>
      </c>
      <c r="E15" s="164"/>
      <c r="F15" s="153"/>
      <c r="H15" s="70">
        <v>2023</v>
      </c>
      <c r="I15" s="71">
        <v>0</v>
      </c>
      <c r="J15" s="92">
        <v>0</v>
      </c>
    </row>
    <row r="16" spans="2:11" ht="31.5" customHeight="1" x14ac:dyDescent="0.25">
      <c r="B16" s="73">
        <v>2022</v>
      </c>
      <c r="C16" s="64">
        <v>283</v>
      </c>
      <c r="D16" s="158">
        <v>0.29199999999999998</v>
      </c>
      <c r="E16" s="164"/>
      <c r="F16" s="153"/>
      <c r="H16" s="73">
        <v>2022</v>
      </c>
      <c r="I16" s="64">
        <v>2</v>
      </c>
      <c r="J16" s="93">
        <v>3.6999999999999998E-2</v>
      </c>
    </row>
    <row r="17" spans="2:10" ht="31.5" customHeight="1" x14ac:dyDescent="0.25">
      <c r="B17" s="75">
        <v>2021</v>
      </c>
      <c r="C17" s="64">
        <v>188</v>
      </c>
      <c r="D17" s="158">
        <v>0.19400000000000001</v>
      </c>
      <c r="E17" s="164"/>
      <c r="F17" s="153"/>
      <c r="H17" s="75">
        <v>2021</v>
      </c>
      <c r="I17" s="64">
        <v>9</v>
      </c>
      <c r="J17" s="93">
        <v>0.16669999999999999</v>
      </c>
    </row>
    <row r="18" spans="2:10" ht="31.5" customHeight="1" x14ac:dyDescent="0.25">
      <c r="B18" s="75">
        <v>2020</v>
      </c>
      <c r="C18" s="64">
        <v>174</v>
      </c>
      <c r="D18" s="158">
        <v>0.17960000000000001</v>
      </c>
      <c r="E18" s="164"/>
      <c r="F18" s="153"/>
      <c r="H18" s="75">
        <v>2020</v>
      </c>
      <c r="I18" s="64">
        <v>3</v>
      </c>
      <c r="J18" s="93">
        <v>5.5599999999999997E-2</v>
      </c>
    </row>
    <row r="19" spans="2:10" ht="31.5" customHeight="1" x14ac:dyDescent="0.25">
      <c r="B19" s="75">
        <v>2019</v>
      </c>
      <c r="C19" s="64">
        <v>206</v>
      </c>
      <c r="D19" s="158">
        <v>0.21260000000000001</v>
      </c>
      <c r="E19" s="164"/>
      <c r="F19" s="153"/>
      <c r="H19" s="75">
        <v>2019</v>
      </c>
      <c r="I19" s="64">
        <v>6</v>
      </c>
      <c r="J19" s="93">
        <v>0.1111</v>
      </c>
    </row>
    <row r="20" spans="2:10" ht="31.5" customHeight="1" thickBot="1" x14ac:dyDescent="0.3">
      <c r="B20" s="75" t="s">
        <v>253</v>
      </c>
      <c r="C20" s="64">
        <v>118</v>
      </c>
      <c r="D20" s="158">
        <v>0.12180000000000001</v>
      </c>
      <c r="E20" s="164"/>
      <c r="F20" s="153"/>
      <c r="H20" s="75" t="s">
        <v>253</v>
      </c>
      <c r="I20" s="64">
        <v>34</v>
      </c>
      <c r="J20" s="93">
        <v>0.62960000000000005</v>
      </c>
    </row>
    <row r="21" spans="2:10" ht="24.75" customHeight="1" thickBot="1" x14ac:dyDescent="0.3">
      <c r="B21" s="79" t="s">
        <v>255</v>
      </c>
      <c r="C21" s="80">
        <f>SUM(C22:C27)</f>
        <v>72</v>
      </c>
      <c r="D21" s="156">
        <v>3.6200000000000003E-2</v>
      </c>
      <c r="E21" s="163"/>
      <c r="F21" s="152"/>
      <c r="H21" s="79" t="s">
        <v>255</v>
      </c>
      <c r="I21" s="80">
        <f>SUM(I22:I27)</f>
        <v>14</v>
      </c>
      <c r="J21" s="81">
        <v>0.17499999999999999</v>
      </c>
    </row>
    <row r="22" spans="2:10" ht="29.25" customHeight="1" x14ac:dyDescent="0.25">
      <c r="B22" s="70">
        <v>2023</v>
      </c>
      <c r="C22" s="71">
        <v>0</v>
      </c>
      <c r="D22" s="157">
        <v>0</v>
      </c>
      <c r="E22" s="164"/>
      <c r="F22" s="153"/>
      <c r="H22" s="70">
        <v>2023</v>
      </c>
      <c r="I22" s="71">
        <v>0</v>
      </c>
      <c r="J22" s="92">
        <v>0</v>
      </c>
    </row>
    <row r="23" spans="2:10" ht="29.25" customHeight="1" x14ac:dyDescent="0.25">
      <c r="B23" s="73">
        <v>2022</v>
      </c>
      <c r="C23" s="64">
        <v>9</v>
      </c>
      <c r="D23" s="158">
        <v>0.125</v>
      </c>
      <c r="E23" s="164"/>
      <c r="F23" s="153"/>
      <c r="H23" s="73">
        <v>2022</v>
      </c>
      <c r="I23" s="64">
        <v>0</v>
      </c>
      <c r="J23" s="93">
        <v>0</v>
      </c>
    </row>
    <row r="24" spans="2:10" ht="29.25" customHeight="1" x14ac:dyDescent="0.25">
      <c r="B24" s="75">
        <v>2021</v>
      </c>
      <c r="C24" s="64">
        <v>15</v>
      </c>
      <c r="D24" s="158">
        <v>0.20830000000000001</v>
      </c>
      <c r="E24" s="164"/>
      <c r="F24" s="153"/>
      <c r="H24" s="75">
        <v>2021</v>
      </c>
      <c r="I24" s="64">
        <v>2</v>
      </c>
      <c r="J24" s="93">
        <v>0.14280000000000001</v>
      </c>
    </row>
    <row r="25" spans="2:10" ht="29.25" customHeight="1" x14ac:dyDescent="0.25">
      <c r="B25" s="75">
        <v>2020</v>
      </c>
      <c r="C25" s="64">
        <v>23</v>
      </c>
      <c r="D25" s="158">
        <v>0.31940000000000002</v>
      </c>
      <c r="E25" s="164"/>
      <c r="F25" s="153"/>
      <c r="H25" s="75">
        <v>2020</v>
      </c>
      <c r="I25" s="64">
        <v>0</v>
      </c>
      <c r="J25" s="93">
        <v>0</v>
      </c>
    </row>
    <row r="26" spans="2:10" ht="29.25" customHeight="1" x14ac:dyDescent="0.25">
      <c r="B26" s="75">
        <v>2019</v>
      </c>
      <c r="C26" s="64">
        <v>16</v>
      </c>
      <c r="D26" s="158">
        <v>0.22220000000000001</v>
      </c>
      <c r="E26" s="164"/>
      <c r="F26" s="153"/>
      <c r="H26" s="75">
        <v>2019</v>
      </c>
      <c r="I26" s="64">
        <v>6</v>
      </c>
      <c r="J26" s="93">
        <v>0.42859999999999998</v>
      </c>
    </row>
    <row r="27" spans="2:10" ht="29.25" customHeight="1" thickBot="1" x14ac:dyDescent="0.3">
      <c r="B27" s="75" t="s">
        <v>253</v>
      </c>
      <c r="C27" s="64">
        <v>9</v>
      </c>
      <c r="D27" s="158">
        <v>0.12509999999999999</v>
      </c>
      <c r="E27" s="164"/>
      <c r="F27" s="153"/>
      <c r="H27" s="75" t="s">
        <v>253</v>
      </c>
      <c r="I27" s="64">
        <v>6</v>
      </c>
      <c r="J27" s="93">
        <v>0.42859999999999998</v>
      </c>
    </row>
    <row r="28" spans="2:10" ht="29.25" customHeight="1" thickBot="1" x14ac:dyDescent="0.3">
      <c r="B28" s="79" t="s">
        <v>252</v>
      </c>
      <c r="C28" s="80">
        <f>SUM(C29:C34)</f>
        <v>601</v>
      </c>
      <c r="D28" s="156">
        <v>0.30249999999999999</v>
      </c>
      <c r="E28" s="163"/>
      <c r="F28" s="152"/>
      <c r="H28" s="79" t="s">
        <v>252</v>
      </c>
      <c r="I28" s="80">
        <f>SUM(I29:I34)</f>
        <v>4</v>
      </c>
      <c r="J28" s="81">
        <v>0.05</v>
      </c>
    </row>
    <row r="29" spans="2:10" ht="29.25" customHeight="1" x14ac:dyDescent="0.25">
      <c r="B29" s="70">
        <v>2023</v>
      </c>
      <c r="C29" s="64">
        <v>0</v>
      </c>
      <c r="D29" s="158">
        <v>0</v>
      </c>
      <c r="E29" s="164"/>
      <c r="F29" s="153"/>
      <c r="H29" s="70">
        <v>2023</v>
      </c>
      <c r="I29" s="64">
        <v>0</v>
      </c>
      <c r="J29" s="93">
        <v>0</v>
      </c>
    </row>
    <row r="30" spans="2:10" ht="29.25" customHeight="1" x14ac:dyDescent="0.25">
      <c r="B30" s="73">
        <v>2022</v>
      </c>
      <c r="C30" s="64">
        <v>84</v>
      </c>
      <c r="D30" s="158">
        <v>0.13980000000000001</v>
      </c>
      <c r="E30" s="164"/>
      <c r="F30" s="153"/>
      <c r="H30" s="73">
        <v>2022</v>
      </c>
      <c r="I30" s="64">
        <v>0</v>
      </c>
      <c r="J30" s="93">
        <v>0</v>
      </c>
    </row>
    <row r="31" spans="2:10" ht="29.25" customHeight="1" x14ac:dyDescent="0.25">
      <c r="B31" s="75">
        <v>2021</v>
      </c>
      <c r="C31" s="64">
        <v>150</v>
      </c>
      <c r="D31" s="158">
        <v>0.24959999999999999</v>
      </c>
      <c r="E31" s="164"/>
      <c r="F31" s="153"/>
      <c r="H31" s="75">
        <v>2021</v>
      </c>
      <c r="I31" s="64">
        <v>1</v>
      </c>
      <c r="J31" s="93">
        <v>0.25</v>
      </c>
    </row>
    <row r="32" spans="2:10" ht="29.25" customHeight="1" x14ac:dyDescent="0.25">
      <c r="B32" s="75">
        <v>2020</v>
      </c>
      <c r="C32" s="64">
        <v>177</v>
      </c>
      <c r="D32" s="158">
        <v>0.29449999999999998</v>
      </c>
      <c r="E32" s="164"/>
      <c r="F32" s="153"/>
      <c r="H32" s="75">
        <v>2020</v>
      </c>
      <c r="I32" s="64">
        <v>0</v>
      </c>
      <c r="J32" s="93">
        <v>0</v>
      </c>
    </row>
    <row r="33" spans="2:12" ht="29.25" customHeight="1" x14ac:dyDescent="0.25">
      <c r="B33" s="75">
        <v>2019</v>
      </c>
      <c r="C33" s="64">
        <v>170</v>
      </c>
      <c r="D33" s="158">
        <v>0.28289999999999998</v>
      </c>
      <c r="E33" s="164"/>
      <c r="F33" s="153"/>
      <c r="H33" s="75">
        <v>2019</v>
      </c>
      <c r="I33" s="64">
        <v>2</v>
      </c>
      <c r="J33" s="93">
        <v>0.5</v>
      </c>
    </row>
    <row r="34" spans="2:12" ht="29.25" customHeight="1" x14ac:dyDescent="0.25">
      <c r="B34" s="75" t="s">
        <v>253</v>
      </c>
      <c r="C34" s="64">
        <v>20</v>
      </c>
      <c r="D34" s="158">
        <v>3.32E-2</v>
      </c>
      <c r="E34" s="164"/>
      <c r="F34" s="153"/>
      <c r="H34" s="75" t="s">
        <v>253</v>
      </c>
      <c r="I34" s="64">
        <v>1</v>
      </c>
      <c r="J34" s="93">
        <v>0.25</v>
      </c>
    </row>
    <row r="35" spans="2:12" ht="32.25" customHeight="1" thickBot="1" x14ac:dyDescent="0.3">
      <c r="B35" s="147" t="s">
        <v>250</v>
      </c>
      <c r="C35" s="148">
        <v>345</v>
      </c>
      <c r="D35" s="149">
        <v>0.1736</v>
      </c>
      <c r="E35" s="165"/>
      <c r="F35" s="154"/>
      <c r="H35" s="147" t="s">
        <v>250</v>
      </c>
      <c r="I35" s="148">
        <v>8</v>
      </c>
      <c r="J35" s="149">
        <v>0.1</v>
      </c>
    </row>
    <row r="36" spans="2:12" ht="32.25" customHeight="1" thickBot="1" x14ac:dyDescent="0.3">
      <c r="B36" s="67" t="s">
        <v>251</v>
      </c>
      <c r="C36" s="68">
        <f>C28+C21+C14+C35</f>
        <v>1987</v>
      </c>
      <c r="D36" s="167">
        <f>D35+D28+D21+D14</f>
        <v>1</v>
      </c>
      <c r="E36" s="166"/>
      <c r="F36" s="155"/>
      <c r="H36" s="67" t="s">
        <v>251</v>
      </c>
      <c r="I36" s="68">
        <f>I14+I21+I28+I35</f>
        <v>80</v>
      </c>
      <c r="J36" s="69">
        <f>J35+J28+J21+J14</f>
        <v>1</v>
      </c>
    </row>
    <row r="37" spans="2:12" ht="32.25" customHeight="1" thickBot="1" x14ac:dyDescent="0.3"/>
    <row r="38" spans="2:12" ht="32.25" customHeight="1" thickBot="1" x14ac:dyDescent="0.4">
      <c r="B38" s="361" t="s">
        <v>267</v>
      </c>
      <c r="C38" s="362"/>
      <c r="H38" s="363" t="s">
        <v>268</v>
      </c>
      <c r="I38" s="364"/>
    </row>
    <row r="39" spans="2:12" ht="32.25" customHeight="1" thickBot="1" x14ac:dyDescent="0.4">
      <c r="B39" s="130"/>
      <c r="C39" s="130"/>
      <c r="H39" s="127"/>
      <c r="I39" s="139"/>
    </row>
    <row r="40" spans="2:12" ht="69.75" customHeight="1" thickBot="1" x14ac:dyDescent="0.3">
      <c r="B40" s="136" t="s">
        <v>10</v>
      </c>
      <c r="C40" s="137" t="s">
        <v>249</v>
      </c>
      <c r="H40" s="136" t="s">
        <v>10</v>
      </c>
      <c r="I40" s="137" t="s">
        <v>249</v>
      </c>
    </row>
    <row r="41" spans="2:12" ht="77.25" customHeight="1" thickBot="1" x14ac:dyDescent="0.3">
      <c r="B41" s="132" t="s">
        <v>11</v>
      </c>
      <c r="C41" s="59" t="s">
        <v>286</v>
      </c>
      <c r="H41" s="132" t="s">
        <v>11</v>
      </c>
      <c r="I41" s="59" t="s">
        <v>286</v>
      </c>
    </row>
    <row r="42" spans="2:12" ht="122.25" customHeight="1" thickBot="1" x14ac:dyDescent="0.3">
      <c r="B42" s="134" t="s">
        <v>277</v>
      </c>
      <c r="C42" s="135" t="s">
        <v>279</v>
      </c>
      <c r="H42" s="134" t="s">
        <v>277</v>
      </c>
      <c r="I42" s="135" t="s">
        <v>279</v>
      </c>
    </row>
    <row r="43" spans="2:12" ht="32.25" customHeight="1" x14ac:dyDescent="0.35">
      <c r="B43" s="131"/>
      <c r="C43" s="131"/>
      <c r="H43" s="140"/>
      <c r="I43" s="141"/>
      <c r="J43" s="8"/>
    </row>
    <row r="44" spans="2:12" ht="32.25" customHeight="1" x14ac:dyDescent="0.35">
      <c r="B44" s="128"/>
      <c r="C44" s="128"/>
      <c r="H44" s="142"/>
      <c r="I44" s="143"/>
      <c r="J44" s="8"/>
    </row>
    <row r="45" spans="2:12" ht="32.25" customHeight="1" x14ac:dyDescent="0.35">
      <c r="B45" s="128"/>
      <c r="C45" s="128"/>
      <c r="H45" s="129"/>
      <c r="I45" s="144"/>
      <c r="J45" s="8"/>
    </row>
    <row r="46" spans="2:12" ht="32.25" customHeight="1" thickBot="1" x14ac:dyDescent="0.3">
      <c r="H46" s="138"/>
      <c r="I46" s="138"/>
    </row>
    <row r="47" spans="2:12" ht="32.25" customHeight="1" thickBot="1" x14ac:dyDescent="0.4">
      <c r="B47" s="99" t="s">
        <v>265</v>
      </c>
      <c r="C47" s="350" t="s">
        <v>266</v>
      </c>
      <c r="D47" s="351"/>
      <c r="E47" s="351"/>
      <c r="F47" s="352"/>
      <c r="H47" s="99" t="s">
        <v>265</v>
      </c>
      <c r="I47" s="350" t="s">
        <v>266</v>
      </c>
      <c r="J47" s="351"/>
      <c r="K47" s="351"/>
      <c r="L47" s="352"/>
    </row>
    <row r="48" spans="2:12" ht="32.25" customHeight="1" thickBot="1" x14ac:dyDescent="0.4">
      <c r="C48" s="353" t="s">
        <v>264</v>
      </c>
      <c r="D48" s="351"/>
      <c r="E48" s="351"/>
      <c r="F48" s="352"/>
      <c r="I48" s="353" t="s">
        <v>264</v>
      </c>
      <c r="J48" s="351"/>
      <c r="K48" s="351"/>
      <c r="L48" s="352"/>
    </row>
    <row r="49" spans="2:12" ht="32.25" customHeight="1" thickBot="1" x14ac:dyDescent="0.3">
      <c r="C49" s="79" t="s">
        <v>257</v>
      </c>
      <c r="D49" s="169" t="s">
        <v>255</v>
      </c>
      <c r="E49" s="169" t="s">
        <v>252</v>
      </c>
      <c r="F49" s="169" t="s">
        <v>250</v>
      </c>
      <c r="G49" s="30"/>
      <c r="I49" s="79" t="s">
        <v>257</v>
      </c>
      <c r="J49" s="169" t="s">
        <v>255</v>
      </c>
      <c r="K49" s="169" t="s">
        <v>252</v>
      </c>
      <c r="L49" s="169" t="s">
        <v>250</v>
      </c>
    </row>
    <row r="50" spans="2:12" ht="32.25" customHeight="1" x14ac:dyDescent="0.25">
      <c r="B50" s="95">
        <v>2023</v>
      </c>
      <c r="C50" s="180">
        <v>0</v>
      </c>
      <c r="D50" s="181">
        <v>0</v>
      </c>
      <c r="E50" s="181">
        <v>0</v>
      </c>
      <c r="F50" s="182">
        <v>0</v>
      </c>
      <c r="H50" s="95">
        <v>2023</v>
      </c>
      <c r="I50" s="180">
        <v>0</v>
      </c>
      <c r="J50" s="181">
        <v>0</v>
      </c>
      <c r="K50" s="181">
        <v>0</v>
      </c>
      <c r="L50" s="182">
        <v>0</v>
      </c>
    </row>
    <row r="51" spans="2:12" ht="32.25" customHeight="1" x14ac:dyDescent="0.25">
      <c r="B51" s="96">
        <v>2022</v>
      </c>
      <c r="C51" s="177">
        <v>0.1424</v>
      </c>
      <c r="D51" s="178">
        <v>4.4999999999999997E-3</v>
      </c>
      <c r="E51" s="178">
        <v>4.2299999999999997E-2</v>
      </c>
      <c r="F51" s="183">
        <v>0</v>
      </c>
      <c r="H51" s="96">
        <v>2022</v>
      </c>
      <c r="I51" s="177">
        <v>2.5000000000000001E-2</v>
      </c>
      <c r="J51" s="178">
        <v>0</v>
      </c>
      <c r="K51" s="178">
        <v>0</v>
      </c>
      <c r="L51" s="183">
        <v>0</v>
      </c>
    </row>
    <row r="52" spans="2:12" ht="32.25" customHeight="1" x14ac:dyDescent="0.25">
      <c r="B52" s="97">
        <v>2021</v>
      </c>
      <c r="C52" s="177">
        <v>9.4600000000000004E-2</v>
      </c>
      <c r="D52" s="178">
        <v>7.4999999999999997E-3</v>
      </c>
      <c r="E52" s="178">
        <v>7.5499999999999998E-2</v>
      </c>
      <c r="F52" s="183">
        <v>0</v>
      </c>
      <c r="H52" s="97">
        <v>2021</v>
      </c>
      <c r="I52" s="177">
        <v>0.1125</v>
      </c>
      <c r="J52" s="178">
        <v>2.5000000000000001E-2</v>
      </c>
      <c r="K52" s="178">
        <v>1.2500000000000001E-2</v>
      </c>
      <c r="L52" s="183">
        <v>0</v>
      </c>
    </row>
    <row r="53" spans="2:12" ht="32.25" customHeight="1" x14ac:dyDescent="0.25">
      <c r="B53" s="97">
        <v>2020</v>
      </c>
      <c r="C53" s="177">
        <v>8.7599999999999997E-2</v>
      </c>
      <c r="D53" s="178">
        <v>1.17E-2</v>
      </c>
      <c r="E53" s="178">
        <v>8.9099999999999999E-2</v>
      </c>
      <c r="F53" s="183">
        <v>0</v>
      </c>
      <c r="H53" s="97">
        <v>2020</v>
      </c>
      <c r="I53" s="177">
        <v>3.7499999999999999E-2</v>
      </c>
      <c r="J53" s="178">
        <v>0</v>
      </c>
      <c r="K53" s="178">
        <v>0</v>
      </c>
      <c r="L53" s="183">
        <v>0</v>
      </c>
    </row>
    <row r="54" spans="2:12" ht="32.25" customHeight="1" x14ac:dyDescent="0.25">
      <c r="B54" s="97">
        <v>2019</v>
      </c>
      <c r="C54" s="177">
        <v>0.1037</v>
      </c>
      <c r="D54" s="178">
        <v>8.0000000000000002E-3</v>
      </c>
      <c r="E54" s="178">
        <v>8.5599999999999996E-2</v>
      </c>
      <c r="F54" s="183">
        <v>0</v>
      </c>
      <c r="H54" s="97">
        <v>2019</v>
      </c>
      <c r="I54" s="177">
        <v>7.4999999999999997E-2</v>
      </c>
      <c r="J54" s="178">
        <v>7.4999999999999997E-2</v>
      </c>
      <c r="K54" s="178">
        <v>2.5000000000000001E-2</v>
      </c>
      <c r="L54" s="183">
        <v>0</v>
      </c>
    </row>
    <row r="55" spans="2:12" ht="32.25" customHeight="1" thickBot="1" x14ac:dyDescent="0.3">
      <c r="B55" s="98" t="s">
        <v>253</v>
      </c>
      <c r="C55" s="184">
        <v>5.9400000000000001E-2</v>
      </c>
      <c r="D55" s="185">
        <v>4.4999999999999997E-3</v>
      </c>
      <c r="E55" s="185">
        <v>0.01</v>
      </c>
      <c r="F55" s="183">
        <v>0</v>
      </c>
      <c r="H55" s="98" t="s">
        <v>253</v>
      </c>
      <c r="I55" s="184">
        <v>0.42499999999999999</v>
      </c>
      <c r="J55" s="185">
        <v>7.4999999999999997E-2</v>
      </c>
      <c r="K55" s="185">
        <v>1.2500000000000001E-2</v>
      </c>
      <c r="L55" s="183">
        <v>0</v>
      </c>
    </row>
    <row r="56" spans="2:12" ht="32.25" customHeight="1" thickBot="1" x14ac:dyDescent="0.3">
      <c r="B56" s="79" t="s">
        <v>260</v>
      </c>
      <c r="C56" s="81">
        <f>SUM(C50:C55)</f>
        <v>0.48770000000000002</v>
      </c>
      <c r="D56" s="81">
        <f>SUM(D50:D55)</f>
        <v>3.6199999999999996E-2</v>
      </c>
      <c r="E56" s="81">
        <f>SUM(E50:E55)</f>
        <v>0.30249999999999999</v>
      </c>
      <c r="F56" s="179">
        <v>0.1736</v>
      </c>
      <c r="H56" s="79" t="s">
        <v>260</v>
      </c>
      <c r="I56" s="81">
        <f>SUM(I50:I55)</f>
        <v>0.67500000000000004</v>
      </c>
      <c r="J56" s="81">
        <f>SUM(J50:J55)</f>
        <v>0.17499999999999999</v>
      </c>
      <c r="K56" s="81">
        <f>SUM(K50:K55)</f>
        <v>0.05</v>
      </c>
      <c r="L56" s="179">
        <v>0.1</v>
      </c>
    </row>
    <row r="57" spans="2:12" ht="32.25" customHeight="1" x14ac:dyDescent="0.25"/>
    <row r="58" spans="2:12" ht="32.25" customHeight="1" x14ac:dyDescent="0.25">
      <c r="I58" s="186"/>
    </row>
    <row r="59" spans="2:12" ht="32.25" customHeight="1" x14ac:dyDescent="0.25"/>
    <row r="60" spans="2:12" ht="32.25" customHeight="1" x14ac:dyDescent="0.25">
      <c r="D60" s="65"/>
    </row>
    <row r="61" spans="2:12" ht="32.25" customHeight="1" x14ac:dyDescent="0.25"/>
    <row r="62" spans="2:12" ht="32.25" customHeight="1" x14ac:dyDescent="0.25"/>
    <row r="63" spans="2:12" ht="32.25" customHeight="1" x14ac:dyDescent="0.25"/>
    <row r="64" spans="2:12" ht="32.25" customHeight="1" x14ac:dyDescent="0.25"/>
    <row r="65" spans="2:10" ht="32.25" customHeight="1" x14ac:dyDescent="0.25"/>
    <row r="66" spans="2:10" ht="32.25" customHeight="1" x14ac:dyDescent="0.25"/>
    <row r="67" spans="2:10" ht="32.25" customHeight="1" x14ac:dyDescent="0.25"/>
    <row r="68" spans="2:10" ht="32.25" customHeight="1" x14ac:dyDescent="0.25"/>
    <row r="69" spans="2:10" ht="32.25" customHeight="1" x14ac:dyDescent="0.25"/>
    <row r="70" spans="2:10" ht="32.25" customHeight="1" x14ac:dyDescent="0.25"/>
    <row r="71" spans="2:10" ht="32.25" customHeight="1" x14ac:dyDescent="0.25"/>
    <row r="72" spans="2:10" ht="32.25" customHeight="1" x14ac:dyDescent="0.25"/>
    <row r="73" spans="2:10" ht="32.25" customHeight="1" x14ac:dyDescent="0.25"/>
    <row r="74" spans="2:10" ht="32.25" customHeight="1" x14ac:dyDescent="0.25"/>
    <row r="75" spans="2:10" ht="32.25" customHeight="1" x14ac:dyDescent="0.25"/>
    <row r="76" spans="2:10" ht="32.25" customHeight="1" x14ac:dyDescent="0.25"/>
    <row r="77" spans="2:10" ht="32.25" customHeight="1" x14ac:dyDescent="0.25"/>
    <row r="78" spans="2:10" ht="32.25" customHeight="1" x14ac:dyDescent="0.25"/>
    <row r="79" spans="2:10" ht="32.25" customHeight="1" x14ac:dyDescent="0.25"/>
    <row r="80" spans="2:10" ht="72.75" customHeight="1" x14ac:dyDescent="0.25">
      <c r="B80" s="65"/>
      <c r="C80" s="65"/>
      <c r="D80" s="65"/>
      <c r="E80" s="65"/>
      <c r="F80" s="65"/>
      <c r="G80" s="65"/>
      <c r="H80" s="65"/>
      <c r="I80" s="65"/>
      <c r="J80" s="65"/>
    </row>
    <row r="81" spans="2:10" ht="72.75" customHeight="1" x14ac:dyDescent="0.25">
      <c r="B81" s="65"/>
      <c r="C81" s="65"/>
      <c r="D81" s="65"/>
      <c r="E81" s="65"/>
      <c r="F81" s="65"/>
      <c r="G81" s="65"/>
      <c r="H81" s="65"/>
      <c r="I81" s="65"/>
      <c r="J81" s="65"/>
    </row>
    <row r="82" spans="2:10" ht="72.75" customHeight="1" thickBot="1" x14ac:dyDescent="0.3">
      <c r="B82" s="65"/>
      <c r="C82" s="65"/>
      <c r="D82" s="65"/>
      <c r="E82" s="65"/>
      <c r="F82" s="65"/>
      <c r="G82" s="65"/>
      <c r="H82" s="65"/>
      <c r="I82" s="65"/>
      <c r="J82" s="65"/>
    </row>
    <row r="83" spans="2:10" ht="59.25" customHeight="1" thickTop="1" thickBot="1" x14ac:dyDescent="0.3">
      <c r="B83" s="345" t="s">
        <v>184</v>
      </c>
      <c r="C83" s="357"/>
      <c r="D83" s="358"/>
      <c r="E83" s="150"/>
      <c r="F83" s="150"/>
      <c r="G83" s="65"/>
      <c r="H83" s="65"/>
      <c r="I83" s="65"/>
      <c r="J83" s="65"/>
    </row>
    <row r="84" spans="2:10" ht="20.25" thickTop="1" thickBot="1" x14ac:dyDescent="0.3">
      <c r="B84" s="6"/>
      <c r="C84" s="6"/>
      <c r="D84" s="7"/>
      <c r="E84" s="151"/>
      <c r="F84" s="151"/>
      <c r="G84" s="65"/>
      <c r="H84" s="65"/>
      <c r="I84" s="65"/>
      <c r="J84" s="65"/>
    </row>
    <row r="85" spans="2:10" ht="21.75" thickBot="1" x14ac:dyDescent="0.4">
      <c r="B85" s="9" t="s">
        <v>10</v>
      </c>
      <c r="C85" s="10" t="s">
        <v>249</v>
      </c>
      <c r="D85" s="11"/>
      <c r="E85" s="126"/>
      <c r="F85" s="126"/>
      <c r="G85" s="65"/>
      <c r="H85" s="65"/>
      <c r="I85" s="65"/>
      <c r="J85" s="65"/>
    </row>
    <row r="86" spans="2:10" ht="101.25" customHeight="1" thickBot="1" x14ac:dyDescent="0.4">
      <c r="B86" s="13" t="s">
        <v>11</v>
      </c>
      <c r="C86" s="59" t="s">
        <v>286</v>
      </c>
      <c r="D86" s="12"/>
      <c r="E86" s="12"/>
      <c r="F86" s="12"/>
      <c r="G86" s="65"/>
      <c r="H86" s="65"/>
      <c r="I86" s="65"/>
      <c r="J86" s="65"/>
    </row>
    <row r="87" spans="2:10" ht="101.25" customHeight="1" thickBot="1" x14ac:dyDescent="0.4">
      <c r="B87" s="13" t="s">
        <v>277</v>
      </c>
      <c r="C87" s="59" t="s">
        <v>278</v>
      </c>
      <c r="D87" s="12"/>
      <c r="E87" s="12"/>
      <c r="F87" s="12"/>
      <c r="G87" s="65"/>
      <c r="H87" s="65"/>
      <c r="I87" s="65"/>
      <c r="J87" s="65"/>
    </row>
    <row r="88" spans="2:10" ht="16.5" thickBot="1" x14ac:dyDescent="0.3">
      <c r="B88" s="61"/>
      <c r="C88" s="21"/>
      <c r="G88" s="65"/>
      <c r="H88" s="65"/>
      <c r="I88" s="65"/>
      <c r="J88" s="65"/>
    </row>
    <row r="89" spans="2:10" ht="99" customHeight="1" thickBot="1" x14ac:dyDescent="0.3">
      <c r="B89" s="31" t="s">
        <v>254</v>
      </c>
      <c r="C89" s="32" t="s">
        <v>12</v>
      </c>
      <c r="D89" s="192" t="s">
        <v>263</v>
      </c>
      <c r="E89" s="193"/>
      <c r="F89" s="193"/>
      <c r="G89" s="65"/>
      <c r="H89" s="65"/>
      <c r="I89" s="65"/>
      <c r="J89" s="65"/>
    </row>
    <row r="90" spans="2:10" ht="24" thickBot="1" x14ac:dyDescent="0.3">
      <c r="B90" s="79" t="s">
        <v>257</v>
      </c>
      <c r="C90" s="191">
        <f>C14+I14</f>
        <v>1023</v>
      </c>
      <c r="D90" s="91">
        <v>0.49490000000000001</v>
      </c>
      <c r="E90" s="159"/>
      <c r="F90" s="159"/>
      <c r="G90" s="65"/>
      <c r="H90" s="65"/>
      <c r="I90" s="65"/>
      <c r="J90" s="65"/>
    </row>
    <row r="91" spans="2:10" ht="23.25" x14ac:dyDescent="0.25">
      <c r="B91" s="70">
        <v>2023</v>
      </c>
      <c r="C91" s="110">
        <f t="shared" ref="C91:C96" si="0">C15+I15</f>
        <v>0</v>
      </c>
      <c r="D91" s="188">
        <v>0</v>
      </c>
      <c r="E91" s="160"/>
      <c r="F91" s="160"/>
      <c r="G91" s="65"/>
      <c r="H91" s="65"/>
      <c r="I91" s="65"/>
      <c r="J91" s="65"/>
    </row>
    <row r="92" spans="2:10" ht="23.25" x14ac:dyDescent="0.25">
      <c r="B92" s="73">
        <v>2022</v>
      </c>
      <c r="C92" s="110">
        <f t="shared" si="0"/>
        <v>285</v>
      </c>
      <c r="D92" s="189">
        <v>0.27860000000000001</v>
      </c>
      <c r="E92" s="160"/>
      <c r="F92" s="160"/>
      <c r="G92" s="65"/>
      <c r="H92" s="65"/>
      <c r="I92" s="65"/>
      <c r="J92" s="65"/>
    </row>
    <row r="93" spans="2:10" ht="23.25" x14ac:dyDescent="0.25">
      <c r="B93" s="75">
        <v>2021</v>
      </c>
      <c r="C93" s="110">
        <f t="shared" si="0"/>
        <v>197</v>
      </c>
      <c r="D93" s="189">
        <v>0.19259999999999999</v>
      </c>
      <c r="E93" s="160"/>
      <c r="F93" s="160"/>
      <c r="G93" s="65"/>
      <c r="H93" s="65"/>
      <c r="I93" s="65"/>
      <c r="J93" s="65"/>
    </row>
    <row r="94" spans="2:10" ht="23.25" x14ac:dyDescent="0.25">
      <c r="B94" s="75">
        <v>2020</v>
      </c>
      <c r="C94" s="110">
        <f t="shared" si="0"/>
        <v>177</v>
      </c>
      <c r="D94" s="189">
        <v>0.17299999999999999</v>
      </c>
      <c r="E94" s="160"/>
      <c r="F94" s="160"/>
      <c r="G94" s="65"/>
      <c r="H94" s="65"/>
      <c r="I94" s="65"/>
      <c r="J94" s="65"/>
    </row>
    <row r="95" spans="2:10" ht="23.25" x14ac:dyDescent="0.25">
      <c r="B95" s="75">
        <v>2019</v>
      </c>
      <c r="C95" s="110">
        <f t="shared" si="0"/>
        <v>212</v>
      </c>
      <c r="D95" s="189">
        <v>0.2072</v>
      </c>
      <c r="E95" s="160"/>
      <c r="F95" s="160"/>
      <c r="G95" s="65"/>
      <c r="H95" s="65"/>
      <c r="I95" s="65"/>
      <c r="J95" s="65"/>
    </row>
    <row r="96" spans="2:10" ht="24" thickBot="1" x14ac:dyDescent="0.3">
      <c r="B96" s="75" t="s">
        <v>253</v>
      </c>
      <c r="C96" s="110">
        <f t="shared" si="0"/>
        <v>152</v>
      </c>
      <c r="D96" s="189">
        <v>0.14860000000000001</v>
      </c>
      <c r="E96" s="160"/>
      <c r="F96" s="160"/>
      <c r="G96" s="65"/>
      <c r="H96" s="65"/>
      <c r="I96" s="65"/>
      <c r="J96" s="65"/>
    </row>
    <row r="97" spans="2:10" ht="24" thickBot="1" x14ac:dyDescent="0.3">
      <c r="B97" s="79" t="s">
        <v>255</v>
      </c>
      <c r="C97" s="191">
        <f>C21+I21</f>
        <v>86</v>
      </c>
      <c r="D97" s="91">
        <v>4.1599999999999998E-2</v>
      </c>
      <c r="E97" s="160"/>
      <c r="F97" s="160"/>
      <c r="G97" s="65"/>
      <c r="H97" s="65"/>
      <c r="I97" s="65"/>
      <c r="J97" s="65"/>
    </row>
    <row r="98" spans="2:10" ht="23.25" x14ac:dyDescent="0.25">
      <c r="B98" s="70">
        <v>2023</v>
      </c>
      <c r="C98" s="110">
        <f t="shared" ref="C98:C103" si="1">C22+I22</f>
        <v>0</v>
      </c>
      <c r="D98" s="188">
        <v>0</v>
      </c>
      <c r="E98" s="161"/>
      <c r="F98" s="161"/>
      <c r="G98" s="65"/>
      <c r="H98" s="65"/>
      <c r="I98" s="65"/>
      <c r="J98" s="65"/>
    </row>
    <row r="99" spans="2:10" ht="23.25" x14ac:dyDescent="0.25">
      <c r="B99" s="73">
        <v>2022</v>
      </c>
      <c r="C99" s="110">
        <f t="shared" si="1"/>
        <v>9</v>
      </c>
      <c r="D99" s="189">
        <v>0.1047</v>
      </c>
      <c r="E99" s="161"/>
      <c r="F99" s="161"/>
      <c r="G99" s="65"/>
      <c r="H99" s="65"/>
      <c r="I99" s="65"/>
      <c r="J99" s="65"/>
    </row>
    <row r="100" spans="2:10" ht="23.25" x14ac:dyDescent="0.25">
      <c r="B100" s="75">
        <v>2021</v>
      </c>
      <c r="C100" s="110">
        <f t="shared" si="1"/>
        <v>17</v>
      </c>
      <c r="D100" s="189">
        <v>0.19769999999999999</v>
      </c>
      <c r="E100" s="161"/>
      <c r="F100" s="161"/>
      <c r="G100" s="65"/>
      <c r="H100" s="65"/>
      <c r="I100" s="65"/>
      <c r="J100" s="65"/>
    </row>
    <row r="101" spans="2:10" ht="23.25" x14ac:dyDescent="0.25">
      <c r="B101" s="75">
        <v>2020</v>
      </c>
      <c r="C101" s="110">
        <f t="shared" si="1"/>
        <v>23</v>
      </c>
      <c r="D101" s="189">
        <v>0.26740000000000003</v>
      </c>
      <c r="E101" s="161"/>
      <c r="F101" s="161"/>
      <c r="G101" s="65"/>
      <c r="H101" s="65"/>
      <c r="I101" s="65"/>
      <c r="J101" s="65"/>
    </row>
    <row r="102" spans="2:10" ht="23.25" x14ac:dyDescent="0.25">
      <c r="B102" s="75">
        <v>2019</v>
      </c>
      <c r="C102" s="110">
        <f t="shared" si="1"/>
        <v>22</v>
      </c>
      <c r="D102" s="189">
        <v>0.25580000000000003</v>
      </c>
      <c r="E102" s="161"/>
      <c r="F102" s="161"/>
      <c r="G102" s="65"/>
      <c r="H102" s="65"/>
      <c r="I102" s="65"/>
      <c r="J102" s="65"/>
    </row>
    <row r="103" spans="2:10" ht="24" thickBot="1" x14ac:dyDescent="0.3">
      <c r="B103" s="75" t="s">
        <v>253</v>
      </c>
      <c r="C103" s="110">
        <f t="shared" si="1"/>
        <v>15</v>
      </c>
      <c r="D103" s="189">
        <v>0.1744</v>
      </c>
      <c r="E103" s="161"/>
      <c r="F103" s="161"/>
      <c r="G103" s="65"/>
      <c r="H103" s="65"/>
      <c r="I103" s="65"/>
      <c r="J103" s="65"/>
    </row>
    <row r="104" spans="2:10" ht="24" thickBot="1" x14ac:dyDescent="0.3">
      <c r="B104" s="79" t="s">
        <v>252</v>
      </c>
      <c r="C104" s="191">
        <f>C28+I28</f>
        <v>605</v>
      </c>
      <c r="D104" s="91">
        <v>0.29270000000000002</v>
      </c>
      <c r="E104" s="161"/>
      <c r="F104" s="161"/>
      <c r="G104" s="65"/>
      <c r="H104" s="65"/>
      <c r="I104" s="65"/>
      <c r="J104" s="65"/>
    </row>
    <row r="105" spans="2:10" ht="23.25" x14ac:dyDescent="0.25">
      <c r="B105" s="70">
        <v>2023</v>
      </c>
      <c r="C105" s="110">
        <f t="shared" ref="C105:C111" si="2">C29+I29</f>
        <v>0</v>
      </c>
      <c r="D105" s="189">
        <v>0</v>
      </c>
      <c r="E105" s="161"/>
      <c r="F105" s="161"/>
      <c r="G105" s="65"/>
      <c r="H105" s="65"/>
      <c r="I105" s="65"/>
      <c r="J105" s="65"/>
    </row>
    <row r="106" spans="2:10" ht="23.25" x14ac:dyDescent="0.25">
      <c r="B106" s="73">
        <v>2022</v>
      </c>
      <c r="C106" s="110">
        <f t="shared" si="2"/>
        <v>84</v>
      </c>
      <c r="D106" s="189">
        <v>0.13880000000000001</v>
      </c>
      <c r="E106" s="161"/>
      <c r="F106" s="161"/>
      <c r="G106" s="65"/>
      <c r="H106" s="65"/>
      <c r="I106" s="65"/>
      <c r="J106" s="65"/>
    </row>
    <row r="107" spans="2:10" ht="23.25" x14ac:dyDescent="0.25">
      <c r="B107" s="75">
        <v>2021</v>
      </c>
      <c r="C107" s="110">
        <f t="shared" si="2"/>
        <v>151</v>
      </c>
      <c r="D107" s="189">
        <v>0.24959999999999999</v>
      </c>
      <c r="E107" s="161"/>
      <c r="F107" s="161"/>
      <c r="G107" s="65"/>
      <c r="H107" s="65"/>
      <c r="I107" s="65"/>
      <c r="J107" s="65"/>
    </row>
    <row r="108" spans="2:10" ht="23.25" x14ac:dyDescent="0.25">
      <c r="B108" s="75">
        <v>2020</v>
      </c>
      <c r="C108" s="110">
        <f t="shared" si="2"/>
        <v>177</v>
      </c>
      <c r="D108" s="189">
        <v>0.29260000000000003</v>
      </c>
      <c r="E108" s="161"/>
      <c r="F108" s="161"/>
      <c r="G108" s="65"/>
      <c r="H108" s="65"/>
      <c r="I108" s="65"/>
      <c r="J108" s="65"/>
    </row>
    <row r="109" spans="2:10" ht="23.25" x14ac:dyDescent="0.25">
      <c r="B109" s="75">
        <v>2019</v>
      </c>
      <c r="C109" s="110">
        <f t="shared" si="2"/>
        <v>172</v>
      </c>
      <c r="D109" s="189">
        <v>0.2843</v>
      </c>
      <c r="E109" s="161"/>
      <c r="F109" s="161"/>
      <c r="G109" s="65"/>
      <c r="H109" s="65"/>
      <c r="I109" s="65"/>
      <c r="J109" s="65"/>
    </row>
    <row r="110" spans="2:10" ht="23.25" x14ac:dyDescent="0.25">
      <c r="B110" s="75" t="s">
        <v>253</v>
      </c>
      <c r="C110" s="110">
        <f t="shared" si="2"/>
        <v>21</v>
      </c>
      <c r="D110" s="189">
        <v>3.4700000000000002E-2</v>
      </c>
      <c r="E110" s="161"/>
      <c r="F110" s="161"/>
      <c r="G110" s="65"/>
      <c r="H110" s="65"/>
      <c r="I110" s="65"/>
      <c r="J110" s="65"/>
    </row>
    <row r="111" spans="2:10" ht="24" thickBot="1" x14ac:dyDescent="0.3">
      <c r="B111" s="147" t="s">
        <v>250</v>
      </c>
      <c r="C111" s="191">
        <f t="shared" si="2"/>
        <v>353</v>
      </c>
      <c r="D111" s="190">
        <v>0.17080000000000001</v>
      </c>
      <c r="E111" s="161"/>
      <c r="F111" s="161"/>
      <c r="G111" s="65"/>
      <c r="H111" s="65"/>
      <c r="I111" s="65"/>
      <c r="J111" s="65"/>
    </row>
    <row r="112" spans="2:10" ht="24" thickBot="1" x14ac:dyDescent="0.3">
      <c r="B112" s="67" t="s">
        <v>251</v>
      </c>
      <c r="C112" s="68">
        <f>C104+C97+C90+C111</f>
        <v>2067</v>
      </c>
      <c r="D112" s="167">
        <f>D90+D97+D104+D111</f>
        <v>1</v>
      </c>
      <c r="E112" s="161"/>
      <c r="F112" s="161"/>
      <c r="G112" s="65"/>
      <c r="H112" s="65"/>
      <c r="I112" s="65"/>
      <c r="J112" s="65"/>
    </row>
    <row r="113" spans="2:10" ht="23.25" x14ac:dyDescent="0.25">
      <c r="B113" s="187"/>
      <c r="C113" s="187"/>
      <c r="D113" s="161"/>
      <c r="E113" s="161"/>
      <c r="F113" s="161"/>
      <c r="G113" s="65"/>
      <c r="H113" s="65"/>
      <c r="I113" s="65"/>
      <c r="J113" s="65"/>
    </row>
    <row r="114" spans="2:10" ht="24" thickBot="1" x14ac:dyDescent="0.3">
      <c r="B114" s="187"/>
      <c r="C114" s="187"/>
      <c r="D114" s="161"/>
      <c r="E114" s="161"/>
      <c r="F114" s="161"/>
      <c r="G114" s="65"/>
      <c r="H114" s="65"/>
      <c r="I114" s="65"/>
      <c r="J114" s="65"/>
    </row>
    <row r="115" spans="2:10" ht="80.25" customHeight="1" thickBot="1" x14ac:dyDescent="0.4">
      <c r="B115" s="348" t="s">
        <v>269</v>
      </c>
      <c r="C115" s="349"/>
      <c r="D115" s="161"/>
      <c r="E115" s="161"/>
      <c r="F115" s="161"/>
      <c r="G115" s="65"/>
      <c r="H115" s="65"/>
      <c r="I115" s="65"/>
      <c r="J115" s="65"/>
    </row>
    <row r="116" spans="2:10" ht="24" thickBot="1" x14ac:dyDescent="0.4">
      <c r="B116" s="130"/>
      <c r="C116" s="130"/>
      <c r="D116" s="161"/>
      <c r="E116" s="161"/>
      <c r="F116" s="161"/>
      <c r="G116" s="65"/>
      <c r="H116" s="65"/>
      <c r="I116" s="65"/>
      <c r="J116" s="65"/>
    </row>
    <row r="117" spans="2:10" ht="24" thickBot="1" x14ac:dyDescent="0.3">
      <c r="B117" s="136" t="s">
        <v>10</v>
      </c>
      <c r="C117" s="137" t="s">
        <v>249</v>
      </c>
      <c r="D117" s="161"/>
      <c r="E117" s="161"/>
      <c r="F117" s="161"/>
      <c r="G117" s="65"/>
      <c r="H117" s="65"/>
      <c r="I117" s="65"/>
      <c r="J117" s="65"/>
    </row>
    <row r="118" spans="2:10" ht="75" customHeight="1" thickBot="1" x14ac:dyDescent="0.3">
      <c r="B118" s="132" t="s">
        <v>11</v>
      </c>
      <c r="C118" s="59" t="s">
        <v>286</v>
      </c>
      <c r="D118" s="161"/>
      <c r="E118" s="161"/>
      <c r="F118" s="161"/>
      <c r="G118" s="65"/>
      <c r="H118" s="65"/>
      <c r="I118" s="65"/>
      <c r="J118" s="65"/>
    </row>
    <row r="119" spans="2:10" ht="108.75" customHeight="1" thickBot="1" x14ac:dyDescent="0.3">
      <c r="B119" s="134" t="s">
        <v>277</v>
      </c>
      <c r="C119" s="135" t="s">
        <v>279</v>
      </c>
      <c r="D119" s="161"/>
      <c r="E119" s="161"/>
      <c r="F119" s="161"/>
      <c r="G119" s="65"/>
      <c r="H119" s="65"/>
      <c r="I119" s="65"/>
      <c r="J119" s="65"/>
    </row>
    <row r="120" spans="2:10" ht="23.25" x14ac:dyDescent="0.25">
      <c r="B120" s="187"/>
      <c r="C120" s="187"/>
      <c r="D120" s="161"/>
      <c r="E120" s="161"/>
      <c r="F120" s="161"/>
      <c r="G120" s="65"/>
      <c r="H120" s="65"/>
      <c r="I120" s="65"/>
      <c r="J120" s="65"/>
    </row>
    <row r="121" spans="2:10" ht="23.25" x14ac:dyDescent="0.25">
      <c r="B121" s="187"/>
      <c r="C121" s="187"/>
      <c r="D121" s="161"/>
      <c r="E121" s="161"/>
      <c r="F121" s="161"/>
      <c r="G121" s="65"/>
      <c r="H121" s="65"/>
      <c r="I121" s="65"/>
      <c r="J121" s="65"/>
    </row>
    <row r="122" spans="2:10" ht="24" thickBot="1" x14ac:dyDescent="0.3">
      <c r="B122" s="187"/>
      <c r="C122" s="187"/>
      <c r="D122" s="161"/>
      <c r="E122" s="161"/>
      <c r="F122" s="161"/>
      <c r="G122" s="65"/>
      <c r="H122" s="65"/>
      <c r="I122" s="65"/>
      <c r="J122" s="65"/>
    </row>
    <row r="123" spans="2:10" ht="24" thickBot="1" x14ac:dyDescent="0.4">
      <c r="B123" s="99" t="s">
        <v>265</v>
      </c>
      <c r="C123" s="350" t="s">
        <v>266</v>
      </c>
      <c r="D123" s="351"/>
      <c r="E123" s="351"/>
      <c r="F123" s="352"/>
      <c r="G123" s="65"/>
      <c r="H123" s="65"/>
      <c r="I123" s="65"/>
      <c r="J123" s="65"/>
    </row>
    <row r="124" spans="2:10" ht="21.75" thickBot="1" x14ac:dyDescent="0.4">
      <c r="C124" s="353" t="s">
        <v>264</v>
      </c>
      <c r="D124" s="351"/>
      <c r="E124" s="351"/>
      <c r="F124" s="352"/>
      <c r="G124" s="65"/>
      <c r="H124" s="65"/>
      <c r="I124" s="65"/>
      <c r="J124" s="65"/>
    </row>
    <row r="125" spans="2:10" ht="24" thickBot="1" x14ac:dyDescent="0.3">
      <c r="C125" s="79" t="s">
        <v>257</v>
      </c>
      <c r="D125" s="169" t="s">
        <v>255</v>
      </c>
      <c r="E125" s="169" t="s">
        <v>252</v>
      </c>
      <c r="F125" s="169" t="s">
        <v>250</v>
      </c>
      <c r="G125" s="65"/>
      <c r="H125" s="65"/>
      <c r="I125" s="65"/>
      <c r="J125" s="65"/>
    </row>
    <row r="126" spans="2:10" ht="21" x14ac:dyDescent="0.25">
      <c r="B126" s="95">
        <v>2023</v>
      </c>
      <c r="C126" s="180">
        <v>0</v>
      </c>
      <c r="D126" s="181">
        <v>0</v>
      </c>
      <c r="E126" s="181">
        <v>0</v>
      </c>
      <c r="F126" s="182">
        <v>0</v>
      </c>
      <c r="G126" s="65"/>
      <c r="H126" s="65"/>
      <c r="I126" s="65"/>
      <c r="J126" s="65"/>
    </row>
    <row r="127" spans="2:10" ht="21" x14ac:dyDescent="0.25">
      <c r="B127" s="96">
        <v>2022</v>
      </c>
      <c r="C127" s="177">
        <v>0.13789999999999999</v>
      </c>
      <c r="D127" s="178">
        <v>4.3E-3</v>
      </c>
      <c r="E127" s="178">
        <v>4.0599999999999997E-2</v>
      </c>
      <c r="F127" s="183">
        <v>0</v>
      </c>
      <c r="G127" s="65"/>
      <c r="H127" s="65"/>
      <c r="I127" s="65"/>
      <c r="J127" s="65"/>
    </row>
    <row r="128" spans="2:10" ht="21" x14ac:dyDescent="0.25">
      <c r="B128" s="97">
        <v>2021</v>
      </c>
      <c r="C128" s="177">
        <v>9.5299999999999996E-2</v>
      </c>
      <c r="D128" s="178">
        <v>8.2000000000000007E-3</v>
      </c>
      <c r="E128" s="178">
        <v>7.2999999999999995E-2</v>
      </c>
      <c r="F128" s="183">
        <v>0</v>
      </c>
      <c r="G128" s="65"/>
      <c r="H128" s="65"/>
      <c r="I128" s="65"/>
      <c r="J128" s="65"/>
    </row>
    <row r="129" spans="2:10" ht="21" x14ac:dyDescent="0.25">
      <c r="B129" s="97">
        <v>2020</v>
      </c>
      <c r="C129" s="177">
        <v>8.5599999999999996E-2</v>
      </c>
      <c r="D129" s="178">
        <v>1.11E-2</v>
      </c>
      <c r="E129" s="178">
        <v>8.5599999999999996E-2</v>
      </c>
      <c r="F129" s="183">
        <v>0</v>
      </c>
      <c r="G129" s="65"/>
      <c r="H129" s="65"/>
      <c r="I129" s="65"/>
      <c r="J129" s="65"/>
    </row>
    <row r="130" spans="2:10" ht="21" x14ac:dyDescent="0.25">
      <c r="B130" s="97">
        <v>2019</v>
      </c>
      <c r="C130" s="177">
        <v>0.1026</v>
      </c>
      <c r="D130" s="178">
        <v>1.06E-2</v>
      </c>
      <c r="E130" s="178">
        <v>8.3299999999999999E-2</v>
      </c>
      <c r="F130" s="183">
        <v>0</v>
      </c>
      <c r="G130" s="65"/>
      <c r="H130" s="65"/>
      <c r="I130" s="65"/>
      <c r="J130" s="65"/>
    </row>
    <row r="131" spans="2:10" ht="21.75" thickBot="1" x14ac:dyDescent="0.3">
      <c r="B131" s="98" t="s">
        <v>253</v>
      </c>
      <c r="C131" s="184">
        <v>7.3499999999999996E-2</v>
      </c>
      <c r="D131" s="185">
        <v>7.4000000000000003E-3</v>
      </c>
      <c r="E131" s="185">
        <v>1.0200000000000001E-2</v>
      </c>
      <c r="F131" s="183">
        <v>0</v>
      </c>
      <c r="G131" s="65"/>
      <c r="H131" s="65"/>
      <c r="I131" s="65"/>
      <c r="J131" s="65"/>
    </row>
    <row r="132" spans="2:10" ht="24" thickBot="1" x14ac:dyDescent="0.3">
      <c r="B132" s="79" t="s">
        <v>260</v>
      </c>
      <c r="C132" s="81">
        <f>SUM(C126:C131)</f>
        <v>0.49490000000000001</v>
      </c>
      <c r="D132" s="81">
        <f>SUM(D126:D131)</f>
        <v>4.1599999999999998E-2</v>
      </c>
      <c r="E132" s="81">
        <f>SUM(E126:E131)</f>
        <v>0.29269999999999996</v>
      </c>
      <c r="F132" s="179">
        <v>0.17080000000000001</v>
      </c>
      <c r="G132" s="65"/>
      <c r="H132" s="65"/>
      <c r="I132" s="65"/>
      <c r="J132" s="65"/>
    </row>
    <row r="133" spans="2:10" ht="23.25" x14ac:dyDescent="0.25">
      <c r="B133" s="187"/>
      <c r="C133" s="187"/>
      <c r="D133" s="161"/>
      <c r="E133" s="161"/>
      <c r="F133" s="161"/>
      <c r="G133" s="65"/>
      <c r="H133" s="65"/>
      <c r="I133" s="65"/>
      <c r="J133" s="65"/>
    </row>
    <row r="134" spans="2:10" ht="23.25" x14ac:dyDescent="0.25">
      <c r="B134" s="187"/>
      <c r="C134" s="187"/>
      <c r="D134" s="161"/>
      <c r="E134" s="161"/>
      <c r="F134" s="161"/>
      <c r="G134" s="65"/>
      <c r="H134" s="65"/>
      <c r="I134" s="65"/>
      <c r="J134" s="65"/>
    </row>
    <row r="135" spans="2:10" ht="23.25" x14ac:dyDescent="0.25">
      <c r="B135" s="187"/>
      <c r="C135" s="187"/>
      <c r="D135" s="161"/>
      <c r="E135" s="161"/>
      <c r="F135" s="161"/>
      <c r="G135" s="65"/>
      <c r="H135" s="65"/>
      <c r="I135" s="65"/>
      <c r="J135" s="65"/>
    </row>
    <row r="136" spans="2:10" ht="23.25" x14ac:dyDescent="0.25">
      <c r="B136" s="187"/>
      <c r="C136" s="187"/>
      <c r="D136" s="161"/>
      <c r="E136" s="161"/>
      <c r="F136" s="161"/>
      <c r="G136" s="65"/>
      <c r="H136" s="65"/>
      <c r="I136" s="65"/>
      <c r="J136" s="65"/>
    </row>
    <row r="137" spans="2:10" ht="23.25" x14ac:dyDescent="0.25">
      <c r="B137" s="187"/>
      <c r="C137" s="187"/>
      <c r="D137" s="161"/>
      <c r="E137" s="161"/>
      <c r="F137" s="161"/>
      <c r="G137" s="65"/>
      <c r="H137" s="65"/>
      <c r="I137" s="65"/>
      <c r="J137" s="65"/>
    </row>
    <row r="138" spans="2:10" ht="23.25" x14ac:dyDescent="0.25">
      <c r="B138" s="187"/>
      <c r="C138" s="187"/>
      <c r="D138" s="161"/>
      <c r="E138" s="161"/>
      <c r="F138" s="161"/>
      <c r="G138" s="65"/>
      <c r="H138" s="65"/>
      <c r="I138" s="65"/>
      <c r="J138" s="65"/>
    </row>
    <row r="139" spans="2:10" ht="23.25" x14ac:dyDescent="0.25">
      <c r="B139" s="187"/>
      <c r="C139" s="187"/>
      <c r="D139" s="161"/>
      <c r="E139" s="161"/>
      <c r="F139" s="161"/>
      <c r="G139" s="65"/>
      <c r="H139" s="65"/>
      <c r="I139" s="65"/>
      <c r="J139" s="65"/>
    </row>
    <row r="140" spans="2:10" ht="23.25" x14ac:dyDescent="0.25">
      <c r="B140" s="187"/>
      <c r="C140" s="187"/>
      <c r="D140" s="161"/>
      <c r="E140" s="161"/>
      <c r="F140" s="161"/>
      <c r="G140" s="65"/>
      <c r="H140" s="65"/>
      <c r="I140" s="65"/>
      <c r="J140" s="65"/>
    </row>
    <row r="141" spans="2:10" ht="23.25" x14ac:dyDescent="0.25">
      <c r="B141" s="187"/>
      <c r="C141" s="187"/>
      <c r="D141" s="161"/>
      <c r="E141" s="161"/>
      <c r="F141" s="161"/>
      <c r="G141" s="65"/>
      <c r="H141" s="65"/>
      <c r="I141" s="65"/>
      <c r="J141" s="65"/>
    </row>
    <row r="142" spans="2:10" ht="23.25" x14ac:dyDescent="0.25">
      <c r="B142" s="187"/>
      <c r="C142" s="187"/>
      <c r="D142" s="161"/>
      <c r="E142" s="161"/>
      <c r="F142" s="161"/>
      <c r="G142" s="65"/>
      <c r="H142" s="65"/>
      <c r="I142" s="65"/>
      <c r="J142" s="65"/>
    </row>
    <row r="143" spans="2:10" ht="23.25" x14ac:dyDescent="0.25">
      <c r="B143" s="187"/>
      <c r="C143" s="187"/>
      <c r="D143" s="161"/>
      <c r="E143" s="161"/>
      <c r="F143" s="161"/>
      <c r="G143" s="65"/>
      <c r="H143" s="65"/>
      <c r="I143" s="65"/>
      <c r="J143" s="65"/>
    </row>
    <row r="144" spans="2:10" ht="23.25" x14ac:dyDescent="0.25">
      <c r="B144" s="187"/>
      <c r="C144" s="187"/>
      <c r="D144" s="161"/>
      <c r="E144" s="161"/>
      <c r="F144" s="161"/>
      <c r="G144" s="65"/>
      <c r="H144" s="65"/>
      <c r="I144" s="65"/>
      <c r="J144" s="65"/>
    </row>
    <row r="145" spans="2:10" ht="23.25" x14ac:dyDescent="0.25">
      <c r="B145" s="187"/>
      <c r="C145" s="187"/>
      <c r="D145" s="161"/>
      <c r="E145" s="161"/>
      <c r="F145" s="161"/>
      <c r="G145" s="65"/>
      <c r="H145" s="65"/>
      <c r="I145" s="65"/>
      <c r="J145" s="65"/>
    </row>
    <row r="146" spans="2:10" ht="23.25" x14ac:dyDescent="0.25">
      <c r="B146" s="187"/>
      <c r="C146" s="187"/>
      <c r="D146" s="161"/>
      <c r="E146" s="161"/>
      <c r="F146" s="161"/>
      <c r="G146" s="65"/>
      <c r="H146" s="65"/>
      <c r="I146" s="65"/>
      <c r="J146" s="65"/>
    </row>
    <row r="147" spans="2:10" ht="23.25" x14ac:dyDescent="0.25">
      <c r="B147" s="187"/>
      <c r="C147" s="187"/>
      <c r="D147" s="161"/>
      <c r="E147" s="161"/>
      <c r="F147" s="161"/>
      <c r="G147" s="65"/>
      <c r="H147" s="65"/>
      <c r="I147" s="65"/>
      <c r="J147" s="65"/>
    </row>
    <row r="148" spans="2:10" ht="23.25" x14ac:dyDescent="0.25">
      <c r="B148" s="187"/>
      <c r="C148" s="187"/>
      <c r="D148" s="161"/>
      <c r="E148" s="161"/>
      <c r="F148" s="161"/>
      <c r="G148" s="65"/>
      <c r="H148" s="65"/>
      <c r="I148" s="65"/>
      <c r="J148" s="65"/>
    </row>
    <row r="149" spans="2:10" ht="23.25" x14ac:dyDescent="0.25">
      <c r="B149" s="187"/>
      <c r="C149" s="187"/>
      <c r="D149" s="161"/>
      <c r="E149" s="161"/>
      <c r="F149" s="161"/>
      <c r="G149" s="65"/>
      <c r="H149" s="65"/>
      <c r="I149" s="65"/>
      <c r="J149" s="65"/>
    </row>
    <row r="150" spans="2:10" ht="23.25" x14ac:dyDescent="0.25">
      <c r="B150" s="187"/>
      <c r="C150" s="187"/>
      <c r="D150" s="161"/>
      <c r="E150" s="161"/>
      <c r="F150" s="161"/>
      <c r="G150" s="65"/>
      <c r="H150" s="65"/>
      <c r="I150" s="65"/>
      <c r="J150" s="65"/>
    </row>
    <row r="151" spans="2:10" ht="23.25" x14ac:dyDescent="0.25">
      <c r="B151" s="187"/>
      <c r="C151" s="187"/>
      <c r="D151" s="161"/>
      <c r="E151" s="161"/>
      <c r="F151" s="161"/>
      <c r="G151" s="65"/>
      <c r="H151" s="65"/>
      <c r="I151" s="65"/>
      <c r="J151" s="65"/>
    </row>
    <row r="152" spans="2:10" ht="23.25" x14ac:dyDescent="0.25">
      <c r="B152" s="187"/>
      <c r="C152" s="187"/>
      <c r="D152" s="161"/>
      <c r="E152" s="161"/>
      <c r="F152" s="161"/>
      <c r="G152" s="65"/>
      <c r="H152" s="65"/>
      <c r="I152" s="65"/>
      <c r="J152" s="65"/>
    </row>
    <row r="153" spans="2:10" ht="23.25" x14ac:dyDescent="0.25">
      <c r="B153" s="187"/>
      <c r="C153" s="187"/>
      <c r="D153" s="161"/>
      <c r="E153" s="161"/>
      <c r="F153" s="161"/>
      <c r="G153" s="65"/>
      <c r="H153" s="65"/>
      <c r="I153" s="65"/>
      <c r="J153" s="65"/>
    </row>
    <row r="154" spans="2:10" ht="23.25" x14ac:dyDescent="0.25">
      <c r="B154" s="187"/>
      <c r="C154" s="187"/>
      <c r="D154" s="161"/>
      <c r="E154" s="161"/>
      <c r="F154" s="161"/>
      <c r="G154" s="65"/>
      <c r="H154" s="65"/>
      <c r="I154" s="65"/>
      <c r="J154" s="65"/>
    </row>
    <row r="155" spans="2:10" ht="23.25" x14ac:dyDescent="0.25">
      <c r="B155" s="187"/>
      <c r="C155" s="187"/>
      <c r="D155" s="161"/>
      <c r="E155" s="161"/>
      <c r="F155" s="161"/>
      <c r="G155" s="65"/>
      <c r="H155" s="65"/>
      <c r="I155" s="65"/>
      <c r="J155" s="65"/>
    </row>
    <row r="156" spans="2:10" ht="23.25" x14ac:dyDescent="0.25">
      <c r="B156" s="187"/>
      <c r="C156" s="187"/>
      <c r="D156" s="161"/>
      <c r="E156" s="161"/>
      <c r="F156" s="161"/>
      <c r="G156" s="65"/>
      <c r="H156" s="65"/>
      <c r="I156" s="65"/>
      <c r="J156" s="65"/>
    </row>
    <row r="157" spans="2:10" ht="23.25" x14ac:dyDescent="0.25">
      <c r="B157" s="187"/>
      <c r="C157" s="187"/>
      <c r="D157" s="161"/>
      <c r="E157" s="161"/>
      <c r="F157" s="161"/>
      <c r="G157" s="65"/>
      <c r="H157" s="65"/>
      <c r="I157" s="65"/>
      <c r="J157" s="65"/>
    </row>
    <row r="158" spans="2:10" ht="23.25" x14ac:dyDescent="0.25">
      <c r="B158" s="187"/>
      <c r="C158" s="187"/>
      <c r="D158" s="161"/>
      <c r="E158" s="161"/>
      <c r="F158" s="161"/>
      <c r="G158" s="65"/>
      <c r="H158" s="65"/>
      <c r="I158" s="65"/>
      <c r="J158" s="65"/>
    </row>
    <row r="159" spans="2:10" ht="23.25" x14ac:dyDescent="0.25">
      <c r="B159" s="187"/>
      <c r="C159" s="187"/>
      <c r="D159" s="161"/>
      <c r="E159" s="161"/>
      <c r="F159" s="161"/>
      <c r="G159" s="65"/>
      <c r="H159" s="65"/>
      <c r="I159" s="65"/>
      <c r="J159" s="65"/>
    </row>
    <row r="160" spans="2:10" ht="23.25" x14ac:dyDescent="0.25">
      <c r="B160" s="187"/>
      <c r="C160" s="187"/>
      <c r="D160" s="161"/>
      <c r="E160" s="161"/>
      <c r="F160" s="161"/>
      <c r="G160" s="65"/>
      <c r="H160" s="65"/>
      <c r="I160" s="65"/>
      <c r="J160" s="65"/>
    </row>
    <row r="161" spans="2:10" ht="23.25" x14ac:dyDescent="0.25">
      <c r="B161" s="187"/>
      <c r="C161" s="187"/>
      <c r="D161" s="161"/>
      <c r="E161" s="161"/>
      <c r="F161" s="161"/>
      <c r="G161" s="65"/>
      <c r="H161" s="65"/>
      <c r="I161" s="65"/>
      <c r="J161" s="65"/>
    </row>
    <row r="162" spans="2:10" ht="23.25" x14ac:dyDescent="0.25">
      <c r="B162" s="187"/>
      <c r="C162" s="187"/>
      <c r="D162" s="161"/>
      <c r="E162" s="161"/>
      <c r="F162" s="161"/>
      <c r="G162" s="65"/>
      <c r="H162" s="65"/>
      <c r="I162" s="65"/>
      <c r="J162" s="65"/>
    </row>
    <row r="163" spans="2:10" ht="23.25" x14ac:dyDescent="0.25">
      <c r="B163" s="187"/>
      <c r="C163" s="187"/>
      <c r="D163" s="161"/>
      <c r="E163" s="161"/>
      <c r="F163" s="161"/>
      <c r="G163" s="65"/>
      <c r="H163" s="65"/>
      <c r="I163" s="65"/>
      <c r="J163" s="65"/>
    </row>
    <row r="164" spans="2:10" x14ac:dyDescent="0.25">
      <c r="G164" s="65"/>
      <c r="H164" s="65"/>
      <c r="I164" s="65"/>
      <c r="J164" s="65"/>
    </row>
    <row r="165" spans="2:10" x14ac:dyDescent="0.25">
      <c r="B165" s="65"/>
      <c r="C165" s="65"/>
      <c r="D165" s="65"/>
      <c r="E165" s="65"/>
      <c r="F165" s="65"/>
      <c r="G165" s="65"/>
      <c r="H165" s="65"/>
      <c r="I165" s="65"/>
    </row>
    <row r="166" spans="2:10" x14ac:dyDescent="0.25">
      <c r="B166" s="65"/>
      <c r="C166" s="65"/>
      <c r="D166" s="65"/>
      <c r="E166" s="65"/>
      <c r="F166" s="65"/>
      <c r="G166" s="65"/>
      <c r="H166" s="65"/>
      <c r="I166" s="65"/>
    </row>
    <row r="167" spans="2:10" x14ac:dyDescent="0.25">
      <c r="B167" s="65"/>
      <c r="C167" s="65"/>
      <c r="D167" s="65"/>
      <c r="E167" s="65"/>
      <c r="F167" s="65"/>
      <c r="G167" s="65"/>
      <c r="H167" s="65"/>
      <c r="I167" s="65"/>
    </row>
    <row r="168" spans="2:10" x14ac:dyDescent="0.25">
      <c r="B168" s="65"/>
      <c r="C168" s="65"/>
      <c r="D168" s="65"/>
      <c r="E168" s="65"/>
      <c r="F168" s="65"/>
      <c r="G168" s="65"/>
      <c r="H168" s="65"/>
      <c r="I168" s="65"/>
    </row>
    <row r="169" spans="2:10" x14ac:dyDescent="0.25">
      <c r="B169" s="65"/>
      <c r="C169" s="65"/>
      <c r="D169" s="65"/>
      <c r="E169" s="65"/>
      <c r="F169" s="65"/>
      <c r="G169" s="65"/>
      <c r="H169" s="65"/>
      <c r="I169" s="65"/>
    </row>
    <row r="170" spans="2:10" x14ac:dyDescent="0.25">
      <c r="B170" s="65"/>
      <c r="C170" s="65"/>
      <c r="D170" s="65"/>
      <c r="E170" s="65"/>
      <c r="F170" s="65"/>
      <c r="G170" s="65"/>
      <c r="H170" s="65"/>
      <c r="I170" s="65"/>
    </row>
    <row r="171" spans="2:10" x14ac:dyDescent="0.25">
      <c r="B171" s="65"/>
      <c r="C171" s="65"/>
      <c r="D171" s="65"/>
      <c r="E171" s="65"/>
      <c r="F171" s="65"/>
      <c r="G171" s="65"/>
      <c r="H171" s="65"/>
      <c r="I171" s="65"/>
    </row>
    <row r="172" spans="2:10" x14ac:dyDescent="0.25">
      <c r="B172" s="65"/>
      <c r="C172" s="65"/>
      <c r="D172" s="65"/>
      <c r="E172" s="65"/>
      <c r="F172" s="65"/>
      <c r="G172" s="65"/>
      <c r="H172" s="65"/>
      <c r="I172" s="65"/>
    </row>
    <row r="173" spans="2:10" x14ac:dyDescent="0.25">
      <c r="B173" s="65"/>
      <c r="C173" s="65"/>
      <c r="D173" s="65"/>
      <c r="E173" s="65"/>
      <c r="F173" s="65"/>
      <c r="G173" s="65"/>
      <c r="H173" s="65"/>
      <c r="I173" s="65"/>
    </row>
    <row r="174" spans="2:10" x14ac:dyDescent="0.25">
      <c r="B174" s="65"/>
      <c r="C174" s="65"/>
      <c r="D174" s="65"/>
      <c r="E174" s="65"/>
      <c r="F174" s="65"/>
      <c r="G174" s="65"/>
      <c r="H174" s="65"/>
      <c r="I174" s="65"/>
    </row>
    <row r="175" spans="2:10" x14ac:dyDescent="0.25">
      <c r="B175" s="65"/>
      <c r="C175" s="65"/>
      <c r="D175" s="65"/>
      <c r="E175" s="65"/>
      <c r="F175" s="65"/>
      <c r="G175" s="65"/>
      <c r="H175" s="65"/>
      <c r="I175" s="65"/>
    </row>
    <row r="176" spans="2:10" x14ac:dyDescent="0.25">
      <c r="B176" s="65"/>
      <c r="C176" s="65"/>
      <c r="D176" s="65"/>
      <c r="E176" s="65"/>
      <c r="F176" s="65"/>
      <c r="G176" s="65"/>
      <c r="H176" s="65"/>
    </row>
    <row r="177" spans="2:8" x14ac:dyDescent="0.25">
      <c r="B177" s="65"/>
      <c r="C177" s="65"/>
      <c r="D177" s="65"/>
      <c r="E177" s="65"/>
      <c r="F177" s="65"/>
      <c r="G177" s="65"/>
      <c r="H177" s="65"/>
    </row>
    <row r="178" spans="2:8" x14ac:dyDescent="0.25">
      <c r="B178" s="65"/>
      <c r="C178" s="65"/>
      <c r="D178" s="65"/>
      <c r="E178" s="65"/>
      <c r="F178" s="65"/>
      <c r="G178" s="65"/>
      <c r="H178" s="65"/>
    </row>
    <row r="179" spans="2:8" ht="23.25" x14ac:dyDescent="0.35">
      <c r="C179" s="131"/>
      <c r="D179" s="131"/>
    </row>
  </sheetData>
  <mergeCells count="14">
    <mergeCell ref="B115:C115"/>
    <mergeCell ref="C123:F123"/>
    <mergeCell ref="C124:F124"/>
    <mergeCell ref="J4:J5"/>
    <mergeCell ref="I4:I5"/>
    <mergeCell ref="C48:F48"/>
    <mergeCell ref="C47:F47"/>
    <mergeCell ref="I47:L47"/>
    <mergeCell ref="I48:L48"/>
    <mergeCell ref="B7:D7"/>
    <mergeCell ref="H7:J7"/>
    <mergeCell ref="B38:C38"/>
    <mergeCell ref="H38:I38"/>
    <mergeCell ref="B83:D83"/>
  </mergeCells>
  <dataValidations count="4">
    <dataValidation type="list" allowBlank="1" showInputMessage="1" showErrorMessage="1" sqref="F4:G4" xr:uid="{942C6CA4-F456-41E8-B5D5-4FB78F9175F0}">
      <formula1>"2023,2022,2021,2020,2019,2018(O ANTERIOR)"</formula1>
    </dataValidation>
    <dataValidation type="list" allowBlank="1" showInputMessage="1" showErrorMessage="1" promptTitle="VALORES POSIBLES ASIGNADOR IOT" sqref="H6" xr:uid="{F3DBB405-8F84-4CFA-B9D3-BDC84CEDBED7}">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C95A1A7B-68DA-4BC8-B699-5780D04F4011}">
      <formula1>"vultures@jpcert.or.jp,cve@mitre.org/cve@cert.org.tw,talos-cna@cisco.com/psirt@cisco.com,psirt@bosch.com,OTRO"</formula1>
    </dataValidation>
    <dataValidation type="list" allowBlank="1" showInputMessage="1" showErrorMessage="1" sqref="F5:G5" xr:uid="{BCF4A223-29B9-4AC0-8244-78424C0FF6DA}">
      <formula1>"ALTA,MEDIA,BAJA"</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1EBB-6417-45C9-8968-CCBC2868FA1B}">
  <dimension ref="B2:K103"/>
  <sheetViews>
    <sheetView topLeftCell="C1" zoomScale="40" zoomScaleNormal="40" workbookViewId="0">
      <selection activeCell="B4" sqref="B4:D4"/>
    </sheetView>
  </sheetViews>
  <sheetFormatPr baseColWidth="10" defaultRowHeight="15" x14ac:dyDescent="0.25"/>
  <cols>
    <col min="2" max="2" width="136.5703125" customWidth="1"/>
    <col min="3" max="3" width="153"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10" customHeight="1" thickTop="1" thickBot="1" x14ac:dyDescent="0.3">
      <c r="B4" s="290" t="s">
        <v>288</v>
      </c>
      <c r="C4" s="259" t="s">
        <v>289</v>
      </c>
      <c r="D4" s="292" t="s">
        <v>529</v>
      </c>
      <c r="E4" s="4" t="s">
        <v>282</v>
      </c>
      <c r="F4" s="260" t="s">
        <v>329</v>
      </c>
      <c r="G4" s="260" t="s">
        <v>329</v>
      </c>
      <c r="H4" s="261" t="s">
        <v>248</v>
      </c>
      <c r="I4" s="381" t="s">
        <v>515</v>
      </c>
      <c r="J4" s="378"/>
      <c r="K4" s="170"/>
    </row>
    <row r="5" spans="2:11" ht="188.25" customHeight="1" thickTop="1" thickBot="1" x14ac:dyDescent="0.3">
      <c r="B5" s="290" t="s">
        <v>475</v>
      </c>
      <c r="C5" s="259" t="s">
        <v>476</v>
      </c>
      <c r="D5" s="293" t="s">
        <v>477</v>
      </c>
      <c r="E5" s="4" t="s">
        <v>282</v>
      </c>
      <c r="F5" s="260" t="s">
        <v>467</v>
      </c>
      <c r="G5" s="260" t="s">
        <v>467</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530</v>
      </c>
      <c r="D12" s="12"/>
      <c r="E12" s="12"/>
      <c r="F12" s="12"/>
      <c r="G12" s="65"/>
      <c r="H12" s="65"/>
      <c r="I12" s="65"/>
      <c r="J12" s="65"/>
    </row>
    <row r="13" spans="2:11" ht="102.75" customHeight="1" thickBot="1" x14ac:dyDescent="0.4">
      <c r="B13" s="13" t="s">
        <v>277</v>
      </c>
      <c r="C13" s="59" t="s">
        <v>516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517</v>
      </c>
      <c r="C15" s="32" t="s">
        <v>12</v>
      </c>
      <c r="D15" s="162" t="s">
        <v>518</v>
      </c>
      <c r="E15" s="193"/>
      <c r="F15" s="193"/>
      <c r="G15" s="65"/>
      <c r="H15" s="65"/>
      <c r="I15" s="65"/>
      <c r="J15" s="65"/>
    </row>
    <row r="16" spans="2:11" ht="31.5" customHeight="1" thickBot="1" x14ac:dyDescent="0.3">
      <c r="B16" s="79" t="s">
        <v>330</v>
      </c>
      <c r="C16" s="253">
        <f>SUM(C17:C19)</f>
        <v>0</v>
      </c>
      <c r="D16" s="223">
        <f>(C16/(C$33/100))%</f>
        <v>0</v>
      </c>
      <c r="E16" s="193"/>
      <c r="F16" s="193"/>
      <c r="G16" s="65"/>
      <c r="H16" s="65"/>
      <c r="I16" s="65"/>
      <c r="J16" s="65"/>
    </row>
    <row r="17" spans="2:10" ht="35.25" customHeight="1" thickBot="1" x14ac:dyDescent="0.3">
      <c r="B17" s="70" t="s">
        <v>467</v>
      </c>
      <c r="C17" s="110">
        <v>0</v>
      </c>
      <c r="D17" s="224">
        <v>0</v>
      </c>
      <c r="E17" s="252"/>
      <c r="F17" s="193"/>
      <c r="G17" s="65"/>
      <c r="H17" s="65"/>
      <c r="I17" s="65"/>
      <c r="J17" s="65"/>
    </row>
    <row r="18" spans="2:10" ht="39" customHeight="1" thickBot="1" x14ac:dyDescent="0.3">
      <c r="B18" s="70" t="s">
        <v>468</v>
      </c>
      <c r="C18" s="110">
        <v>0</v>
      </c>
      <c r="D18" s="224">
        <v>0</v>
      </c>
      <c r="E18" s="252"/>
      <c r="F18" s="193"/>
      <c r="G18" s="65"/>
      <c r="H18" s="65"/>
      <c r="I18" s="65"/>
      <c r="J18" s="65"/>
    </row>
    <row r="19" spans="2:10" ht="30" customHeight="1" thickBot="1" x14ac:dyDescent="0.3">
      <c r="B19" s="70" t="s">
        <v>469</v>
      </c>
      <c r="C19" s="110">
        <v>0</v>
      </c>
      <c r="D19" s="224">
        <v>0</v>
      </c>
      <c r="E19" s="252"/>
      <c r="F19" s="193"/>
      <c r="G19" s="65"/>
      <c r="H19" s="65"/>
      <c r="I19" s="65"/>
      <c r="J19" s="65"/>
    </row>
    <row r="20" spans="2:10" ht="36.75" customHeight="1" thickBot="1" x14ac:dyDescent="0.3">
      <c r="B20" s="79" t="s">
        <v>331</v>
      </c>
      <c r="C20" s="256">
        <f>SUM(C21:C23)</f>
        <v>0</v>
      </c>
      <c r="D20" s="223">
        <f>(C20/(C$33/100))%</f>
        <v>0</v>
      </c>
      <c r="E20" s="159"/>
      <c r="F20" s="159"/>
      <c r="G20" s="65"/>
      <c r="H20" s="65"/>
      <c r="I20" s="65"/>
      <c r="J20" s="65"/>
    </row>
    <row r="21" spans="2:10" ht="24" thickBot="1" x14ac:dyDescent="0.3">
      <c r="B21" s="70" t="s">
        <v>467</v>
      </c>
      <c r="C21" s="110">
        <v>0</v>
      </c>
      <c r="D21" s="224">
        <v>0</v>
      </c>
      <c r="E21" s="220"/>
      <c r="F21" s="160"/>
      <c r="G21" s="65"/>
      <c r="H21" s="65"/>
      <c r="I21" s="65"/>
      <c r="J21" s="65"/>
    </row>
    <row r="22" spans="2:10" ht="24" thickBot="1" x14ac:dyDescent="0.3">
      <c r="B22" s="70" t="s">
        <v>468</v>
      </c>
      <c r="C22" s="110">
        <v>0</v>
      </c>
      <c r="D22" s="224">
        <v>0</v>
      </c>
      <c r="E22" s="220"/>
      <c r="F22" s="160"/>
      <c r="G22" s="65"/>
      <c r="H22" s="65"/>
      <c r="I22" s="65"/>
      <c r="J22" s="65"/>
    </row>
    <row r="23" spans="2:10" ht="30" customHeight="1" thickBot="1" x14ac:dyDescent="0.3">
      <c r="B23" s="70" t="s">
        <v>469</v>
      </c>
      <c r="C23" s="110">
        <v>0</v>
      </c>
      <c r="D23" s="224">
        <v>0</v>
      </c>
      <c r="E23" s="220"/>
      <c r="F23" s="160"/>
      <c r="G23" s="65"/>
      <c r="H23" s="65"/>
      <c r="I23" s="65"/>
      <c r="J23" s="65"/>
    </row>
    <row r="24" spans="2:10" ht="24" thickBot="1" x14ac:dyDescent="0.3">
      <c r="B24" s="79" t="s">
        <v>332</v>
      </c>
      <c r="C24" s="256">
        <f>SUM(C25:C27)</f>
        <v>1429</v>
      </c>
      <c r="D24" s="223">
        <f>(C24/(C$33/100))%</f>
        <v>0.69134010643444599</v>
      </c>
      <c r="E24" s="160"/>
      <c r="F24" s="160"/>
      <c r="G24" s="65"/>
      <c r="H24" s="65"/>
      <c r="I24" s="65"/>
      <c r="J24" s="65"/>
    </row>
    <row r="25" spans="2:10" ht="24" thickBot="1" x14ac:dyDescent="0.3">
      <c r="B25" s="70" t="s">
        <v>467</v>
      </c>
      <c r="C25" s="110">
        <v>1416</v>
      </c>
      <c r="D25" s="224">
        <f>(C25/(C$24/100))%</f>
        <v>0.99090272918124567</v>
      </c>
      <c r="E25" s="166"/>
      <c r="F25" s="161"/>
      <c r="G25" s="65"/>
      <c r="H25" s="65"/>
      <c r="I25" s="65"/>
      <c r="J25" s="65"/>
    </row>
    <row r="26" spans="2:10" ht="24" thickBot="1" x14ac:dyDescent="0.3">
      <c r="B26" s="70" t="s">
        <v>468</v>
      </c>
      <c r="C26" s="110">
        <v>1</v>
      </c>
      <c r="D26" s="224">
        <f>(C26/(C$24/100))%</f>
        <v>6.9979006298110573E-4</v>
      </c>
      <c r="E26" s="166"/>
      <c r="F26" s="161"/>
      <c r="G26" s="65"/>
      <c r="H26" s="65"/>
      <c r="I26" s="65"/>
      <c r="J26" s="65"/>
    </row>
    <row r="27" spans="2:10" ht="24" thickBot="1" x14ac:dyDescent="0.3">
      <c r="B27" s="70" t="s">
        <v>469</v>
      </c>
      <c r="C27" s="110">
        <v>12</v>
      </c>
      <c r="D27" s="224">
        <f>(C27/(C$24/100))%</f>
        <v>8.3974807557732692E-3</v>
      </c>
      <c r="E27" s="166"/>
      <c r="F27" s="161"/>
      <c r="G27" s="65"/>
      <c r="H27" s="65"/>
      <c r="I27" s="65"/>
      <c r="J27" s="65"/>
    </row>
    <row r="28" spans="2:10" ht="24" thickBot="1" x14ac:dyDescent="0.3">
      <c r="B28" s="79" t="s">
        <v>333</v>
      </c>
      <c r="C28" s="256">
        <f>SUM(C29:C31)</f>
        <v>573</v>
      </c>
      <c r="D28" s="223">
        <f>(C28/(C$33/100))%</f>
        <v>0.27721335268505076</v>
      </c>
      <c r="E28" s="161"/>
      <c r="F28" s="161"/>
      <c r="G28" s="65"/>
      <c r="H28" s="65"/>
      <c r="I28" s="65"/>
      <c r="J28" s="65"/>
    </row>
    <row r="29" spans="2:10" ht="24" thickBot="1" x14ac:dyDescent="0.3">
      <c r="B29" s="70" t="s">
        <v>467</v>
      </c>
      <c r="C29" s="110">
        <v>152</v>
      </c>
      <c r="D29" s="224">
        <f>(C29/(C$28/100))%</f>
        <v>0.26527050610820241</v>
      </c>
      <c r="E29" s="166"/>
      <c r="F29" s="161"/>
      <c r="G29" s="65"/>
      <c r="H29" s="65"/>
      <c r="I29" s="65"/>
      <c r="J29" s="65"/>
    </row>
    <row r="30" spans="2:10" ht="24" thickBot="1" x14ac:dyDescent="0.3">
      <c r="B30" s="70" t="s">
        <v>468</v>
      </c>
      <c r="C30" s="110">
        <v>74</v>
      </c>
      <c r="D30" s="224">
        <f>(C30/(C$28/100))%</f>
        <v>0.12914485165794065</v>
      </c>
      <c r="E30" s="166"/>
      <c r="F30" s="161"/>
      <c r="G30" s="65"/>
      <c r="H30" s="65"/>
      <c r="I30" s="65"/>
      <c r="J30" s="65"/>
    </row>
    <row r="31" spans="2:10" ht="24" thickBot="1" x14ac:dyDescent="0.3">
      <c r="B31" s="70" t="s">
        <v>469</v>
      </c>
      <c r="C31" s="110">
        <v>347</v>
      </c>
      <c r="D31" s="224">
        <f>(C31/(C$28/100))%</f>
        <v>0.60558464223385688</v>
      </c>
      <c r="E31" s="166"/>
      <c r="F31" s="161"/>
      <c r="G31" s="65"/>
      <c r="H31" s="65"/>
      <c r="I31" s="65"/>
      <c r="J31" s="65"/>
    </row>
    <row r="32" spans="2:10" ht="24" thickBot="1" x14ac:dyDescent="0.3">
      <c r="B32" s="147" t="s">
        <v>304</v>
      </c>
      <c r="C32" s="236">
        <v>65</v>
      </c>
      <c r="D32" s="223">
        <f>(C32/(C$33/100))%</f>
        <v>3.1446540880503145E-2</v>
      </c>
      <c r="E32" s="161"/>
      <c r="F32" s="161"/>
      <c r="G32" s="65"/>
      <c r="H32" s="65"/>
      <c r="I32" s="65"/>
      <c r="J32" s="65"/>
    </row>
    <row r="33" spans="2:10" ht="24" thickBot="1" x14ac:dyDescent="0.3">
      <c r="B33" s="67" t="s">
        <v>251</v>
      </c>
      <c r="C33" s="68">
        <f>C16+C20+C24+C28+C32</f>
        <v>2067</v>
      </c>
      <c r="D33" s="238">
        <f>D32+D28+D24+D20+D16</f>
        <v>0.99999999999999989</v>
      </c>
      <c r="E33" s="161"/>
      <c r="F33" s="161"/>
      <c r="G33" s="65"/>
      <c r="H33" s="65"/>
      <c r="I33" s="65"/>
      <c r="J33" s="65"/>
    </row>
    <row r="34" spans="2:10" ht="23.25" x14ac:dyDescent="0.25">
      <c r="B34" s="187"/>
      <c r="C34" s="187"/>
      <c r="D34" s="161"/>
      <c r="E34" s="161"/>
      <c r="F34" s="161"/>
      <c r="G34" s="65"/>
      <c r="H34" s="65"/>
      <c r="I34" s="65"/>
      <c r="J34" s="65"/>
    </row>
    <row r="35" spans="2:10" ht="24" thickBot="1" x14ac:dyDescent="0.3">
      <c r="B35" s="187"/>
      <c r="C35" s="187"/>
      <c r="D35" s="161"/>
      <c r="E35" s="161"/>
      <c r="F35" s="161"/>
      <c r="G35" s="65"/>
      <c r="H35" s="65"/>
      <c r="I35" s="65"/>
      <c r="J35" s="65"/>
    </row>
    <row r="36" spans="2:10" ht="82.5" customHeight="1" thickBot="1" x14ac:dyDescent="0.4">
      <c r="B36" s="348" t="s">
        <v>519</v>
      </c>
      <c r="C36" s="349"/>
      <c r="D36" s="161"/>
      <c r="E36" s="161"/>
      <c r="F36" s="161"/>
      <c r="G36" s="65"/>
      <c r="H36" s="65"/>
      <c r="I36" s="65"/>
      <c r="J36" s="65"/>
    </row>
    <row r="37" spans="2:10" ht="24" thickBot="1" x14ac:dyDescent="0.4">
      <c r="B37" s="130"/>
      <c r="C37" s="130"/>
      <c r="D37" s="161"/>
      <c r="E37" s="161"/>
      <c r="F37" s="161"/>
      <c r="G37" s="65"/>
      <c r="H37" s="65"/>
      <c r="I37" s="65"/>
      <c r="J37" s="65"/>
    </row>
    <row r="38" spans="2:10" ht="24" thickBot="1" x14ac:dyDescent="0.3">
      <c r="B38" s="136" t="s">
        <v>10</v>
      </c>
      <c r="C38" s="137" t="s">
        <v>249</v>
      </c>
      <c r="D38" s="161"/>
      <c r="E38" s="161"/>
      <c r="F38" s="161"/>
      <c r="G38" s="65"/>
      <c r="H38" s="65"/>
      <c r="I38" s="65"/>
      <c r="J38" s="65"/>
    </row>
    <row r="39" spans="2:10" ht="69" customHeight="1" thickBot="1" x14ac:dyDescent="0.3">
      <c r="B39" s="132" t="s">
        <v>11</v>
      </c>
      <c r="C39" s="59" t="s">
        <v>531</v>
      </c>
      <c r="D39" s="161"/>
      <c r="E39" s="166"/>
      <c r="F39" s="161"/>
      <c r="G39" s="65"/>
      <c r="H39" s="65"/>
      <c r="I39" s="65"/>
      <c r="J39" s="65"/>
    </row>
    <row r="40" spans="2:10" ht="88.5" customHeight="1" thickBot="1" x14ac:dyDescent="0.3">
      <c r="B40" s="134" t="s">
        <v>277</v>
      </c>
      <c r="C40" s="135" t="s">
        <v>520</v>
      </c>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24" thickBot="1" x14ac:dyDescent="0.3">
      <c r="B43" s="187"/>
      <c r="C43" s="243"/>
      <c r="D43" s="244"/>
      <c r="E43" s="244"/>
      <c r="F43" s="244"/>
      <c r="G43" s="65"/>
      <c r="H43" s="65"/>
      <c r="I43" s="65"/>
      <c r="J43" s="65"/>
    </row>
    <row r="44" spans="2:10" ht="24" thickBot="1" x14ac:dyDescent="0.4">
      <c r="B44" s="99" t="s">
        <v>490</v>
      </c>
      <c r="C44" s="377" t="s">
        <v>532</v>
      </c>
      <c r="D44" s="379"/>
      <c r="E44" s="379"/>
      <c r="F44" s="379"/>
      <c r="G44" s="374"/>
      <c r="H44" s="65"/>
      <c r="I44" s="65"/>
      <c r="J44" s="65"/>
    </row>
    <row r="45" spans="2:10" ht="34.5" customHeight="1" thickBot="1" x14ac:dyDescent="0.3">
      <c r="C45" s="369" t="s">
        <v>264</v>
      </c>
      <c r="D45" s="380"/>
      <c r="E45" s="380"/>
      <c r="F45" s="380"/>
      <c r="G45" s="374"/>
      <c r="H45" s="65"/>
      <c r="I45" s="65"/>
      <c r="J45" s="65"/>
    </row>
    <row r="46" spans="2:10" ht="24" thickBot="1" x14ac:dyDescent="0.3">
      <c r="C46" s="262" t="s">
        <v>330</v>
      </c>
      <c r="D46" s="262" t="s">
        <v>331</v>
      </c>
      <c r="E46" s="262" t="s">
        <v>332</v>
      </c>
      <c r="F46" s="262" t="s">
        <v>333</v>
      </c>
      <c r="G46" s="263" t="s">
        <v>250</v>
      </c>
      <c r="H46" s="65"/>
      <c r="I46" s="65"/>
      <c r="J46" s="65"/>
    </row>
    <row r="47" spans="2:10" ht="24" thickBot="1" x14ac:dyDescent="0.3">
      <c r="B47" s="70" t="s">
        <v>467</v>
      </c>
      <c r="C47" s="180">
        <f>(C17/(C$33/100))%</f>
        <v>0</v>
      </c>
      <c r="D47" s="180">
        <f>(C21/(C$33/100))%</f>
        <v>0</v>
      </c>
      <c r="E47" s="180">
        <f>(C25/(C$33/100))%</f>
        <v>0.68505079825834547</v>
      </c>
      <c r="F47" s="180">
        <f>(C29/(C$33/100))%</f>
        <v>7.3536526366715038E-2</v>
      </c>
      <c r="G47" s="265">
        <v>0</v>
      </c>
      <c r="H47" s="65"/>
      <c r="I47" s="65"/>
      <c r="J47" s="65"/>
    </row>
    <row r="48" spans="2:10" ht="24" thickBot="1" x14ac:dyDescent="0.3">
      <c r="B48" s="70" t="s">
        <v>468</v>
      </c>
      <c r="C48" s="196">
        <f>(C18/(C$33/100))%</f>
        <v>0</v>
      </c>
      <c r="D48" s="196">
        <f>(C22/(C$33/100))%</f>
        <v>0</v>
      </c>
      <c r="E48" s="196">
        <f>(C26/(C$33/100))%</f>
        <v>4.8379293662312528E-4</v>
      </c>
      <c r="F48" s="196">
        <f>(C30/(C$33/100))%</f>
        <v>3.5800677310111266E-2</v>
      </c>
      <c r="G48" s="267">
        <v>0</v>
      </c>
      <c r="H48" s="65"/>
      <c r="I48" s="65"/>
      <c r="J48" s="65"/>
    </row>
    <row r="49" spans="2:10" ht="24" thickBot="1" x14ac:dyDescent="0.3">
      <c r="B49" s="70" t="s">
        <v>469</v>
      </c>
      <c r="C49" s="196">
        <f>(C19/(C$33/100))%</f>
        <v>0</v>
      </c>
      <c r="D49" s="196">
        <f>(C23/(C$33/100))%</f>
        <v>0</v>
      </c>
      <c r="E49" s="196">
        <f>(C27/(C$33/100))%</f>
        <v>5.8055152394775036E-3</v>
      </c>
      <c r="F49" s="196">
        <f>(C31/(C$33/100))%</f>
        <v>0.16787614900822448</v>
      </c>
      <c r="G49" s="267">
        <v>0</v>
      </c>
      <c r="H49" s="65"/>
      <c r="I49" s="65"/>
      <c r="J49" s="65"/>
    </row>
    <row r="50" spans="2:10" ht="75" customHeight="1" thickBot="1" x14ac:dyDescent="0.3">
      <c r="B50" s="79" t="s">
        <v>260</v>
      </c>
      <c r="C50" s="212">
        <f>SUM(C47:C49)</f>
        <v>0</v>
      </c>
      <c r="D50" s="212">
        <f>SUM(D47:D49)</f>
        <v>0</v>
      </c>
      <c r="E50" s="212">
        <f>SUM(E47:E49)</f>
        <v>0.6913401064344461</v>
      </c>
      <c r="F50" s="212">
        <f>SUM(F47:F49)</f>
        <v>0.27721335268505076</v>
      </c>
      <c r="G50" s="212">
        <f>D32</f>
        <v>3.1446540880503145E-2</v>
      </c>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x14ac:dyDescent="0.2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x14ac:dyDescent="0.25">
      <c r="B93" s="65"/>
      <c r="C93" s="65"/>
      <c r="D93" s="65"/>
      <c r="E93" s="65"/>
      <c r="F93" s="65"/>
      <c r="G93" s="65"/>
      <c r="H93" s="65"/>
      <c r="I93" s="65"/>
    </row>
    <row r="94" spans="2:10" x14ac:dyDescent="0.25">
      <c r="B94" s="65"/>
      <c r="C94" s="65"/>
      <c r="D94" s="65"/>
      <c r="E94" s="65"/>
      <c r="F94" s="65"/>
      <c r="G94" s="65"/>
      <c r="H94" s="65"/>
      <c r="I94" s="65"/>
    </row>
    <row r="95" spans="2:10" x14ac:dyDescent="0.25">
      <c r="B95" s="65"/>
      <c r="C95" s="65"/>
      <c r="D95" s="65"/>
      <c r="E95" s="65"/>
      <c r="F95" s="65"/>
      <c r="G95" s="65"/>
      <c r="H95" s="65"/>
      <c r="I95" s="65"/>
    </row>
    <row r="96" spans="2:10" x14ac:dyDescent="0.25">
      <c r="B96" s="65"/>
      <c r="C96" s="65"/>
      <c r="D96" s="65"/>
      <c r="E96" s="65"/>
      <c r="F96" s="65"/>
      <c r="G96" s="65"/>
      <c r="H96" s="65"/>
      <c r="I96" s="65"/>
    </row>
    <row r="97" spans="3:9" ht="23.25" x14ac:dyDescent="0.35">
      <c r="C97" s="131"/>
      <c r="D97" s="131"/>
      <c r="H97" s="65"/>
      <c r="I97" s="65"/>
    </row>
    <row r="98" spans="3:9" x14ac:dyDescent="0.25">
      <c r="H98" s="65"/>
      <c r="I98" s="65"/>
    </row>
    <row r="99" spans="3:9" x14ac:dyDescent="0.25">
      <c r="H99" s="65"/>
      <c r="I99" s="65"/>
    </row>
    <row r="100" spans="3:9" x14ac:dyDescent="0.25">
      <c r="H100" s="65"/>
      <c r="I100" s="65"/>
    </row>
    <row r="101" spans="3:9" x14ac:dyDescent="0.25">
      <c r="H101" s="65"/>
    </row>
    <row r="102" spans="3:9" x14ac:dyDescent="0.25">
      <c r="H102" s="65"/>
    </row>
    <row r="103" spans="3:9" x14ac:dyDescent="0.25">
      <c r="H103" s="65"/>
    </row>
  </sheetData>
  <mergeCells count="6">
    <mergeCell ref="C45:G45"/>
    <mergeCell ref="I4:I5"/>
    <mergeCell ref="J4:J5"/>
    <mergeCell ref="B9:D9"/>
    <mergeCell ref="B36:C36"/>
    <mergeCell ref="C44:G44"/>
  </mergeCells>
  <dataValidations count="6">
    <dataValidation type="list" allowBlank="1" showInputMessage="1" showErrorMessage="1" promptTitle="VALORES POSIBLES ASIGNADOR IOT" sqref="F5" xr:uid="{429FAC9C-9FDC-463C-983D-5133AA070356}">
      <formula1>"ALTO,BAJO:NINGUNO"</formula1>
    </dataValidation>
    <dataValidation type="list" allowBlank="1" showInputMessage="1" showErrorMessage="1" sqref="G5" xr:uid="{68057F74-E085-4810-A30D-26744898E947}">
      <formula1>"ALTO,BAJO:NINGUNO"</formula1>
    </dataValidation>
    <dataValidation type="list" allowBlank="1" showInputMessage="1" showErrorMessage="1" promptTitle="VALORES POSIBLES ASIGNADOR IOT" sqref="F4" xr:uid="{B1F84CA1-68C4-4EAC-AB54-51981E4AD0DA}">
      <formula1>"CRÍTICA,ALTA,MEDIA,BAJA,NINGUNA"</formula1>
    </dataValidation>
    <dataValidation type="list" allowBlank="1" showInputMessage="1" showErrorMessage="1" sqref="I6" xr:uid="{E65900A3-EEE2-40C1-80B8-E1F27C9D3B2D}">
      <formula1>"vultures@jpcert.or.jp,cve@mitre.org/cve@cert.org.tw,talos-cna@cisco.com/psirt@cisco.com,psirt@bosch.com,OTRO"</formula1>
    </dataValidation>
    <dataValidation type="list" allowBlank="1" showInputMessage="1" showErrorMessage="1" promptTitle="VALORES POSIBLES ASIGNADOR IOT" sqref="H6" xr:uid="{0E3AEEE5-5D90-4F0F-AD27-4648601E221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D0211301-75A0-41CA-8F42-8B498837F6C5}">
      <formula1>"CRÍTICA,ALTA,MEDIA,BAJA,NINGUNA"</formula1>
    </dataValidation>
  </dataValidations>
  <hyperlinks>
    <hyperlink ref="F4" r:id="rId1" display="cve@mitre.org/cve@cert.org.tw" xr:uid="{CC5D2CA8-4472-4743-8699-CBF30AA1E28D}"/>
    <hyperlink ref="G4" r:id="rId2" display="vultures@jpcert.or.jp" xr:uid="{3DE511C5-9830-4B56-AD2F-39F9B0E9B9FC}"/>
    <hyperlink ref="F5" r:id="rId3" display="cve@mitre.org/cve@cert.org.tw" xr:uid="{981C6D5A-8D33-4693-BBDB-10F03E30EEA9}"/>
    <hyperlink ref="G5" r:id="rId4" display="vultures@jpcert.or.jp" xr:uid="{8FD455FD-3841-4FB2-A029-833CD1560F53}"/>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AAAF6-0EF9-4D77-92E2-B17D22BCB0FE}">
  <dimension ref="B2:K103"/>
  <sheetViews>
    <sheetView topLeftCell="E1" zoomScale="40" zoomScaleNormal="40" workbookViewId="0">
      <selection activeCell="B5" sqref="B5:E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288</v>
      </c>
      <c r="C4" s="259" t="s">
        <v>289</v>
      </c>
      <c r="D4" s="292" t="s">
        <v>529</v>
      </c>
      <c r="E4" s="4" t="s">
        <v>282</v>
      </c>
      <c r="F4" s="260" t="s">
        <v>329</v>
      </c>
      <c r="G4" s="260" t="s">
        <v>329</v>
      </c>
      <c r="H4" s="261" t="s">
        <v>248</v>
      </c>
      <c r="I4" s="381" t="s">
        <v>521</v>
      </c>
      <c r="J4" s="378"/>
      <c r="K4" s="170"/>
    </row>
    <row r="5" spans="2:11" ht="188.25" customHeight="1" thickTop="1" thickBot="1" x14ac:dyDescent="0.3">
      <c r="B5" s="290" t="s">
        <v>488</v>
      </c>
      <c r="C5" s="259" t="s">
        <v>487</v>
      </c>
      <c r="D5" s="293" t="s">
        <v>489</v>
      </c>
      <c r="E5" s="4" t="s">
        <v>282</v>
      </c>
      <c r="F5" s="260" t="s">
        <v>467</v>
      </c>
      <c r="G5" s="260" t="s">
        <v>467</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533</v>
      </c>
      <c r="D12" s="12"/>
      <c r="E12" s="12"/>
      <c r="F12" s="12"/>
      <c r="G12" s="65"/>
      <c r="H12" s="65"/>
      <c r="I12" s="65"/>
      <c r="J12" s="65"/>
    </row>
    <row r="13" spans="2:11" ht="102.75" customHeight="1" thickBot="1" x14ac:dyDescent="0.4">
      <c r="B13" s="13" t="s">
        <v>277</v>
      </c>
      <c r="C13" s="59" t="s">
        <v>522</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523</v>
      </c>
      <c r="C15" s="32" t="s">
        <v>12</v>
      </c>
      <c r="D15" s="162" t="s">
        <v>518</v>
      </c>
      <c r="E15" s="193"/>
      <c r="F15" s="193"/>
      <c r="G15" s="65"/>
      <c r="H15" s="65"/>
      <c r="I15" s="65"/>
      <c r="J15" s="65"/>
    </row>
    <row r="16" spans="2:11" ht="31.5" customHeight="1" thickBot="1" x14ac:dyDescent="0.3">
      <c r="B16" s="79" t="s">
        <v>330</v>
      </c>
      <c r="C16" s="253">
        <f>SUM(C17:C19)</f>
        <v>0</v>
      </c>
      <c r="D16" s="223">
        <f>(C16/(C$33/100))%</f>
        <v>0</v>
      </c>
      <c r="E16" s="193"/>
      <c r="F16" s="193"/>
      <c r="G16" s="65"/>
      <c r="H16" s="65"/>
      <c r="I16" s="65"/>
      <c r="J16" s="65"/>
    </row>
    <row r="17" spans="2:10" ht="35.25" customHeight="1" thickBot="1" x14ac:dyDescent="0.3">
      <c r="B17" s="70" t="s">
        <v>467</v>
      </c>
      <c r="C17" s="110">
        <v>0</v>
      </c>
      <c r="D17" s="224">
        <v>0</v>
      </c>
      <c r="E17" s="252"/>
      <c r="F17" s="193"/>
      <c r="G17" s="65"/>
      <c r="H17" s="65"/>
      <c r="I17" s="65"/>
      <c r="J17" s="65"/>
    </row>
    <row r="18" spans="2:10" ht="39" customHeight="1" thickBot="1" x14ac:dyDescent="0.3">
      <c r="B18" s="70" t="s">
        <v>468</v>
      </c>
      <c r="C18" s="110">
        <v>0</v>
      </c>
      <c r="D18" s="224">
        <v>0</v>
      </c>
      <c r="E18" s="252"/>
      <c r="F18" s="193"/>
      <c r="G18" s="65"/>
      <c r="H18" s="65"/>
      <c r="I18" s="65"/>
      <c r="J18" s="65"/>
    </row>
    <row r="19" spans="2:10" ht="30" customHeight="1" thickBot="1" x14ac:dyDescent="0.3">
      <c r="B19" s="70" t="s">
        <v>469</v>
      </c>
      <c r="C19" s="110">
        <v>0</v>
      </c>
      <c r="D19" s="224">
        <v>0</v>
      </c>
      <c r="E19" s="252"/>
      <c r="F19" s="193"/>
      <c r="G19" s="65"/>
      <c r="H19" s="65"/>
      <c r="I19" s="65"/>
      <c r="J19" s="65"/>
    </row>
    <row r="20" spans="2:10" ht="36.75" customHeight="1" thickBot="1" x14ac:dyDescent="0.3">
      <c r="B20" s="79" t="s">
        <v>331</v>
      </c>
      <c r="C20" s="256">
        <f>SUM(C21:C23)</f>
        <v>0</v>
      </c>
      <c r="D20" s="223">
        <f>(C20/(C$33/100))%</f>
        <v>0</v>
      </c>
      <c r="E20" s="159"/>
      <c r="F20" s="159"/>
      <c r="G20" s="65"/>
      <c r="H20" s="65"/>
      <c r="I20" s="65"/>
      <c r="J20" s="65"/>
    </row>
    <row r="21" spans="2:10" ht="24" thickBot="1" x14ac:dyDescent="0.3">
      <c r="B21" s="70" t="s">
        <v>467</v>
      </c>
      <c r="C21" s="110">
        <v>0</v>
      </c>
      <c r="D21" s="224">
        <v>0</v>
      </c>
      <c r="E21" s="220"/>
      <c r="F21" s="160"/>
      <c r="G21" s="65"/>
      <c r="H21" s="65"/>
      <c r="I21" s="65"/>
      <c r="J21" s="65"/>
    </row>
    <row r="22" spans="2:10" ht="24" thickBot="1" x14ac:dyDescent="0.3">
      <c r="B22" s="70" t="s">
        <v>468</v>
      </c>
      <c r="C22" s="110">
        <v>0</v>
      </c>
      <c r="D22" s="224">
        <v>0</v>
      </c>
      <c r="E22" s="220"/>
      <c r="F22" s="160"/>
      <c r="G22" s="65"/>
      <c r="H22" s="65"/>
      <c r="I22" s="65"/>
      <c r="J22" s="65"/>
    </row>
    <row r="23" spans="2:10" ht="30" customHeight="1" thickBot="1" x14ac:dyDescent="0.3">
      <c r="B23" s="70" t="s">
        <v>469</v>
      </c>
      <c r="C23" s="110">
        <v>0</v>
      </c>
      <c r="D23" s="224">
        <v>0</v>
      </c>
      <c r="E23" s="220"/>
      <c r="F23" s="160"/>
      <c r="G23" s="65"/>
      <c r="H23" s="65"/>
      <c r="I23" s="65"/>
      <c r="J23" s="65"/>
    </row>
    <row r="24" spans="2:10" ht="24" thickBot="1" x14ac:dyDescent="0.3">
      <c r="B24" s="79" t="s">
        <v>332</v>
      </c>
      <c r="C24" s="256">
        <f>SUM(C25:C27)</f>
        <v>1429</v>
      </c>
      <c r="D24" s="223">
        <f>(C24/(C$33/100))%</f>
        <v>0.69134010643444599</v>
      </c>
      <c r="E24" s="160"/>
      <c r="F24" s="160"/>
      <c r="G24" s="65"/>
      <c r="H24" s="65"/>
      <c r="I24" s="65"/>
      <c r="J24" s="65"/>
    </row>
    <row r="25" spans="2:10" ht="24" thickBot="1" x14ac:dyDescent="0.3">
      <c r="B25" s="70" t="s">
        <v>467</v>
      </c>
      <c r="C25" s="110">
        <v>1338</v>
      </c>
      <c r="D25" s="224">
        <f>(C25/(C$24/100))%</f>
        <v>0.93631910426871945</v>
      </c>
      <c r="E25" s="166"/>
      <c r="F25" s="161"/>
      <c r="G25" s="65"/>
      <c r="H25" s="65"/>
      <c r="I25" s="65"/>
      <c r="J25" s="65"/>
    </row>
    <row r="26" spans="2:10" ht="24" thickBot="1" x14ac:dyDescent="0.3">
      <c r="B26" s="70" t="s">
        <v>468</v>
      </c>
      <c r="C26" s="110">
        <v>6</v>
      </c>
      <c r="D26" s="224">
        <f>(C26/(C$24/100))%</f>
        <v>4.1987403778866346E-3</v>
      </c>
      <c r="E26" s="166"/>
      <c r="F26" s="161"/>
      <c r="G26" s="65"/>
      <c r="H26" s="65"/>
      <c r="I26" s="65"/>
      <c r="J26" s="65"/>
    </row>
    <row r="27" spans="2:10" ht="24" thickBot="1" x14ac:dyDescent="0.3">
      <c r="B27" s="70" t="s">
        <v>469</v>
      </c>
      <c r="C27" s="110">
        <v>85</v>
      </c>
      <c r="D27" s="224">
        <f>(C27/(C$24/100))%</f>
        <v>5.948215535339399E-2</v>
      </c>
      <c r="E27" s="166"/>
      <c r="F27" s="161"/>
      <c r="G27" s="65"/>
      <c r="H27" s="65"/>
      <c r="I27" s="65"/>
      <c r="J27" s="65"/>
    </row>
    <row r="28" spans="2:10" ht="24" thickBot="1" x14ac:dyDescent="0.3">
      <c r="B28" s="79" t="s">
        <v>333</v>
      </c>
      <c r="C28" s="256">
        <f>SUM(C29:C31)</f>
        <v>573</v>
      </c>
      <c r="D28" s="223">
        <f>(C28/(C$33/100))%</f>
        <v>0.27721335268505076</v>
      </c>
      <c r="E28" s="161"/>
      <c r="F28" s="161"/>
      <c r="G28" s="65"/>
      <c r="H28" s="65"/>
      <c r="I28" s="65"/>
      <c r="J28" s="65"/>
    </row>
    <row r="29" spans="2:10" ht="24" thickBot="1" x14ac:dyDescent="0.3">
      <c r="B29" s="70" t="s">
        <v>467</v>
      </c>
      <c r="C29" s="110">
        <v>25</v>
      </c>
      <c r="D29" s="224">
        <f>(C29/(C$28/100))%</f>
        <v>4.3630017452006981E-2</v>
      </c>
      <c r="E29" s="166"/>
      <c r="F29" s="161"/>
      <c r="G29" s="65"/>
      <c r="H29" s="65"/>
      <c r="I29" s="65"/>
      <c r="J29" s="65"/>
    </row>
    <row r="30" spans="2:10" ht="24" thickBot="1" x14ac:dyDescent="0.3">
      <c r="B30" s="70" t="s">
        <v>468</v>
      </c>
      <c r="C30" s="110">
        <v>59</v>
      </c>
      <c r="D30" s="224">
        <f>(C30/(C$28/100))%</f>
        <v>0.10296684118673646</v>
      </c>
      <c r="E30" s="166"/>
      <c r="F30" s="161"/>
      <c r="G30" s="65"/>
      <c r="H30" s="65"/>
      <c r="I30" s="65"/>
      <c r="J30" s="65"/>
    </row>
    <row r="31" spans="2:10" ht="24" thickBot="1" x14ac:dyDescent="0.3">
      <c r="B31" s="70" t="s">
        <v>469</v>
      </c>
      <c r="C31" s="110">
        <v>489</v>
      </c>
      <c r="D31" s="224">
        <f>(C31/(C$28/100))%</f>
        <v>0.85340314136125639</v>
      </c>
      <c r="E31" s="166"/>
      <c r="F31" s="161"/>
      <c r="G31" s="65"/>
      <c r="H31" s="65"/>
      <c r="I31" s="65"/>
      <c r="J31" s="65"/>
    </row>
    <row r="32" spans="2:10" ht="24" thickBot="1" x14ac:dyDescent="0.3">
      <c r="B32" s="147" t="s">
        <v>304</v>
      </c>
      <c r="C32" s="236">
        <v>65</v>
      </c>
      <c r="D32" s="223">
        <f>(C32/(C$33/100))%</f>
        <v>3.1446540880503145E-2</v>
      </c>
      <c r="E32" s="161"/>
      <c r="F32" s="161"/>
      <c r="G32" s="65"/>
      <c r="H32" s="65"/>
      <c r="I32" s="65"/>
      <c r="J32" s="65"/>
    </row>
    <row r="33" spans="2:10" ht="24" thickBot="1" x14ac:dyDescent="0.3">
      <c r="B33" s="67" t="s">
        <v>251</v>
      </c>
      <c r="C33" s="68">
        <f>C16+C20+C24+C28+C32</f>
        <v>2067</v>
      </c>
      <c r="D33" s="238">
        <f>D32+D28+D24+D20+D16</f>
        <v>0.99999999999999989</v>
      </c>
      <c r="E33" s="161"/>
      <c r="F33" s="161"/>
      <c r="G33" s="65"/>
      <c r="H33" s="65"/>
      <c r="I33" s="65"/>
      <c r="J33" s="65"/>
    </row>
    <row r="34" spans="2:10" ht="23.25" x14ac:dyDescent="0.25">
      <c r="B34" s="187"/>
      <c r="C34" s="187"/>
      <c r="D34" s="161"/>
      <c r="E34" s="161"/>
      <c r="F34" s="161"/>
      <c r="G34" s="65"/>
      <c r="H34" s="65"/>
      <c r="I34" s="65"/>
      <c r="J34" s="65"/>
    </row>
    <row r="35" spans="2:10" ht="24" thickBot="1" x14ac:dyDescent="0.3">
      <c r="B35" s="187"/>
      <c r="C35" s="187"/>
      <c r="D35" s="161"/>
      <c r="E35" s="161"/>
      <c r="F35" s="161"/>
      <c r="G35" s="65"/>
      <c r="H35" s="65"/>
      <c r="I35" s="65"/>
      <c r="J35" s="65"/>
    </row>
    <row r="36" spans="2:10" ht="24" thickBot="1" x14ac:dyDescent="0.4">
      <c r="B36" s="348" t="s">
        <v>524</v>
      </c>
      <c r="C36" s="349"/>
      <c r="D36" s="161"/>
      <c r="E36" s="161"/>
      <c r="F36" s="161"/>
      <c r="G36" s="65"/>
      <c r="H36" s="65"/>
      <c r="I36" s="65"/>
      <c r="J36" s="65"/>
    </row>
    <row r="37" spans="2:10" ht="24" thickBot="1" x14ac:dyDescent="0.4">
      <c r="B37" s="130"/>
      <c r="C37" s="130"/>
      <c r="D37" s="161"/>
      <c r="E37" s="161"/>
      <c r="F37" s="161"/>
      <c r="G37" s="65"/>
      <c r="H37" s="65"/>
      <c r="I37" s="65"/>
      <c r="J37" s="65"/>
    </row>
    <row r="38" spans="2:10" ht="24" thickBot="1" x14ac:dyDescent="0.3">
      <c r="B38" s="136" t="s">
        <v>10</v>
      </c>
      <c r="C38" s="137" t="s">
        <v>249</v>
      </c>
      <c r="D38" s="161"/>
      <c r="E38" s="161"/>
      <c r="F38" s="161"/>
      <c r="G38" s="65"/>
      <c r="H38" s="65"/>
      <c r="I38" s="65"/>
      <c r="J38" s="65"/>
    </row>
    <row r="39" spans="2:10" ht="69" customHeight="1" thickBot="1" x14ac:dyDescent="0.3">
      <c r="B39" s="132" t="s">
        <v>11</v>
      </c>
      <c r="C39" s="59" t="s">
        <v>534</v>
      </c>
      <c r="D39" s="161"/>
      <c r="E39" s="166"/>
      <c r="F39" s="161"/>
      <c r="G39" s="65"/>
      <c r="H39" s="65"/>
      <c r="I39" s="65"/>
      <c r="J39" s="65"/>
    </row>
    <row r="40" spans="2:10" ht="88.5" customHeight="1" thickBot="1" x14ac:dyDescent="0.3">
      <c r="B40" s="134" t="s">
        <v>277</v>
      </c>
      <c r="C40" s="135" t="s">
        <v>536</v>
      </c>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24" thickBot="1" x14ac:dyDescent="0.3">
      <c r="B43" s="187"/>
      <c r="C43" s="243"/>
      <c r="D43" s="244"/>
      <c r="E43" s="244"/>
      <c r="F43" s="244"/>
      <c r="G43" s="65"/>
      <c r="H43" s="65"/>
      <c r="I43" s="65"/>
      <c r="J43" s="65"/>
    </row>
    <row r="44" spans="2:10" ht="24" thickBot="1" x14ac:dyDescent="0.4">
      <c r="B44" s="99" t="s">
        <v>491</v>
      </c>
      <c r="C44" s="377" t="s">
        <v>535</v>
      </c>
      <c r="D44" s="379"/>
      <c r="E44" s="379"/>
      <c r="F44" s="379"/>
      <c r="G44" s="374"/>
      <c r="H44" s="65"/>
      <c r="I44" s="65"/>
      <c r="J44" s="65"/>
    </row>
    <row r="45" spans="2:10" ht="34.5" customHeight="1" thickBot="1" x14ac:dyDescent="0.3">
      <c r="C45" s="369" t="s">
        <v>264</v>
      </c>
      <c r="D45" s="380"/>
      <c r="E45" s="380"/>
      <c r="F45" s="380"/>
      <c r="G45" s="374"/>
      <c r="H45" s="65"/>
      <c r="I45" s="65"/>
      <c r="J45" s="65"/>
    </row>
    <row r="46" spans="2:10" ht="24" thickBot="1" x14ac:dyDescent="0.3">
      <c r="C46" s="262" t="s">
        <v>330</v>
      </c>
      <c r="D46" s="262" t="s">
        <v>331</v>
      </c>
      <c r="E46" s="262" t="s">
        <v>332</v>
      </c>
      <c r="F46" s="262" t="s">
        <v>333</v>
      </c>
      <c r="G46" s="263" t="s">
        <v>250</v>
      </c>
      <c r="H46" s="65"/>
      <c r="I46" s="65"/>
      <c r="J46" s="65"/>
    </row>
    <row r="47" spans="2:10" ht="24" thickBot="1" x14ac:dyDescent="0.3">
      <c r="B47" s="70" t="s">
        <v>467</v>
      </c>
      <c r="C47" s="180">
        <f>(C17/(C$33/100))%</f>
        <v>0</v>
      </c>
      <c r="D47" s="180">
        <f>(C21/(C$33/100))%</f>
        <v>0</v>
      </c>
      <c r="E47" s="180">
        <f>(C25/(C$33/100))%</f>
        <v>0.6473149492017416</v>
      </c>
      <c r="F47" s="180">
        <f>(C29/(C$33/100))%</f>
        <v>1.209482341557813E-2</v>
      </c>
      <c r="G47" s="265">
        <v>0</v>
      </c>
      <c r="H47" s="65"/>
      <c r="I47" s="65"/>
      <c r="J47" s="65"/>
    </row>
    <row r="48" spans="2:10" ht="24" thickBot="1" x14ac:dyDescent="0.3">
      <c r="B48" s="70" t="s">
        <v>468</v>
      </c>
      <c r="C48" s="196">
        <f>(C18/(C$33/100))%</f>
        <v>0</v>
      </c>
      <c r="D48" s="196">
        <f>(C22/(C$33/100))%</f>
        <v>0</v>
      </c>
      <c r="E48" s="196">
        <f>(C26/(C$33/100))%</f>
        <v>2.9027576197387518E-3</v>
      </c>
      <c r="F48" s="196">
        <f>(C30/(C$33/100))%</f>
        <v>2.8543783260764392E-2</v>
      </c>
      <c r="G48" s="267">
        <v>0</v>
      </c>
      <c r="H48" s="65"/>
      <c r="I48" s="65"/>
      <c r="J48" s="65"/>
    </row>
    <row r="49" spans="2:10" ht="24" thickBot="1" x14ac:dyDescent="0.3">
      <c r="B49" s="70" t="s">
        <v>469</v>
      </c>
      <c r="C49" s="196">
        <f>(C19/(C$33/100))%</f>
        <v>0</v>
      </c>
      <c r="D49" s="196">
        <f>(C23/(C$33/100))%</f>
        <v>0</v>
      </c>
      <c r="E49" s="196">
        <f>(C27/(C$33/100))%</f>
        <v>4.1122399612965647E-2</v>
      </c>
      <c r="F49" s="196">
        <f>(C31/(C$33/100))%</f>
        <v>0.23657474600870823</v>
      </c>
      <c r="G49" s="267">
        <v>0</v>
      </c>
      <c r="H49" s="65"/>
      <c r="I49" s="65"/>
      <c r="J49" s="65"/>
    </row>
    <row r="50" spans="2:10" ht="75" customHeight="1" thickBot="1" x14ac:dyDescent="0.3">
      <c r="B50" s="79" t="s">
        <v>260</v>
      </c>
      <c r="C50" s="212">
        <f>SUM(C47:C49)</f>
        <v>0</v>
      </c>
      <c r="D50" s="212">
        <f>SUM(D47:D49)</f>
        <v>0</v>
      </c>
      <c r="E50" s="212">
        <f>SUM(E47:E49)</f>
        <v>0.69134010643444599</v>
      </c>
      <c r="F50" s="212">
        <f>SUM(F47:F49)</f>
        <v>0.27721335268505076</v>
      </c>
      <c r="G50" s="212">
        <f>D32</f>
        <v>3.1446540880503145E-2</v>
      </c>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x14ac:dyDescent="0.2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x14ac:dyDescent="0.25">
      <c r="B93" s="65"/>
      <c r="C93" s="65"/>
      <c r="D93" s="65"/>
      <c r="E93" s="65"/>
      <c r="F93" s="65"/>
      <c r="G93" s="65"/>
      <c r="H93" s="65"/>
      <c r="I93" s="65"/>
    </row>
    <row r="94" spans="2:10" x14ac:dyDescent="0.25">
      <c r="B94" s="65"/>
      <c r="C94" s="65"/>
      <c r="D94" s="65"/>
      <c r="E94" s="65"/>
      <c r="F94" s="65"/>
      <c r="G94" s="65"/>
      <c r="H94" s="65"/>
      <c r="I94" s="65"/>
    </row>
    <row r="95" spans="2:10" x14ac:dyDescent="0.25">
      <c r="B95" s="65"/>
      <c r="C95" s="65"/>
      <c r="D95" s="65"/>
      <c r="E95" s="65"/>
      <c r="F95" s="65"/>
      <c r="G95" s="65"/>
      <c r="H95" s="65"/>
      <c r="I95" s="65"/>
    </row>
    <row r="96" spans="2:10" x14ac:dyDescent="0.25">
      <c r="B96" s="65"/>
      <c r="C96" s="65"/>
      <c r="D96" s="65"/>
      <c r="E96" s="65"/>
      <c r="F96" s="65"/>
      <c r="G96" s="65"/>
      <c r="H96" s="65"/>
      <c r="I96" s="65"/>
    </row>
    <row r="97" spans="3:9" ht="23.25" x14ac:dyDescent="0.35">
      <c r="C97" s="131"/>
      <c r="D97" s="131"/>
      <c r="H97" s="65"/>
      <c r="I97" s="65"/>
    </row>
    <row r="98" spans="3:9" x14ac:dyDescent="0.25">
      <c r="H98" s="65"/>
      <c r="I98" s="65"/>
    </row>
    <row r="99" spans="3:9" x14ac:dyDescent="0.25">
      <c r="H99" s="65"/>
      <c r="I99" s="65"/>
    </row>
    <row r="100" spans="3:9" x14ac:dyDescent="0.25">
      <c r="H100" s="65"/>
      <c r="I100" s="65"/>
    </row>
    <row r="101" spans="3:9" x14ac:dyDescent="0.25">
      <c r="H101" s="65"/>
    </row>
    <row r="102" spans="3:9" x14ac:dyDescent="0.25">
      <c r="H102" s="65"/>
    </row>
    <row r="103" spans="3:9" x14ac:dyDescent="0.25">
      <c r="H103" s="65"/>
    </row>
  </sheetData>
  <mergeCells count="6">
    <mergeCell ref="C45:G45"/>
    <mergeCell ref="I4:I5"/>
    <mergeCell ref="J4:J5"/>
    <mergeCell ref="B9:D9"/>
    <mergeCell ref="B36:C36"/>
    <mergeCell ref="C44:G44"/>
  </mergeCells>
  <dataValidations count="6">
    <dataValidation type="list" allowBlank="1" showInputMessage="1" showErrorMessage="1" promptTitle="VALORES POSIBLES ASIGNADOR IOT" sqref="F5" xr:uid="{CF20B034-80D9-4632-8B02-B1D253D1A319}">
      <formula1>"ALTO,BAJO,NINGUNO"</formula1>
    </dataValidation>
    <dataValidation type="list" allowBlank="1" showInputMessage="1" showErrorMessage="1" sqref="G5" xr:uid="{B8EA7D33-20DE-4842-84FD-ECEF71A98762}">
      <formula1>"ALTO,BAJO,NINGUNO"</formula1>
    </dataValidation>
    <dataValidation type="list" allowBlank="1" showInputMessage="1" showErrorMessage="1" sqref="G4" xr:uid="{26C9C74C-FDAA-40AF-B591-88B1DC57F83A}">
      <formula1>"CRÍTICA,ALTA,MEDIA,BAJA,NINGUNA"</formula1>
    </dataValidation>
    <dataValidation type="list" allowBlank="1" showInputMessage="1" showErrorMessage="1" promptTitle="VALORES POSIBLES ASIGNADOR IOT" sqref="H6" xr:uid="{8B13890E-42B2-405B-A395-A6ABFA2F816A}">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9251632B-259B-4086-990F-AC819FCA94EC}">
      <formula1>"vultures@jpcert.or.jp,cve@mitre.org/cve@cert.org.tw,talos-cna@cisco.com/psirt@cisco.com,psirt@bosch.com,OTRO"</formula1>
    </dataValidation>
    <dataValidation type="list" allowBlank="1" showInputMessage="1" showErrorMessage="1" promptTitle="VALORES POSIBLES ASIGNADOR IOT" sqref="F4" xr:uid="{804A51E2-DAA7-4866-98A4-9CF1C56993C7}">
      <formula1>"CRÍTICA,ALTA,MEDIA,BAJA,NINGUNA"</formula1>
    </dataValidation>
  </dataValidations>
  <hyperlinks>
    <hyperlink ref="F4" r:id="rId1" display="cve@mitre.org/cve@cert.org.tw" xr:uid="{355E8FEA-C18F-49FD-8CEA-FB042A0AA954}"/>
    <hyperlink ref="G4" r:id="rId2" display="vultures@jpcert.or.jp" xr:uid="{E4B7123B-9307-461C-8A83-8176FDDF3F17}"/>
    <hyperlink ref="F5" r:id="rId3" display="cve@mitre.org/cve@cert.org.tw" xr:uid="{E26AB787-6A7F-42A5-9232-ECF4460FD3D3}"/>
    <hyperlink ref="G5" r:id="rId4" display="vultures@jpcert.or.jp" xr:uid="{0C0B95C9-4632-4C98-AEB8-9920D506AA01}"/>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3383-E275-4EC4-9301-EE4C23B09116}">
  <dimension ref="B2:K103"/>
  <sheetViews>
    <sheetView zoomScale="40" zoomScaleNormal="40" workbookViewId="0">
      <selection activeCell="B5" sqref="B5:E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288</v>
      </c>
      <c r="C4" s="259" t="s">
        <v>289</v>
      </c>
      <c r="D4" s="292" t="s">
        <v>529</v>
      </c>
      <c r="E4" s="4" t="s">
        <v>282</v>
      </c>
      <c r="F4" s="260" t="s">
        <v>329</v>
      </c>
      <c r="G4" s="260" t="s">
        <v>329</v>
      </c>
      <c r="H4" s="261" t="s">
        <v>248</v>
      </c>
      <c r="I4" s="381" t="s">
        <v>525</v>
      </c>
      <c r="J4" s="378"/>
      <c r="K4" s="170"/>
    </row>
    <row r="5" spans="2:11" ht="188.25" customHeight="1" thickTop="1" thickBot="1" x14ac:dyDescent="0.3">
      <c r="B5" s="290" t="s">
        <v>501</v>
      </c>
      <c r="C5" s="259" t="s">
        <v>500</v>
      </c>
      <c r="D5" s="293" t="s">
        <v>502</v>
      </c>
      <c r="E5" s="4" t="s">
        <v>282</v>
      </c>
      <c r="F5" s="260" t="s">
        <v>467</v>
      </c>
      <c r="G5" s="260" t="s">
        <v>467</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537</v>
      </c>
      <c r="D12" s="12"/>
      <c r="E12" s="12"/>
      <c r="F12" s="12"/>
      <c r="G12" s="65"/>
      <c r="H12" s="65"/>
      <c r="I12" s="65"/>
      <c r="J12" s="65"/>
    </row>
    <row r="13" spans="2:11" ht="102.75" customHeight="1" thickBot="1" x14ac:dyDescent="0.4">
      <c r="B13" s="13" t="s">
        <v>277</v>
      </c>
      <c r="C13" s="59" t="s">
        <v>526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527</v>
      </c>
      <c r="C15" s="32" t="s">
        <v>12</v>
      </c>
      <c r="D15" s="162" t="s">
        <v>518</v>
      </c>
      <c r="E15" s="193"/>
      <c r="F15" s="193"/>
      <c r="G15" s="65"/>
      <c r="H15" s="65"/>
      <c r="I15" s="65"/>
      <c r="J15" s="65"/>
    </row>
    <row r="16" spans="2:11" ht="31.5" customHeight="1" thickBot="1" x14ac:dyDescent="0.3">
      <c r="B16" s="79" t="s">
        <v>330</v>
      </c>
      <c r="C16" s="253">
        <f>SUM(C17:C19)</f>
        <v>0</v>
      </c>
      <c r="D16" s="223">
        <f>(C16/(C$33/100))%</f>
        <v>0</v>
      </c>
      <c r="E16" s="193"/>
      <c r="F16" s="193"/>
      <c r="G16" s="65"/>
      <c r="H16" s="65"/>
      <c r="I16" s="65"/>
      <c r="J16" s="65"/>
    </row>
    <row r="17" spans="2:10" ht="35.25" customHeight="1" thickBot="1" x14ac:dyDescent="0.3">
      <c r="B17" s="70" t="s">
        <v>467</v>
      </c>
      <c r="C17" s="110">
        <v>0</v>
      </c>
      <c r="D17" s="224">
        <v>0</v>
      </c>
      <c r="E17" s="252"/>
      <c r="F17" s="193"/>
      <c r="G17" s="65"/>
      <c r="H17" s="65"/>
      <c r="I17" s="65"/>
      <c r="J17" s="65"/>
    </row>
    <row r="18" spans="2:10" ht="39" customHeight="1" thickBot="1" x14ac:dyDescent="0.3">
      <c r="B18" s="70" t="s">
        <v>468</v>
      </c>
      <c r="C18" s="110">
        <v>0</v>
      </c>
      <c r="D18" s="224">
        <v>0</v>
      </c>
      <c r="E18" s="252"/>
      <c r="F18" s="193"/>
      <c r="G18" s="65"/>
      <c r="H18" s="65"/>
      <c r="I18" s="65"/>
      <c r="J18" s="65"/>
    </row>
    <row r="19" spans="2:10" ht="30" customHeight="1" thickBot="1" x14ac:dyDescent="0.3">
      <c r="B19" s="70" t="s">
        <v>469</v>
      </c>
      <c r="C19" s="110">
        <v>0</v>
      </c>
      <c r="D19" s="224">
        <v>0</v>
      </c>
      <c r="E19" s="252"/>
      <c r="F19" s="193"/>
      <c r="G19" s="65"/>
      <c r="H19" s="65"/>
      <c r="I19" s="65"/>
      <c r="J19" s="65"/>
    </row>
    <row r="20" spans="2:10" ht="36.75" customHeight="1" thickBot="1" x14ac:dyDescent="0.3">
      <c r="B20" s="79" t="s">
        <v>331</v>
      </c>
      <c r="C20" s="256">
        <f>SUM(C21:C23)</f>
        <v>0</v>
      </c>
      <c r="D20" s="223">
        <f>(C20/(C$33/100))%</f>
        <v>0</v>
      </c>
      <c r="E20" s="159"/>
      <c r="F20" s="159"/>
      <c r="G20" s="65"/>
      <c r="H20" s="65"/>
      <c r="I20" s="65"/>
      <c r="J20" s="65"/>
    </row>
    <row r="21" spans="2:10" ht="24" thickBot="1" x14ac:dyDescent="0.3">
      <c r="B21" s="70" t="s">
        <v>467</v>
      </c>
      <c r="C21" s="110">
        <v>0</v>
      </c>
      <c r="D21" s="224">
        <v>0</v>
      </c>
      <c r="E21" s="220"/>
      <c r="F21" s="160"/>
      <c r="G21" s="65"/>
      <c r="H21" s="65"/>
      <c r="I21" s="65"/>
      <c r="J21" s="65"/>
    </row>
    <row r="22" spans="2:10" ht="24" thickBot="1" x14ac:dyDescent="0.3">
      <c r="B22" s="70" t="s">
        <v>468</v>
      </c>
      <c r="C22" s="110">
        <v>0</v>
      </c>
      <c r="D22" s="224">
        <v>0</v>
      </c>
      <c r="E22" s="220"/>
      <c r="F22" s="160"/>
      <c r="G22" s="65"/>
      <c r="H22" s="65"/>
      <c r="I22" s="65"/>
      <c r="J22" s="65"/>
    </row>
    <row r="23" spans="2:10" ht="30" customHeight="1" thickBot="1" x14ac:dyDescent="0.3">
      <c r="B23" s="70" t="s">
        <v>469</v>
      </c>
      <c r="C23" s="110">
        <v>0</v>
      </c>
      <c r="D23" s="224">
        <v>0</v>
      </c>
      <c r="E23" s="220"/>
      <c r="F23" s="160"/>
      <c r="G23" s="65"/>
      <c r="H23" s="65"/>
      <c r="I23" s="65"/>
      <c r="J23" s="65"/>
    </row>
    <row r="24" spans="2:10" ht="24" thickBot="1" x14ac:dyDescent="0.3">
      <c r="B24" s="79" t="s">
        <v>332</v>
      </c>
      <c r="C24" s="256">
        <f>SUM(C25:C27)</f>
        <v>1429</v>
      </c>
      <c r="D24" s="223">
        <f>(C24/(C$33/100))%</f>
        <v>0.69134010643444599</v>
      </c>
      <c r="E24" s="160"/>
      <c r="F24" s="160"/>
      <c r="G24" s="65"/>
      <c r="H24" s="65"/>
      <c r="I24" s="65"/>
      <c r="J24" s="65"/>
    </row>
    <row r="25" spans="2:10" ht="24" thickBot="1" x14ac:dyDescent="0.3">
      <c r="B25" s="70" t="s">
        <v>467</v>
      </c>
      <c r="C25" s="110">
        <v>1396</v>
      </c>
      <c r="D25" s="224">
        <f>(C25/(C$24/100))%</f>
        <v>0.97690692792162348</v>
      </c>
      <c r="E25" s="166"/>
      <c r="F25" s="161"/>
      <c r="G25" s="65"/>
      <c r="H25" s="65"/>
      <c r="I25" s="65"/>
      <c r="J25" s="65"/>
    </row>
    <row r="26" spans="2:10" ht="24" thickBot="1" x14ac:dyDescent="0.3">
      <c r="B26" s="70" t="s">
        <v>468</v>
      </c>
      <c r="C26" s="110">
        <v>2</v>
      </c>
      <c r="D26" s="224">
        <f>(C26/(C$24/100))%</f>
        <v>1.3995801259622115E-3</v>
      </c>
      <c r="E26" s="166"/>
      <c r="F26" s="161"/>
      <c r="G26" s="65"/>
      <c r="H26" s="65"/>
      <c r="I26" s="65"/>
      <c r="J26" s="65"/>
    </row>
    <row r="27" spans="2:10" ht="24" thickBot="1" x14ac:dyDescent="0.3">
      <c r="B27" s="70" t="s">
        <v>469</v>
      </c>
      <c r="C27" s="110">
        <v>31</v>
      </c>
      <c r="D27" s="224">
        <f>(C27/(C$24/100))%</f>
        <v>2.1693491952414278E-2</v>
      </c>
      <c r="E27" s="166"/>
      <c r="F27" s="161"/>
      <c r="G27" s="65"/>
      <c r="H27" s="65"/>
      <c r="I27" s="65"/>
      <c r="J27" s="65"/>
    </row>
    <row r="28" spans="2:10" ht="24" thickBot="1" x14ac:dyDescent="0.3">
      <c r="B28" s="79" t="s">
        <v>333</v>
      </c>
      <c r="C28" s="256">
        <f>SUM(C29:C31)</f>
        <v>573</v>
      </c>
      <c r="D28" s="223">
        <f>(C28/(C$33/100))%</f>
        <v>0.27721335268505076</v>
      </c>
      <c r="E28" s="161"/>
      <c r="F28" s="161"/>
      <c r="G28" s="65"/>
      <c r="H28" s="65"/>
      <c r="I28" s="65"/>
      <c r="J28" s="65"/>
    </row>
    <row r="29" spans="2:10" ht="24" thickBot="1" x14ac:dyDescent="0.3">
      <c r="B29" s="70" t="s">
        <v>467</v>
      </c>
      <c r="C29" s="110">
        <v>312</v>
      </c>
      <c r="D29" s="224">
        <f>(C29/(C$28/100))%</f>
        <v>0.54450261780104714</v>
      </c>
      <c r="E29" s="166"/>
      <c r="F29" s="161"/>
      <c r="G29" s="65"/>
      <c r="H29" s="65"/>
      <c r="I29" s="65"/>
      <c r="J29" s="65"/>
    </row>
    <row r="30" spans="2:10" ht="24" thickBot="1" x14ac:dyDescent="0.3">
      <c r="B30" s="70" t="s">
        <v>468</v>
      </c>
      <c r="C30" s="110">
        <v>6</v>
      </c>
      <c r="D30" s="224">
        <f>(C30/(C$28/100))%</f>
        <v>1.0471204188481676E-2</v>
      </c>
      <c r="E30" s="166"/>
      <c r="F30" s="161"/>
      <c r="G30" s="65"/>
      <c r="H30" s="65"/>
      <c r="I30" s="65"/>
      <c r="J30" s="65"/>
    </row>
    <row r="31" spans="2:10" ht="24" thickBot="1" x14ac:dyDescent="0.3">
      <c r="B31" s="70" t="s">
        <v>469</v>
      </c>
      <c r="C31" s="110">
        <v>255</v>
      </c>
      <c r="D31" s="224">
        <f>(C31/(C$28/100))%</f>
        <v>0.44502617801047117</v>
      </c>
      <c r="E31" s="166"/>
      <c r="F31" s="161"/>
      <c r="G31" s="65"/>
      <c r="H31" s="65"/>
      <c r="I31" s="65"/>
      <c r="J31" s="65"/>
    </row>
    <row r="32" spans="2:10" ht="24" thickBot="1" x14ac:dyDescent="0.3">
      <c r="B32" s="147" t="s">
        <v>304</v>
      </c>
      <c r="C32" s="236">
        <v>65</v>
      </c>
      <c r="D32" s="223">
        <f>(C32/(C$33/100))%</f>
        <v>3.1446540880503145E-2</v>
      </c>
      <c r="E32" s="161"/>
      <c r="F32" s="161"/>
      <c r="G32" s="65"/>
      <c r="H32" s="65"/>
      <c r="I32" s="65"/>
      <c r="J32" s="65"/>
    </row>
    <row r="33" spans="2:10" ht="24" thickBot="1" x14ac:dyDescent="0.3">
      <c r="B33" s="67" t="s">
        <v>251</v>
      </c>
      <c r="C33" s="68">
        <f>C16+C20+C24+C28+C32</f>
        <v>2067</v>
      </c>
      <c r="D33" s="238">
        <f>D32+D28+D24+D20+D16</f>
        <v>0.99999999999999989</v>
      </c>
      <c r="E33" s="161"/>
      <c r="F33" s="161"/>
      <c r="G33" s="65"/>
      <c r="H33" s="65"/>
      <c r="I33" s="65"/>
      <c r="J33" s="65"/>
    </row>
    <row r="34" spans="2:10" ht="23.25" x14ac:dyDescent="0.25">
      <c r="B34" s="187"/>
      <c r="C34" s="187"/>
      <c r="D34" s="161"/>
      <c r="E34" s="161"/>
      <c r="F34" s="161"/>
      <c r="G34" s="65"/>
      <c r="H34" s="65"/>
      <c r="I34" s="65"/>
      <c r="J34" s="65"/>
    </row>
    <row r="35" spans="2:10" ht="24" thickBot="1" x14ac:dyDescent="0.3">
      <c r="B35" s="187"/>
      <c r="C35" s="187"/>
      <c r="D35" s="161"/>
      <c r="E35" s="161"/>
      <c r="F35" s="161"/>
      <c r="G35" s="65"/>
      <c r="H35" s="65"/>
      <c r="I35" s="65"/>
      <c r="J35" s="65"/>
    </row>
    <row r="36" spans="2:10" ht="24" thickBot="1" x14ac:dyDescent="0.4">
      <c r="B36" s="348" t="s">
        <v>528</v>
      </c>
      <c r="C36" s="349"/>
      <c r="D36" s="161"/>
      <c r="E36" s="161"/>
      <c r="F36" s="161"/>
      <c r="G36" s="65"/>
      <c r="H36" s="65"/>
      <c r="I36" s="65"/>
      <c r="J36" s="65"/>
    </row>
    <row r="37" spans="2:10" ht="24" thickBot="1" x14ac:dyDescent="0.4">
      <c r="B37" s="130"/>
      <c r="C37" s="130"/>
      <c r="D37" s="161"/>
      <c r="E37" s="161"/>
      <c r="F37" s="161"/>
      <c r="G37" s="65"/>
      <c r="H37" s="65"/>
      <c r="I37" s="65"/>
      <c r="J37" s="65"/>
    </row>
    <row r="38" spans="2:10" ht="24" thickBot="1" x14ac:dyDescent="0.3">
      <c r="B38" s="136" t="s">
        <v>10</v>
      </c>
      <c r="C38" s="137" t="s">
        <v>249</v>
      </c>
      <c r="D38" s="161"/>
      <c r="E38" s="161"/>
      <c r="F38" s="161"/>
      <c r="G38" s="65"/>
      <c r="H38" s="65"/>
      <c r="I38" s="65"/>
      <c r="J38" s="65"/>
    </row>
    <row r="39" spans="2:10" ht="69" customHeight="1" thickBot="1" x14ac:dyDescent="0.3">
      <c r="B39" s="132" t="s">
        <v>11</v>
      </c>
      <c r="C39" s="59" t="s">
        <v>538</v>
      </c>
      <c r="D39" s="161"/>
      <c r="E39" s="166"/>
      <c r="F39" s="161"/>
      <c r="G39" s="65"/>
      <c r="H39" s="65"/>
      <c r="I39" s="65"/>
      <c r="J39" s="65"/>
    </row>
    <row r="40" spans="2:10" ht="88.5" customHeight="1" thickBot="1" x14ac:dyDescent="0.3">
      <c r="B40" s="134" t="s">
        <v>277</v>
      </c>
      <c r="C40" s="135" t="s">
        <v>539</v>
      </c>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24" thickBot="1" x14ac:dyDescent="0.3">
      <c r="B43" s="187"/>
      <c r="C43" s="243"/>
      <c r="D43" s="244"/>
      <c r="E43" s="244"/>
      <c r="F43" s="244"/>
      <c r="G43" s="65"/>
      <c r="H43" s="65"/>
      <c r="I43" s="65"/>
      <c r="J43" s="65"/>
    </row>
    <row r="44" spans="2:10" ht="24" thickBot="1" x14ac:dyDescent="0.4">
      <c r="B44" s="99" t="s">
        <v>499</v>
      </c>
      <c r="C44" s="377" t="s">
        <v>535</v>
      </c>
      <c r="D44" s="379"/>
      <c r="E44" s="379"/>
      <c r="F44" s="379"/>
      <c r="G44" s="374"/>
      <c r="H44" s="65"/>
      <c r="I44" s="65"/>
      <c r="J44" s="65"/>
    </row>
    <row r="45" spans="2:10" ht="34.5" customHeight="1" thickBot="1" x14ac:dyDescent="0.3">
      <c r="C45" s="369" t="s">
        <v>264</v>
      </c>
      <c r="D45" s="380"/>
      <c r="E45" s="380"/>
      <c r="F45" s="380"/>
      <c r="G45" s="374"/>
      <c r="H45" s="65"/>
      <c r="I45" s="65"/>
      <c r="J45" s="65"/>
    </row>
    <row r="46" spans="2:10" ht="24" thickBot="1" x14ac:dyDescent="0.3">
      <c r="C46" s="262" t="s">
        <v>330</v>
      </c>
      <c r="D46" s="262" t="s">
        <v>331</v>
      </c>
      <c r="E46" s="262" t="s">
        <v>332</v>
      </c>
      <c r="F46" s="262" t="s">
        <v>333</v>
      </c>
      <c r="G46" s="263" t="s">
        <v>250</v>
      </c>
      <c r="H46" s="65"/>
      <c r="I46" s="65"/>
      <c r="J46" s="65"/>
    </row>
    <row r="47" spans="2:10" ht="24" thickBot="1" x14ac:dyDescent="0.3">
      <c r="B47" s="70" t="s">
        <v>467</v>
      </c>
      <c r="C47" s="180">
        <f>(C17/(C$33/100))%</f>
        <v>0</v>
      </c>
      <c r="D47" s="180">
        <f>(C21/(C$33/100))%</f>
        <v>0</v>
      </c>
      <c r="E47" s="180">
        <f>(C25/(C$33/100))%</f>
        <v>0.6753749395258829</v>
      </c>
      <c r="F47" s="180">
        <f>(C29/(C$33/100))%</f>
        <v>0.15094339622641509</v>
      </c>
      <c r="G47" s="265">
        <v>0</v>
      </c>
      <c r="H47" s="65"/>
      <c r="I47" s="65"/>
      <c r="J47" s="65"/>
    </row>
    <row r="48" spans="2:10" ht="24" thickBot="1" x14ac:dyDescent="0.3">
      <c r="B48" s="70" t="s">
        <v>468</v>
      </c>
      <c r="C48" s="196">
        <f>(C18/(C$33/100))%</f>
        <v>0</v>
      </c>
      <c r="D48" s="196">
        <f>(C22/(C$33/100))%</f>
        <v>0</v>
      </c>
      <c r="E48" s="196">
        <f>(C26/(C$33/100))%</f>
        <v>9.6758587324625057E-4</v>
      </c>
      <c r="F48" s="196">
        <f>(C30/(C$33/100))%</f>
        <v>2.9027576197387518E-3</v>
      </c>
      <c r="G48" s="267">
        <v>0</v>
      </c>
      <c r="H48" s="65"/>
      <c r="I48" s="65"/>
      <c r="J48" s="65"/>
    </row>
    <row r="49" spans="2:10" ht="24" thickBot="1" x14ac:dyDescent="0.3">
      <c r="B49" s="70" t="s">
        <v>469</v>
      </c>
      <c r="C49" s="196">
        <f>(C19/(C$33/100))%</f>
        <v>0</v>
      </c>
      <c r="D49" s="196">
        <f>(C23/(C$33/100))%</f>
        <v>0</v>
      </c>
      <c r="E49" s="196">
        <f>(C27/(C$33/100))%</f>
        <v>1.4997581035316883E-2</v>
      </c>
      <c r="F49" s="196">
        <f>(C31/(C$33/100))%</f>
        <v>0.12336719883889695</v>
      </c>
      <c r="G49" s="267">
        <v>0</v>
      </c>
      <c r="H49" s="65"/>
      <c r="I49" s="65"/>
      <c r="J49" s="65"/>
    </row>
    <row r="50" spans="2:10" ht="75" customHeight="1" thickBot="1" x14ac:dyDescent="0.3">
      <c r="B50" s="79" t="s">
        <v>260</v>
      </c>
      <c r="C50" s="212">
        <f>SUM(C47:C49)</f>
        <v>0</v>
      </c>
      <c r="D50" s="212">
        <f>SUM(D47:D49)</f>
        <v>0</v>
      </c>
      <c r="E50" s="212">
        <f>SUM(E47:E49)</f>
        <v>0.6913401064344461</v>
      </c>
      <c r="F50" s="212">
        <f>SUM(F47:F49)</f>
        <v>0.27721335268505076</v>
      </c>
      <c r="G50" s="212">
        <f>D32</f>
        <v>3.1446540880503145E-2</v>
      </c>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x14ac:dyDescent="0.2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x14ac:dyDescent="0.25">
      <c r="B93" s="65"/>
      <c r="C93" s="65"/>
      <c r="D93" s="65"/>
      <c r="E93" s="65"/>
      <c r="F93" s="65"/>
      <c r="G93" s="65"/>
      <c r="H93" s="65"/>
      <c r="I93" s="65"/>
    </row>
    <row r="94" spans="2:10" x14ac:dyDescent="0.25">
      <c r="B94" s="65"/>
      <c r="C94" s="65"/>
      <c r="D94" s="65"/>
      <c r="E94" s="65"/>
      <c r="F94" s="65"/>
      <c r="G94" s="65"/>
      <c r="H94" s="65"/>
      <c r="I94" s="65"/>
    </row>
    <row r="95" spans="2:10" x14ac:dyDescent="0.25">
      <c r="B95" s="65"/>
      <c r="C95" s="65"/>
      <c r="D95" s="65"/>
      <c r="E95" s="65"/>
      <c r="F95" s="65"/>
      <c r="G95" s="65"/>
      <c r="H95" s="65"/>
      <c r="I95" s="65"/>
    </row>
    <row r="96" spans="2:10" x14ac:dyDescent="0.25">
      <c r="B96" s="65"/>
      <c r="C96" s="65"/>
      <c r="D96" s="65"/>
      <c r="E96" s="65"/>
      <c r="F96" s="65"/>
      <c r="G96" s="65"/>
      <c r="H96" s="65"/>
      <c r="I96" s="65"/>
    </row>
    <row r="97" spans="3:9" ht="23.25" x14ac:dyDescent="0.35">
      <c r="C97" s="131"/>
      <c r="D97" s="131"/>
      <c r="H97" s="65"/>
      <c r="I97" s="65"/>
    </row>
    <row r="98" spans="3:9" x14ac:dyDescent="0.25">
      <c r="H98" s="65"/>
      <c r="I98" s="65"/>
    </row>
    <row r="99" spans="3:9" x14ac:dyDescent="0.25">
      <c r="H99" s="65"/>
      <c r="I99" s="65"/>
    </row>
    <row r="100" spans="3:9" x14ac:dyDescent="0.25">
      <c r="H100" s="65"/>
      <c r="I100" s="65"/>
    </row>
    <row r="101" spans="3:9" x14ac:dyDescent="0.25">
      <c r="H101" s="65"/>
    </row>
    <row r="102" spans="3:9" x14ac:dyDescent="0.25">
      <c r="H102" s="65"/>
    </row>
    <row r="103" spans="3:9" x14ac:dyDescent="0.25">
      <c r="H103" s="65"/>
    </row>
  </sheetData>
  <mergeCells count="6">
    <mergeCell ref="C45:G45"/>
    <mergeCell ref="I4:I5"/>
    <mergeCell ref="J4:J5"/>
    <mergeCell ref="B9:D9"/>
    <mergeCell ref="B36:C36"/>
    <mergeCell ref="C44:G44"/>
  </mergeCells>
  <dataValidations count="6">
    <dataValidation type="list" allowBlank="1" showInputMessage="1" showErrorMessage="1" promptTitle="VALORES POSIBLES ASIGNADOR IOT" sqref="F4" xr:uid="{5625FA45-4CEF-4E91-9DF5-41BE7DFC28E6}">
      <formula1>"CRÍTICA,ALTA,MEDIA,BAJA,NINGUNA"</formula1>
    </dataValidation>
    <dataValidation type="list" allowBlank="1" showInputMessage="1" showErrorMessage="1" sqref="I6" xr:uid="{BA9D49BE-15D6-48EF-A4AE-BFBCC6F5F894}">
      <formula1>"vultures@jpcert.or.jp,cve@mitre.org/cve@cert.org.tw,talos-cna@cisco.com/psirt@cisco.com,psirt@bosch.com,OTRO"</formula1>
    </dataValidation>
    <dataValidation type="list" allowBlank="1" showInputMessage="1" showErrorMessage="1" promptTitle="VALORES POSIBLES ASIGNADOR IOT" sqref="H6" xr:uid="{34E977FE-49CB-494B-AB86-38B9350ED1D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D320548B-E266-44B3-BE3A-A60ADC466AB1}">
      <formula1>"CRÍTICA,ALTA,MEDIA,BAJA,NINGUNA"</formula1>
    </dataValidation>
    <dataValidation type="list" allowBlank="1" showInputMessage="1" showErrorMessage="1" sqref="G5" xr:uid="{CAC51732-8A6C-4FF7-A9CD-A6846513CC79}">
      <formula1>"ALTO,BAJO,NINGUNO"</formula1>
    </dataValidation>
    <dataValidation type="list" allowBlank="1" showInputMessage="1" showErrorMessage="1" promptTitle="VALORES POSIBLES ASIGNADOR IOT" sqref="F5" xr:uid="{B01ED205-5047-4930-969F-E61B5ACA2889}">
      <formula1>"ALTO,BAJO,NINGUNO"</formula1>
    </dataValidation>
  </dataValidations>
  <hyperlinks>
    <hyperlink ref="F4" r:id="rId1" display="cve@mitre.org/cve@cert.org.tw" xr:uid="{F8E0C1E7-7D0D-4B6E-87AF-D88D99B11326}"/>
    <hyperlink ref="G4" r:id="rId2" display="vultures@jpcert.or.jp" xr:uid="{D7A9BC78-DE47-4C8D-BD5F-FF8F1C0B0CDA}"/>
    <hyperlink ref="F5" r:id="rId3" display="cve@mitre.org/cve@cert.org.tw" xr:uid="{33B5F180-5EB4-46F4-9145-74B4A954375D}"/>
    <hyperlink ref="G5" r:id="rId4" display="vultures@jpcert.or.jp" xr:uid="{45DA0E2C-29B9-4B53-BC47-185F16266F7A}"/>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6C4D-57D0-45AC-8413-6BCE968727F0}">
  <dimension ref="B2:K108"/>
  <sheetViews>
    <sheetView topLeftCell="C45" zoomScale="40" zoomScaleNormal="40" workbookViewId="0">
      <selection activeCell="E62" sqref="E62"/>
    </sheetView>
  </sheetViews>
  <sheetFormatPr baseColWidth="10" defaultRowHeight="15" x14ac:dyDescent="0.25"/>
  <cols>
    <col min="2" max="2" width="136.5703125" customWidth="1"/>
    <col min="3" max="3" width="129" customWidth="1"/>
    <col min="4" max="4" width="126.85546875" customWidth="1"/>
    <col min="5" max="5" width="110.5703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288</v>
      </c>
      <c r="C4" s="259" t="s">
        <v>289</v>
      </c>
      <c r="D4" s="292" t="s">
        <v>575</v>
      </c>
      <c r="E4" s="4" t="s">
        <v>282</v>
      </c>
      <c r="F4" s="260" t="s">
        <v>329</v>
      </c>
      <c r="G4" s="260" t="s">
        <v>329</v>
      </c>
      <c r="H4" s="261" t="s">
        <v>248</v>
      </c>
      <c r="I4" s="381" t="s">
        <v>557</v>
      </c>
      <c r="J4" s="378"/>
      <c r="K4" s="170"/>
    </row>
    <row r="5" spans="2:11" ht="188.25" customHeight="1" thickTop="1" thickBot="1" x14ac:dyDescent="0.3">
      <c r="B5" s="1" t="s">
        <v>417</v>
      </c>
      <c r="C5" s="259" t="s">
        <v>418</v>
      </c>
      <c r="D5" s="3" t="s">
        <v>419</v>
      </c>
      <c r="E5" s="294" t="s">
        <v>282</v>
      </c>
      <c r="F5" s="295" t="s">
        <v>412</v>
      </c>
      <c r="G5" s="295" t="s">
        <v>412</v>
      </c>
      <c r="H5" s="194" t="s">
        <v>420</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561</v>
      </c>
      <c r="D12" s="12"/>
      <c r="E12" s="12"/>
      <c r="F12" s="12"/>
      <c r="G12" s="65"/>
      <c r="H12" s="65"/>
      <c r="I12" s="65"/>
      <c r="J12" s="65"/>
    </row>
    <row r="13" spans="2:11" ht="102.75" customHeight="1" thickBot="1" x14ac:dyDescent="0.4">
      <c r="B13" s="13" t="s">
        <v>277</v>
      </c>
      <c r="C13" s="59" t="s">
        <v>558</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559</v>
      </c>
      <c r="C15" s="32" t="s">
        <v>12</v>
      </c>
      <c r="D15" s="162" t="s">
        <v>544</v>
      </c>
      <c r="E15" s="193"/>
      <c r="F15" s="193"/>
      <c r="G15" s="65"/>
      <c r="H15" s="65"/>
      <c r="I15" s="65"/>
      <c r="J15" s="65"/>
    </row>
    <row r="16" spans="2:11" ht="31.5" customHeight="1" thickBot="1" x14ac:dyDescent="0.3">
      <c r="B16" s="79" t="s">
        <v>350</v>
      </c>
      <c r="C16" s="253">
        <f>SUM(C17:C20)</f>
        <v>0</v>
      </c>
      <c r="D16" s="223">
        <f>(C16/(C$37/100))%</f>
        <v>0</v>
      </c>
      <c r="E16" s="193"/>
      <c r="F16" s="193"/>
      <c r="G16" s="65"/>
      <c r="H16" s="65"/>
      <c r="I16" s="65"/>
      <c r="J16" s="65"/>
    </row>
    <row r="17" spans="2:10" ht="35.25" customHeight="1" thickBot="1" x14ac:dyDescent="0.3">
      <c r="B17" s="70" t="s">
        <v>412</v>
      </c>
      <c r="C17" s="110">
        <v>0</v>
      </c>
      <c r="D17" s="224">
        <v>0</v>
      </c>
      <c r="E17" s="252"/>
      <c r="F17" s="193"/>
      <c r="G17" s="65"/>
      <c r="H17" s="65"/>
      <c r="I17" s="65"/>
      <c r="J17" s="65"/>
    </row>
    <row r="18" spans="2:10" ht="39" customHeight="1" thickBot="1" x14ac:dyDescent="0.3">
      <c r="B18" s="70" t="s">
        <v>413</v>
      </c>
      <c r="C18" s="110">
        <v>0</v>
      </c>
      <c r="D18" s="224">
        <v>0</v>
      </c>
      <c r="E18" s="252"/>
      <c r="F18" s="193"/>
      <c r="G18" s="65"/>
      <c r="H18" s="65"/>
      <c r="I18" s="65"/>
      <c r="J18" s="65"/>
    </row>
    <row r="19" spans="2:10" ht="30" customHeight="1" thickBot="1" x14ac:dyDescent="0.3">
      <c r="B19" s="70" t="s">
        <v>414</v>
      </c>
      <c r="C19" s="110">
        <v>0</v>
      </c>
      <c r="D19" s="224">
        <v>0</v>
      </c>
      <c r="E19" s="252"/>
      <c r="F19" s="193"/>
      <c r="G19" s="65"/>
      <c r="H19" s="65"/>
      <c r="I19" s="65"/>
      <c r="J19" s="65"/>
    </row>
    <row r="20" spans="2:10" ht="40.5" customHeight="1" thickBot="1" x14ac:dyDescent="0.3">
      <c r="B20" s="70" t="s">
        <v>415</v>
      </c>
      <c r="C20" s="110">
        <v>0</v>
      </c>
      <c r="D20" s="224">
        <v>0</v>
      </c>
      <c r="E20" s="252"/>
      <c r="F20" s="193"/>
      <c r="G20" s="65"/>
      <c r="H20" s="65"/>
      <c r="I20" s="65"/>
      <c r="J20" s="65"/>
    </row>
    <row r="21" spans="2:10" ht="36.75" customHeight="1" thickBot="1" x14ac:dyDescent="0.3">
      <c r="B21" s="79" t="s">
        <v>351</v>
      </c>
      <c r="C21" s="256">
        <f>SUM(C22:C25)</f>
        <v>0</v>
      </c>
      <c r="D21" s="223">
        <f>(C21/(C$37/100))%</f>
        <v>0</v>
      </c>
      <c r="E21" s="159"/>
      <c r="F21" s="159"/>
      <c r="G21" s="65"/>
      <c r="H21" s="65"/>
      <c r="I21" s="65"/>
      <c r="J21" s="65"/>
    </row>
    <row r="22" spans="2:10" ht="24" thickBot="1" x14ac:dyDescent="0.3">
      <c r="B22" s="70" t="s">
        <v>412</v>
      </c>
      <c r="C22" s="110">
        <v>0</v>
      </c>
      <c r="D22" s="224">
        <v>0</v>
      </c>
      <c r="E22" s="220"/>
      <c r="F22" s="160"/>
      <c r="G22" s="65"/>
      <c r="H22" s="65"/>
      <c r="I22" s="65"/>
      <c r="J22" s="65"/>
    </row>
    <row r="23" spans="2:10" ht="24" thickBot="1" x14ac:dyDescent="0.3">
      <c r="B23" s="70" t="s">
        <v>413</v>
      </c>
      <c r="C23" s="110">
        <v>0</v>
      </c>
      <c r="D23" s="224">
        <v>0</v>
      </c>
      <c r="E23" s="220"/>
      <c r="F23" s="160"/>
      <c r="G23" s="65"/>
      <c r="H23" s="65"/>
      <c r="I23" s="65"/>
      <c r="J23" s="65"/>
    </row>
    <row r="24" spans="2:10" ht="30" customHeight="1" thickBot="1" x14ac:dyDescent="0.3">
      <c r="B24" s="70" t="s">
        <v>414</v>
      </c>
      <c r="C24" s="110">
        <v>0</v>
      </c>
      <c r="D24" s="224">
        <v>0</v>
      </c>
      <c r="E24" s="220"/>
      <c r="F24" s="160"/>
      <c r="G24" s="65"/>
      <c r="H24" s="65"/>
      <c r="I24" s="65"/>
      <c r="J24" s="65"/>
    </row>
    <row r="25" spans="2:10" ht="27.75" customHeight="1" thickBot="1" x14ac:dyDescent="0.3">
      <c r="B25" s="70" t="s">
        <v>415</v>
      </c>
      <c r="C25" s="110">
        <v>0</v>
      </c>
      <c r="D25" s="224">
        <v>0</v>
      </c>
      <c r="E25" s="220"/>
      <c r="F25" s="160"/>
      <c r="G25" s="65"/>
      <c r="H25" s="65"/>
      <c r="I25" s="65"/>
      <c r="J25" s="65"/>
    </row>
    <row r="26" spans="2:10" ht="24" thickBot="1" x14ac:dyDescent="0.3">
      <c r="B26" s="79" t="s">
        <v>352</v>
      </c>
      <c r="C26" s="256">
        <f>SUM(C27:C30)</f>
        <v>0</v>
      </c>
      <c r="D26" s="223">
        <f>(C26/(C$37/100))%</f>
        <v>0</v>
      </c>
      <c r="E26" s="160"/>
      <c r="F26" s="160"/>
      <c r="G26" s="65"/>
      <c r="H26" s="65"/>
      <c r="I26" s="65"/>
      <c r="J26" s="65"/>
    </row>
    <row r="27" spans="2:10" ht="24" thickBot="1" x14ac:dyDescent="0.3">
      <c r="B27" s="70" t="s">
        <v>412</v>
      </c>
      <c r="C27" s="110">
        <v>0</v>
      </c>
      <c r="D27" s="224">
        <v>0</v>
      </c>
      <c r="E27" s="166"/>
      <c r="F27" s="161"/>
      <c r="G27" s="65"/>
      <c r="H27" s="65"/>
      <c r="I27" s="65"/>
      <c r="J27" s="65"/>
    </row>
    <row r="28" spans="2:10" ht="24" thickBot="1" x14ac:dyDescent="0.3">
      <c r="B28" s="70" t="s">
        <v>413</v>
      </c>
      <c r="C28" s="110">
        <v>0</v>
      </c>
      <c r="D28" s="224">
        <v>0</v>
      </c>
      <c r="E28" s="166"/>
      <c r="F28" s="161"/>
      <c r="G28" s="65"/>
      <c r="H28" s="65"/>
      <c r="I28" s="65"/>
      <c r="J28" s="65"/>
    </row>
    <row r="29" spans="2:10" ht="24" thickBot="1" x14ac:dyDescent="0.3">
      <c r="B29" s="70" t="s">
        <v>414</v>
      </c>
      <c r="C29" s="110">
        <v>0</v>
      </c>
      <c r="D29" s="224">
        <v>0</v>
      </c>
      <c r="E29" s="166"/>
      <c r="F29" s="161"/>
      <c r="G29" s="65"/>
      <c r="H29" s="65"/>
      <c r="I29" s="65"/>
      <c r="J29" s="65"/>
    </row>
    <row r="30" spans="2:10" ht="24" thickBot="1" x14ac:dyDescent="0.3">
      <c r="B30" s="70" t="s">
        <v>415</v>
      </c>
      <c r="C30" s="110">
        <v>0</v>
      </c>
      <c r="D30" s="224">
        <v>0</v>
      </c>
      <c r="E30" s="166"/>
      <c r="F30" s="161"/>
      <c r="G30" s="65"/>
      <c r="H30" s="65"/>
      <c r="I30" s="65"/>
      <c r="J30" s="65"/>
    </row>
    <row r="31" spans="2:10" ht="24" thickBot="1" x14ac:dyDescent="0.3">
      <c r="B31" s="79" t="s">
        <v>353</v>
      </c>
      <c r="C31" s="256">
        <f>SUM(C32:C35)</f>
        <v>2002</v>
      </c>
      <c r="D31" s="223">
        <f>(C31/(C$37/100))%</f>
        <v>0.96855345911949686</v>
      </c>
      <c r="E31" s="161"/>
      <c r="F31" s="161"/>
      <c r="G31" s="65"/>
      <c r="H31" s="65"/>
      <c r="I31" s="65"/>
      <c r="J31" s="65"/>
    </row>
    <row r="32" spans="2:10" ht="24" thickBot="1" x14ac:dyDescent="0.3">
      <c r="B32" s="70" t="s">
        <v>412</v>
      </c>
      <c r="C32" s="110">
        <v>1284</v>
      </c>
      <c r="D32" s="224">
        <f>(C32/(C$31/100))%</f>
        <v>0.6413586413586414</v>
      </c>
      <c r="E32" s="166"/>
      <c r="F32" s="161"/>
      <c r="G32" s="65"/>
      <c r="H32" s="65"/>
      <c r="I32" s="65"/>
      <c r="J32" s="65"/>
    </row>
    <row r="33" spans="2:10" ht="24" thickBot="1" x14ac:dyDescent="0.3">
      <c r="B33" s="70" t="s">
        <v>413</v>
      </c>
      <c r="C33" s="110">
        <v>625</v>
      </c>
      <c r="D33" s="224">
        <f>(C33/(C$31/100))%</f>
        <v>0.31218781218781222</v>
      </c>
      <c r="E33" s="166"/>
      <c r="F33" s="161"/>
      <c r="G33" s="65"/>
      <c r="H33" s="65"/>
      <c r="I33" s="65"/>
      <c r="J33" s="65"/>
    </row>
    <row r="34" spans="2:10" ht="24" thickBot="1" x14ac:dyDescent="0.3">
      <c r="B34" s="70" t="s">
        <v>414</v>
      </c>
      <c r="C34" s="110">
        <v>23</v>
      </c>
      <c r="D34" s="224">
        <f>(C34/(C$31/100))%</f>
        <v>1.1488511488511488E-2</v>
      </c>
      <c r="E34" s="166"/>
      <c r="F34" s="161"/>
      <c r="G34" s="65"/>
      <c r="H34" s="65"/>
      <c r="I34" s="65"/>
      <c r="J34" s="65"/>
    </row>
    <row r="35" spans="2:10" ht="24" thickBot="1" x14ac:dyDescent="0.3">
      <c r="B35" s="70" t="s">
        <v>415</v>
      </c>
      <c r="C35" s="110">
        <v>70</v>
      </c>
      <c r="D35" s="224">
        <f>(C35/(C$31/100))%</f>
        <v>3.4965034965034968E-2</v>
      </c>
      <c r="E35" s="166"/>
      <c r="F35" s="161"/>
      <c r="G35" s="65"/>
      <c r="H35" s="65"/>
      <c r="I35" s="65"/>
      <c r="J35" s="65"/>
    </row>
    <row r="36" spans="2:10" ht="24" thickBot="1" x14ac:dyDescent="0.3">
      <c r="B36" s="147" t="s">
        <v>304</v>
      </c>
      <c r="C36" s="236">
        <v>65</v>
      </c>
      <c r="D36" s="223">
        <f>(C36/(C$37/100))%</f>
        <v>3.1446540880503145E-2</v>
      </c>
      <c r="E36" s="161"/>
      <c r="F36" s="161"/>
      <c r="G36" s="65"/>
      <c r="H36" s="65"/>
      <c r="I36" s="65"/>
      <c r="J36" s="65"/>
    </row>
    <row r="37" spans="2:10" ht="24" thickBot="1" x14ac:dyDescent="0.3">
      <c r="B37" s="67" t="s">
        <v>251</v>
      </c>
      <c r="C37" s="68">
        <f>C16+C21+C26+C31+C36</f>
        <v>2067</v>
      </c>
      <c r="D37" s="238">
        <f>D36+D31+D26+D21+D16</f>
        <v>1</v>
      </c>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187"/>
      <c r="D39" s="161"/>
      <c r="E39" s="161"/>
      <c r="F39" s="161"/>
      <c r="G39" s="65"/>
      <c r="H39" s="65"/>
      <c r="I39" s="65"/>
      <c r="J39" s="65"/>
    </row>
    <row r="40" spans="2:10" ht="57.75" customHeight="1" thickBot="1" x14ac:dyDescent="0.4">
      <c r="B40" s="348" t="s">
        <v>560</v>
      </c>
      <c r="C40" s="349"/>
      <c r="D40" s="161"/>
      <c r="E40" s="161"/>
      <c r="F40" s="161"/>
      <c r="G40" s="65"/>
      <c r="H40" s="65"/>
      <c r="I40" s="65"/>
      <c r="J40" s="65"/>
    </row>
    <row r="41" spans="2:10" ht="24" thickBot="1" x14ac:dyDescent="0.4">
      <c r="B41" s="130"/>
      <c r="C41" s="130"/>
      <c r="D41" s="161"/>
      <c r="E41" s="161"/>
      <c r="F41" s="161"/>
      <c r="G41" s="65"/>
      <c r="H41" s="65"/>
      <c r="I41" s="65"/>
      <c r="J41" s="65"/>
    </row>
    <row r="42" spans="2:10" ht="24" thickBot="1" x14ac:dyDescent="0.3">
      <c r="B42" s="136" t="s">
        <v>10</v>
      </c>
      <c r="C42" s="137" t="s">
        <v>249</v>
      </c>
      <c r="D42" s="161"/>
      <c r="E42" s="161"/>
      <c r="F42" s="161"/>
      <c r="G42" s="65"/>
      <c r="H42" s="65"/>
      <c r="I42" s="65"/>
      <c r="J42" s="65"/>
    </row>
    <row r="43" spans="2:10" ht="69" customHeight="1" thickBot="1" x14ac:dyDescent="0.3">
      <c r="B43" s="132" t="s">
        <v>11</v>
      </c>
      <c r="C43" s="59" t="s">
        <v>562</v>
      </c>
      <c r="D43" s="161"/>
      <c r="E43" s="166"/>
      <c r="F43" s="161"/>
      <c r="G43" s="65"/>
      <c r="H43" s="65"/>
      <c r="I43" s="65"/>
      <c r="J43" s="65"/>
    </row>
    <row r="44" spans="2:10" ht="88.5" customHeight="1" thickBot="1" x14ac:dyDescent="0.3">
      <c r="B44" s="134" t="s">
        <v>277</v>
      </c>
      <c r="C44" s="135" t="s">
        <v>563</v>
      </c>
      <c r="D44" s="161"/>
      <c r="E44" s="161"/>
      <c r="F44" s="161"/>
      <c r="G44" s="65"/>
      <c r="H44" s="65"/>
      <c r="I44" s="65"/>
      <c r="J44" s="65"/>
    </row>
    <row r="45" spans="2:10" ht="23.25" x14ac:dyDescent="0.25">
      <c r="B45" s="187"/>
      <c r="C45" s="187"/>
      <c r="D45" s="161"/>
      <c r="E45" s="161"/>
      <c r="F45" s="161"/>
      <c r="G45" s="65"/>
      <c r="H45" s="65"/>
      <c r="I45" s="65"/>
      <c r="J45" s="65"/>
    </row>
    <row r="46" spans="2:10" ht="23.25" x14ac:dyDescent="0.25">
      <c r="B46" s="187"/>
      <c r="C46" s="187"/>
      <c r="D46" s="161"/>
      <c r="E46" s="161"/>
      <c r="F46" s="161"/>
      <c r="G46" s="65"/>
      <c r="H46" s="65"/>
      <c r="I46" s="65"/>
      <c r="J46" s="65"/>
    </row>
    <row r="47" spans="2:10" ht="24" thickBot="1" x14ac:dyDescent="0.3">
      <c r="B47" s="187"/>
      <c r="C47" s="243"/>
      <c r="D47" s="244"/>
      <c r="E47" s="244"/>
      <c r="F47" s="244"/>
      <c r="G47" s="65"/>
      <c r="H47" s="65"/>
      <c r="I47" s="65"/>
      <c r="J47" s="65"/>
    </row>
    <row r="48" spans="2:10" ht="24" thickBot="1" x14ac:dyDescent="0.4">
      <c r="B48" s="99" t="s">
        <v>416</v>
      </c>
      <c r="C48" s="377" t="s">
        <v>576</v>
      </c>
      <c r="D48" s="379"/>
      <c r="E48" s="379"/>
      <c r="F48" s="379"/>
      <c r="G48" s="374"/>
      <c r="H48" s="65"/>
      <c r="I48" s="65"/>
      <c r="J48" s="65"/>
    </row>
    <row r="49" spans="2:10" ht="34.5" customHeight="1" thickBot="1" x14ac:dyDescent="0.3">
      <c r="C49" s="369" t="s">
        <v>264</v>
      </c>
      <c r="D49" s="380"/>
      <c r="E49" s="380"/>
      <c r="F49" s="380"/>
      <c r="G49" s="374"/>
      <c r="H49" s="65"/>
      <c r="I49" s="65"/>
      <c r="J49" s="65"/>
    </row>
    <row r="50" spans="2:10" ht="24" thickBot="1" x14ac:dyDescent="0.3">
      <c r="C50" s="262" t="s">
        <v>350</v>
      </c>
      <c r="D50" s="262" t="s">
        <v>351</v>
      </c>
      <c r="E50" s="262" t="s">
        <v>352</v>
      </c>
      <c r="F50" s="262" t="s">
        <v>353</v>
      </c>
      <c r="G50" s="263" t="s">
        <v>250</v>
      </c>
      <c r="H50" s="65"/>
      <c r="I50" s="65"/>
      <c r="J50" s="65"/>
    </row>
    <row r="51" spans="2:10" ht="24" thickBot="1" x14ac:dyDescent="0.3">
      <c r="B51" s="70" t="s">
        <v>412</v>
      </c>
      <c r="C51" s="180">
        <f>(C17/(C$37/100))%</f>
        <v>0</v>
      </c>
      <c r="D51" s="180">
        <f>(C22/(C$37/100))%</f>
        <v>0</v>
      </c>
      <c r="E51" s="180">
        <f>(C27/(C$37/100))%</f>
        <v>0</v>
      </c>
      <c r="F51" s="180">
        <f>(C32/(C$37/100))%</f>
        <v>0.62119013062409278</v>
      </c>
      <c r="G51" s="265">
        <v>0</v>
      </c>
      <c r="H51" s="65"/>
      <c r="I51" s="65"/>
      <c r="J51" s="65"/>
    </row>
    <row r="52" spans="2:10" ht="24" thickBot="1" x14ac:dyDescent="0.3">
      <c r="B52" s="70" t="s">
        <v>413</v>
      </c>
      <c r="C52" s="196">
        <f>(C18/(C$37/100))%</f>
        <v>0</v>
      </c>
      <c r="D52" s="196">
        <f>(C23/(C$37/100))%</f>
        <v>0</v>
      </c>
      <c r="E52" s="196">
        <f>(C28/(C$37/100))%</f>
        <v>0</v>
      </c>
      <c r="F52" s="196">
        <f>(C33/(C$37/100))%</f>
        <v>0.30237058538945333</v>
      </c>
      <c r="G52" s="267">
        <v>0</v>
      </c>
      <c r="H52" s="65"/>
      <c r="I52" s="65"/>
      <c r="J52" s="65"/>
    </row>
    <row r="53" spans="2:10" ht="24" thickBot="1" x14ac:dyDescent="0.3">
      <c r="B53" s="70" t="s">
        <v>414</v>
      </c>
      <c r="C53" s="196">
        <f>(C19/(C$37/100))%</f>
        <v>0</v>
      </c>
      <c r="D53" s="196">
        <f>(C24/(C$37/100))%</f>
        <v>0</v>
      </c>
      <c r="E53" s="196">
        <f>(C29/(C$37/100))%</f>
        <v>0</v>
      </c>
      <c r="F53" s="196">
        <f>(C34/(C$37/100))%</f>
        <v>1.1127237542331881E-2</v>
      </c>
      <c r="G53" s="267">
        <v>0</v>
      </c>
      <c r="H53" s="65"/>
      <c r="I53" s="65"/>
      <c r="J53" s="65"/>
    </row>
    <row r="54" spans="2:10" ht="44.25" customHeight="1" thickBot="1" x14ac:dyDescent="0.3">
      <c r="B54" s="70" t="s">
        <v>415</v>
      </c>
      <c r="C54" s="196">
        <f>(C20/(C$37/100))%</f>
        <v>0</v>
      </c>
      <c r="D54" s="196">
        <f>(C25/(C$37/100))%</f>
        <v>0</v>
      </c>
      <c r="E54" s="196">
        <f>(C30/(C$37/100))%</f>
        <v>0</v>
      </c>
      <c r="F54" s="196">
        <f>(C35/(C$37/100))%</f>
        <v>3.3865505563618767E-2</v>
      </c>
      <c r="G54" s="267">
        <v>0</v>
      </c>
      <c r="H54" s="65"/>
      <c r="I54" s="65"/>
      <c r="J54" s="65"/>
    </row>
    <row r="55" spans="2:10" ht="75" customHeight="1" thickBot="1" x14ac:dyDescent="0.3">
      <c r="B55" s="79" t="s">
        <v>260</v>
      </c>
      <c r="C55" s="212">
        <f>SUM(C51:C54)</f>
        <v>0</v>
      </c>
      <c r="D55" s="212">
        <f>SUM(D51:D54)</f>
        <v>0</v>
      </c>
      <c r="E55" s="212">
        <f>SUM(E51:E54)</f>
        <v>0</v>
      </c>
      <c r="F55" s="212">
        <f>SUM(F51:F54)</f>
        <v>0.96855345911949686</v>
      </c>
      <c r="G55" s="212">
        <f>D36</f>
        <v>3.1446540880503145E-2</v>
      </c>
      <c r="H55" s="65"/>
      <c r="I55" s="65"/>
      <c r="J55" s="65"/>
    </row>
    <row r="56" spans="2:10" ht="108.75" customHeight="1"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42" customHeight="1" x14ac:dyDescent="0.25">
      <c r="B61" s="187"/>
      <c r="C61" s="187"/>
      <c r="D61" s="161"/>
      <c r="E61" s="161"/>
      <c r="F61" s="161"/>
      <c r="G61" s="65"/>
      <c r="H61" s="65"/>
      <c r="I61" s="65"/>
      <c r="J61" s="65"/>
    </row>
    <row r="62" spans="2:10" ht="50.25" customHeight="1"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ht="23.25" x14ac:dyDescent="0.25">
      <c r="B82" s="187"/>
      <c r="C82" s="187"/>
      <c r="D82" s="161"/>
      <c r="E82" s="161"/>
      <c r="F82" s="161"/>
      <c r="G82" s="65"/>
      <c r="H82" s="65"/>
      <c r="I82" s="65"/>
      <c r="J82" s="65"/>
    </row>
    <row r="83" spans="2:10" ht="23.25" x14ac:dyDescent="0.25">
      <c r="B83" s="187"/>
      <c r="C83" s="187"/>
      <c r="D83" s="161"/>
      <c r="E83" s="161"/>
      <c r="F83" s="161"/>
      <c r="G83" s="65"/>
      <c r="H83" s="65"/>
      <c r="I83" s="65"/>
      <c r="J83" s="65"/>
    </row>
    <row r="84" spans="2:10" ht="23.25" x14ac:dyDescent="0.25">
      <c r="B84" s="187"/>
      <c r="C84" s="187"/>
      <c r="D84" s="161"/>
      <c r="E84" s="161"/>
      <c r="F84" s="161"/>
      <c r="G84" s="65"/>
      <c r="H84" s="65"/>
      <c r="I84" s="65"/>
      <c r="J84" s="65"/>
    </row>
    <row r="85" spans="2:10" ht="23.25" x14ac:dyDescent="0.25">
      <c r="B85" s="187"/>
      <c r="C85" s="187"/>
      <c r="D85" s="161"/>
      <c r="E85" s="161"/>
      <c r="F85" s="161"/>
      <c r="G85" s="65"/>
      <c r="H85" s="65"/>
      <c r="I85" s="65"/>
      <c r="J85" s="65"/>
    </row>
    <row r="86" spans="2:10" ht="23.25" x14ac:dyDescent="0.25">
      <c r="B86" s="187"/>
      <c r="C86" s="187"/>
      <c r="D86" s="161"/>
      <c r="E86" s="161"/>
      <c r="F86" s="161"/>
      <c r="G86" s="65"/>
      <c r="H86" s="65"/>
      <c r="I86" s="65"/>
      <c r="J86" s="65"/>
    </row>
    <row r="87" spans="2:10" x14ac:dyDescent="0.2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c r="J90" s="65"/>
    </row>
    <row r="91" spans="2:10" x14ac:dyDescent="0.25">
      <c r="B91" s="65"/>
      <c r="C91" s="65"/>
      <c r="D91" s="65"/>
      <c r="E91" s="65"/>
      <c r="F91" s="65"/>
      <c r="G91" s="65"/>
      <c r="H91" s="65"/>
      <c r="I91" s="65"/>
      <c r="J91" s="65"/>
    </row>
    <row r="92" spans="2:10" x14ac:dyDescent="0.25">
      <c r="B92" s="65"/>
      <c r="C92" s="65"/>
      <c r="D92" s="65"/>
      <c r="E92" s="65"/>
      <c r="F92" s="65"/>
      <c r="G92" s="65"/>
      <c r="H92" s="65"/>
      <c r="I92" s="65"/>
      <c r="J92" s="65"/>
    </row>
    <row r="93" spans="2:10" x14ac:dyDescent="0.25">
      <c r="B93" s="65"/>
      <c r="C93" s="65"/>
      <c r="D93" s="65"/>
      <c r="E93" s="65"/>
      <c r="F93" s="65"/>
      <c r="G93" s="65"/>
      <c r="H93" s="65"/>
      <c r="I93" s="65"/>
      <c r="J93" s="65"/>
    </row>
    <row r="94" spans="2:10" x14ac:dyDescent="0.25">
      <c r="B94" s="65"/>
      <c r="C94" s="65"/>
      <c r="D94" s="65"/>
      <c r="E94" s="65"/>
      <c r="F94" s="65"/>
      <c r="G94" s="65"/>
      <c r="H94" s="65"/>
      <c r="I94" s="65"/>
      <c r="J94" s="65"/>
    </row>
    <row r="95" spans="2:10" x14ac:dyDescent="0.25">
      <c r="B95" s="65"/>
      <c r="C95" s="65"/>
      <c r="D95" s="65"/>
      <c r="E95" s="65"/>
      <c r="F95" s="65"/>
      <c r="G95" s="65"/>
      <c r="H95" s="65"/>
      <c r="I95" s="65"/>
    </row>
    <row r="96" spans="2:10" x14ac:dyDescent="0.25">
      <c r="B96" s="65"/>
      <c r="C96" s="65"/>
      <c r="D96" s="65"/>
      <c r="E96" s="65"/>
      <c r="F96" s="65"/>
      <c r="G96" s="65"/>
      <c r="H96" s="65"/>
      <c r="I96" s="65"/>
    </row>
    <row r="97" spans="2:9" x14ac:dyDescent="0.25">
      <c r="B97" s="65"/>
      <c r="C97" s="65"/>
      <c r="D97" s="65"/>
      <c r="E97" s="65"/>
      <c r="F97" s="65"/>
      <c r="G97" s="65"/>
      <c r="H97" s="65"/>
      <c r="I97" s="65"/>
    </row>
    <row r="98" spans="2:9" x14ac:dyDescent="0.25">
      <c r="B98" s="65"/>
      <c r="C98" s="65"/>
      <c r="D98" s="65"/>
      <c r="E98" s="65"/>
      <c r="F98" s="65"/>
      <c r="G98" s="65"/>
      <c r="H98" s="65"/>
      <c r="I98" s="65"/>
    </row>
    <row r="99" spans="2:9" x14ac:dyDescent="0.25">
      <c r="B99" s="65"/>
      <c r="C99" s="65"/>
      <c r="D99" s="65"/>
      <c r="E99" s="65"/>
      <c r="F99" s="65"/>
      <c r="G99" s="65"/>
      <c r="H99" s="65"/>
      <c r="I99" s="65"/>
    </row>
    <row r="100" spans="2:9" x14ac:dyDescent="0.25">
      <c r="B100" s="65"/>
      <c r="C100" s="65"/>
      <c r="D100" s="65"/>
      <c r="E100" s="65"/>
      <c r="F100" s="65"/>
      <c r="G100" s="65"/>
      <c r="H100" s="65"/>
      <c r="I100" s="65"/>
    </row>
    <row r="101" spans="2:9" x14ac:dyDescent="0.25">
      <c r="B101" s="65"/>
      <c r="C101" s="65"/>
      <c r="D101" s="65"/>
      <c r="E101" s="65"/>
      <c r="F101" s="65"/>
      <c r="G101" s="65"/>
      <c r="H101" s="65"/>
      <c r="I101" s="65"/>
    </row>
    <row r="102" spans="2:9" ht="23.25" x14ac:dyDescent="0.35">
      <c r="C102" s="131"/>
      <c r="D102" s="131"/>
      <c r="H102" s="65"/>
      <c r="I102" s="65"/>
    </row>
    <row r="103" spans="2:9" x14ac:dyDescent="0.25">
      <c r="H103" s="65"/>
      <c r="I103" s="65"/>
    </row>
    <row r="104" spans="2:9" x14ac:dyDescent="0.25">
      <c r="H104" s="65"/>
      <c r="I104" s="65"/>
    </row>
    <row r="105" spans="2:9" x14ac:dyDescent="0.25">
      <c r="H105" s="65"/>
      <c r="I105" s="65"/>
    </row>
    <row r="106" spans="2:9" x14ac:dyDescent="0.25">
      <c r="H106" s="65"/>
    </row>
    <row r="107" spans="2:9" x14ac:dyDescent="0.25">
      <c r="H107" s="65"/>
    </row>
    <row r="108" spans="2:9" x14ac:dyDescent="0.25">
      <c r="H108" s="65"/>
    </row>
  </sheetData>
  <mergeCells count="6">
    <mergeCell ref="C49:G49"/>
    <mergeCell ref="I4:I5"/>
    <mergeCell ref="J4:J5"/>
    <mergeCell ref="B9:D9"/>
    <mergeCell ref="B40:C40"/>
    <mergeCell ref="C48:G48"/>
  </mergeCells>
  <dataValidations count="6">
    <dataValidation type="list" allowBlank="1" showInputMessage="1" showErrorMessage="1" promptTitle="VALORES POSIBLES ASIGNADOR IOT" sqref="F5" xr:uid="{A2B0BE4A-92C5-4329-9A98-F0A45AFC985A}">
      <formula1>"RED,LOCAL,FÍSICO,RED ADYACENTE"</formula1>
    </dataValidation>
    <dataValidation type="list" allowBlank="1" showInputMessage="1" showErrorMessage="1" sqref="G5" xr:uid="{0FEB1997-4B42-440B-8D20-8B53054CA642}">
      <formula1>"RED,LOCAL,FÍSICO,RED ADYACENTE"</formula1>
    </dataValidation>
    <dataValidation type="list" allowBlank="1" showInputMessage="1" showErrorMessage="1" sqref="G4" xr:uid="{0D1AACD5-265E-4E98-80EE-01B9E9796CB4}">
      <formula1>"CRÍTICA,ALTA,MEDIA,BAJA,NINGUNA"</formula1>
    </dataValidation>
    <dataValidation type="list" allowBlank="1" showInputMessage="1" showErrorMessage="1" promptTitle="VALORES POSIBLES ASIGNADOR IOT" sqref="H6" xr:uid="{3FA03D15-AFCF-484E-8B08-D97F19A36FC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AB31E295-E64A-4E14-9324-7B98C0A6A573}">
      <formula1>"vultures@jpcert.or.jp,cve@mitre.org/cve@cert.org.tw,talos-cna@cisco.com/psirt@cisco.com,psirt@bosch.com,OTRO"</formula1>
    </dataValidation>
    <dataValidation type="list" allowBlank="1" showInputMessage="1" showErrorMessage="1" promptTitle="VALORES POSIBLES ASIGNADOR IOT" sqref="F4" xr:uid="{32EB1045-82F0-4FFE-AD6F-7664931593F4}">
      <formula1>"CRÍTICA,ALTA,MEDIA,BAJA,NINGUNA"</formula1>
    </dataValidation>
  </dataValidations>
  <hyperlinks>
    <hyperlink ref="F4" r:id="rId1" display="cve@mitre.org/cve@cert.org.tw" xr:uid="{970CB1E2-9D59-4486-BCE5-AC9181220422}"/>
    <hyperlink ref="G4" r:id="rId2" display="vultures@jpcert.or.jp" xr:uid="{DEB6E0B4-10D8-4097-8B55-6D45E67CF4DD}"/>
    <hyperlink ref="F5" r:id="rId3" display="cve@mitre.org/cve@cert.org.tw" xr:uid="{E5758388-57F1-4450-8A0B-E0FC46AF1ACD}"/>
    <hyperlink ref="G5" r:id="rId4" display="vultures@jpcert.or.jp" xr:uid="{9E584E7C-3F41-46D6-9D1D-D8F8722AF61F}"/>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AD883-8DE7-4407-8AB7-679E60765734}">
  <dimension ref="B2:K98"/>
  <sheetViews>
    <sheetView topLeftCell="A7" zoomScale="40" zoomScaleNormal="40" workbookViewId="0">
      <selection activeCell="D13" sqref="D13"/>
    </sheetView>
  </sheetViews>
  <sheetFormatPr baseColWidth="10" defaultRowHeight="15" x14ac:dyDescent="0.25"/>
  <cols>
    <col min="2" max="2" width="136.5703125" customWidth="1"/>
    <col min="3" max="3" width="129" customWidth="1"/>
    <col min="4" max="4" width="126.85546875" customWidth="1"/>
    <col min="5" max="5" width="106.5703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20.5" customHeight="1" thickTop="1" thickBot="1" x14ac:dyDescent="0.3">
      <c r="B4" s="290" t="s">
        <v>245</v>
      </c>
      <c r="C4" s="259" t="s">
        <v>246</v>
      </c>
      <c r="D4" s="292" t="s">
        <v>813</v>
      </c>
      <c r="E4" s="4" t="s">
        <v>282</v>
      </c>
      <c r="F4" s="260" t="s">
        <v>329</v>
      </c>
      <c r="G4" s="260" t="s">
        <v>329</v>
      </c>
      <c r="H4" s="261" t="s">
        <v>248</v>
      </c>
      <c r="I4" s="381" t="s">
        <v>553</v>
      </c>
      <c r="J4" s="378"/>
      <c r="K4" s="170"/>
    </row>
    <row r="5" spans="2:11" ht="188.25" customHeight="1" thickTop="1" thickBot="1" x14ac:dyDescent="0.3">
      <c r="B5" s="301" t="s">
        <v>424</v>
      </c>
      <c r="C5" s="271" t="s">
        <v>425</v>
      </c>
      <c r="D5" s="292" t="s">
        <v>426</v>
      </c>
      <c r="E5" s="300" t="s">
        <v>282</v>
      </c>
      <c r="F5" s="260" t="s">
        <v>364</v>
      </c>
      <c r="G5" s="260" t="s">
        <v>364</v>
      </c>
      <c r="H5" s="261" t="s">
        <v>427</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564</v>
      </c>
      <c r="D12" s="12"/>
      <c r="E12" s="12"/>
      <c r="F12" s="12"/>
      <c r="G12" s="65"/>
      <c r="H12" s="65"/>
      <c r="I12" s="65"/>
      <c r="J12" s="65"/>
    </row>
    <row r="13" spans="2:11" ht="102.75" customHeight="1" thickBot="1" x14ac:dyDescent="0.4">
      <c r="B13" s="13" t="s">
        <v>277</v>
      </c>
      <c r="C13" s="59" t="s">
        <v>554</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555</v>
      </c>
      <c r="C15" s="32" t="s">
        <v>12</v>
      </c>
      <c r="D15" s="162" t="s">
        <v>544</v>
      </c>
      <c r="E15" s="193"/>
      <c r="F15" s="193"/>
      <c r="G15" s="65"/>
      <c r="H15" s="65"/>
      <c r="I15" s="65"/>
      <c r="J15" s="65"/>
    </row>
    <row r="16" spans="2:11" ht="31.5" customHeight="1" thickBot="1" x14ac:dyDescent="0.3">
      <c r="B16" s="79" t="s">
        <v>350</v>
      </c>
      <c r="C16" s="253">
        <f>SUM(C17:C18)</f>
        <v>0</v>
      </c>
      <c r="D16" s="223">
        <f>(C16/(C$29/100))%</f>
        <v>0</v>
      </c>
      <c r="E16" s="193"/>
      <c r="F16" s="193"/>
      <c r="G16" s="65"/>
      <c r="H16" s="65"/>
      <c r="I16" s="65"/>
      <c r="J16" s="65"/>
    </row>
    <row r="17" spans="2:10" ht="35.25" customHeight="1" thickBot="1" x14ac:dyDescent="0.3">
      <c r="B17" s="70" t="s">
        <v>364</v>
      </c>
      <c r="C17" s="110">
        <v>0</v>
      </c>
      <c r="D17" s="224">
        <v>0</v>
      </c>
      <c r="E17" s="252"/>
      <c r="F17" s="193"/>
      <c r="G17" s="65"/>
      <c r="H17" s="65"/>
      <c r="I17" s="65"/>
      <c r="J17" s="65"/>
    </row>
    <row r="18" spans="2:10" ht="39" customHeight="1" thickBot="1" x14ac:dyDescent="0.3">
      <c r="B18" s="70" t="s">
        <v>256</v>
      </c>
      <c r="C18" s="110">
        <v>0</v>
      </c>
      <c r="D18" s="224">
        <v>0</v>
      </c>
      <c r="E18" s="252"/>
      <c r="F18" s="193"/>
      <c r="G18" s="65"/>
      <c r="H18" s="65"/>
      <c r="I18" s="65"/>
      <c r="J18" s="65"/>
    </row>
    <row r="19" spans="2:10" ht="36.75" customHeight="1" thickBot="1" x14ac:dyDescent="0.3">
      <c r="B19" s="79" t="s">
        <v>351</v>
      </c>
      <c r="C19" s="256">
        <f>SUM(C20:C21)</f>
        <v>0</v>
      </c>
      <c r="D19" s="223">
        <f>(C19/(C$29/100))%</f>
        <v>0</v>
      </c>
      <c r="E19" s="159"/>
      <c r="F19" s="159"/>
      <c r="G19" s="65"/>
      <c r="H19" s="65"/>
      <c r="I19" s="65"/>
      <c r="J19" s="65"/>
    </row>
    <row r="20" spans="2:10" ht="24" thickBot="1" x14ac:dyDescent="0.3">
      <c r="B20" s="70" t="s">
        <v>364</v>
      </c>
      <c r="C20" s="110">
        <v>0</v>
      </c>
      <c r="D20" s="224">
        <v>0</v>
      </c>
      <c r="E20" s="220"/>
      <c r="F20" s="160"/>
      <c r="G20" s="65"/>
      <c r="H20" s="65"/>
      <c r="I20" s="65"/>
      <c r="J20" s="65"/>
    </row>
    <row r="21" spans="2:10" ht="24" thickBot="1" x14ac:dyDescent="0.3">
      <c r="B21" s="70" t="s">
        <v>256</v>
      </c>
      <c r="C21" s="110">
        <v>0</v>
      </c>
      <c r="D21" s="224">
        <v>0</v>
      </c>
      <c r="E21" s="220"/>
      <c r="F21" s="160"/>
      <c r="G21" s="65"/>
      <c r="H21" s="65"/>
      <c r="I21" s="65"/>
      <c r="J21" s="65"/>
    </row>
    <row r="22" spans="2:10" ht="24" thickBot="1" x14ac:dyDescent="0.3">
      <c r="B22" s="79" t="s">
        <v>352</v>
      </c>
      <c r="C22" s="256">
        <f>SUM(C23:C24)</f>
        <v>0</v>
      </c>
      <c r="D22" s="223">
        <f>(C22/(C$29/100))%</f>
        <v>0</v>
      </c>
      <c r="E22" s="160"/>
      <c r="F22" s="160"/>
      <c r="G22" s="65"/>
      <c r="H22" s="65"/>
      <c r="I22" s="65"/>
      <c r="J22" s="65"/>
    </row>
    <row r="23" spans="2:10" ht="24" thickBot="1" x14ac:dyDescent="0.3">
      <c r="B23" s="70" t="s">
        <v>364</v>
      </c>
      <c r="C23" s="110">
        <v>0</v>
      </c>
      <c r="D23" s="224">
        <v>0</v>
      </c>
      <c r="E23" s="166"/>
      <c r="F23" s="161"/>
      <c r="G23" s="65"/>
      <c r="H23" s="65"/>
      <c r="I23" s="65"/>
      <c r="J23" s="65"/>
    </row>
    <row r="24" spans="2:10" ht="24" thickBot="1" x14ac:dyDescent="0.3">
      <c r="B24" s="70" t="s">
        <v>256</v>
      </c>
      <c r="C24" s="110">
        <v>0</v>
      </c>
      <c r="D24" s="224">
        <v>0</v>
      </c>
      <c r="E24" s="166"/>
      <c r="F24" s="161"/>
      <c r="G24" s="65"/>
      <c r="H24" s="65"/>
      <c r="I24" s="65"/>
      <c r="J24" s="65"/>
    </row>
    <row r="25" spans="2:10" ht="24" thickBot="1" x14ac:dyDescent="0.3">
      <c r="B25" s="79" t="s">
        <v>353</v>
      </c>
      <c r="C25" s="256">
        <f>SUM(C26:C27)</f>
        <v>2002</v>
      </c>
      <c r="D25" s="223">
        <f>(C25/(C$29/100))%</f>
        <v>0.96855345911949686</v>
      </c>
      <c r="E25" s="161"/>
      <c r="F25" s="161"/>
      <c r="G25" s="65"/>
      <c r="H25" s="65"/>
      <c r="I25" s="65"/>
      <c r="J25" s="65"/>
    </row>
    <row r="26" spans="2:10" ht="24" thickBot="1" x14ac:dyDescent="0.3">
      <c r="B26" s="70" t="s">
        <v>364</v>
      </c>
      <c r="C26" s="110">
        <v>88</v>
      </c>
      <c r="D26" s="224">
        <f>(C26/(C$25/100))%</f>
        <v>4.3956043956043959E-2</v>
      </c>
      <c r="E26" s="166"/>
      <c r="F26" s="161"/>
      <c r="G26" s="65"/>
      <c r="H26" s="65"/>
      <c r="I26" s="65"/>
      <c r="J26" s="65"/>
    </row>
    <row r="27" spans="2:10" ht="24" thickBot="1" x14ac:dyDescent="0.3">
      <c r="B27" s="70" t="s">
        <v>256</v>
      </c>
      <c r="C27" s="110">
        <v>1914</v>
      </c>
      <c r="D27" s="224">
        <f>(C27/(C$25/100))%</f>
        <v>0.95604395604395609</v>
      </c>
      <c r="E27" s="166"/>
      <c r="F27" s="161"/>
      <c r="G27" s="65"/>
      <c r="H27" s="65"/>
      <c r="I27" s="65"/>
      <c r="J27" s="65"/>
    </row>
    <row r="28" spans="2:10" ht="24" thickBot="1" x14ac:dyDescent="0.3">
      <c r="B28" s="147" t="s">
        <v>304</v>
      </c>
      <c r="C28" s="236">
        <v>65</v>
      </c>
      <c r="D28" s="223">
        <f>(C28/(C$29/100))%</f>
        <v>3.1446540880503145E-2</v>
      </c>
      <c r="E28" s="161"/>
      <c r="F28" s="161"/>
      <c r="G28" s="65"/>
      <c r="H28" s="65"/>
      <c r="I28" s="65"/>
      <c r="J28" s="65"/>
    </row>
    <row r="29" spans="2:10" ht="24" thickBot="1" x14ac:dyDescent="0.3">
      <c r="B29" s="67" t="s">
        <v>251</v>
      </c>
      <c r="C29" s="68">
        <f>C16+C19+C22+C25+C28</f>
        <v>2067</v>
      </c>
      <c r="D29" s="238">
        <f>D28+D25+D22+D19+D16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24" thickBot="1" x14ac:dyDescent="0.4">
      <c r="B32" s="348" t="s">
        <v>556</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565</v>
      </c>
      <c r="D35" s="161"/>
      <c r="E35" s="166"/>
      <c r="F35" s="161"/>
      <c r="G35" s="65"/>
      <c r="H35" s="65"/>
      <c r="I35" s="65"/>
      <c r="J35" s="65"/>
    </row>
    <row r="36" spans="2:10" ht="88.5" customHeight="1" thickBot="1" x14ac:dyDescent="0.3">
      <c r="B36" s="134" t="s">
        <v>277</v>
      </c>
      <c r="C36" s="135" t="s">
        <v>566</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437</v>
      </c>
      <c r="C40" s="377" t="s">
        <v>576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350</v>
      </c>
      <c r="D42" s="262" t="s">
        <v>351</v>
      </c>
      <c r="E42" s="262" t="s">
        <v>352</v>
      </c>
      <c r="F42" s="262" t="s">
        <v>353</v>
      </c>
      <c r="G42" s="263" t="s">
        <v>250</v>
      </c>
      <c r="H42" s="65"/>
      <c r="I42" s="65"/>
      <c r="J42" s="65"/>
    </row>
    <row r="43" spans="2:10" ht="24" thickBot="1" x14ac:dyDescent="0.3">
      <c r="B43" s="70" t="s">
        <v>364</v>
      </c>
      <c r="C43" s="180">
        <f>(C17/(C$29/100))%</f>
        <v>0</v>
      </c>
      <c r="D43" s="180">
        <f>(C20/(C$29/100))%</f>
        <v>0</v>
      </c>
      <c r="E43" s="180">
        <f>(C23/(C$29/100))%</f>
        <v>0</v>
      </c>
      <c r="F43" s="180">
        <f>(C26/(C$29/100))%</f>
        <v>4.2573778422835024E-2</v>
      </c>
      <c r="G43" s="265">
        <v>0</v>
      </c>
      <c r="H43" s="65"/>
      <c r="I43" s="65"/>
      <c r="J43" s="65"/>
    </row>
    <row r="44" spans="2:10" ht="24" thickBot="1" x14ac:dyDescent="0.3">
      <c r="B44" s="70" t="s">
        <v>256</v>
      </c>
      <c r="C44" s="196">
        <f>(C18/(C$29/100))%</f>
        <v>0</v>
      </c>
      <c r="D44" s="196">
        <f>(C21/(C$29/100))%</f>
        <v>0</v>
      </c>
      <c r="E44" s="196">
        <f>(C24/(C$29/100))%</f>
        <v>0</v>
      </c>
      <c r="F44" s="196">
        <f>(C27/(C$29/100))%</f>
        <v>0.92597968069666181</v>
      </c>
      <c r="G44" s="267">
        <v>0</v>
      </c>
      <c r="H44" s="65"/>
      <c r="I44" s="65"/>
      <c r="J44" s="65"/>
    </row>
    <row r="45" spans="2:10" ht="75" customHeight="1" thickBot="1" x14ac:dyDescent="0.3">
      <c r="B45" s="79" t="s">
        <v>260</v>
      </c>
      <c r="C45" s="212">
        <f>SUM(C43:C44)</f>
        <v>0</v>
      </c>
      <c r="D45" s="212">
        <f>SUM(D43:D44)</f>
        <v>0</v>
      </c>
      <c r="E45" s="212">
        <f>SUM(E43:E44)</f>
        <v>0</v>
      </c>
      <c r="F45" s="212">
        <f>SUM(F43:F44)</f>
        <v>0.96855345911949686</v>
      </c>
      <c r="G45" s="212">
        <f>D28</f>
        <v>3.1446540880503145E-2</v>
      </c>
      <c r="H45" s="65"/>
      <c r="I45" s="65"/>
      <c r="J45" s="65"/>
    </row>
    <row r="46" spans="2:10" ht="108.75" customHeight="1" x14ac:dyDescent="0.25">
      <c r="B46" s="187"/>
      <c r="C46" s="187"/>
      <c r="D46" s="161"/>
      <c r="E46" s="161"/>
      <c r="F46" s="161"/>
      <c r="G46" s="65"/>
      <c r="H46" s="65"/>
      <c r="I46" s="65"/>
      <c r="J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42" customHeight="1" x14ac:dyDescent="0.25">
      <c r="B51" s="187"/>
      <c r="C51" s="187"/>
      <c r="D51" s="161"/>
      <c r="E51" s="161"/>
      <c r="F51" s="161"/>
      <c r="G51" s="65"/>
      <c r="H51" s="65"/>
      <c r="I51" s="65"/>
      <c r="J51" s="65"/>
    </row>
    <row r="52" spans="2:10" ht="50.25" customHeight="1"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x14ac:dyDescent="0.2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ht="23.25" x14ac:dyDescent="0.35">
      <c r="C92" s="131"/>
      <c r="D92" s="131"/>
      <c r="H92" s="65"/>
      <c r="I92" s="65"/>
    </row>
    <row r="93" spans="2:10" x14ac:dyDescent="0.25">
      <c r="H93" s="65"/>
      <c r="I93" s="65"/>
    </row>
    <row r="94" spans="2:10" x14ac:dyDescent="0.25">
      <c r="H94" s="65"/>
      <c r="I94" s="65"/>
    </row>
    <row r="95" spans="2:10" x14ac:dyDescent="0.25">
      <c r="H95" s="65"/>
      <c r="I95" s="65"/>
    </row>
    <row r="96" spans="2:10" x14ac:dyDescent="0.25">
      <c r="H96" s="65"/>
    </row>
    <row r="97" spans="8:8" x14ac:dyDescent="0.25">
      <c r="H97" s="65"/>
    </row>
    <row r="98" spans="8:8" x14ac:dyDescent="0.25">
      <c r="H98" s="65"/>
    </row>
  </sheetData>
  <mergeCells count="6">
    <mergeCell ref="C41:G41"/>
    <mergeCell ref="I4:I5"/>
    <mergeCell ref="J4:J5"/>
    <mergeCell ref="B9:D9"/>
    <mergeCell ref="B32:C32"/>
    <mergeCell ref="C40:G40"/>
  </mergeCells>
  <dataValidations count="6">
    <dataValidation type="list" allowBlank="1" showInputMessage="1" showErrorMessage="1" sqref="G5" xr:uid="{267EC688-C7A4-4A03-9614-0F7C0C65A1B6}">
      <formula1>"ALTA,BAJA"</formula1>
    </dataValidation>
    <dataValidation type="list" allowBlank="1" showInputMessage="1" showErrorMessage="1" promptTitle="VALORES POSIBLES ASIGNADOR IOT" sqref="F5" xr:uid="{A93B2527-D8B5-448C-9190-F7F30875A8A3}">
      <formula1>"ALTA,BAJA"</formula1>
    </dataValidation>
    <dataValidation type="list" allowBlank="1" showInputMessage="1" showErrorMessage="1" promptTitle="VALORES POSIBLES ASIGNADOR IOT" sqref="F4" xr:uid="{07AC032E-276A-4862-95D4-AAFC7769EE13}">
      <formula1>"CRÍTICA,ALTA,MEDIA,BAJA,NINGUNA"</formula1>
    </dataValidation>
    <dataValidation type="list" allowBlank="1" showInputMessage="1" showErrorMessage="1" sqref="I6" xr:uid="{D599EB4C-5184-4E4E-86D6-F0063A24663D}">
      <formula1>"vultures@jpcert.or.jp,cve@mitre.org/cve@cert.org.tw,talos-cna@cisco.com/psirt@cisco.com,psirt@bosch.com,OTRO"</formula1>
    </dataValidation>
    <dataValidation type="list" allowBlank="1" showInputMessage="1" showErrorMessage="1" promptTitle="VALORES POSIBLES ASIGNADOR IOT" sqref="H6" xr:uid="{FC919266-282C-44B7-A2FF-B2011E75FBC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0D71BE9C-D7E0-43FA-9677-ECCF1DA37724}">
      <formula1>"CRÍTICA,ALTA,MEDIA,BAJA,NINGUNA"</formula1>
    </dataValidation>
  </dataValidations>
  <hyperlinks>
    <hyperlink ref="F4" r:id="rId1" display="cve@mitre.org/cve@cert.org.tw" xr:uid="{5A3EB055-349F-41E6-BC71-8D71A58BF025}"/>
    <hyperlink ref="G4" r:id="rId2" display="vultures@jpcert.or.jp" xr:uid="{8C88FA41-6091-4A2D-8AAD-4B48E6564290}"/>
    <hyperlink ref="F5" r:id="rId3" display="cve@mitre.org/cve@cert.org.tw" xr:uid="{B84B2E5B-79FD-4045-BB43-EA5A406250D3}"/>
    <hyperlink ref="G5" r:id="rId4" display="vultures@jpcert.or.jp" xr:uid="{E4F2BD91-0902-4EB1-892A-4FA71F5BB26D}"/>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F1AB8-4CB1-4D70-8483-67D959C32DE1}">
  <dimension ref="B2:K98"/>
  <sheetViews>
    <sheetView zoomScale="40" zoomScaleNormal="40" workbookViewId="0">
      <selection activeCell="B4" sqref="B4:E4"/>
    </sheetView>
  </sheetViews>
  <sheetFormatPr baseColWidth="10" defaultRowHeight="15" x14ac:dyDescent="0.25"/>
  <cols>
    <col min="2" max="2" width="136.5703125" customWidth="1"/>
    <col min="3" max="3" width="129" customWidth="1"/>
    <col min="4" max="4" width="126.85546875" customWidth="1"/>
    <col min="5" max="5" width="124.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90.5" customHeight="1" thickTop="1" thickBot="1" x14ac:dyDescent="0.3">
      <c r="B4" s="290" t="s">
        <v>245</v>
      </c>
      <c r="C4" s="259" t="s">
        <v>246</v>
      </c>
      <c r="D4" s="292" t="s">
        <v>813</v>
      </c>
      <c r="E4" s="4" t="s">
        <v>282</v>
      </c>
      <c r="F4" s="260" t="s">
        <v>329</v>
      </c>
      <c r="G4" s="260" t="s">
        <v>329</v>
      </c>
      <c r="H4" s="261" t="s">
        <v>248</v>
      </c>
      <c r="I4" s="381" t="s">
        <v>549</v>
      </c>
      <c r="J4" s="378"/>
      <c r="K4" s="170"/>
    </row>
    <row r="5" spans="2:11" ht="188.25" customHeight="1" thickTop="1" thickBot="1" x14ac:dyDescent="0.3">
      <c r="B5" s="1" t="s">
        <v>439</v>
      </c>
      <c r="C5" s="259" t="s">
        <v>440</v>
      </c>
      <c r="D5" s="3" t="s">
        <v>567</v>
      </c>
      <c r="E5" s="294" t="s">
        <v>282</v>
      </c>
      <c r="F5" s="295" t="s">
        <v>442</v>
      </c>
      <c r="G5" s="295" t="s">
        <v>442</v>
      </c>
      <c r="H5" s="261" t="s">
        <v>443</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568</v>
      </c>
      <c r="D12" s="12"/>
      <c r="E12" s="12"/>
      <c r="F12" s="12"/>
      <c r="G12" s="65"/>
      <c r="H12" s="65"/>
      <c r="I12" s="65"/>
      <c r="J12" s="65"/>
    </row>
    <row r="13" spans="2:11" ht="102.75" customHeight="1" thickBot="1" x14ac:dyDescent="0.4">
      <c r="B13" s="13" t="s">
        <v>277</v>
      </c>
      <c r="C13" s="59" t="s">
        <v>550</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551</v>
      </c>
      <c r="C15" s="32" t="s">
        <v>12</v>
      </c>
      <c r="D15" s="162" t="s">
        <v>544</v>
      </c>
      <c r="E15" s="193"/>
      <c r="F15" s="193"/>
      <c r="G15" s="65"/>
      <c r="H15" s="65"/>
      <c r="I15" s="65"/>
      <c r="J15" s="65"/>
    </row>
    <row r="16" spans="2:11" ht="31.5" customHeight="1" thickBot="1" x14ac:dyDescent="0.3">
      <c r="B16" s="79" t="s">
        <v>350</v>
      </c>
      <c r="C16" s="253">
        <f>SUM(C17:C18)</f>
        <v>0</v>
      </c>
      <c r="D16" s="223">
        <f>(C16/(C$29/100))%</f>
        <v>0</v>
      </c>
      <c r="E16" s="193"/>
      <c r="F16" s="193"/>
      <c r="G16" s="65"/>
      <c r="H16" s="65"/>
      <c r="I16" s="65"/>
      <c r="J16" s="65"/>
    </row>
    <row r="17" spans="2:10" ht="35.25" customHeight="1" thickBot="1" x14ac:dyDescent="0.3">
      <c r="B17" s="70" t="s">
        <v>442</v>
      </c>
      <c r="C17" s="110">
        <v>0</v>
      </c>
      <c r="D17" s="224">
        <v>0</v>
      </c>
      <c r="E17" s="252"/>
      <c r="F17" s="193"/>
      <c r="G17" s="65"/>
      <c r="H17" s="65"/>
      <c r="I17" s="65"/>
      <c r="J17" s="65"/>
    </row>
    <row r="18" spans="2:10" ht="39" customHeight="1" thickBot="1" x14ac:dyDescent="0.3">
      <c r="B18" s="70" t="s">
        <v>448</v>
      </c>
      <c r="C18" s="110">
        <v>0</v>
      </c>
      <c r="D18" s="224">
        <v>0</v>
      </c>
      <c r="E18" s="252"/>
      <c r="F18" s="193"/>
      <c r="G18" s="65"/>
      <c r="H18" s="65"/>
      <c r="I18" s="65"/>
      <c r="J18" s="65"/>
    </row>
    <row r="19" spans="2:10" ht="36.75" customHeight="1" thickBot="1" x14ac:dyDescent="0.3">
      <c r="B19" s="79" t="s">
        <v>351</v>
      </c>
      <c r="C19" s="256">
        <f>SUM(C20:C21)</f>
        <v>0</v>
      </c>
      <c r="D19" s="223">
        <f>(C19/(C$29/100))%</f>
        <v>0</v>
      </c>
      <c r="E19" s="159"/>
      <c r="F19" s="159"/>
      <c r="G19" s="65"/>
      <c r="H19" s="65"/>
      <c r="I19" s="65"/>
      <c r="J19" s="65"/>
    </row>
    <row r="20" spans="2:10" ht="24" thickBot="1" x14ac:dyDescent="0.3">
      <c r="B20" s="70" t="s">
        <v>442</v>
      </c>
      <c r="C20" s="110">
        <v>0</v>
      </c>
      <c r="D20" s="224">
        <v>0</v>
      </c>
      <c r="E20" s="220"/>
      <c r="F20" s="160"/>
      <c r="G20" s="65"/>
      <c r="H20" s="65"/>
      <c r="I20" s="65"/>
      <c r="J20" s="65"/>
    </row>
    <row r="21" spans="2:10" ht="24" thickBot="1" x14ac:dyDescent="0.3">
      <c r="B21" s="70" t="s">
        <v>448</v>
      </c>
      <c r="C21" s="110">
        <v>0</v>
      </c>
      <c r="D21" s="224">
        <v>0</v>
      </c>
      <c r="E21" s="220"/>
      <c r="F21" s="160"/>
      <c r="G21" s="65"/>
      <c r="H21" s="65"/>
      <c r="I21" s="65"/>
      <c r="J21" s="65"/>
    </row>
    <row r="22" spans="2:10" ht="24" thickBot="1" x14ac:dyDescent="0.3">
      <c r="B22" s="79" t="s">
        <v>352</v>
      </c>
      <c r="C22" s="256">
        <f>SUM(C23:C24)</f>
        <v>0</v>
      </c>
      <c r="D22" s="223">
        <f>(C22/(C$29/100))%</f>
        <v>0</v>
      </c>
      <c r="E22" s="160"/>
      <c r="F22" s="160"/>
      <c r="G22" s="65"/>
      <c r="H22" s="65"/>
      <c r="I22" s="65"/>
      <c r="J22" s="65"/>
    </row>
    <row r="23" spans="2:10" ht="24" thickBot="1" x14ac:dyDescent="0.3">
      <c r="B23" s="70" t="s">
        <v>442</v>
      </c>
      <c r="C23" s="110">
        <v>0</v>
      </c>
      <c r="D23" s="224">
        <v>0</v>
      </c>
      <c r="E23" s="166"/>
      <c r="F23" s="161"/>
      <c r="G23" s="65"/>
      <c r="H23" s="65"/>
      <c r="I23" s="65"/>
      <c r="J23" s="65"/>
    </row>
    <row r="24" spans="2:10" ht="24" thickBot="1" x14ac:dyDescent="0.3">
      <c r="B24" s="70" t="s">
        <v>448</v>
      </c>
      <c r="C24" s="110">
        <v>0</v>
      </c>
      <c r="D24" s="224">
        <v>0</v>
      </c>
      <c r="E24" s="166"/>
      <c r="F24" s="161"/>
      <c r="G24" s="65"/>
      <c r="H24" s="65"/>
      <c r="I24" s="65"/>
      <c r="J24" s="65"/>
    </row>
    <row r="25" spans="2:10" ht="24" thickBot="1" x14ac:dyDescent="0.3">
      <c r="B25" s="79" t="s">
        <v>353</v>
      </c>
      <c r="C25" s="256">
        <f>SUM(C26:C27)</f>
        <v>2002</v>
      </c>
      <c r="D25" s="223">
        <f>(C25/(C$29/100))%</f>
        <v>0.96855345911949686</v>
      </c>
      <c r="E25" s="161"/>
      <c r="F25" s="161"/>
      <c r="G25" s="65"/>
      <c r="H25" s="65"/>
      <c r="I25" s="65"/>
      <c r="J25" s="65"/>
    </row>
    <row r="26" spans="2:10" ht="24" thickBot="1" x14ac:dyDescent="0.3">
      <c r="B26" s="70" t="s">
        <v>442</v>
      </c>
      <c r="C26" s="110">
        <v>98</v>
      </c>
      <c r="D26" s="224">
        <f>(C26/(C$25/100))%</f>
        <v>4.8951048951048952E-2</v>
      </c>
      <c r="E26" s="166"/>
      <c r="F26" s="161"/>
      <c r="G26" s="65"/>
      <c r="H26" s="65"/>
      <c r="I26" s="65"/>
      <c r="J26" s="65"/>
    </row>
    <row r="27" spans="2:10" ht="24" thickBot="1" x14ac:dyDescent="0.3">
      <c r="B27" s="70" t="s">
        <v>448</v>
      </c>
      <c r="C27" s="110">
        <v>1904</v>
      </c>
      <c r="D27" s="224">
        <f>(C27/(C$25/100))%</f>
        <v>0.95104895104895104</v>
      </c>
      <c r="E27" s="166"/>
      <c r="F27" s="161"/>
      <c r="G27" s="65"/>
      <c r="H27" s="65"/>
      <c r="I27" s="65"/>
      <c r="J27" s="65"/>
    </row>
    <row r="28" spans="2:10" ht="24" thickBot="1" x14ac:dyDescent="0.3">
      <c r="B28" s="147" t="s">
        <v>304</v>
      </c>
      <c r="C28" s="236">
        <v>65</v>
      </c>
      <c r="D28" s="223">
        <f>(C28/(C$29/100))%</f>
        <v>3.1446540880503145E-2</v>
      </c>
      <c r="E28" s="161"/>
      <c r="F28" s="161"/>
      <c r="G28" s="65"/>
      <c r="H28" s="65"/>
      <c r="I28" s="65"/>
      <c r="J28" s="65"/>
    </row>
    <row r="29" spans="2:10" ht="24" thickBot="1" x14ac:dyDescent="0.3">
      <c r="B29" s="67" t="s">
        <v>251</v>
      </c>
      <c r="C29" s="68">
        <f>C16+C19+C22+C25+C28</f>
        <v>2067</v>
      </c>
      <c r="D29" s="238">
        <f>D28+D25+D22+D19+D16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80.25" customHeight="1" thickBot="1" x14ac:dyDescent="0.4">
      <c r="B32" s="348" t="s">
        <v>552</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568</v>
      </c>
      <c r="D35" s="161"/>
      <c r="E35" s="166"/>
      <c r="F35" s="161"/>
      <c r="G35" s="65"/>
      <c r="H35" s="65"/>
      <c r="I35" s="65"/>
      <c r="J35" s="65"/>
    </row>
    <row r="36" spans="2:10" ht="88.5" customHeight="1" thickBot="1" x14ac:dyDescent="0.3">
      <c r="B36" s="134" t="s">
        <v>277</v>
      </c>
      <c r="C36" s="135" t="s">
        <v>569</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450</v>
      </c>
      <c r="C40" s="377" t="s">
        <v>576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350</v>
      </c>
      <c r="D42" s="262" t="s">
        <v>351</v>
      </c>
      <c r="E42" s="262" t="s">
        <v>352</v>
      </c>
      <c r="F42" s="262" t="s">
        <v>353</v>
      </c>
      <c r="G42" s="263" t="s">
        <v>250</v>
      </c>
      <c r="H42" s="65"/>
      <c r="I42" s="65"/>
      <c r="J42" s="65"/>
    </row>
    <row r="43" spans="2:10" ht="24" thickBot="1" x14ac:dyDescent="0.3">
      <c r="B43" s="70" t="s">
        <v>442</v>
      </c>
      <c r="C43" s="180">
        <f>(C17/(C$29/100))%</f>
        <v>0</v>
      </c>
      <c r="D43" s="180">
        <f>(C20/(C$29/100))%</f>
        <v>0</v>
      </c>
      <c r="E43" s="180">
        <f>(C23/(C$29/100))%</f>
        <v>0</v>
      </c>
      <c r="F43" s="180">
        <f>(C26/(C$29/100))%</f>
        <v>4.7411707789066275E-2</v>
      </c>
      <c r="G43" s="265">
        <v>0</v>
      </c>
      <c r="H43" s="65"/>
      <c r="I43" s="65"/>
      <c r="J43" s="65"/>
    </row>
    <row r="44" spans="2:10" ht="24" thickBot="1" x14ac:dyDescent="0.3">
      <c r="B44" s="70" t="s">
        <v>448</v>
      </c>
      <c r="C44" s="196">
        <f>(C18/(C$29/100))%</f>
        <v>0</v>
      </c>
      <c r="D44" s="196">
        <f>(C21/(C$29/100))%</f>
        <v>0</v>
      </c>
      <c r="E44" s="196">
        <f>(C24/(C$29/100))%</f>
        <v>0</v>
      </c>
      <c r="F44" s="196">
        <f>(C27/(C$29/100))%</f>
        <v>0.92114175133043052</v>
      </c>
      <c r="G44" s="267">
        <v>0</v>
      </c>
      <c r="H44" s="65"/>
      <c r="I44" s="65"/>
      <c r="J44" s="65"/>
    </row>
    <row r="45" spans="2:10" ht="75" customHeight="1" thickBot="1" x14ac:dyDescent="0.3">
      <c r="B45" s="79" t="s">
        <v>260</v>
      </c>
      <c r="C45" s="212">
        <f>SUM(C43:C44)</f>
        <v>0</v>
      </c>
      <c r="D45" s="212">
        <f>SUM(D43:D44)</f>
        <v>0</v>
      </c>
      <c r="E45" s="212">
        <f>SUM(E43:E44)</f>
        <v>0</v>
      </c>
      <c r="F45" s="212">
        <f>SUM(F43:F44)</f>
        <v>0.96855345911949675</v>
      </c>
      <c r="G45" s="212">
        <f>D28</f>
        <v>3.1446540880503145E-2</v>
      </c>
      <c r="H45" s="65"/>
      <c r="I45" s="65"/>
      <c r="J45" s="65"/>
    </row>
    <row r="46" spans="2:10" ht="108.75" customHeight="1" x14ac:dyDescent="0.25">
      <c r="B46" s="187"/>
      <c r="C46" s="187"/>
      <c r="D46" s="161"/>
      <c r="E46" s="161"/>
      <c r="F46" s="161"/>
      <c r="G46" s="65"/>
      <c r="H46" s="65"/>
      <c r="I46" s="65"/>
      <c r="J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42" customHeight="1" x14ac:dyDescent="0.25">
      <c r="B51" s="187"/>
      <c r="C51" s="187"/>
      <c r="D51" s="161"/>
      <c r="E51" s="161"/>
      <c r="F51" s="161"/>
      <c r="G51" s="65"/>
      <c r="H51" s="65"/>
      <c r="I51" s="65"/>
      <c r="J51" s="65"/>
    </row>
    <row r="52" spans="2:10" ht="50.25" customHeight="1"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x14ac:dyDescent="0.2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ht="23.25" x14ac:dyDescent="0.35">
      <c r="C92" s="131"/>
      <c r="D92" s="131"/>
      <c r="H92" s="65"/>
      <c r="I92" s="65"/>
    </row>
    <row r="93" spans="2:10" x14ac:dyDescent="0.25">
      <c r="H93" s="65"/>
      <c r="I93" s="65"/>
    </row>
    <row r="94" spans="2:10" x14ac:dyDescent="0.25">
      <c r="H94" s="65"/>
      <c r="I94" s="65"/>
    </row>
    <row r="95" spans="2:10" x14ac:dyDescent="0.25">
      <c r="H95" s="65"/>
      <c r="I95" s="65"/>
    </row>
    <row r="96" spans="2:10" x14ac:dyDescent="0.25">
      <c r="H96" s="65"/>
    </row>
    <row r="97" spans="8:8" x14ac:dyDescent="0.25">
      <c r="H97" s="65"/>
    </row>
    <row r="98" spans="8:8" x14ac:dyDescent="0.25">
      <c r="H98" s="65"/>
    </row>
  </sheetData>
  <mergeCells count="6">
    <mergeCell ref="C41:G41"/>
    <mergeCell ref="I4:I5"/>
    <mergeCell ref="J4:J5"/>
    <mergeCell ref="B9:D9"/>
    <mergeCell ref="B32:C32"/>
    <mergeCell ref="C40:G40"/>
  </mergeCells>
  <dataValidations count="6">
    <dataValidation type="list" allowBlank="1" showInputMessage="1" showErrorMessage="1" promptTitle="VALORES POSIBLES ASIGNADOR IOT" sqref="F5" xr:uid="{1A52D09C-E7C7-47A9-8E8E-08092F3AF0D9}">
      <formula1>"REQUERIDA,NO REQUERIDA"</formula1>
    </dataValidation>
    <dataValidation type="list" allowBlank="1" showInputMessage="1" showErrorMessage="1" sqref="G5" xr:uid="{77501B2D-1346-4944-856F-48E85DA72305}">
      <formula1>"REQUERIDA,NO REQUERIDA"</formula1>
    </dataValidation>
    <dataValidation type="list" allowBlank="1" showInputMessage="1" showErrorMessage="1" sqref="G4" xr:uid="{70796B46-5F80-442F-9DE0-E74CB9F91697}">
      <formula1>"CRÍTICA,ALTA,MEDIA,BAJA,NINGUNA"</formula1>
    </dataValidation>
    <dataValidation type="list" allowBlank="1" showInputMessage="1" showErrorMessage="1" promptTitle="VALORES POSIBLES ASIGNADOR IOT" sqref="H6" xr:uid="{05C385A6-D313-492F-958D-E071363C76B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58C29BFF-FE17-448F-9ED7-042932013874}">
      <formula1>"vultures@jpcert.or.jp,cve@mitre.org/cve@cert.org.tw,talos-cna@cisco.com/psirt@cisco.com,psirt@bosch.com,OTRO"</formula1>
    </dataValidation>
    <dataValidation type="list" allowBlank="1" showInputMessage="1" showErrorMessage="1" promptTitle="VALORES POSIBLES ASIGNADOR IOT" sqref="F4" xr:uid="{3BD398EB-2C0F-43DC-AC19-CD0A015649C4}">
      <formula1>"CRÍTICA,ALTA,MEDIA,BAJA,NINGUNA"</formula1>
    </dataValidation>
  </dataValidations>
  <hyperlinks>
    <hyperlink ref="F4" r:id="rId1" display="cve@mitre.org/cve@cert.org.tw" xr:uid="{73B3B8A4-D7E7-4F1F-8554-EC9C851E42D3}"/>
    <hyperlink ref="G4" r:id="rId2" display="vultures@jpcert.or.jp" xr:uid="{AAC5E35A-0A3C-4149-A3DC-686A93A8CE6A}"/>
    <hyperlink ref="F5" r:id="rId3" display="cve@mitre.org/cve@cert.org.tw" xr:uid="{24702F9E-0525-476C-91BF-20E5669E1C9D}"/>
    <hyperlink ref="G5" r:id="rId4" display="vultures@jpcert.or.jp" xr:uid="{551617FF-340E-4582-A3A1-2B1DCC70E24E}"/>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1858A-B92D-4DE7-B9DF-F106FA3AB38E}">
  <dimension ref="B2:K103"/>
  <sheetViews>
    <sheetView topLeftCell="A13" zoomScale="40" zoomScaleNormal="40" workbookViewId="0">
      <selection activeCell="B4" sqref="B4:E4"/>
    </sheetView>
  </sheetViews>
  <sheetFormatPr baseColWidth="10" defaultRowHeight="15" x14ac:dyDescent="0.25"/>
  <cols>
    <col min="2" max="2" width="136.5703125" customWidth="1"/>
    <col min="3" max="3" width="129" customWidth="1"/>
    <col min="4" max="4" width="126.85546875" customWidth="1"/>
    <col min="5" max="5" width="105.1406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92.75" customHeight="1" thickTop="1" thickBot="1" x14ac:dyDescent="0.3">
      <c r="B4" s="290" t="s">
        <v>245</v>
      </c>
      <c r="C4" s="259" t="s">
        <v>246</v>
      </c>
      <c r="D4" s="292" t="s">
        <v>813</v>
      </c>
      <c r="E4" s="4" t="s">
        <v>282</v>
      </c>
      <c r="F4" s="260" t="s">
        <v>329</v>
      </c>
      <c r="G4" s="260" t="s">
        <v>329</v>
      </c>
      <c r="H4" s="261" t="s">
        <v>248</v>
      </c>
      <c r="I4" s="381" t="s">
        <v>635</v>
      </c>
      <c r="J4" s="378"/>
      <c r="K4" s="170"/>
    </row>
    <row r="5" spans="2:11" ht="188.25" customHeight="1" thickTop="1" thickBot="1" x14ac:dyDescent="0.3">
      <c r="B5" s="290" t="s">
        <v>513</v>
      </c>
      <c r="C5" s="271" t="s">
        <v>514</v>
      </c>
      <c r="D5" s="293" t="s">
        <v>489</v>
      </c>
      <c r="E5" s="4" t="s">
        <v>282</v>
      </c>
      <c r="F5" s="299" t="s">
        <v>503</v>
      </c>
      <c r="G5" s="299" t="s">
        <v>503</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570</v>
      </c>
      <c r="D12" s="12"/>
      <c r="E12" s="12"/>
      <c r="F12" s="12"/>
      <c r="G12" s="65"/>
      <c r="H12" s="65"/>
      <c r="I12" s="65"/>
      <c r="J12" s="65"/>
    </row>
    <row r="13" spans="2:11" ht="102.75" customHeight="1" thickBot="1" x14ac:dyDescent="0.4">
      <c r="B13" s="13" t="s">
        <v>277</v>
      </c>
      <c r="C13" s="59" t="s">
        <v>546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547</v>
      </c>
      <c r="C15" s="32" t="s">
        <v>12</v>
      </c>
      <c r="D15" s="162" t="s">
        <v>544</v>
      </c>
      <c r="E15" s="193"/>
      <c r="F15" s="193"/>
      <c r="G15" s="65"/>
      <c r="H15" s="65"/>
      <c r="I15" s="65"/>
      <c r="J15" s="65"/>
    </row>
    <row r="16" spans="2:11" ht="31.5" customHeight="1" thickBot="1" x14ac:dyDescent="0.3">
      <c r="B16" s="79" t="s">
        <v>350</v>
      </c>
      <c r="C16" s="253">
        <f>SUM(C17:C19)</f>
        <v>0</v>
      </c>
      <c r="D16" s="223">
        <f>(C16/(C$33/100))%</f>
        <v>0</v>
      </c>
      <c r="E16" s="193"/>
      <c r="F16" s="193"/>
      <c r="G16" s="65"/>
      <c r="H16" s="65"/>
      <c r="I16" s="65"/>
      <c r="J16" s="65"/>
    </row>
    <row r="17" spans="2:10" ht="35.25" customHeight="1" thickBot="1" x14ac:dyDescent="0.3">
      <c r="B17" s="70" t="s">
        <v>503</v>
      </c>
      <c r="C17" s="110">
        <v>0</v>
      </c>
      <c r="D17" s="224">
        <v>0</v>
      </c>
      <c r="E17" s="252"/>
      <c r="F17" s="193"/>
      <c r="G17" s="65"/>
      <c r="H17" s="65"/>
      <c r="I17" s="65"/>
      <c r="J17" s="65"/>
    </row>
    <row r="18" spans="2:10" ht="39" customHeight="1" thickBot="1" x14ac:dyDescent="0.3">
      <c r="B18" s="70" t="s">
        <v>504</v>
      </c>
      <c r="C18" s="110">
        <v>0</v>
      </c>
      <c r="D18" s="224">
        <v>0</v>
      </c>
      <c r="E18" s="252"/>
      <c r="F18" s="193"/>
      <c r="G18" s="65"/>
      <c r="H18" s="65"/>
      <c r="I18" s="65"/>
      <c r="J18" s="65"/>
    </row>
    <row r="19" spans="2:10" ht="30" customHeight="1" thickBot="1" x14ac:dyDescent="0.3">
      <c r="B19" s="70" t="s">
        <v>509</v>
      </c>
      <c r="C19" s="110">
        <v>0</v>
      </c>
      <c r="D19" s="224">
        <v>0</v>
      </c>
      <c r="E19" s="252"/>
      <c r="F19" s="193"/>
      <c r="G19" s="65"/>
      <c r="H19" s="65"/>
      <c r="I19" s="65"/>
      <c r="J19" s="65"/>
    </row>
    <row r="20" spans="2:10" ht="36.75" customHeight="1" thickBot="1" x14ac:dyDescent="0.3">
      <c r="B20" s="79" t="s">
        <v>351</v>
      </c>
      <c r="C20" s="256">
        <f>SUM(C21:C23)</f>
        <v>0</v>
      </c>
      <c r="D20" s="223">
        <f>(C20/(C$33/100))%</f>
        <v>0</v>
      </c>
      <c r="E20" s="159"/>
      <c r="F20" s="159"/>
      <c r="G20" s="65"/>
      <c r="H20" s="65"/>
      <c r="I20" s="65"/>
      <c r="J20" s="65"/>
    </row>
    <row r="21" spans="2:10" ht="24" thickBot="1" x14ac:dyDescent="0.3">
      <c r="B21" s="70" t="s">
        <v>503</v>
      </c>
      <c r="C21" s="110">
        <v>0</v>
      </c>
      <c r="D21" s="224">
        <v>0</v>
      </c>
      <c r="E21" s="220"/>
      <c r="F21" s="160"/>
      <c r="G21" s="65"/>
      <c r="H21" s="65"/>
      <c r="I21" s="65"/>
      <c r="J21" s="65"/>
    </row>
    <row r="22" spans="2:10" ht="24" thickBot="1" x14ac:dyDescent="0.3">
      <c r="B22" s="70" t="s">
        <v>504</v>
      </c>
      <c r="C22" s="110">
        <v>0</v>
      </c>
      <c r="D22" s="224">
        <v>0</v>
      </c>
      <c r="E22" s="220"/>
      <c r="F22" s="160"/>
      <c r="G22" s="65"/>
      <c r="H22" s="65"/>
      <c r="I22" s="65"/>
      <c r="J22" s="65"/>
    </row>
    <row r="23" spans="2:10" ht="30" customHeight="1" thickBot="1" x14ac:dyDescent="0.3">
      <c r="B23" s="70" t="s">
        <v>509</v>
      </c>
      <c r="C23" s="110">
        <v>0</v>
      </c>
      <c r="D23" s="224">
        <v>0</v>
      </c>
      <c r="E23" s="220"/>
      <c r="F23" s="160"/>
      <c r="G23" s="65"/>
      <c r="H23" s="65"/>
      <c r="I23" s="65"/>
      <c r="J23" s="65"/>
    </row>
    <row r="24" spans="2:10" ht="24" thickBot="1" x14ac:dyDescent="0.3">
      <c r="B24" s="79" t="s">
        <v>352</v>
      </c>
      <c r="C24" s="256">
        <f>SUM(C25:C27)</f>
        <v>0</v>
      </c>
      <c r="D24" s="223">
        <f>(C24/(C$33/100))%</f>
        <v>0</v>
      </c>
      <c r="E24" s="160"/>
      <c r="F24" s="160"/>
      <c r="G24" s="65"/>
      <c r="H24" s="65"/>
      <c r="I24" s="65"/>
      <c r="J24" s="65"/>
    </row>
    <row r="25" spans="2:10" ht="24" thickBot="1" x14ac:dyDescent="0.3">
      <c r="B25" s="70" t="s">
        <v>503</v>
      </c>
      <c r="C25" s="110">
        <v>0</v>
      </c>
      <c r="D25" s="224">
        <v>0</v>
      </c>
      <c r="E25" s="166"/>
      <c r="F25" s="161"/>
      <c r="G25" s="65"/>
      <c r="H25" s="65"/>
      <c r="I25" s="65"/>
      <c r="J25" s="65"/>
    </row>
    <row r="26" spans="2:10" ht="24" thickBot="1" x14ac:dyDescent="0.3">
      <c r="B26" s="70" t="s">
        <v>504</v>
      </c>
      <c r="C26" s="110">
        <v>0</v>
      </c>
      <c r="D26" s="224">
        <v>0</v>
      </c>
      <c r="E26" s="166"/>
      <c r="F26" s="161"/>
      <c r="G26" s="65"/>
      <c r="H26" s="65"/>
      <c r="I26" s="65"/>
      <c r="J26" s="65"/>
    </row>
    <row r="27" spans="2:10" ht="24" thickBot="1" x14ac:dyDescent="0.3">
      <c r="B27" s="70" t="s">
        <v>509</v>
      </c>
      <c r="C27" s="110">
        <v>0</v>
      </c>
      <c r="D27" s="224">
        <v>0</v>
      </c>
      <c r="E27" s="166"/>
      <c r="F27" s="161"/>
      <c r="G27" s="65"/>
      <c r="H27" s="65"/>
      <c r="I27" s="65"/>
      <c r="J27" s="65"/>
    </row>
    <row r="28" spans="2:10" ht="24" thickBot="1" x14ac:dyDescent="0.3">
      <c r="B28" s="79" t="s">
        <v>353</v>
      </c>
      <c r="C28" s="256">
        <f>SUM(C29:C31)</f>
        <v>2002</v>
      </c>
      <c r="D28" s="223">
        <f>(C28/(C$33/100))%</f>
        <v>0.96855345911949686</v>
      </c>
      <c r="E28" s="161"/>
      <c r="F28" s="161"/>
      <c r="G28" s="65"/>
      <c r="H28" s="65"/>
      <c r="I28" s="65"/>
      <c r="J28" s="65"/>
    </row>
    <row r="29" spans="2:10" ht="24" thickBot="1" x14ac:dyDescent="0.3">
      <c r="B29" s="70" t="s">
        <v>503</v>
      </c>
      <c r="C29" s="110">
        <v>64</v>
      </c>
      <c r="D29" s="224">
        <f>(C29/(C$28/100))%</f>
        <v>3.1968031968031968E-2</v>
      </c>
      <c r="E29" s="166"/>
      <c r="F29" s="161"/>
      <c r="G29" s="65"/>
      <c r="H29" s="65"/>
      <c r="I29" s="65"/>
      <c r="J29" s="65"/>
    </row>
    <row r="30" spans="2:10" ht="24" thickBot="1" x14ac:dyDescent="0.3">
      <c r="B30" s="70" t="s">
        <v>504</v>
      </c>
      <c r="C30" s="110">
        <v>707</v>
      </c>
      <c r="D30" s="224">
        <f>(C30/(C$28/100))%</f>
        <v>0.35314685314685312</v>
      </c>
      <c r="E30" s="166"/>
      <c r="F30" s="161"/>
      <c r="G30" s="65"/>
      <c r="H30" s="65"/>
      <c r="I30" s="65"/>
      <c r="J30" s="65"/>
    </row>
    <row r="31" spans="2:10" ht="24" thickBot="1" x14ac:dyDescent="0.3">
      <c r="B31" s="70" t="s">
        <v>509</v>
      </c>
      <c r="C31" s="110">
        <v>1231</v>
      </c>
      <c r="D31" s="224">
        <f>(C31/(C$28/100))%</f>
        <v>0.61488511488511488</v>
      </c>
      <c r="E31" s="166"/>
      <c r="F31" s="161"/>
      <c r="G31" s="65"/>
      <c r="H31" s="65"/>
      <c r="I31" s="65"/>
      <c r="J31" s="65"/>
    </row>
    <row r="32" spans="2:10" ht="24" thickBot="1" x14ac:dyDescent="0.3">
      <c r="B32" s="147" t="s">
        <v>304</v>
      </c>
      <c r="C32" s="236">
        <v>65</v>
      </c>
      <c r="D32" s="223">
        <f>(C32/(C$33/100))%</f>
        <v>3.1446540880503145E-2</v>
      </c>
      <c r="E32" s="161"/>
      <c r="F32" s="161"/>
      <c r="G32" s="65"/>
      <c r="H32" s="65"/>
      <c r="I32" s="65"/>
      <c r="J32" s="65"/>
    </row>
    <row r="33" spans="2:10" ht="24" thickBot="1" x14ac:dyDescent="0.3">
      <c r="B33" s="67" t="s">
        <v>251</v>
      </c>
      <c r="C33" s="68">
        <f>C16+C20+C24+C28+C32</f>
        <v>2067</v>
      </c>
      <c r="D33" s="238">
        <f>D32+D28+D24+D20+D16</f>
        <v>1</v>
      </c>
      <c r="E33" s="161"/>
      <c r="F33" s="161"/>
      <c r="G33" s="65"/>
      <c r="H33" s="65"/>
      <c r="I33" s="65"/>
      <c r="J33" s="65"/>
    </row>
    <row r="34" spans="2:10" ht="23.25" x14ac:dyDescent="0.25">
      <c r="B34" s="187"/>
      <c r="C34" s="187"/>
      <c r="D34" s="161"/>
      <c r="E34" s="161"/>
      <c r="F34" s="161"/>
      <c r="G34" s="65"/>
      <c r="H34" s="65"/>
      <c r="I34" s="65"/>
      <c r="J34" s="65"/>
    </row>
    <row r="35" spans="2:10" ht="24" thickBot="1" x14ac:dyDescent="0.3">
      <c r="B35" s="187"/>
      <c r="C35" s="187"/>
      <c r="D35" s="161"/>
      <c r="E35" s="161"/>
      <c r="F35" s="161"/>
      <c r="G35" s="65"/>
      <c r="H35" s="65"/>
      <c r="I35" s="65"/>
      <c r="J35" s="65"/>
    </row>
    <row r="36" spans="2:10" ht="24" thickBot="1" x14ac:dyDescent="0.4">
      <c r="B36" s="348" t="s">
        <v>548</v>
      </c>
      <c r="C36" s="349"/>
      <c r="D36" s="161"/>
      <c r="E36" s="161"/>
      <c r="F36" s="161"/>
      <c r="G36" s="65"/>
      <c r="H36" s="65"/>
      <c r="I36" s="65"/>
      <c r="J36" s="65"/>
    </row>
    <row r="37" spans="2:10" ht="24" thickBot="1" x14ac:dyDescent="0.4">
      <c r="B37" s="130"/>
      <c r="C37" s="130"/>
      <c r="D37" s="161"/>
      <c r="E37" s="161"/>
      <c r="F37" s="161"/>
      <c r="G37" s="65"/>
      <c r="H37" s="65"/>
      <c r="I37" s="65"/>
      <c r="J37" s="65"/>
    </row>
    <row r="38" spans="2:10" ht="24" thickBot="1" x14ac:dyDescent="0.3">
      <c r="B38" s="136" t="s">
        <v>10</v>
      </c>
      <c r="C38" s="137" t="s">
        <v>249</v>
      </c>
      <c r="D38" s="161"/>
      <c r="E38" s="161"/>
      <c r="F38" s="161"/>
      <c r="G38" s="65"/>
      <c r="H38" s="65"/>
      <c r="I38" s="65"/>
      <c r="J38" s="65"/>
    </row>
    <row r="39" spans="2:10" ht="69" customHeight="1" thickBot="1" x14ac:dyDescent="0.3">
      <c r="B39" s="132" t="s">
        <v>11</v>
      </c>
      <c r="C39" s="59" t="s">
        <v>571</v>
      </c>
      <c r="D39" s="161"/>
      <c r="E39" s="166"/>
      <c r="F39" s="161"/>
      <c r="G39" s="65"/>
      <c r="H39" s="65"/>
      <c r="I39" s="65"/>
      <c r="J39" s="65"/>
    </row>
    <row r="40" spans="2:10" ht="88.5" customHeight="1" thickBot="1" x14ac:dyDescent="0.3">
      <c r="B40" s="134" t="s">
        <v>277</v>
      </c>
      <c r="C40" s="135" t="s">
        <v>572</v>
      </c>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24" thickBot="1" x14ac:dyDescent="0.3">
      <c r="B43" s="187"/>
      <c r="C43" s="243"/>
      <c r="D43" s="244"/>
      <c r="E43" s="244"/>
      <c r="F43" s="244"/>
      <c r="G43" s="65"/>
      <c r="H43" s="65"/>
      <c r="I43" s="65"/>
      <c r="J43" s="65"/>
    </row>
    <row r="44" spans="2:10" ht="24" thickBot="1" x14ac:dyDescent="0.4">
      <c r="B44" s="99" t="s">
        <v>505</v>
      </c>
      <c r="C44" s="377" t="s">
        <v>576</v>
      </c>
      <c r="D44" s="379"/>
      <c r="E44" s="379"/>
      <c r="F44" s="379"/>
      <c r="G44" s="374"/>
      <c r="H44" s="65"/>
      <c r="I44" s="65"/>
      <c r="J44" s="65"/>
    </row>
    <row r="45" spans="2:10" ht="34.5" customHeight="1" thickBot="1" x14ac:dyDescent="0.3">
      <c r="C45" s="369" t="s">
        <v>264</v>
      </c>
      <c r="D45" s="380"/>
      <c r="E45" s="380"/>
      <c r="F45" s="380"/>
      <c r="G45" s="374"/>
      <c r="H45" s="65"/>
      <c r="I45" s="65"/>
      <c r="J45" s="65"/>
    </row>
    <row r="46" spans="2:10" ht="24" thickBot="1" x14ac:dyDescent="0.3">
      <c r="C46" s="262" t="s">
        <v>350</v>
      </c>
      <c r="D46" s="262" t="s">
        <v>351</v>
      </c>
      <c r="E46" s="262" t="s">
        <v>352</v>
      </c>
      <c r="F46" s="262" t="s">
        <v>353</v>
      </c>
      <c r="G46" s="263" t="s">
        <v>250</v>
      </c>
      <c r="H46" s="65"/>
      <c r="I46" s="65"/>
      <c r="J46" s="65"/>
    </row>
    <row r="47" spans="2:10" ht="24" thickBot="1" x14ac:dyDescent="0.3">
      <c r="B47" s="70" t="s">
        <v>503</v>
      </c>
      <c r="C47" s="180">
        <f>(C17/(C$33/100))%</f>
        <v>0</v>
      </c>
      <c r="D47" s="180">
        <f>(C21/(C$33/100))%</f>
        <v>0</v>
      </c>
      <c r="E47" s="180">
        <f>(C25/(C$33/100))%</f>
        <v>0</v>
      </c>
      <c r="F47" s="180">
        <f>(C29/(C$33/100))%</f>
        <v>3.0962747943880018E-2</v>
      </c>
      <c r="G47" s="265">
        <v>0</v>
      </c>
      <c r="H47" s="65"/>
      <c r="I47" s="65"/>
      <c r="J47" s="65"/>
    </row>
    <row r="48" spans="2:10" ht="24" thickBot="1" x14ac:dyDescent="0.3">
      <c r="B48" s="70" t="s">
        <v>504</v>
      </c>
      <c r="C48" s="196">
        <f>(C18/(C$33/100))%</f>
        <v>0</v>
      </c>
      <c r="D48" s="196">
        <f>(C22/(C$33/100))%</f>
        <v>0</v>
      </c>
      <c r="E48" s="196">
        <f>(C26/(C$33/100))%</f>
        <v>0</v>
      </c>
      <c r="F48" s="196">
        <f>(C30/(C$33/100))%</f>
        <v>0.34204160619254959</v>
      </c>
      <c r="G48" s="267">
        <v>0</v>
      </c>
      <c r="H48" s="65"/>
      <c r="I48" s="65"/>
      <c r="J48" s="65"/>
    </row>
    <row r="49" spans="2:10" ht="24" thickBot="1" x14ac:dyDescent="0.3">
      <c r="B49" s="70" t="s">
        <v>509</v>
      </c>
      <c r="C49" s="196">
        <f>(C19/(C$33/100))%</f>
        <v>0</v>
      </c>
      <c r="D49" s="196">
        <f>(C23/(C$33/100))%</f>
        <v>0</v>
      </c>
      <c r="E49" s="196">
        <f>(C27/(C$33/100))%</f>
        <v>0</v>
      </c>
      <c r="F49" s="196">
        <f>(C31/(C$33/100))%</f>
        <v>0.59554910498306723</v>
      </c>
      <c r="G49" s="267">
        <v>0</v>
      </c>
      <c r="H49" s="65"/>
      <c r="I49" s="65"/>
      <c r="J49" s="65"/>
    </row>
    <row r="50" spans="2:10" ht="75" customHeight="1" thickBot="1" x14ac:dyDescent="0.3">
      <c r="B50" s="79" t="s">
        <v>260</v>
      </c>
      <c r="C50" s="212">
        <f>SUM(C47:C49)</f>
        <v>0</v>
      </c>
      <c r="D50" s="212">
        <f>SUM(D47:D49)</f>
        <v>0</v>
      </c>
      <c r="E50" s="212">
        <f>SUM(E47:E49)</f>
        <v>0</v>
      </c>
      <c r="F50" s="212">
        <f>SUM(F47:F49)</f>
        <v>0.96855345911949686</v>
      </c>
      <c r="G50" s="212">
        <f>D32</f>
        <v>3.1446540880503145E-2</v>
      </c>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x14ac:dyDescent="0.2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x14ac:dyDescent="0.25">
      <c r="B93" s="65"/>
      <c r="C93" s="65"/>
      <c r="D93" s="65"/>
      <c r="E93" s="65"/>
      <c r="F93" s="65"/>
      <c r="G93" s="65"/>
      <c r="H93" s="65"/>
      <c r="I93" s="65"/>
    </row>
    <row r="94" spans="2:10" x14ac:dyDescent="0.25">
      <c r="B94" s="65"/>
      <c r="C94" s="65"/>
      <c r="D94" s="65"/>
      <c r="E94" s="65"/>
      <c r="F94" s="65"/>
      <c r="G94" s="65"/>
      <c r="H94" s="65"/>
      <c r="I94" s="65"/>
    </row>
    <row r="95" spans="2:10" x14ac:dyDescent="0.25">
      <c r="B95" s="65"/>
      <c r="C95" s="65"/>
      <c r="D95" s="65"/>
      <c r="E95" s="65"/>
      <c r="F95" s="65"/>
      <c r="G95" s="65"/>
      <c r="H95" s="65"/>
      <c r="I95" s="65"/>
    </row>
    <row r="96" spans="2:10" x14ac:dyDescent="0.25">
      <c r="B96" s="65"/>
      <c r="C96" s="65"/>
      <c r="D96" s="65"/>
      <c r="E96" s="65"/>
      <c r="F96" s="65"/>
      <c r="G96" s="65"/>
      <c r="H96" s="65"/>
      <c r="I96" s="65"/>
    </row>
    <row r="97" spans="3:9" ht="23.25" x14ac:dyDescent="0.35">
      <c r="C97" s="131"/>
      <c r="D97" s="131"/>
      <c r="H97" s="65"/>
      <c r="I97" s="65"/>
    </row>
    <row r="98" spans="3:9" x14ac:dyDescent="0.25">
      <c r="H98" s="65"/>
      <c r="I98" s="65"/>
    </row>
    <row r="99" spans="3:9" x14ac:dyDescent="0.25">
      <c r="H99" s="65"/>
      <c r="I99" s="65"/>
    </row>
    <row r="100" spans="3:9" x14ac:dyDescent="0.25">
      <c r="H100" s="65"/>
      <c r="I100" s="65"/>
    </row>
    <row r="101" spans="3:9" x14ac:dyDescent="0.25">
      <c r="H101" s="65"/>
    </row>
    <row r="102" spans="3:9" x14ac:dyDescent="0.25">
      <c r="H102" s="65"/>
    </row>
    <row r="103" spans="3:9" x14ac:dyDescent="0.25">
      <c r="H103" s="65"/>
    </row>
  </sheetData>
  <mergeCells count="6">
    <mergeCell ref="C45:G45"/>
    <mergeCell ref="I4:I5"/>
    <mergeCell ref="J4:J5"/>
    <mergeCell ref="B9:D9"/>
    <mergeCell ref="B36:C36"/>
    <mergeCell ref="C44:G44"/>
  </mergeCells>
  <dataValidations count="6">
    <dataValidation type="list" allowBlank="1" showInputMessage="1" showErrorMessage="1" sqref="G5" xr:uid="{CE2AC23E-BAED-4FE0-A809-B048BDD5D57B}">
      <formula1>"ALTOS,BAJOS,NO REQUERIDOS"</formula1>
    </dataValidation>
    <dataValidation type="list" allowBlank="1" showInputMessage="1" showErrorMessage="1" promptTitle="VALORES POSIBLES ASIGNADOR IOT" sqref="F5" xr:uid="{6220257E-B7B4-4B78-B43D-2AD0A8262566}">
      <formula1>"ALTOS,BAJOS,NO REQUERIDOS"</formula1>
    </dataValidation>
    <dataValidation type="list" allowBlank="1" showInputMessage="1" showErrorMessage="1" sqref="G4" xr:uid="{1BE2FB41-0E4D-4C73-8741-7B54392BBD2E}">
      <formula1>"CRÍTICA,ALTA,MEDIA,BAJA,NINGUNA"</formula1>
    </dataValidation>
    <dataValidation type="list" allowBlank="1" showInputMessage="1" showErrorMessage="1" promptTitle="VALORES POSIBLES ASIGNADOR IOT" sqref="H6" xr:uid="{5B882CBB-FD95-490F-9DB0-938226EFD96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418FCC5B-764B-43E1-8ED0-9F22099856A9}">
      <formula1>"vultures@jpcert.or.jp,cve@mitre.org/cve@cert.org.tw,talos-cna@cisco.com/psirt@cisco.com,psirt@bosch.com,OTRO"</formula1>
    </dataValidation>
    <dataValidation type="list" allowBlank="1" showInputMessage="1" showErrorMessage="1" promptTitle="VALORES POSIBLES ASIGNADOR IOT" sqref="F4" xr:uid="{B8E592D7-0361-421C-A66D-C8C7660EE92F}">
      <formula1>"CRÍTICA,ALTA,MEDIA,BAJA,NINGUNA"</formula1>
    </dataValidation>
  </dataValidations>
  <hyperlinks>
    <hyperlink ref="F4" r:id="rId1" display="cve@mitre.org/cve@cert.org.tw" xr:uid="{575F647A-8794-45C5-AC50-5278AD8FF526}"/>
    <hyperlink ref="G4" r:id="rId2" display="vultures@jpcert.or.jp" xr:uid="{E860737E-FCA8-47E0-8958-F6E275C50574}"/>
    <hyperlink ref="F5" r:id="rId3" display="cve@mitre.org/cve@cert.org.tw" xr:uid="{8A074D13-4E50-447B-965C-C1B2F65BB297}"/>
    <hyperlink ref="G5" r:id="rId4" display="vultures@jpcert.or.jp" xr:uid="{2F2A052A-4211-4E05-80F3-3C5438075BE0}"/>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06491-5737-494D-8934-34F2A5CFB6AA}">
  <dimension ref="B2:K98"/>
  <sheetViews>
    <sheetView zoomScale="40" zoomScaleNormal="40" workbookViewId="0">
      <selection activeCell="B4" sqref="B4:E4"/>
    </sheetView>
  </sheetViews>
  <sheetFormatPr baseColWidth="10" defaultRowHeight="15" x14ac:dyDescent="0.25"/>
  <cols>
    <col min="2" max="2" width="136.5703125" customWidth="1"/>
    <col min="3" max="3" width="129" customWidth="1"/>
    <col min="4" max="4" width="126.85546875" customWidth="1"/>
    <col min="5" max="5" width="109.1406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80.5" customHeight="1" thickTop="1" thickBot="1" x14ac:dyDescent="0.3">
      <c r="B4" s="290" t="s">
        <v>245</v>
      </c>
      <c r="C4" s="259" t="s">
        <v>246</v>
      </c>
      <c r="D4" s="292" t="s">
        <v>813</v>
      </c>
      <c r="E4" s="4" t="s">
        <v>282</v>
      </c>
      <c r="F4" s="260" t="s">
        <v>329</v>
      </c>
      <c r="G4" s="260" t="s">
        <v>329</v>
      </c>
      <c r="H4" s="261" t="s">
        <v>248</v>
      </c>
      <c r="I4" s="381" t="s">
        <v>541</v>
      </c>
      <c r="J4" s="378"/>
      <c r="K4" s="170"/>
    </row>
    <row r="5" spans="2:11" ht="188.25" customHeight="1" thickTop="1" thickBot="1" x14ac:dyDescent="0.3">
      <c r="B5" s="290" t="s">
        <v>459</v>
      </c>
      <c r="C5" s="259" t="s">
        <v>460</v>
      </c>
      <c r="D5" s="292" t="s">
        <v>461</v>
      </c>
      <c r="E5" s="300" t="s">
        <v>282</v>
      </c>
      <c r="F5" s="298" t="s">
        <v>462</v>
      </c>
      <c r="G5" s="298" t="s">
        <v>462</v>
      </c>
      <c r="H5" s="261" t="s">
        <v>463</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573</v>
      </c>
      <c r="D12" s="12"/>
      <c r="E12" s="12"/>
      <c r="F12" s="12"/>
      <c r="G12" s="65"/>
      <c r="H12" s="65"/>
      <c r="I12" s="65"/>
      <c r="J12" s="65"/>
    </row>
    <row r="13" spans="2:11" ht="102.75" customHeight="1" thickBot="1" x14ac:dyDescent="0.4">
      <c r="B13" s="13" t="s">
        <v>277</v>
      </c>
      <c r="C13" s="59" t="s">
        <v>542</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543</v>
      </c>
      <c r="C15" s="32" t="s">
        <v>12</v>
      </c>
      <c r="D15" s="162" t="s">
        <v>544</v>
      </c>
      <c r="E15" s="193"/>
      <c r="F15" s="193"/>
      <c r="G15" s="65"/>
      <c r="H15" s="65"/>
      <c r="I15" s="65"/>
      <c r="J15" s="65"/>
    </row>
    <row r="16" spans="2:11" ht="31.5" customHeight="1" thickBot="1" x14ac:dyDescent="0.3">
      <c r="B16" s="79" t="s">
        <v>350</v>
      </c>
      <c r="C16" s="253">
        <f>SUM(C17:C18)</f>
        <v>0</v>
      </c>
      <c r="D16" s="223">
        <f>(C16/(C$29/100))%</f>
        <v>0</v>
      </c>
      <c r="E16" s="193"/>
      <c r="F16" s="193"/>
      <c r="G16" s="65"/>
      <c r="H16" s="65"/>
      <c r="I16" s="65"/>
      <c r="J16" s="65"/>
    </row>
    <row r="17" spans="2:10" ht="35.25" customHeight="1" thickBot="1" x14ac:dyDescent="0.3">
      <c r="B17" s="70" t="s">
        <v>456</v>
      </c>
      <c r="C17" s="110">
        <v>0</v>
      </c>
      <c r="D17" s="224">
        <v>0</v>
      </c>
      <c r="E17" s="252"/>
      <c r="F17" s="193"/>
      <c r="G17" s="65"/>
      <c r="H17" s="65"/>
      <c r="I17" s="65"/>
      <c r="J17" s="65"/>
    </row>
    <row r="18" spans="2:10" ht="39" customHeight="1" thickBot="1" x14ac:dyDescent="0.3">
      <c r="B18" s="70" t="s">
        <v>457</v>
      </c>
      <c r="C18" s="110">
        <v>0</v>
      </c>
      <c r="D18" s="224">
        <v>0</v>
      </c>
      <c r="E18" s="252"/>
      <c r="F18" s="193"/>
      <c r="G18" s="65"/>
      <c r="H18" s="65"/>
      <c r="I18" s="65"/>
      <c r="J18" s="65"/>
    </row>
    <row r="19" spans="2:10" ht="36.75" customHeight="1" thickBot="1" x14ac:dyDescent="0.3">
      <c r="B19" s="79" t="s">
        <v>351</v>
      </c>
      <c r="C19" s="256">
        <f>SUM(C20:C21)</f>
        <v>0</v>
      </c>
      <c r="D19" s="223">
        <f>(C19/(C$29/100))%</f>
        <v>0</v>
      </c>
      <c r="E19" s="159"/>
      <c r="F19" s="159"/>
      <c r="G19" s="65"/>
      <c r="H19" s="65"/>
      <c r="I19" s="65"/>
      <c r="J19" s="65"/>
    </row>
    <row r="20" spans="2:10" ht="24" thickBot="1" x14ac:dyDescent="0.3">
      <c r="B20" s="70" t="s">
        <v>456</v>
      </c>
      <c r="C20" s="110">
        <v>0</v>
      </c>
      <c r="D20" s="224">
        <v>0</v>
      </c>
      <c r="E20" s="220"/>
      <c r="F20" s="160"/>
      <c r="G20" s="65"/>
      <c r="H20" s="65"/>
      <c r="I20" s="65"/>
      <c r="J20" s="65"/>
    </row>
    <row r="21" spans="2:10" ht="24" thickBot="1" x14ac:dyDescent="0.3">
      <c r="B21" s="70" t="s">
        <v>457</v>
      </c>
      <c r="C21" s="110">
        <v>0</v>
      </c>
      <c r="D21" s="224">
        <v>0</v>
      </c>
      <c r="E21" s="220"/>
      <c r="F21" s="160"/>
      <c r="G21" s="65"/>
      <c r="H21" s="65"/>
      <c r="I21" s="65"/>
      <c r="J21" s="65"/>
    </row>
    <row r="22" spans="2:10" ht="24" thickBot="1" x14ac:dyDescent="0.3">
      <c r="B22" s="79" t="s">
        <v>352</v>
      </c>
      <c r="C22" s="256">
        <f>SUM(C23:C24)</f>
        <v>0</v>
      </c>
      <c r="D22" s="223">
        <f>(C22/(C$29/100))%</f>
        <v>0</v>
      </c>
      <c r="E22" s="160"/>
      <c r="F22" s="160"/>
      <c r="G22" s="65"/>
      <c r="H22" s="65"/>
      <c r="I22" s="65"/>
      <c r="J22" s="65"/>
    </row>
    <row r="23" spans="2:10" ht="24" thickBot="1" x14ac:dyDescent="0.3">
      <c r="B23" s="70" t="s">
        <v>456</v>
      </c>
      <c r="C23" s="110">
        <v>0</v>
      </c>
      <c r="D23" s="224">
        <v>0</v>
      </c>
      <c r="E23" s="166"/>
      <c r="F23" s="161"/>
      <c r="G23" s="65"/>
      <c r="H23" s="65"/>
      <c r="I23" s="65"/>
      <c r="J23" s="65"/>
    </row>
    <row r="24" spans="2:10" ht="24" thickBot="1" x14ac:dyDescent="0.3">
      <c r="B24" s="70" t="s">
        <v>457</v>
      </c>
      <c r="C24" s="110">
        <v>0</v>
      </c>
      <c r="D24" s="224">
        <v>0</v>
      </c>
      <c r="E24" s="166"/>
      <c r="F24" s="161"/>
      <c r="G24" s="65"/>
      <c r="H24" s="65"/>
      <c r="I24" s="65"/>
      <c r="J24" s="65"/>
    </row>
    <row r="25" spans="2:10" ht="24" thickBot="1" x14ac:dyDescent="0.3">
      <c r="B25" s="79" t="s">
        <v>353</v>
      </c>
      <c r="C25" s="256">
        <f>SUM(C26:C27)</f>
        <v>2002</v>
      </c>
      <c r="D25" s="223">
        <f>(C25/(C$29/100))%</f>
        <v>0.96855345911949686</v>
      </c>
      <c r="E25" s="161"/>
      <c r="F25" s="161"/>
      <c r="G25" s="65"/>
      <c r="H25" s="65"/>
      <c r="I25" s="65"/>
      <c r="J25" s="65"/>
    </row>
    <row r="26" spans="2:10" ht="24" thickBot="1" x14ac:dyDescent="0.3">
      <c r="B26" s="70" t="s">
        <v>456</v>
      </c>
      <c r="C26" s="110">
        <v>84</v>
      </c>
      <c r="D26" s="224">
        <f>(C26/(C$25/100))%</f>
        <v>4.195804195804196E-2</v>
      </c>
      <c r="E26" s="166"/>
      <c r="F26" s="161"/>
      <c r="G26" s="65"/>
      <c r="H26" s="65"/>
      <c r="I26" s="65"/>
      <c r="J26" s="65"/>
    </row>
    <row r="27" spans="2:10" ht="24" thickBot="1" x14ac:dyDescent="0.3">
      <c r="B27" s="70" t="s">
        <v>457</v>
      </c>
      <c r="C27" s="110">
        <v>1918</v>
      </c>
      <c r="D27" s="224">
        <f>(C27/(C$25/100))%</f>
        <v>0.95804195804195802</v>
      </c>
      <c r="E27" s="166"/>
      <c r="F27" s="161"/>
      <c r="G27" s="65"/>
      <c r="H27" s="65"/>
      <c r="I27" s="65"/>
      <c r="J27" s="65"/>
    </row>
    <row r="28" spans="2:10" ht="24" thickBot="1" x14ac:dyDescent="0.3">
      <c r="B28" s="147" t="s">
        <v>304</v>
      </c>
      <c r="C28" s="236">
        <v>65</v>
      </c>
      <c r="D28" s="223">
        <f>(C28/(C$29/100))%</f>
        <v>3.1446540880503145E-2</v>
      </c>
      <c r="E28" s="161"/>
      <c r="F28" s="161"/>
      <c r="G28" s="65"/>
      <c r="H28" s="65"/>
      <c r="I28" s="65"/>
      <c r="J28" s="65"/>
    </row>
    <row r="29" spans="2:10" ht="24" thickBot="1" x14ac:dyDescent="0.3">
      <c r="B29" s="67" t="s">
        <v>251</v>
      </c>
      <c r="C29" s="68">
        <f>C16+C19+C22+C25+C28</f>
        <v>2067</v>
      </c>
      <c r="D29" s="238">
        <f>D28+D25+D22+D19+D16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24" thickBot="1" x14ac:dyDescent="0.4">
      <c r="B32" s="348" t="s">
        <v>545</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573</v>
      </c>
      <c r="D35" s="161"/>
      <c r="E35" s="166"/>
      <c r="F35" s="161"/>
      <c r="G35" s="65"/>
      <c r="H35" s="65"/>
      <c r="I35" s="65"/>
      <c r="J35" s="65"/>
    </row>
    <row r="36" spans="2:10" ht="88.5" customHeight="1" thickBot="1" x14ac:dyDescent="0.3">
      <c r="B36" s="134" t="s">
        <v>277</v>
      </c>
      <c r="C36" s="135" t="s">
        <v>574</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451</v>
      </c>
      <c r="C40" s="377" t="s">
        <v>576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350</v>
      </c>
      <c r="D42" s="262" t="s">
        <v>351</v>
      </c>
      <c r="E42" s="262" t="s">
        <v>352</v>
      </c>
      <c r="F42" s="262" t="s">
        <v>353</v>
      </c>
      <c r="G42" s="263" t="s">
        <v>250</v>
      </c>
      <c r="H42" s="65"/>
      <c r="I42" s="65"/>
      <c r="J42" s="65"/>
    </row>
    <row r="43" spans="2:10" ht="24" thickBot="1" x14ac:dyDescent="0.3">
      <c r="B43" s="70" t="s">
        <v>457</v>
      </c>
      <c r="C43" s="180">
        <f>(C17/(C$29/100))%</f>
        <v>0</v>
      </c>
      <c r="D43" s="180">
        <f>(C20/(C$29/100))%</f>
        <v>0</v>
      </c>
      <c r="E43" s="180">
        <f>(C23/(C$29/100))%</f>
        <v>0</v>
      </c>
      <c r="F43" s="180">
        <f>(C26/(C$29/100))%</f>
        <v>4.0638606676342517E-2</v>
      </c>
      <c r="G43" s="265">
        <v>0</v>
      </c>
      <c r="H43" s="65"/>
      <c r="I43" s="65"/>
      <c r="J43" s="65"/>
    </row>
    <row r="44" spans="2:10" ht="24" thickBot="1" x14ac:dyDescent="0.3">
      <c r="B44" s="70" t="s">
        <v>456</v>
      </c>
      <c r="C44" s="196">
        <f>(C18/(C$29/100))%</f>
        <v>0</v>
      </c>
      <c r="D44" s="196">
        <f>(C21/(C$29/100))%</f>
        <v>0</v>
      </c>
      <c r="E44" s="196">
        <f>(C24/(C$29/100))%</f>
        <v>0</v>
      </c>
      <c r="F44" s="196">
        <f>(C27/(C$29/100))%</f>
        <v>0.92791485244315419</v>
      </c>
      <c r="G44" s="267">
        <v>0</v>
      </c>
      <c r="H44" s="65"/>
      <c r="I44" s="65"/>
      <c r="J44" s="65"/>
    </row>
    <row r="45" spans="2:10" ht="75" customHeight="1" thickBot="1" x14ac:dyDescent="0.3">
      <c r="B45" s="79" t="s">
        <v>260</v>
      </c>
      <c r="C45" s="212">
        <f>SUM(C43:C44)</f>
        <v>0</v>
      </c>
      <c r="D45" s="212">
        <f>SUM(D43:D44)</f>
        <v>0</v>
      </c>
      <c r="E45" s="212">
        <f>SUM(E43:E44)</f>
        <v>0</v>
      </c>
      <c r="F45" s="212">
        <f>SUM(F43:F44)</f>
        <v>0.96855345911949675</v>
      </c>
      <c r="G45" s="212">
        <f>D28</f>
        <v>3.1446540880503145E-2</v>
      </c>
      <c r="H45" s="65"/>
      <c r="I45" s="65"/>
      <c r="J45" s="65"/>
    </row>
    <row r="46" spans="2:10" ht="108.75" customHeight="1" x14ac:dyDescent="0.25">
      <c r="B46" s="187"/>
      <c r="C46" s="187"/>
      <c r="D46" s="161"/>
      <c r="E46" s="161"/>
      <c r="F46" s="161"/>
      <c r="G46" s="65"/>
      <c r="H46" s="65"/>
      <c r="I46" s="65"/>
      <c r="J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42" customHeight="1" x14ac:dyDescent="0.25">
      <c r="B51" s="187"/>
      <c r="C51" s="187"/>
      <c r="D51" s="161"/>
      <c r="E51" s="161"/>
      <c r="F51" s="161"/>
      <c r="G51" s="65"/>
      <c r="H51" s="65"/>
      <c r="I51" s="65"/>
      <c r="J51" s="65"/>
    </row>
    <row r="52" spans="2:10" ht="50.25" customHeight="1"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x14ac:dyDescent="0.2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ht="23.25" x14ac:dyDescent="0.35">
      <c r="C92" s="131"/>
      <c r="D92" s="131"/>
      <c r="H92" s="65"/>
      <c r="I92" s="65"/>
    </row>
    <row r="93" spans="2:10" x14ac:dyDescent="0.25">
      <c r="H93" s="65"/>
      <c r="I93" s="65"/>
    </row>
    <row r="94" spans="2:10" x14ac:dyDescent="0.25">
      <c r="H94" s="65"/>
      <c r="I94" s="65"/>
    </row>
    <row r="95" spans="2:10" x14ac:dyDescent="0.25">
      <c r="H95" s="65"/>
      <c r="I95" s="65"/>
    </row>
    <row r="96" spans="2:10" x14ac:dyDescent="0.25">
      <c r="H96" s="65"/>
    </row>
    <row r="97" spans="8:8" x14ac:dyDescent="0.25">
      <c r="H97" s="65"/>
    </row>
    <row r="98" spans="8:8" x14ac:dyDescent="0.25">
      <c r="H98" s="65"/>
    </row>
  </sheetData>
  <mergeCells count="6">
    <mergeCell ref="C41:G41"/>
    <mergeCell ref="I4:I5"/>
    <mergeCell ref="J4:J5"/>
    <mergeCell ref="B9:D9"/>
    <mergeCell ref="B32:C32"/>
    <mergeCell ref="C40:G40"/>
  </mergeCells>
  <dataValidations count="5">
    <dataValidation type="list" allowBlank="1" showInputMessage="1" showErrorMessage="1" promptTitle="VALORES POSIBLES ASIGNADOR IOT" sqref="F5:G5" xr:uid="{DCC0F904-D68C-44D5-8860-14C8A357D424}">
      <formula1>"MODIFICADO,NO MODIFICADO"</formula1>
    </dataValidation>
    <dataValidation type="list" allowBlank="1" showInputMessage="1" showErrorMessage="1" promptTitle="VALORES POSIBLES ASIGNADOR IOT" sqref="F4" xr:uid="{A0840FDA-39A2-4767-AD3C-CA6109A12820}">
      <formula1>"CRÍTICA,ALTA,MEDIA,BAJA,NINGUNA"</formula1>
    </dataValidation>
    <dataValidation type="list" allowBlank="1" showInputMessage="1" showErrorMessage="1" sqref="I6" xr:uid="{E71B695E-3656-4432-A333-0C1E3D256BA7}">
      <formula1>"vultures@jpcert.or.jp,cve@mitre.org/cve@cert.org.tw,talos-cna@cisco.com/psirt@cisco.com,psirt@bosch.com,OTRO"</formula1>
    </dataValidation>
    <dataValidation type="list" allowBlank="1" showInputMessage="1" showErrorMessage="1" promptTitle="VALORES POSIBLES ASIGNADOR IOT" sqref="H6" xr:uid="{01CE4A34-870F-4FC5-943D-DA9056E1984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3EC730BC-D482-44EA-AD8C-7CB43BEAA0A9}">
      <formula1>"CRÍTICA,ALTA,MEDIA,BAJA,NINGUNA"</formula1>
    </dataValidation>
  </dataValidations>
  <hyperlinks>
    <hyperlink ref="F4" r:id="rId1" display="cve@mitre.org/cve@cert.org.tw" xr:uid="{F4584F2F-CE41-4466-A21F-DEE738E97D6B}"/>
    <hyperlink ref="G4" r:id="rId2" display="vultures@jpcert.or.jp" xr:uid="{F1EC95F4-5949-44E7-9DE1-7BABE2E6ED2C}"/>
    <hyperlink ref="F5" r:id="rId3" display="cve@mitre.org/cve@cert.org.tw" xr:uid="{54AA174E-0694-4866-B09A-FC6E20C3A9B6}"/>
    <hyperlink ref="G5" r:id="rId4" display="cve@mitre.org/cve@cert.org.tw" xr:uid="{37951269-BD84-4BA5-9477-98D00BC9C397}"/>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F4536-F611-4586-BF3F-36C824D46251}">
  <dimension ref="B2:K99"/>
  <sheetViews>
    <sheetView topLeftCell="A13" zoomScale="40" zoomScaleNormal="40" workbookViewId="0">
      <selection activeCell="D35" sqref="D3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361</v>
      </c>
      <c r="C4" s="2" t="s">
        <v>362</v>
      </c>
      <c r="D4" s="293" t="s">
        <v>363</v>
      </c>
      <c r="E4" s="300" t="s">
        <v>282</v>
      </c>
      <c r="F4" s="299" t="s">
        <v>364</v>
      </c>
      <c r="G4" s="299" t="s">
        <v>364</v>
      </c>
      <c r="H4" s="194" t="s">
        <v>577</v>
      </c>
      <c r="I4" s="381" t="s">
        <v>605</v>
      </c>
      <c r="J4" s="378"/>
      <c r="K4" s="170"/>
    </row>
    <row r="5" spans="2:11" ht="188.25" customHeight="1" thickTop="1" thickBot="1" x14ac:dyDescent="0.3">
      <c r="B5" s="290" t="s">
        <v>583</v>
      </c>
      <c r="C5" s="2" t="s">
        <v>584</v>
      </c>
      <c r="D5" s="293" t="s">
        <v>585</v>
      </c>
      <c r="E5" s="300" t="s">
        <v>282</v>
      </c>
      <c r="F5" s="299" t="s">
        <v>412</v>
      </c>
      <c r="G5" s="299" t="s">
        <v>412</v>
      </c>
      <c r="H5" s="194" t="s">
        <v>587</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607</v>
      </c>
      <c r="D12" s="12"/>
      <c r="E12" s="12"/>
      <c r="F12" s="12"/>
      <c r="G12" s="65"/>
      <c r="H12" s="65"/>
      <c r="I12" s="65"/>
      <c r="J12" s="65"/>
    </row>
    <row r="13" spans="2:11" ht="102.75" customHeight="1" thickBot="1" x14ac:dyDescent="0.4">
      <c r="B13" s="13" t="s">
        <v>277</v>
      </c>
      <c r="C13" s="59" t="s">
        <v>601</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26" t="s">
        <v>602</v>
      </c>
      <c r="C15" s="27" t="s">
        <v>12</v>
      </c>
      <c r="D15" s="308" t="s">
        <v>326</v>
      </c>
      <c r="E15" s="193"/>
      <c r="F15" s="193"/>
      <c r="G15" s="65"/>
      <c r="H15" s="65"/>
      <c r="I15" s="65"/>
      <c r="J15" s="65"/>
    </row>
    <row r="16" spans="2:11" ht="36.75" customHeight="1" thickBot="1" x14ac:dyDescent="0.3">
      <c r="B16" s="310" t="s">
        <v>317</v>
      </c>
      <c r="C16" s="311">
        <f>SUM(C17:C19)</f>
        <v>966</v>
      </c>
      <c r="D16" s="312">
        <f>(C16/(C$29/100))%</f>
        <v>0.46734397677793899</v>
      </c>
      <c r="E16" s="207"/>
      <c r="F16" s="159"/>
      <c r="G16" s="65"/>
      <c r="H16" s="65"/>
      <c r="I16" s="65"/>
      <c r="J16" s="65"/>
    </row>
    <row r="17" spans="2:10" ht="24" thickBot="1" x14ac:dyDescent="0.3">
      <c r="B17" s="73" t="s">
        <v>412</v>
      </c>
      <c r="C17" s="241">
        <v>682</v>
      </c>
      <c r="D17" s="309">
        <f>(C17/(C$16/100))%</f>
        <v>0.70600414078674945</v>
      </c>
      <c r="E17" s="220"/>
      <c r="F17" s="160"/>
      <c r="G17" s="65"/>
      <c r="H17" s="65"/>
      <c r="I17" s="65"/>
      <c r="J17" s="65"/>
    </row>
    <row r="18" spans="2:10" ht="24" thickBot="1" x14ac:dyDescent="0.3">
      <c r="B18" s="70" t="s">
        <v>413</v>
      </c>
      <c r="C18" s="110">
        <v>270</v>
      </c>
      <c r="D18" s="224">
        <f>(C18/(C$16/100))%</f>
        <v>0.27950310559006214</v>
      </c>
      <c r="E18" s="220"/>
      <c r="F18" s="160"/>
      <c r="G18" s="65"/>
      <c r="H18" s="65"/>
      <c r="I18" s="65"/>
      <c r="J18" s="65"/>
    </row>
    <row r="19" spans="2:10" ht="27.75" customHeight="1" thickBot="1" x14ac:dyDescent="0.3">
      <c r="B19" s="313" t="s">
        <v>415</v>
      </c>
      <c r="C19" s="240">
        <v>14</v>
      </c>
      <c r="D19" s="258">
        <f>(C19/(C$16/100))%</f>
        <v>1.4492753623188406E-2</v>
      </c>
      <c r="E19" s="220"/>
      <c r="F19" s="160"/>
      <c r="G19" s="65"/>
      <c r="H19" s="65"/>
      <c r="I19" s="65"/>
      <c r="J19" s="65"/>
    </row>
    <row r="20" spans="2:10" ht="24" thickBot="1" x14ac:dyDescent="0.3">
      <c r="B20" s="310" t="s">
        <v>318</v>
      </c>
      <c r="C20" s="311">
        <f>SUM(C21:C23)</f>
        <v>611</v>
      </c>
      <c r="D20" s="312">
        <f>(C20/(C$29/100))%</f>
        <v>0.29559748427672955</v>
      </c>
      <c r="E20" s="220"/>
      <c r="F20" s="160"/>
      <c r="G20" s="65"/>
      <c r="H20" s="65"/>
      <c r="I20" s="65"/>
      <c r="J20" s="65"/>
    </row>
    <row r="21" spans="2:10" ht="24" thickBot="1" x14ac:dyDescent="0.3">
      <c r="B21" s="73" t="s">
        <v>412</v>
      </c>
      <c r="C21" s="241">
        <v>356</v>
      </c>
      <c r="D21" s="309">
        <f>(C21/(C$20/100))%</f>
        <v>0.58265139116202946</v>
      </c>
      <c r="E21" s="166"/>
      <c r="F21" s="161"/>
      <c r="G21" s="65"/>
      <c r="H21" s="65"/>
      <c r="I21" s="65"/>
      <c r="J21" s="65"/>
    </row>
    <row r="22" spans="2:10" ht="24" thickBot="1" x14ac:dyDescent="0.3">
      <c r="B22" s="70" t="s">
        <v>413</v>
      </c>
      <c r="C22" s="110">
        <v>229</v>
      </c>
      <c r="D22" s="224">
        <f>(C22/(C$20/100))%</f>
        <v>0.37479541734860883</v>
      </c>
      <c r="E22" s="166"/>
      <c r="F22" s="161"/>
      <c r="G22" s="65"/>
      <c r="H22" s="65"/>
      <c r="I22" s="65"/>
      <c r="J22" s="65"/>
    </row>
    <row r="23" spans="2:10" ht="24" thickBot="1" x14ac:dyDescent="0.3">
      <c r="B23" s="313" t="s">
        <v>415</v>
      </c>
      <c r="C23" s="240">
        <v>26</v>
      </c>
      <c r="D23" s="258">
        <f>(C23/(C$20/100))%</f>
        <v>4.2553191489361701E-2</v>
      </c>
      <c r="E23" s="166"/>
      <c r="F23" s="161"/>
      <c r="G23" s="65"/>
      <c r="H23" s="65"/>
      <c r="I23" s="65"/>
      <c r="J23" s="65"/>
    </row>
    <row r="24" spans="2:10" ht="24" thickBot="1" x14ac:dyDescent="0.3">
      <c r="B24" s="310" t="s">
        <v>319</v>
      </c>
      <c r="C24" s="311">
        <f>SUM(C25:C27)</f>
        <v>137</v>
      </c>
      <c r="D24" s="312">
        <f>(C24/(C$29/100))%</f>
        <v>6.6279632317368165E-2</v>
      </c>
      <c r="E24" s="166"/>
      <c r="F24" s="161"/>
      <c r="G24" s="65"/>
      <c r="H24" s="65"/>
      <c r="I24" s="65"/>
      <c r="J24" s="65"/>
    </row>
    <row r="25" spans="2:10" ht="24" thickBot="1" x14ac:dyDescent="0.3">
      <c r="B25" s="73" t="s">
        <v>412</v>
      </c>
      <c r="C25" s="241">
        <v>13</v>
      </c>
      <c r="D25" s="309">
        <f>(C25/(C$24/100))%</f>
        <v>9.4890510948905091E-2</v>
      </c>
      <c r="E25" s="166"/>
      <c r="F25" s="161"/>
      <c r="G25" s="65"/>
      <c r="H25" s="65"/>
      <c r="I25" s="65"/>
      <c r="J25" s="65"/>
    </row>
    <row r="26" spans="2:10" ht="24" thickBot="1" x14ac:dyDescent="0.3">
      <c r="B26" s="70" t="s">
        <v>413</v>
      </c>
      <c r="C26" s="110">
        <v>104</v>
      </c>
      <c r="D26" s="224">
        <f>(C26/(C$24/100))%</f>
        <v>0.75912408759124073</v>
      </c>
      <c r="E26" s="166"/>
      <c r="F26" s="161"/>
      <c r="G26" s="65"/>
      <c r="H26" s="65"/>
      <c r="I26" s="65"/>
      <c r="J26" s="65"/>
    </row>
    <row r="27" spans="2:10" ht="24" thickBot="1" x14ac:dyDescent="0.3">
      <c r="B27" s="313" t="s">
        <v>415</v>
      </c>
      <c r="C27" s="240">
        <v>20</v>
      </c>
      <c r="D27" s="258">
        <f>(C27/(C$24/100))%</f>
        <v>0.145985401459854</v>
      </c>
      <c r="E27" s="166"/>
      <c r="F27" s="161"/>
      <c r="G27" s="65"/>
      <c r="H27" s="65"/>
      <c r="I27" s="65"/>
      <c r="J27" s="65"/>
    </row>
    <row r="28" spans="2:10" ht="24" thickBot="1" x14ac:dyDescent="0.3">
      <c r="B28" s="310" t="s">
        <v>304</v>
      </c>
      <c r="C28" s="311">
        <v>353</v>
      </c>
      <c r="D28" s="312">
        <f>(C28/(C$29/100))%</f>
        <v>0.17077890662796322</v>
      </c>
      <c r="E28" s="166"/>
      <c r="F28" s="161"/>
      <c r="G28" s="65"/>
      <c r="H28" s="65"/>
      <c r="I28" s="65"/>
      <c r="J28" s="65"/>
    </row>
    <row r="29" spans="2:10" ht="24" thickBot="1" x14ac:dyDescent="0.3">
      <c r="B29" s="67" t="s">
        <v>251</v>
      </c>
      <c r="C29" s="68">
        <f>C16+C20+C24+C28</f>
        <v>2067</v>
      </c>
      <c r="D29" s="238">
        <f>D28+D24+D20+D16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24" thickBot="1" x14ac:dyDescent="0.4">
      <c r="B32" s="348" t="s">
        <v>603</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608</v>
      </c>
      <c r="D35" s="161"/>
      <c r="E35" s="166"/>
      <c r="F35" s="161"/>
      <c r="G35" s="65"/>
      <c r="H35" s="65"/>
      <c r="I35" s="65"/>
      <c r="J35" s="65"/>
    </row>
    <row r="36" spans="2:10" ht="88.5" customHeight="1" thickBot="1" x14ac:dyDescent="0.3">
      <c r="B36" s="134" t="s">
        <v>277</v>
      </c>
      <c r="C36" s="135" t="s">
        <v>604</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606</v>
      </c>
      <c r="C40" s="377" t="s">
        <v>316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317</v>
      </c>
      <c r="D42" s="262" t="s">
        <v>318</v>
      </c>
      <c r="E42" s="262" t="s">
        <v>319</v>
      </c>
      <c r="F42" s="263" t="s">
        <v>250</v>
      </c>
      <c r="G42" s="65"/>
      <c r="H42" s="65"/>
      <c r="I42" s="65"/>
    </row>
    <row r="43" spans="2:10" ht="24" thickBot="1" x14ac:dyDescent="0.3">
      <c r="B43" s="70" t="s">
        <v>412</v>
      </c>
      <c r="C43" s="180">
        <f>(C17/(C$29/100))%</f>
        <v>0.32994678277697143</v>
      </c>
      <c r="D43" s="180">
        <f>(C21/(C$29/100))%</f>
        <v>0.17223028543783259</v>
      </c>
      <c r="E43" s="180">
        <f>(C25/(C$29/100))%</f>
        <v>6.2893081761006284E-3</v>
      </c>
      <c r="F43" s="265">
        <v>0</v>
      </c>
      <c r="G43" s="65"/>
      <c r="H43" s="65"/>
      <c r="I43" s="65"/>
    </row>
    <row r="44" spans="2:10" ht="24" thickBot="1" x14ac:dyDescent="0.3">
      <c r="B44" s="70" t="s">
        <v>413</v>
      </c>
      <c r="C44" s="196">
        <f>(C18/(C$29/100))%</f>
        <v>0.13062409288824381</v>
      </c>
      <c r="D44" s="196">
        <f>(C22/(C$29/100))%</f>
        <v>0.11078858248669569</v>
      </c>
      <c r="E44" s="196">
        <f>(C26/(C$29/100))%</f>
        <v>5.0314465408805027E-2</v>
      </c>
      <c r="F44" s="267">
        <v>0</v>
      </c>
      <c r="G44" s="65"/>
      <c r="H44" s="65"/>
      <c r="I44" s="65"/>
    </row>
    <row r="45" spans="2:10" ht="44.25" customHeight="1" thickBot="1" x14ac:dyDescent="0.3">
      <c r="B45" s="70" t="s">
        <v>415</v>
      </c>
      <c r="C45" s="196">
        <f>(C19/(C$29/100))%</f>
        <v>6.7731011127237541E-3</v>
      </c>
      <c r="D45" s="196">
        <f>(C23/(C$29/100))%</f>
        <v>1.2578616352201257E-2</v>
      </c>
      <c r="E45" s="196">
        <f>(C27/(C$29/100))%</f>
        <v>9.6758587324625063E-3</v>
      </c>
      <c r="F45" s="267">
        <v>0</v>
      </c>
      <c r="G45" s="65"/>
      <c r="H45" s="65"/>
      <c r="I45" s="65"/>
    </row>
    <row r="46" spans="2:10" ht="75" customHeight="1" thickBot="1" x14ac:dyDescent="0.3">
      <c r="B46" s="79" t="s">
        <v>260</v>
      </c>
      <c r="C46" s="212">
        <f>SUM(C43:C45)</f>
        <v>0.46734397677793904</v>
      </c>
      <c r="D46" s="212">
        <f>SUM(D43:D45)</f>
        <v>0.29559748427672955</v>
      </c>
      <c r="E46" s="212">
        <f>SUM(E43:E45)</f>
        <v>6.6279632317368165E-2</v>
      </c>
      <c r="F46" s="212">
        <f>D28</f>
        <v>0.17077890662796322</v>
      </c>
      <c r="G46" s="65"/>
      <c r="H46" s="65"/>
      <c r="I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41:G41"/>
    <mergeCell ref="I4:I5"/>
    <mergeCell ref="J4:J5"/>
    <mergeCell ref="B9:D9"/>
    <mergeCell ref="B32:C32"/>
    <mergeCell ref="C40:G40"/>
  </mergeCells>
  <dataValidations count="6">
    <dataValidation type="list" allowBlank="1" showInputMessage="1" showErrorMessage="1" promptTitle="VALORES POSIBLES ASIGNADOR IOT" sqref="H6" xr:uid="{096135EF-93C3-4A77-B956-B7FEB23325B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6AB63E62-D743-4F8B-AB4F-E522A296E081}">
      <formula1>"vultures@jpcert.or.jp,cve@mitre.org/cve@cert.org.tw,talos-cna@cisco.com/psirt@cisco.com,psirt@bosch.com,OTRO"</formula1>
    </dataValidation>
    <dataValidation type="list" allowBlank="1" showInputMessage="1" showErrorMessage="1" promptTitle="VALORES POSIBLES ASIGNADOR IOT" sqref="F4" xr:uid="{8D93BF99-8F0A-4DE4-B11F-59E380129228}">
      <formula1>"ALTA,BAJA,MEDIA"</formula1>
    </dataValidation>
    <dataValidation type="list" allowBlank="1" showInputMessage="1" showErrorMessage="1" sqref="G4" xr:uid="{95C3F468-9085-4D3D-82F0-96B3FB797798}">
      <formula1>"ALTA,BAJA,MEDIA"</formula1>
    </dataValidation>
    <dataValidation type="list" allowBlank="1" showInputMessage="1" showErrorMessage="1" promptTitle="VALORES POSIBLES ASIGNADOR IOT" sqref="F5" xr:uid="{C34EA493-E4A4-4363-914D-1A7D3E271E3D}">
      <formula1>"RED,LOCAL,RED ADYACENTE"</formula1>
    </dataValidation>
    <dataValidation type="list" allowBlank="1" showInputMessage="1" showErrorMessage="1" sqref="G5" xr:uid="{0223A53C-E4E6-4576-A86A-0821C305BE99}">
      <formula1>"RED,LOCAL,RED ADYACENTE"</formula1>
    </dataValidation>
  </dataValidations>
  <hyperlinks>
    <hyperlink ref="F4" r:id="rId1" display="cve@mitre.org/cve@cert.org.tw" xr:uid="{838A2566-4F20-41B1-A5B1-57E366E6A70B}"/>
    <hyperlink ref="G4" r:id="rId2" display="vultures@jpcert.or.jp" xr:uid="{167D85FF-B00A-4B52-AB44-F8A3D29BD91C}"/>
    <hyperlink ref="F5" r:id="rId3" display="cve@mitre.org/cve@cert.org.tw" xr:uid="{C3906B30-8AFE-41A8-8961-B7FCE1951661}"/>
    <hyperlink ref="G5" r:id="rId4" display="vultures@jpcert.or.jp" xr:uid="{EE98D29B-39A9-4DFB-9B2C-C3B7B3C137CE}"/>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D1210-3B69-4728-B1AD-0FD0A9F86866}">
  <dimension ref="B2:K99"/>
  <sheetViews>
    <sheetView topLeftCell="G1" zoomScale="40" zoomScaleNormal="40" workbookViewId="0">
      <selection activeCell="I4" sqref="I4:I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361</v>
      </c>
      <c r="C4" s="2" t="s">
        <v>362</v>
      </c>
      <c r="D4" s="293" t="s">
        <v>363</v>
      </c>
      <c r="E4" s="300" t="s">
        <v>282</v>
      </c>
      <c r="F4" s="299" t="s">
        <v>364</v>
      </c>
      <c r="G4" s="299" t="s">
        <v>364</v>
      </c>
      <c r="H4" s="307" t="s">
        <v>609</v>
      </c>
      <c r="I4" s="381" t="s">
        <v>611</v>
      </c>
      <c r="J4" s="378"/>
      <c r="K4" s="170"/>
    </row>
    <row r="5" spans="2:11" ht="188.25" customHeight="1" thickTop="1" thickBot="1" x14ac:dyDescent="0.3">
      <c r="B5" s="290" t="s">
        <v>588</v>
      </c>
      <c r="C5" s="2" t="s">
        <v>589</v>
      </c>
      <c r="D5" s="293" t="s">
        <v>590</v>
      </c>
      <c r="E5" s="300" t="s">
        <v>282</v>
      </c>
      <c r="F5" s="299" t="s">
        <v>364</v>
      </c>
      <c r="G5" s="299" t="s">
        <v>364</v>
      </c>
      <c r="H5" s="307" t="s">
        <v>610</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612</v>
      </c>
      <c r="D12" s="12"/>
      <c r="E12" s="12"/>
      <c r="F12" s="12"/>
      <c r="G12" s="65"/>
      <c r="H12" s="65"/>
      <c r="I12" s="65"/>
      <c r="J12" s="65"/>
    </row>
    <row r="13" spans="2:11" ht="102.75" customHeight="1" thickBot="1" x14ac:dyDescent="0.4">
      <c r="B13" s="13" t="s">
        <v>277</v>
      </c>
      <c r="C13" s="59" t="s">
        <v>613</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26" t="s">
        <v>614</v>
      </c>
      <c r="C15" s="27" t="s">
        <v>12</v>
      </c>
      <c r="D15" s="308" t="s">
        <v>326</v>
      </c>
      <c r="E15" s="193"/>
      <c r="F15" s="193"/>
      <c r="G15" s="65"/>
      <c r="H15" s="65"/>
      <c r="I15" s="65"/>
      <c r="J15" s="65"/>
    </row>
    <row r="16" spans="2:11" ht="36.75" customHeight="1" thickBot="1" x14ac:dyDescent="0.3">
      <c r="B16" s="310" t="s">
        <v>317</v>
      </c>
      <c r="C16" s="311">
        <f>SUM(C17:C19)</f>
        <v>966</v>
      </c>
      <c r="D16" s="312">
        <f>(C16/(C$29/100))%</f>
        <v>0.46734397677793899</v>
      </c>
      <c r="E16" s="207"/>
      <c r="F16" s="159"/>
      <c r="G16" s="65"/>
      <c r="H16" s="65"/>
      <c r="I16" s="65"/>
      <c r="J16" s="65"/>
    </row>
    <row r="17" spans="2:10" ht="23.25" x14ac:dyDescent="0.25">
      <c r="B17" s="73" t="s">
        <v>364</v>
      </c>
      <c r="C17" s="241">
        <v>3</v>
      </c>
      <c r="D17" s="309">
        <f>(C17/(C$16/100))%</f>
        <v>3.105590062111801E-3</v>
      </c>
      <c r="E17" s="220"/>
      <c r="F17" s="160"/>
      <c r="G17" s="65"/>
      <c r="H17" s="65"/>
      <c r="I17" s="65"/>
      <c r="J17" s="65"/>
    </row>
    <row r="18" spans="2:10" ht="24" thickBot="1" x14ac:dyDescent="0.3">
      <c r="B18" s="73" t="s">
        <v>323</v>
      </c>
      <c r="C18" s="241">
        <v>30</v>
      </c>
      <c r="D18" s="309">
        <f t="shared" ref="D18:D19" si="0">(C18/(C$16/100))%</f>
        <v>3.1055900621118012E-2</v>
      </c>
      <c r="E18" s="220"/>
      <c r="F18" s="160"/>
      <c r="G18" s="65"/>
      <c r="H18" s="65"/>
      <c r="I18" s="65"/>
      <c r="J18" s="65"/>
    </row>
    <row r="19" spans="2:10" ht="24" thickBot="1" x14ac:dyDescent="0.3">
      <c r="B19" s="313" t="s">
        <v>256</v>
      </c>
      <c r="C19" s="240">
        <v>933</v>
      </c>
      <c r="D19" s="309">
        <f t="shared" si="0"/>
        <v>0.96583850931677018</v>
      </c>
      <c r="E19" s="220"/>
      <c r="F19" s="160"/>
      <c r="G19" s="65"/>
      <c r="H19" s="65"/>
      <c r="I19" s="65"/>
      <c r="J19" s="65"/>
    </row>
    <row r="20" spans="2:10" ht="24" thickBot="1" x14ac:dyDescent="0.3">
      <c r="B20" s="310" t="s">
        <v>318</v>
      </c>
      <c r="C20" s="311">
        <f>SUM(C21:C23)</f>
        <v>611</v>
      </c>
      <c r="D20" s="312">
        <f>(C20/(C$29/100))%</f>
        <v>0.29559748427672955</v>
      </c>
      <c r="E20" s="220"/>
      <c r="F20" s="160"/>
      <c r="G20" s="65"/>
      <c r="H20" s="65"/>
      <c r="I20" s="65"/>
      <c r="J20" s="65"/>
    </row>
    <row r="21" spans="2:10" ht="23.25" x14ac:dyDescent="0.25">
      <c r="B21" s="73" t="s">
        <v>364</v>
      </c>
      <c r="C21" s="241">
        <v>6</v>
      </c>
      <c r="D21" s="309">
        <f>(C21/(C$20/100))%</f>
        <v>9.8199672667757757E-3</v>
      </c>
      <c r="E21" s="166"/>
      <c r="F21" s="161"/>
      <c r="G21" s="65"/>
      <c r="H21" s="65"/>
      <c r="I21" s="65"/>
      <c r="J21" s="65"/>
    </row>
    <row r="22" spans="2:10" ht="24" thickBot="1" x14ac:dyDescent="0.3">
      <c r="B22" s="73" t="s">
        <v>323</v>
      </c>
      <c r="C22" s="110">
        <v>129</v>
      </c>
      <c r="D22" s="309">
        <f t="shared" ref="D22:D23" si="1">(C22/(C$20/100))%</f>
        <v>0.21112929623567922</v>
      </c>
      <c r="E22" s="166"/>
      <c r="F22" s="161"/>
      <c r="G22" s="65"/>
      <c r="H22" s="65"/>
      <c r="I22" s="65"/>
      <c r="J22" s="65"/>
    </row>
    <row r="23" spans="2:10" ht="24" thickBot="1" x14ac:dyDescent="0.3">
      <c r="B23" s="313" t="s">
        <v>256</v>
      </c>
      <c r="C23" s="240">
        <v>476</v>
      </c>
      <c r="D23" s="309">
        <f t="shared" si="1"/>
        <v>0.77905073649754497</v>
      </c>
      <c r="E23" s="166"/>
      <c r="F23" s="161"/>
      <c r="G23" s="65"/>
      <c r="H23" s="65"/>
      <c r="I23" s="65"/>
      <c r="J23" s="65"/>
    </row>
    <row r="24" spans="2:10" ht="24" thickBot="1" x14ac:dyDescent="0.3">
      <c r="B24" s="310" t="s">
        <v>319</v>
      </c>
      <c r="C24" s="311">
        <f>SUM(C25:C27)</f>
        <v>137</v>
      </c>
      <c r="D24" s="312">
        <f>(C24/(C$29/100))%</f>
        <v>6.6279632317368165E-2</v>
      </c>
      <c r="E24" s="166"/>
      <c r="F24" s="161"/>
      <c r="G24" s="65"/>
      <c r="H24" s="65"/>
      <c r="I24" s="65"/>
      <c r="J24" s="65"/>
    </row>
    <row r="25" spans="2:10" ht="23.25" x14ac:dyDescent="0.25">
      <c r="B25" s="73" t="s">
        <v>364</v>
      </c>
      <c r="C25" s="241">
        <v>121</v>
      </c>
      <c r="D25" s="309">
        <f>(C25/(C$24/100))%</f>
        <v>0.88321167883211671</v>
      </c>
      <c r="E25" s="166"/>
      <c r="F25" s="161"/>
      <c r="G25" s="65"/>
      <c r="H25" s="65"/>
      <c r="I25" s="65"/>
      <c r="J25" s="65"/>
    </row>
    <row r="26" spans="2:10" ht="24" thickBot="1" x14ac:dyDescent="0.3">
      <c r="B26" s="73" t="s">
        <v>323</v>
      </c>
      <c r="C26" s="110">
        <v>13</v>
      </c>
      <c r="D26" s="309">
        <f t="shared" ref="D26:D27" si="2">(C26/(C$24/100))%</f>
        <v>9.4890510948905091E-2</v>
      </c>
      <c r="E26" s="166"/>
      <c r="F26" s="161"/>
      <c r="G26" s="65"/>
      <c r="H26" s="65"/>
      <c r="I26" s="65"/>
      <c r="J26" s="65"/>
    </row>
    <row r="27" spans="2:10" ht="24" thickBot="1" x14ac:dyDescent="0.3">
      <c r="B27" s="313" t="s">
        <v>256</v>
      </c>
      <c r="C27" s="240">
        <v>3</v>
      </c>
      <c r="D27" s="309">
        <f t="shared" si="2"/>
        <v>2.1897810218978103E-2</v>
      </c>
      <c r="E27" s="166"/>
      <c r="F27" s="161"/>
      <c r="G27" s="65"/>
      <c r="H27" s="65"/>
      <c r="I27" s="65"/>
      <c r="J27" s="65"/>
    </row>
    <row r="28" spans="2:10" ht="24" thickBot="1" x14ac:dyDescent="0.3">
      <c r="B28" s="310" t="s">
        <v>304</v>
      </c>
      <c r="C28" s="311">
        <v>353</v>
      </c>
      <c r="D28" s="312">
        <f>(C28/(C$29/100))%</f>
        <v>0.17077890662796322</v>
      </c>
      <c r="E28" s="166"/>
      <c r="F28" s="161"/>
      <c r="G28" s="65"/>
      <c r="H28" s="65"/>
      <c r="I28" s="65"/>
      <c r="J28" s="65"/>
    </row>
    <row r="29" spans="2:10" ht="24" thickBot="1" x14ac:dyDescent="0.3">
      <c r="B29" s="67" t="s">
        <v>251</v>
      </c>
      <c r="C29" s="68">
        <f>C16+C20+C24+C28</f>
        <v>2067</v>
      </c>
      <c r="D29" s="238">
        <f>D28+D24+D20+D16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24" thickBot="1" x14ac:dyDescent="0.4">
      <c r="B32" s="348" t="s">
        <v>615</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618</v>
      </c>
      <c r="D35" s="161"/>
      <c r="E35" s="166"/>
      <c r="F35" s="161"/>
      <c r="G35" s="65"/>
      <c r="H35" s="65"/>
      <c r="I35" s="65"/>
      <c r="J35" s="65"/>
    </row>
    <row r="36" spans="2:10" ht="88.5" customHeight="1" thickBot="1" x14ac:dyDescent="0.3">
      <c r="B36" s="134" t="s">
        <v>277</v>
      </c>
      <c r="C36" s="135" t="s">
        <v>616</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623</v>
      </c>
      <c r="C40" s="377" t="s">
        <v>316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317</v>
      </c>
      <c r="D42" s="262" t="s">
        <v>318</v>
      </c>
      <c r="E42" s="262" t="s">
        <v>319</v>
      </c>
      <c r="F42" s="263" t="s">
        <v>250</v>
      </c>
      <c r="G42" s="65"/>
      <c r="H42" s="65"/>
      <c r="I42" s="65"/>
    </row>
    <row r="43" spans="2:10" ht="24" thickBot="1" x14ac:dyDescent="0.3">
      <c r="B43" s="70" t="s">
        <v>364</v>
      </c>
      <c r="C43" s="180">
        <f>(C17/(C$29/100))%</f>
        <v>1.4513788098693759E-3</v>
      </c>
      <c r="D43" s="180">
        <f>(C21/(C$29/100))%</f>
        <v>2.9027576197387518E-3</v>
      </c>
      <c r="E43" s="180">
        <f>(C25/(C$29/100))%</f>
        <v>5.8538945331398154E-2</v>
      </c>
      <c r="F43" s="265">
        <v>0</v>
      </c>
      <c r="G43" s="65"/>
      <c r="H43" s="65"/>
      <c r="I43" s="65"/>
    </row>
    <row r="44" spans="2:10" ht="24" thickBot="1" x14ac:dyDescent="0.3">
      <c r="B44" s="70" t="s">
        <v>323</v>
      </c>
      <c r="C44" s="180">
        <f>(C18/(C$29/100))%</f>
        <v>1.4513788098693758E-2</v>
      </c>
      <c r="D44" s="180">
        <f>(C22/(C$29/100))%</f>
        <v>6.2409288824383152E-2</v>
      </c>
      <c r="E44" s="180">
        <f>(C26/(C$29/100))%</f>
        <v>6.2893081761006284E-3</v>
      </c>
      <c r="F44" s="265">
        <v>0</v>
      </c>
      <c r="G44" s="65"/>
      <c r="H44" s="65"/>
      <c r="I44" s="65"/>
    </row>
    <row r="45" spans="2:10" ht="24" thickBot="1" x14ac:dyDescent="0.3">
      <c r="B45" s="70" t="s">
        <v>256</v>
      </c>
      <c r="C45" s="196">
        <f>(C19/(C$29/100))%</f>
        <v>0.4513788098693759</v>
      </c>
      <c r="D45" s="196">
        <f>(C23/(C$29/100))%</f>
        <v>0.23028543783260763</v>
      </c>
      <c r="E45" s="196">
        <f>(C27/(C$29/100))%</f>
        <v>1.4513788098693759E-3</v>
      </c>
      <c r="F45" s="267">
        <v>0</v>
      </c>
      <c r="G45" s="65"/>
      <c r="H45" s="65"/>
      <c r="I45" s="65"/>
    </row>
    <row r="46" spans="2:10" ht="75" customHeight="1" thickBot="1" x14ac:dyDescent="0.3">
      <c r="B46" s="79" t="s">
        <v>260</v>
      </c>
      <c r="C46" s="212">
        <f>SUM(C43:C45)</f>
        <v>0.46734397677793904</v>
      </c>
      <c r="D46" s="212">
        <f>SUM(D43:D45)</f>
        <v>0.29559748427672955</v>
      </c>
      <c r="E46" s="212">
        <f>SUM(E43:E45)</f>
        <v>6.6279632317368151E-2</v>
      </c>
      <c r="F46" s="212">
        <f>D28</f>
        <v>0.17077890662796322</v>
      </c>
      <c r="G46" s="65"/>
      <c r="H46" s="65"/>
      <c r="I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41:G41"/>
    <mergeCell ref="I4:I5"/>
    <mergeCell ref="J4:J5"/>
    <mergeCell ref="B9:D9"/>
    <mergeCell ref="B32:C32"/>
    <mergeCell ref="C40:G40"/>
  </mergeCells>
  <dataValidations count="4">
    <dataValidation type="list" allowBlank="1" showInputMessage="1" showErrorMessage="1" sqref="I6" xr:uid="{1012D538-2DE1-4B5B-8CAF-23AC02E4041C}">
      <formula1>"vultures@jpcert.or.jp,cve@mitre.org/cve@cert.org.tw,talos-cna@cisco.com/psirt@cisco.com,psirt@bosch.com,OTRO"</formula1>
    </dataValidation>
    <dataValidation type="list" allowBlank="1" showInputMessage="1" showErrorMessage="1" promptTitle="VALORES POSIBLES ASIGNADOR IOT" sqref="H6" xr:uid="{4FC14E47-F9F9-4CBC-84D1-BFB905F8391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G5" xr:uid="{CE2D0E5A-77DE-4F61-BD75-99BF3C418DE2}">
      <formula1>"ALTA,BAJA,MEDIA"</formula1>
    </dataValidation>
    <dataValidation type="list" allowBlank="1" showInputMessage="1" showErrorMessage="1" promptTitle="VALORES POSIBLES ASIGNADOR IOT" sqref="F4:F5" xr:uid="{A5EFE65C-BC09-479A-8164-713C27F54562}">
      <formula1>"ALTA,BAJA,MEDIA"</formula1>
    </dataValidation>
  </dataValidations>
  <hyperlinks>
    <hyperlink ref="F4" r:id="rId1" display="cve@mitre.org/cve@cert.org.tw" xr:uid="{AE4B1E73-142A-404C-844B-A574CBD00C99}"/>
    <hyperlink ref="G4" r:id="rId2" display="vultures@jpcert.or.jp" xr:uid="{3A8B8250-987D-450D-AAEE-74232B17CE67}"/>
    <hyperlink ref="F5" r:id="rId3" display="cve@mitre.org/cve@cert.org.tw" xr:uid="{C8653E62-BEF2-4EC0-8EB2-D34606A8E451}"/>
    <hyperlink ref="G5" r:id="rId4" display="vultures@jpcert.or.jp" xr:uid="{FC6AAF21-307D-489C-8441-CBCE0CA6C953}"/>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C51CF-751C-494C-8C22-C12E83DB4CBC}">
  <dimension ref="B2:I160"/>
  <sheetViews>
    <sheetView topLeftCell="A104" zoomScale="50" zoomScaleNormal="50" workbookViewId="0">
      <selection activeCell="C113" sqref="C113"/>
    </sheetView>
  </sheetViews>
  <sheetFormatPr baseColWidth="10" defaultRowHeight="15" x14ac:dyDescent="0.25"/>
  <cols>
    <col min="2" max="2" width="98" customWidth="1"/>
    <col min="3" max="3" width="111.140625" customWidth="1"/>
    <col min="4" max="4" width="108.28515625" customWidth="1"/>
    <col min="5" max="5" width="56.85546875" customWidth="1"/>
    <col min="6" max="6" width="87.5703125" customWidth="1"/>
    <col min="7" max="7" width="111.7109375" customWidth="1"/>
    <col min="8" max="8" width="113.5703125" customWidth="1"/>
    <col min="9" max="9" width="69" customWidth="1"/>
  </cols>
  <sheetData>
    <row r="2" spans="2:9" ht="15.75" thickBot="1" x14ac:dyDescent="0.3"/>
    <row r="3" spans="2:9" ht="24" thickBot="1" x14ac:dyDescent="0.4">
      <c r="B3" s="123" t="s">
        <v>0</v>
      </c>
      <c r="C3" s="124" t="s">
        <v>1</v>
      </c>
      <c r="D3" s="124" t="s">
        <v>2</v>
      </c>
      <c r="E3" s="124" t="s">
        <v>3</v>
      </c>
      <c r="F3" s="124" t="s">
        <v>243</v>
      </c>
      <c r="G3" s="124" t="s">
        <v>244</v>
      </c>
      <c r="H3" s="124" t="s">
        <v>4</v>
      </c>
      <c r="I3" s="125" t="s">
        <v>274</v>
      </c>
    </row>
    <row r="4" spans="2:9" ht="115.5" customHeight="1" x14ac:dyDescent="0.25">
      <c r="B4" s="120" t="s">
        <v>270</v>
      </c>
      <c r="C4" s="111" t="s">
        <v>271</v>
      </c>
      <c r="D4" s="112" t="s">
        <v>273</v>
      </c>
      <c r="E4" s="113" t="s">
        <v>272</v>
      </c>
      <c r="F4" s="114">
        <v>2023</v>
      </c>
      <c r="G4" s="114">
        <v>2023</v>
      </c>
      <c r="H4" s="122" t="s">
        <v>275</v>
      </c>
      <c r="I4" s="367" t="s">
        <v>280</v>
      </c>
    </row>
    <row r="5" spans="2:9" ht="188.25" customHeight="1" thickBot="1" x14ac:dyDescent="0.3">
      <c r="B5" s="121" t="s">
        <v>245</v>
      </c>
      <c r="C5" s="115" t="s">
        <v>246</v>
      </c>
      <c r="D5" s="116" t="s">
        <v>247</v>
      </c>
      <c r="E5" s="117" t="s">
        <v>282</v>
      </c>
      <c r="F5" s="118" t="s">
        <v>256</v>
      </c>
      <c r="G5" s="118" t="s">
        <v>256</v>
      </c>
      <c r="H5" s="119" t="s">
        <v>248</v>
      </c>
      <c r="I5" s="368"/>
    </row>
    <row r="6" spans="2:9" ht="15.75" thickBot="1" x14ac:dyDescent="0.3">
      <c r="B6" s="109"/>
      <c r="C6" s="51"/>
      <c r="D6" s="21"/>
      <c r="E6" s="52"/>
      <c r="F6" s="53"/>
      <c r="G6" s="54"/>
      <c r="H6" s="21"/>
    </row>
    <row r="7" spans="2:9" ht="24.75" thickTop="1" thickBot="1" x14ac:dyDescent="0.4">
      <c r="B7" s="345" t="s">
        <v>9</v>
      </c>
      <c r="C7" s="357"/>
      <c r="D7" s="358"/>
      <c r="E7" s="55"/>
      <c r="F7" s="359" t="s">
        <v>175</v>
      </c>
      <c r="G7" s="360"/>
      <c r="H7" s="347"/>
      <c r="I7" s="8"/>
    </row>
    <row r="8" spans="2:9" ht="20.25" thickTop="1" thickBot="1" x14ac:dyDescent="0.3">
      <c r="B8" s="6"/>
      <c r="C8" s="6"/>
      <c r="D8" s="7"/>
      <c r="E8" s="8"/>
      <c r="F8" s="56"/>
      <c r="G8" s="6"/>
      <c r="H8" s="7"/>
      <c r="I8" s="57"/>
    </row>
    <row r="9" spans="2:9" ht="21.75" thickBot="1" x14ac:dyDescent="0.4">
      <c r="B9" s="9" t="s">
        <v>10</v>
      </c>
      <c r="C9" s="10" t="s">
        <v>249</v>
      </c>
      <c r="D9" s="11"/>
      <c r="E9" s="12"/>
      <c r="F9" s="9" t="s">
        <v>10</v>
      </c>
      <c r="G9" s="10" t="s">
        <v>249</v>
      </c>
      <c r="H9" s="58"/>
      <c r="I9" s="8"/>
    </row>
    <row r="10" spans="2:9" ht="75.75" customHeight="1" thickBot="1" x14ac:dyDescent="0.4">
      <c r="B10" s="13" t="s">
        <v>11</v>
      </c>
      <c r="C10" s="59" t="s">
        <v>285</v>
      </c>
      <c r="D10" s="126"/>
      <c r="E10" s="12"/>
      <c r="F10" s="13" t="s">
        <v>11</v>
      </c>
      <c r="G10" s="59" t="s">
        <v>285</v>
      </c>
      <c r="H10" s="58"/>
      <c r="I10" s="8"/>
    </row>
    <row r="11" spans="2:9" ht="105.75" customHeight="1" thickBot="1" x14ac:dyDescent="0.4">
      <c r="B11" s="13" t="s">
        <v>277</v>
      </c>
      <c r="C11" s="59" t="s">
        <v>278</v>
      </c>
      <c r="D11" s="12"/>
      <c r="E11" s="12"/>
      <c r="F11" s="13" t="s">
        <v>277</v>
      </c>
      <c r="G11" s="59" t="s">
        <v>278</v>
      </c>
      <c r="H11" s="60"/>
      <c r="I11" s="8"/>
    </row>
    <row r="12" spans="2:9" ht="16.5" thickBot="1" x14ac:dyDescent="0.3">
      <c r="B12" s="61"/>
      <c r="C12" s="21"/>
      <c r="F12" s="21"/>
      <c r="H12" s="62"/>
    </row>
    <row r="13" spans="2:9" ht="57" customHeight="1" thickBot="1" x14ac:dyDescent="0.3">
      <c r="B13" s="31" t="s">
        <v>254</v>
      </c>
      <c r="C13" s="32" t="s">
        <v>12</v>
      </c>
      <c r="D13" s="33" t="s">
        <v>263</v>
      </c>
      <c r="F13" s="31" t="s">
        <v>254</v>
      </c>
      <c r="G13" s="32" t="s">
        <v>12</v>
      </c>
      <c r="H13" s="33" t="s">
        <v>263</v>
      </c>
    </row>
    <row r="14" spans="2:9" ht="24" thickBot="1" x14ac:dyDescent="0.3">
      <c r="B14" s="79" t="s">
        <v>252</v>
      </c>
      <c r="C14" s="80">
        <f>SUM(C15:C21)</f>
        <v>1987</v>
      </c>
      <c r="D14" s="81">
        <f>SUM(D15:D21)</f>
        <v>1</v>
      </c>
      <c r="F14" s="79" t="s">
        <v>252</v>
      </c>
      <c r="G14" s="80">
        <f>SUM(G15:G21)</f>
        <v>80</v>
      </c>
      <c r="H14" s="81">
        <f>SUM(H15:H21)</f>
        <v>1</v>
      </c>
    </row>
    <row r="15" spans="2:9" ht="31.5" customHeight="1" x14ac:dyDescent="0.25">
      <c r="B15" s="70">
        <v>2023</v>
      </c>
      <c r="C15" s="71">
        <v>23</v>
      </c>
      <c r="D15" s="92">
        <v>1.1599999999999999E-2</v>
      </c>
      <c r="F15" s="70">
        <v>2023</v>
      </c>
      <c r="G15" s="71">
        <v>0</v>
      </c>
      <c r="H15" s="92">
        <v>0</v>
      </c>
    </row>
    <row r="16" spans="2:9" ht="24.75" customHeight="1" x14ac:dyDescent="0.25">
      <c r="B16" s="73">
        <v>2022</v>
      </c>
      <c r="C16" s="64">
        <v>695</v>
      </c>
      <c r="D16" s="93">
        <v>0.3498</v>
      </c>
      <c r="F16" s="73">
        <v>2022</v>
      </c>
      <c r="G16" s="64">
        <v>5</v>
      </c>
      <c r="H16" s="93">
        <v>6.25E-2</v>
      </c>
    </row>
    <row r="17" spans="2:8" ht="29.25" customHeight="1" x14ac:dyDescent="0.25">
      <c r="B17" s="75">
        <v>2021</v>
      </c>
      <c r="C17" s="64">
        <v>353</v>
      </c>
      <c r="D17" s="93">
        <v>0.17760000000000001</v>
      </c>
      <c r="F17" s="75">
        <v>2021</v>
      </c>
      <c r="G17" s="64">
        <v>12</v>
      </c>
      <c r="H17" s="93">
        <v>0.15</v>
      </c>
    </row>
    <row r="18" spans="2:8" ht="29.25" customHeight="1" x14ac:dyDescent="0.25">
      <c r="B18" s="75">
        <v>2020</v>
      </c>
      <c r="C18" s="64">
        <v>374</v>
      </c>
      <c r="D18" s="93">
        <v>0.18820000000000001</v>
      </c>
      <c r="F18" s="75">
        <v>2020</v>
      </c>
      <c r="G18" s="64">
        <v>3</v>
      </c>
      <c r="H18" s="93">
        <v>3.7499999999999999E-2</v>
      </c>
    </row>
    <row r="19" spans="2:8" ht="29.25" customHeight="1" x14ac:dyDescent="0.25">
      <c r="B19" s="75">
        <v>2019</v>
      </c>
      <c r="C19" s="64">
        <v>392</v>
      </c>
      <c r="D19" s="93">
        <v>0.1973</v>
      </c>
      <c r="F19" s="75">
        <v>2019</v>
      </c>
      <c r="G19" s="64">
        <v>14</v>
      </c>
      <c r="H19" s="93">
        <v>0.17499999999999999</v>
      </c>
    </row>
    <row r="20" spans="2:8" ht="29.25" customHeight="1" x14ac:dyDescent="0.25">
      <c r="B20" s="75" t="s">
        <v>253</v>
      </c>
      <c r="C20" s="64">
        <v>100</v>
      </c>
      <c r="D20" s="93">
        <v>5.0299999999999997E-2</v>
      </c>
      <c r="F20" s="75" t="s">
        <v>253</v>
      </c>
      <c r="G20" s="64">
        <v>31</v>
      </c>
      <c r="H20" s="93">
        <v>0.38750000000000001</v>
      </c>
    </row>
    <row r="21" spans="2:8" ht="32.25" customHeight="1" thickBot="1" x14ac:dyDescent="0.3">
      <c r="B21" s="76" t="s">
        <v>250</v>
      </c>
      <c r="C21" s="77">
        <v>50</v>
      </c>
      <c r="D21" s="94">
        <v>2.52E-2</v>
      </c>
      <c r="F21" s="76" t="s">
        <v>250</v>
      </c>
      <c r="G21" s="77">
        <v>15</v>
      </c>
      <c r="H21" s="94">
        <v>0.1875</v>
      </c>
    </row>
    <row r="22" spans="2:8" ht="32.25" customHeight="1" thickBot="1" x14ac:dyDescent="0.3">
      <c r="B22" s="67" t="s">
        <v>251</v>
      </c>
      <c r="C22" s="68">
        <f>C14</f>
        <v>1987</v>
      </c>
      <c r="D22" s="69">
        <f>D14</f>
        <v>1</v>
      </c>
      <c r="F22" s="67" t="s">
        <v>251</v>
      </c>
      <c r="G22" s="68">
        <f>G14</f>
        <v>80</v>
      </c>
      <c r="H22" s="69">
        <f>H14</f>
        <v>1</v>
      </c>
    </row>
    <row r="23" spans="2:8" ht="32.25" customHeight="1" thickBot="1" x14ac:dyDescent="0.3"/>
    <row r="24" spans="2:8" ht="32.25" customHeight="1" thickBot="1" x14ac:dyDescent="0.4">
      <c r="B24" s="361" t="s">
        <v>267</v>
      </c>
      <c r="C24" s="362"/>
      <c r="F24" s="363" t="s">
        <v>268</v>
      </c>
      <c r="G24" s="364"/>
    </row>
    <row r="25" spans="2:8" ht="32.25" customHeight="1" thickBot="1" x14ac:dyDescent="0.4">
      <c r="B25" s="130"/>
      <c r="C25" s="130"/>
      <c r="F25" s="127"/>
      <c r="G25" s="139"/>
    </row>
    <row r="26" spans="2:8" ht="69.75" customHeight="1" thickBot="1" x14ac:dyDescent="0.3">
      <c r="B26" s="136" t="s">
        <v>10</v>
      </c>
      <c r="C26" s="137" t="s">
        <v>249</v>
      </c>
      <c r="F26" s="136" t="s">
        <v>10</v>
      </c>
      <c r="G26" s="137" t="s">
        <v>249</v>
      </c>
    </row>
    <row r="27" spans="2:8" ht="77.25" customHeight="1" thickBot="1" x14ac:dyDescent="0.3">
      <c r="B27" s="132" t="s">
        <v>11</v>
      </c>
      <c r="C27" s="59" t="s">
        <v>285</v>
      </c>
      <c r="F27" s="132" t="s">
        <v>11</v>
      </c>
      <c r="G27" s="133" t="s">
        <v>276</v>
      </c>
    </row>
    <row r="28" spans="2:8" ht="122.25" customHeight="1" thickBot="1" x14ac:dyDescent="0.3">
      <c r="B28" s="134" t="s">
        <v>277</v>
      </c>
      <c r="C28" s="135" t="s">
        <v>279</v>
      </c>
      <c r="F28" s="134" t="s">
        <v>277</v>
      </c>
      <c r="G28" s="135" t="s">
        <v>279</v>
      </c>
    </row>
    <row r="29" spans="2:8" ht="32.25" customHeight="1" x14ac:dyDescent="0.35">
      <c r="B29" s="131"/>
      <c r="C29" s="131"/>
      <c r="F29" s="140"/>
      <c r="G29" s="141"/>
      <c r="H29" s="8"/>
    </row>
    <row r="30" spans="2:8" ht="32.25" customHeight="1" x14ac:dyDescent="0.35">
      <c r="B30" s="128"/>
      <c r="C30" s="128"/>
      <c r="F30" s="142"/>
      <c r="G30" s="143"/>
      <c r="H30" s="8"/>
    </row>
    <row r="31" spans="2:8" ht="32.25" customHeight="1" x14ac:dyDescent="0.35">
      <c r="B31" s="128"/>
      <c r="C31" s="128"/>
      <c r="F31" s="129"/>
      <c r="G31" s="144"/>
      <c r="H31" s="8"/>
    </row>
    <row r="32" spans="2:8" ht="32.25" customHeight="1" thickBot="1" x14ac:dyDescent="0.3">
      <c r="F32" s="138"/>
      <c r="G32" s="138"/>
    </row>
    <row r="33" spans="2:8" ht="32.25" customHeight="1" thickBot="1" x14ac:dyDescent="0.4">
      <c r="B33" s="101" t="s">
        <v>265</v>
      </c>
      <c r="C33" s="100" t="s">
        <v>266</v>
      </c>
      <c r="F33" s="101" t="s">
        <v>265</v>
      </c>
      <c r="G33" s="100" t="s">
        <v>266</v>
      </c>
    </row>
    <row r="34" spans="2:8" ht="32.25" customHeight="1" thickBot="1" x14ac:dyDescent="0.4">
      <c r="C34" s="106" t="s">
        <v>264</v>
      </c>
      <c r="D34" s="102"/>
      <c r="G34" s="106" t="s">
        <v>264</v>
      </c>
      <c r="H34" s="102"/>
    </row>
    <row r="35" spans="2:8" ht="32.25" customHeight="1" thickBot="1" x14ac:dyDescent="0.3">
      <c r="C35" s="104" t="s">
        <v>252</v>
      </c>
      <c r="D35" s="107"/>
      <c r="E35" s="108"/>
      <c r="G35" s="104" t="s">
        <v>252</v>
      </c>
      <c r="H35" s="105"/>
    </row>
    <row r="36" spans="2:8" ht="32.25" customHeight="1" x14ac:dyDescent="0.25">
      <c r="B36" s="95">
        <v>2023</v>
      </c>
      <c r="C36" s="103">
        <v>1.1599999999999999E-2</v>
      </c>
      <c r="D36" s="66"/>
      <c r="F36" s="95">
        <v>2023</v>
      </c>
      <c r="G36" s="92">
        <v>0</v>
      </c>
      <c r="H36" s="66"/>
    </row>
    <row r="37" spans="2:8" ht="32.25" customHeight="1" x14ac:dyDescent="0.25">
      <c r="B37" s="96">
        <v>2022</v>
      </c>
      <c r="C37" s="74">
        <v>0.3498</v>
      </c>
      <c r="D37" s="66"/>
      <c r="F37" s="96">
        <v>2022</v>
      </c>
      <c r="G37" s="93">
        <v>6.25E-2</v>
      </c>
      <c r="H37" s="66"/>
    </row>
    <row r="38" spans="2:8" ht="32.25" customHeight="1" x14ac:dyDescent="0.25">
      <c r="B38" s="97">
        <v>2021</v>
      </c>
      <c r="C38" s="74">
        <v>0.17760000000000001</v>
      </c>
      <c r="D38" s="66"/>
      <c r="F38" s="97">
        <v>2021</v>
      </c>
      <c r="G38" s="93">
        <v>0.15</v>
      </c>
      <c r="H38" s="66"/>
    </row>
    <row r="39" spans="2:8" ht="32.25" customHeight="1" x14ac:dyDescent="0.25">
      <c r="B39" s="97">
        <v>2020</v>
      </c>
      <c r="C39" s="74">
        <v>0.18820000000000001</v>
      </c>
      <c r="D39" s="66"/>
      <c r="F39" s="97">
        <v>2020</v>
      </c>
      <c r="G39" s="93">
        <v>3.7499999999999999E-2</v>
      </c>
      <c r="H39" s="66"/>
    </row>
    <row r="40" spans="2:8" ht="32.25" customHeight="1" x14ac:dyDescent="0.25">
      <c r="B40" s="97">
        <v>2019</v>
      </c>
      <c r="C40" s="74">
        <v>0.1973</v>
      </c>
      <c r="D40" s="66"/>
      <c r="F40" s="97">
        <v>2019</v>
      </c>
      <c r="G40" s="93">
        <v>0.17499999999999999</v>
      </c>
      <c r="H40" s="66"/>
    </row>
    <row r="41" spans="2:8" ht="32.25" customHeight="1" x14ac:dyDescent="0.25">
      <c r="B41" s="97" t="s">
        <v>253</v>
      </c>
      <c r="C41" s="74">
        <v>5.0299999999999997E-2</v>
      </c>
      <c r="D41" s="66"/>
      <c r="F41" s="97" t="s">
        <v>253</v>
      </c>
      <c r="G41" s="93">
        <v>0.38750000000000001</v>
      </c>
      <c r="H41" s="66"/>
    </row>
    <row r="42" spans="2:8" ht="32.25" customHeight="1" thickBot="1" x14ac:dyDescent="0.3">
      <c r="B42" s="98" t="s">
        <v>250</v>
      </c>
      <c r="C42" s="78">
        <v>2.52E-2</v>
      </c>
      <c r="D42" s="66"/>
      <c r="F42" s="98" t="s">
        <v>250</v>
      </c>
      <c r="G42" s="94">
        <v>0.1875</v>
      </c>
      <c r="H42" s="66"/>
    </row>
    <row r="43" spans="2:8" ht="32.25" customHeight="1" thickBot="1" x14ac:dyDescent="0.3">
      <c r="B43" s="79" t="s">
        <v>260</v>
      </c>
      <c r="C43" s="81">
        <v>1</v>
      </c>
      <c r="D43" s="66"/>
      <c r="F43" s="79" t="s">
        <v>260</v>
      </c>
      <c r="G43" s="81">
        <v>1</v>
      </c>
      <c r="H43" s="66"/>
    </row>
    <row r="44" spans="2:8" ht="32.25" customHeight="1" x14ac:dyDescent="0.25"/>
    <row r="45" spans="2:8" ht="32.25" customHeight="1" x14ac:dyDescent="0.25"/>
    <row r="46" spans="2:8" ht="32.25" customHeight="1" x14ac:dyDescent="0.25"/>
    <row r="47" spans="2:8" ht="32.25" customHeight="1" x14ac:dyDescent="0.25"/>
    <row r="48" spans="2:8" ht="32.25" customHeight="1" x14ac:dyDescent="0.25"/>
    <row r="49" spans="2:8" ht="32.25" customHeight="1" x14ac:dyDescent="0.25"/>
    <row r="50" spans="2:8" ht="32.25" customHeight="1" x14ac:dyDescent="0.25"/>
    <row r="51" spans="2:8" ht="32.25" customHeight="1" x14ac:dyDescent="0.25"/>
    <row r="52" spans="2:8" ht="32.25" customHeight="1" x14ac:dyDescent="0.25"/>
    <row r="53" spans="2:8" ht="32.25" customHeight="1" x14ac:dyDescent="0.25"/>
    <row r="54" spans="2:8" ht="32.25" customHeight="1" x14ac:dyDescent="0.25"/>
    <row r="55" spans="2:8" ht="32.25" customHeight="1" x14ac:dyDescent="0.25"/>
    <row r="56" spans="2:8" ht="32.25" customHeight="1" x14ac:dyDescent="0.25"/>
    <row r="57" spans="2:8" ht="32.25" customHeight="1" x14ac:dyDescent="0.25"/>
    <row r="58" spans="2:8" ht="32.25" customHeight="1" x14ac:dyDescent="0.25"/>
    <row r="59" spans="2:8" ht="32.25" customHeight="1" x14ac:dyDescent="0.25"/>
    <row r="60" spans="2:8" ht="32.25" customHeight="1" x14ac:dyDescent="0.25"/>
    <row r="61" spans="2:8" ht="72.75" customHeight="1" x14ac:dyDescent="0.25">
      <c r="B61" s="65"/>
      <c r="C61" s="65"/>
      <c r="D61" s="65"/>
      <c r="E61" s="65"/>
      <c r="F61" s="65"/>
      <c r="G61" s="65"/>
      <c r="H61" s="65"/>
    </row>
    <row r="62" spans="2:8" ht="72.75" customHeight="1" x14ac:dyDescent="0.25">
      <c r="B62" s="65"/>
      <c r="C62" s="65"/>
      <c r="D62" s="65"/>
      <c r="E62" s="65"/>
      <c r="F62" s="65"/>
      <c r="G62" s="65"/>
      <c r="H62" s="65"/>
    </row>
    <row r="63" spans="2:8" ht="72.75" customHeight="1" thickBot="1" x14ac:dyDescent="0.3">
      <c r="B63" s="65"/>
      <c r="C63" s="65"/>
      <c r="D63" s="65"/>
      <c r="E63" s="65"/>
      <c r="F63" s="65"/>
      <c r="G63" s="65"/>
      <c r="H63" s="65"/>
    </row>
    <row r="64" spans="2:8" ht="59.25" customHeight="1" thickTop="1" thickBot="1" x14ac:dyDescent="0.3">
      <c r="B64" s="345" t="s">
        <v>184</v>
      </c>
      <c r="C64" s="357"/>
      <c r="D64" s="358"/>
      <c r="E64" s="65"/>
      <c r="F64" s="65"/>
      <c r="G64" s="65"/>
      <c r="H64" s="65"/>
    </row>
    <row r="65" spans="2:8" ht="20.25" thickTop="1" thickBot="1" x14ac:dyDescent="0.3">
      <c r="B65" s="6"/>
      <c r="C65" s="6"/>
      <c r="D65" s="7"/>
      <c r="E65" s="65"/>
      <c r="F65" s="65"/>
      <c r="G65" s="65"/>
      <c r="H65" s="65"/>
    </row>
    <row r="66" spans="2:8" ht="21.75" thickBot="1" x14ac:dyDescent="0.4">
      <c r="B66" s="9" t="s">
        <v>10</v>
      </c>
      <c r="C66" s="10" t="s">
        <v>249</v>
      </c>
      <c r="D66" s="11"/>
      <c r="E66" s="65"/>
      <c r="F66" s="65"/>
      <c r="G66" s="65"/>
      <c r="H66" s="65"/>
    </row>
    <row r="67" spans="2:8" ht="63.75" thickBot="1" x14ac:dyDescent="0.4">
      <c r="B67" s="13" t="s">
        <v>11</v>
      </c>
      <c r="C67" s="59" t="s">
        <v>276</v>
      </c>
      <c r="D67" s="12"/>
      <c r="E67" s="65"/>
      <c r="F67" s="65"/>
      <c r="G67" s="65"/>
      <c r="H67" s="65"/>
    </row>
    <row r="68" spans="2:8" ht="16.5" thickBot="1" x14ac:dyDescent="0.3">
      <c r="B68" s="61"/>
      <c r="C68" s="21"/>
      <c r="E68" s="65"/>
      <c r="F68" s="65"/>
      <c r="G68" s="65"/>
      <c r="H68" s="65"/>
    </row>
    <row r="69" spans="2:8" ht="24" thickBot="1" x14ac:dyDescent="0.3">
      <c r="B69" s="31" t="s">
        <v>254</v>
      </c>
      <c r="C69" s="32" t="s">
        <v>12</v>
      </c>
      <c r="D69" s="33" t="s">
        <v>263</v>
      </c>
      <c r="E69" s="65"/>
      <c r="F69" s="65"/>
      <c r="G69" s="65"/>
      <c r="H69" s="65"/>
    </row>
    <row r="70" spans="2:8" ht="24" thickBot="1" x14ac:dyDescent="0.3">
      <c r="B70" s="79" t="s">
        <v>252</v>
      </c>
      <c r="C70" s="80">
        <f t="shared" ref="C70:C77" si="0">C14+G14</f>
        <v>2067</v>
      </c>
      <c r="D70" s="81">
        <f>SUM(D71:D77)</f>
        <v>1</v>
      </c>
      <c r="E70" s="65"/>
      <c r="F70" s="65"/>
      <c r="G70" s="65"/>
      <c r="H70" s="65"/>
    </row>
    <row r="71" spans="2:8" ht="21" x14ac:dyDescent="0.25">
      <c r="B71" s="70">
        <v>2023</v>
      </c>
      <c r="C71" s="71">
        <f t="shared" si="0"/>
        <v>23</v>
      </c>
      <c r="D71" s="92">
        <v>1.11E-2</v>
      </c>
      <c r="E71" s="65"/>
      <c r="F71" s="65"/>
      <c r="G71" s="65"/>
      <c r="H71" s="65"/>
    </row>
    <row r="72" spans="2:8" ht="21" x14ac:dyDescent="0.25">
      <c r="B72" s="73">
        <v>2022</v>
      </c>
      <c r="C72" s="64">
        <f t="shared" si="0"/>
        <v>700</v>
      </c>
      <c r="D72" s="93">
        <v>0.3387</v>
      </c>
      <c r="E72" s="65"/>
      <c r="F72" s="65"/>
      <c r="G72" s="65"/>
      <c r="H72" s="65"/>
    </row>
    <row r="73" spans="2:8" ht="21" x14ac:dyDescent="0.25">
      <c r="B73" s="75">
        <v>2021</v>
      </c>
      <c r="C73" s="64">
        <f t="shared" si="0"/>
        <v>365</v>
      </c>
      <c r="D73" s="93">
        <v>0.17660000000000001</v>
      </c>
      <c r="E73" s="65"/>
      <c r="F73" s="65"/>
      <c r="G73" s="65"/>
      <c r="H73" s="65"/>
    </row>
    <row r="74" spans="2:8" ht="21" x14ac:dyDescent="0.25">
      <c r="B74" s="75">
        <v>2020</v>
      </c>
      <c r="C74" s="64">
        <f t="shared" si="0"/>
        <v>377</v>
      </c>
      <c r="D74" s="93">
        <v>0.18240000000000001</v>
      </c>
      <c r="E74" s="65"/>
      <c r="F74" s="65"/>
      <c r="G74" s="65"/>
      <c r="H74" s="65"/>
    </row>
    <row r="75" spans="2:8" ht="21" x14ac:dyDescent="0.25">
      <c r="B75" s="75">
        <v>2019</v>
      </c>
      <c r="C75" s="64">
        <f t="shared" si="0"/>
        <v>406</v>
      </c>
      <c r="D75" s="93">
        <v>0.19639999999999999</v>
      </c>
      <c r="E75" s="65"/>
      <c r="F75" s="65"/>
      <c r="G75" s="65"/>
      <c r="H75" s="65"/>
    </row>
    <row r="76" spans="2:8" ht="21" x14ac:dyDescent="0.25">
      <c r="B76" s="75" t="s">
        <v>253</v>
      </c>
      <c r="C76" s="64">
        <f t="shared" si="0"/>
        <v>131</v>
      </c>
      <c r="D76" s="93">
        <v>6.3399999999999998E-2</v>
      </c>
      <c r="E76" s="65"/>
      <c r="F76" s="65"/>
      <c r="G76" s="65"/>
      <c r="H76" s="65"/>
    </row>
    <row r="77" spans="2:8" ht="21.75" thickBot="1" x14ac:dyDescent="0.3">
      <c r="B77" s="76" t="s">
        <v>250</v>
      </c>
      <c r="C77" s="77">
        <f t="shared" si="0"/>
        <v>65</v>
      </c>
      <c r="D77" s="94">
        <v>3.1399999999999997E-2</v>
      </c>
      <c r="E77" s="65"/>
      <c r="F77" s="65"/>
      <c r="G77" s="65"/>
      <c r="H77" s="65"/>
    </row>
    <row r="78" spans="2:8" ht="24" thickBot="1" x14ac:dyDescent="0.3">
      <c r="B78" s="67" t="s">
        <v>251</v>
      </c>
      <c r="C78" s="68">
        <f>C70</f>
        <v>2067</v>
      </c>
      <c r="D78" s="69">
        <f>D70</f>
        <v>1</v>
      </c>
      <c r="E78" s="65"/>
      <c r="F78" s="65"/>
      <c r="G78" s="65"/>
      <c r="H78" s="65"/>
    </row>
    <row r="79" spans="2:8" ht="15.75" thickBot="1" x14ac:dyDescent="0.3">
      <c r="E79" s="65"/>
      <c r="F79" s="65"/>
      <c r="G79" s="65"/>
      <c r="H79" s="65"/>
    </row>
    <row r="80" spans="2:8" ht="72" customHeight="1" thickBot="1" x14ac:dyDescent="0.3">
      <c r="B80" s="365" t="s">
        <v>269</v>
      </c>
      <c r="C80" s="366"/>
      <c r="E80" s="65"/>
      <c r="F80" s="65"/>
      <c r="G80" s="65"/>
      <c r="H80" s="65"/>
    </row>
    <row r="81" spans="2:8" ht="72" customHeight="1" thickBot="1" x14ac:dyDescent="0.3">
      <c r="B81" s="146"/>
      <c r="C81" s="146"/>
      <c r="E81" s="65"/>
      <c r="F81" s="65"/>
      <c r="G81" s="65"/>
      <c r="H81" s="65"/>
    </row>
    <row r="82" spans="2:8" ht="72" customHeight="1" thickBot="1" x14ac:dyDescent="0.3">
      <c r="B82" s="136" t="s">
        <v>10</v>
      </c>
      <c r="C82" s="137" t="s">
        <v>249</v>
      </c>
      <c r="E82" s="65"/>
      <c r="F82" s="65"/>
      <c r="G82" s="65"/>
      <c r="H82" s="65"/>
    </row>
    <row r="83" spans="2:8" ht="72" customHeight="1" thickBot="1" x14ac:dyDescent="0.3">
      <c r="B83" s="132" t="s">
        <v>11</v>
      </c>
      <c r="C83" s="133" t="s">
        <v>276</v>
      </c>
      <c r="E83" s="65"/>
      <c r="F83" s="65"/>
      <c r="G83" s="65"/>
      <c r="H83" s="65"/>
    </row>
    <row r="84" spans="2:8" ht="105" customHeight="1" thickBot="1" x14ac:dyDescent="0.3">
      <c r="B84" s="134" t="s">
        <v>277</v>
      </c>
      <c r="C84" s="135" t="s">
        <v>279</v>
      </c>
      <c r="E84" s="65"/>
      <c r="F84" s="65"/>
      <c r="G84" s="65"/>
      <c r="H84" s="65"/>
    </row>
    <row r="85" spans="2:8" ht="72" customHeight="1" x14ac:dyDescent="0.25">
      <c r="B85" s="145"/>
      <c r="C85" s="145"/>
      <c r="E85" s="65"/>
      <c r="F85" s="65"/>
      <c r="G85" s="65"/>
      <c r="H85" s="65"/>
    </row>
    <row r="86" spans="2:8" ht="15.75" thickBot="1" x14ac:dyDescent="0.3">
      <c r="E86" s="65"/>
      <c r="F86" s="65"/>
      <c r="G86" s="65"/>
      <c r="H86" s="65"/>
    </row>
    <row r="87" spans="2:8" ht="24" thickBot="1" x14ac:dyDescent="0.4">
      <c r="B87" s="101" t="s">
        <v>265</v>
      </c>
      <c r="C87" s="100" t="s">
        <v>266</v>
      </c>
      <c r="E87" s="65"/>
      <c r="F87" s="65"/>
      <c r="G87" s="65"/>
      <c r="H87" s="65"/>
    </row>
    <row r="88" spans="2:8" ht="21.75" thickBot="1" x14ac:dyDescent="0.4">
      <c r="C88" s="106" t="s">
        <v>264</v>
      </c>
      <c r="D88" s="102"/>
      <c r="E88" s="65"/>
      <c r="F88" s="65"/>
      <c r="G88" s="65"/>
      <c r="H88" s="65"/>
    </row>
    <row r="89" spans="2:8" ht="24" thickBot="1" x14ac:dyDescent="0.3">
      <c r="C89" s="104" t="s">
        <v>252</v>
      </c>
      <c r="D89" s="107"/>
      <c r="E89" s="65"/>
      <c r="F89" s="65"/>
      <c r="G89" s="65"/>
      <c r="H89" s="65"/>
    </row>
    <row r="90" spans="2:8" ht="21" x14ac:dyDescent="0.25">
      <c r="B90" s="95">
        <v>2023</v>
      </c>
      <c r="C90" s="92">
        <v>1.11E-2</v>
      </c>
      <c r="D90" s="66"/>
      <c r="E90" s="65"/>
      <c r="F90" s="65"/>
      <c r="G90" s="65"/>
      <c r="H90" s="65"/>
    </row>
    <row r="91" spans="2:8" ht="21" x14ac:dyDescent="0.25">
      <c r="B91" s="96">
        <v>2022</v>
      </c>
      <c r="C91" s="93">
        <v>0.3387</v>
      </c>
      <c r="D91" s="66"/>
      <c r="E91" s="65"/>
      <c r="F91" s="65"/>
      <c r="G91" s="65"/>
      <c r="H91" s="65"/>
    </row>
    <row r="92" spans="2:8" ht="21" x14ac:dyDescent="0.25">
      <c r="B92" s="97">
        <v>2021</v>
      </c>
      <c r="C92" s="93">
        <v>0.17660000000000001</v>
      </c>
      <c r="D92" s="66"/>
      <c r="E92" s="65"/>
      <c r="F92" s="65"/>
      <c r="G92" s="65"/>
      <c r="H92" s="65"/>
    </row>
    <row r="93" spans="2:8" ht="21" x14ac:dyDescent="0.25">
      <c r="B93" s="97">
        <v>2020</v>
      </c>
      <c r="C93" s="93">
        <v>0.18240000000000001</v>
      </c>
      <c r="D93" s="66"/>
      <c r="E93" s="65"/>
      <c r="F93" s="65"/>
      <c r="G93" s="65"/>
      <c r="H93" s="65"/>
    </row>
    <row r="94" spans="2:8" ht="21" x14ac:dyDescent="0.25">
      <c r="B94" s="97">
        <v>2019</v>
      </c>
      <c r="C94" s="93">
        <v>0.19639999999999999</v>
      </c>
      <c r="D94" s="66"/>
      <c r="E94" s="65"/>
      <c r="F94" s="65"/>
      <c r="G94" s="65"/>
      <c r="H94" s="65"/>
    </row>
    <row r="95" spans="2:8" ht="21" x14ac:dyDescent="0.25">
      <c r="B95" s="97" t="s">
        <v>253</v>
      </c>
      <c r="C95" s="93">
        <v>6.3399999999999998E-2</v>
      </c>
      <c r="D95" s="66"/>
      <c r="E95" s="65"/>
      <c r="F95" s="65"/>
      <c r="G95" s="65"/>
      <c r="H95" s="65"/>
    </row>
    <row r="96" spans="2:8" ht="21.75" thickBot="1" x14ac:dyDescent="0.3">
      <c r="B96" s="98" t="s">
        <v>250</v>
      </c>
      <c r="C96" s="94">
        <v>3.1399999999999997E-2</v>
      </c>
      <c r="D96" s="66"/>
      <c r="E96" s="65"/>
      <c r="F96" s="65"/>
      <c r="G96" s="65"/>
      <c r="H96" s="65"/>
    </row>
    <row r="97" spans="2:8" ht="24" thickBot="1" x14ac:dyDescent="0.3">
      <c r="B97" s="79" t="s">
        <v>260</v>
      </c>
      <c r="C97" s="81">
        <v>1</v>
      </c>
      <c r="D97" s="66"/>
      <c r="E97" s="65"/>
      <c r="F97" s="65"/>
      <c r="G97" s="65"/>
      <c r="H97" s="65"/>
    </row>
    <row r="98" spans="2:8" x14ac:dyDescent="0.25">
      <c r="E98" s="65"/>
      <c r="F98" s="65"/>
      <c r="G98" s="65"/>
      <c r="H98" s="65"/>
    </row>
    <row r="99" spans="2:8" x14ac:dyDescent="0.25">
      <c r="E99" s="65"/>
      <c r="F99" s="65"/>
      <c r="G99" s="65"/>
      <c r="H99" s="65"/>
    </row>
    <row r="100" spans="2:8" x14ac:dyDescent="0.25">
      <c r="E100" s="65"/>
      <c r="F100" s="65"/>
      <c r="G100" s="65"/>
      <c r="H100" s="65"/>
    </row>
    <row r="101" spans="2:8" x14ac:dyDescent="0.25">
      <c r="E101" s="65"/>
      <c r="F101" s="65"/>
      <c r="G101" s="65"/>
      <c r="H101" s="65"/>
    </row>
    <row r="102" spans="2:8" x14ac:dyDescent="0.25">
      <c r="E102" s="65"/>
      <c r="F102" s="65"/>
      <c r="G102" s="65"/>
      <c r="H102" s="65"/>
    </row>
    <row r="103" spans="2:8" x14ac:dyDescent="0.25">
      <c r="E103" s="65"/>
      <c r="F103" s="65"/>
      <c r="G103" s="65"/>
      <c r="H103" s="65"/>
    </row>
    <row r="104" spans="2:8" x14ac:dyDescent="0.25">
      <c r="E104" s="65"/>
      <c r="F104" s="65"/>
      <c r="G104" s="65"/>
      <c r="H104" s="65"/>
    </row>
    <row r="105" spans="2:8" x14ac:dyDescent="0.25">
      <c r="E105" s="65"/>
      <c r="F105" s="65"/>
      <c r="G105" s="65"/>
      <c r="H105" s="65"/>
    </row>
    <row r="106" spans="2:8" x14ac:dyDescent="0.25">
      <c r="E106" s="65"/>
      <c r="F106" s="65"/>
      <c r="G106" s="65"/>
      <c r="H106" s="65"/>
    </row>
    <row r="107" spans="2:8" x14ac:dyDescent="0.25">
      <c r="E107" s="65"/>
      <c r="F107" s="65"/>
      <c r="G107" s="65"/>
      <c r="H107" s="65"/>
    </row>
    <row r="108" spans="2:8" x14ac:dyDescent="0.25">
      <c r="E108" s="65"/>
      <c r="F108" s="65"/>
      <c r="G108" s="65"/>
      <c r="H108" s="65"/>
    </row>
    <row r="109" spans="2:8" x14ac:dyDescent="0.25">
      <c r="E109" s="65"/>
      <c r="F109" s="65"/>
      <c r="G109" s="65"/>
      <c r="H109" s="65"/>
    </row>
    <row r="110" spans="2:8" x14ac:dyDescent="0.25">
      <c r="E110" s="65"/>
      <c r="F110" s="65"/>
      <c r="G110" s="65"/>
      <c r="H110" s="65"/>
    </row>
    <row r="111" spans="2:8" x14ac:dyDescent="0.25">
      <c r="E111" s="65"/>
      <c r="F111" s="65"/>
      <c r="G111" s="65"/>
      <c r="H111" s="65"/>
    </row>
    <row r="112" spans="2:8" x14ac:dyDescent="0.25">
      <c r="E112" s="65"/>
      <c r="F112" s="65"/>
      <c r="G112" s="65"/>
      <c r="H112" s="65"/>
    </row>
    <row r="113" spans="2:8" x14ac:dyDescent="0.25">
      <c r="E113" s="65"/>
      <c r="F113" s="65"/>
      <c r="G113" s="65"/>
      <c r="H113" s="65"/>
    </row>
    <row r="114" spans="2:8" x14ac:dyDescent="0.25">
      <c r="E114" s="65"/>
      <c r="F114" s="65"/>
      <c r="G114" s="65"/>
      <c r="H114" s="65"/>
    </row>
    <row r="115" spans="2:8" x14ac:dyDescent="0.25">
      <c r="B115" s="65"/>
      <c r="C115" s="65"/>
      <c r="D115" s="65"/>
      <c r="E115" s="65"/>
      <c r="F115" s="65"/>
      <c r="G115" s="65"/>
      <c r="H115" s="65"/>
    </row>
    <row r="116" spans="2:8" x14ac:dyDescent="0.25">
      <c r="B116" s="65"/>
      <c r="C116" s="65"/>
      <c r="D116" s="65"/>
      <c r="E116" s="65"/>
      <c r="F116" s="65"/>
      <c r="G116" s="65"/>
      <c r="H116" s="65"/>
    </row>
    <row r="117" spans="2:8" x14ac:dyDescent="0.25">
      <c r="B117" s="65"/>
      <c r="C117" s="65"/>
      <c r="D117" s="65"/>
      <c r="E117" s="65"/>
      <c r="F117" s="65"/>
      <c r="G117" s="65"/>
      <c r="H117" s="65"/>
    </row>
    <row r="118" spans="2:8" x14ac:dyDescent="0.25">
      <c r="B118" s="65"/>
      <c r="C118" s="65"/>
      <c r="D118" s="65"/>
      <c r="E118" s="65"/>
      <c r="F118" s="65"/>
      <c r="G118" s="65"/>
      <c r="H118" s="65"/>
    </row>
    <row r="119" spans="2:8" x14ac:dyDescent="0.25">
      <c r="B119" s="65"/>
      <c r="C119" s="65"/>
      <c r="D119" s="65"/>
      <c r="E119" s="65"/>
      <c r="F119" s="65"/>
      <c r="G119" s="65"/>
      <c r="H119" s="65"/>
    </row>
    <row r="120" spans="2:8" x14ac:dyDescent="0.25">
      <c r="B120" s="65"/>
      <c r="C120" s="65"/>
      <c r="D120" s="65"/>
      <c r="E120" s="65"/>
      <c r="F120" s="65"/>
      <c r="G120" s="65"/>
      <c r="H120" s="65"/>
    </row>
    <row r="121" spans="2:8" x14ac:dyDescent="0.25">
      <c r="B121" s="65"/>
      <c r="C121" s="65"/>
      <c r="D121" s="65"/>
      <c r="E121" s="65"/>
      <c r="F121" s="65"/>
      <c r="G121" s="65"/>
      <c r="H121" s="65"/>
    </row>
    <row r="122" spans="2:8" x14ac:dyDescent="0.25">
      <c r="B122" s="65"/>
      <c r="C122" s="65"/>
      <c r="D122" s="65"/>
      <c r="E122" s="65"/>
      <c r="F122" s="65"/>
      <c r="G122" s="65"/>
      <c r="H122" s="65"/>
    </row>
    <row r="123" spans="2:8" x14ac:dyDescent="0.25">
      <c r="B123" s="65"/>
      <c r="C123" s="65"/>
      <c r="D123" s="65"/>
      <c r="E123" s="65"/>
      <c r="F123" s="65"/>
      <c r="G123" s="65"/>
      <c r="H123" s="65"/>
    </row>
    <row r="124" spans="2:8" x14ac:dyDescent="0.25">
      <c r="B124" s="65"/>
      <c r="C124" s="65"/>
      <c r="D124" s="65"/>
      <c r="E124" s="65"/>
      <c r="F124" s="65"/>
      <c r="G124" s="65"/>
      <c r="H124" s="65"/>
    </row>
    <row r="125" spans="2:8" x14ac:dyDescent="0.25">
      <c r="B125" s="65"/>
      <c r="C125" s="65"/>
      <c r="D125" s="65"/>
      <c r="E125" s="65"/>
      <c r="F125" s="65"/>
      <c r="G125" s="65"/>
      <c r="H125" s="65"/>
    </row>
    <row r="126" spans="2:8" x14ac:dyDescent="0.25">
      <c r="B126" s="65"/>
      <c r="C126" s="65"/>
      <c r="D126" s="65"/>
      <c r="E126" s="65"/>
      <c r="F126" s="65"/>
      <c r="G126" s="65"/>
      <c r="H126" s="65"/>
    </row>
    <row r="127" spans="2:8" x14ac:dyDescent="0.25">
      <c r="B127" s="65"/>
      <c r="C127" s="65"/>
      <c r="D127" s="65"/>
      <c r="E127" s="65"/>
      <c r="F127" s="65"/>
      <c r="G127" s="65"/>
      <c r="H127" s="65"/>
    </row>
    <row r="128" spans="2:8" x14ac:dyDescent="0.25">
      <c r="B128" s="65"/>
      <c r="C128" s="65"/>
      <c r="D128" s="65"/>
      <c r="E128" s="65"/>
      <c r="F128" s="65"/>
      <c r="G128" s="65"/>
      <c r="H128" s="65"/>
    </row>
    <row r="129" spans="2:8" x14ac:dyDescent="0.25">
      <c r="B129" s="65"/>
      <c r="C129" s="65"/>
      <c r="D129" s="65"/>
      <c r="E129" s="65"/>
      <c r="F129" s="65"/>
      <c r="G129" s="65"/>
      <c r="H129" s="65"/>
    </row>
    <row r="130" spans="2:8" x14ac:dyDescent="0.25">
      <c r="B130" s="65"/>
      <c r="C130" s="65"/>
      <c r="D130" s="65"/>
      <c r="E130" s="65"/>
      <c r="F130" s="65"/>
      <c r="G130" s="65"/>
      <c r="H130" s="65"/>
    </row>
    <row r="131" spans="2:8" x14ac:dyDescent="0.25">
      <c r="B131" s="65"/>
      <c r="C131" s="65"/>
      <c r="D131" s="65"/>
      <c r="E131" s="65"/>
      <c r="F131" s="65"/>
      <c r="G131" s="65"/>
      <c r="H131" s="65"/>
    </row>
    <row r="132" spans="2:8" x14ac:dyDescent="0.25">
      <c r="B132" s="65"/>
      <c r="C132" s="65"/>
      <c r="D132" s="65"/>
      <c r="E132" s="65"/>
      <c r="F132" s="65"/>
      <c r="G132" s="65"/>
      <c r="H132" s="65"/>
    </row>
    <row r="133" spans="2:8" x14ac:dyDescent="0.25">
      <c r="B133" s="65"/>
      <c r="C133" s="65"/>
      <c r="D133" s="65"/>
      <c r="E133" s="65"/>
      <c r="F133" s="65"/>
      <c r="G133" s="65"/>
      <c r="H133" s="65"/>
    </row>
    <row r="134" spans="2:8" x14ac:dyDescent="0.25">
      <c r="B134" s="65"/>
      <c r="C134" s="65"/>
      <c r="D134" s="65"/>
      <c r="E134" s="65"/>
      <c r="F134" s="65"/>
      <c r="G134" s="65"/>
      <c r="H134" s="65"/>
    </row>
    <row r="135" spans="2:8" x14ac:dyDescent="0.25">
      <c r="B135" s="65"/>
      <c r="C135" s="65"/>
      <c r="D135" s="65"/>
      <c r="E135" s="65"/>
      <c r="F135" s="65"/>
      <c r="G135" s="65"/>
      <c r="H135" s="65"/>
    </row>
    <row r="136" spans="2:8" x14ac:dyDescent="0.25">
      <c r="B136" s="65"/>
      <c r="C136" s="65"/>
      <c r="D136" s="65"/>
      <c r="E136" s="65"/>
      <c r="F136" s="65"/>
      <c r="G136" s="65"/>
      <c r="H136" s="65"/>
    </row>
    <row r="137" spans="2:8" x14ac:dyDescent="0.25">
      <c r="B137" s="65"/>
      <c r="C137" s="65"/>
      <c r="D137" s="65"/>
      <c r="E137" s="65"/>
      <c r="F137" s="65"/>
      <c r="G137" s="65"/>
      <c r="H137" s="65"/>
    </row>
    <row r="138" spans="2:8" x14ac:dyDescent="0.25">
      <c r="B138" s="65"/>
      <c r="C138" s="65"/>
      <c r="D138" s="65"/>
      <c r="E138" s="65"/>
      <c r="F138" s="65"/>
      <c r="G138" s="65"/>
      <c r="H138" s="65"/>
    </row>
    <row r="139" spans="2:8" x14ac:dyDescent="0.25">
      <c r="B139" s="65"/>
      <c r="C139" s="65"/>
      <c r="D139" s="65"/>
      <c r="E139" s="65"/>
      <c r="F139" s="65"/>
      <c r="G139" s="65"/>
      <c r="H139" s="65"/>
    </row>
    <row r="140" spans="2:8" x14ac:dyDescent="0.25">
      <c r="B140" s="65"/>
      <c r="C140" s="65"/>
      <c r="D140" s="65"/>
      <c r="E140" s="65"/>
      <c r="F140" s="65"/>
      <c r="G140" s="65"/>
      <c r="H140" s="65"/>
    </row>
    <row r="141" spans="2:8" x14ac:dyDescent="0.25">
      <c r="B141" s="65"/>
      <c r="C141" s="65"/>
      <c r="D141" s="65"/>
      <c r="E141" s="65"/>
      <c r="F141" s="65"/>
      <c r="G141" s="65"/>
      <c r="H141" s="65"/>
    </row>
    <row r="142" spans="2:8" x14ac:dyDescent="0.25">
      <c r="B142" s="65"/>
      <c r="C142" s="65"/>
      <c r="D142" s="65"/>
      <c r="E142" s="65"/>
      <c r="F142" s="65"/>
      <c r="G142" s="65"/>
      <c r="H142" s="65"/>
    </row>
    <row r="143" spans="2:8" x14ac:dyDescent="0.25">
      <c r="B143" s="65"/>
      <c r="C143" s="65"/>
      <c r="D143" s="65"/>
      <c r="E143" s="65"/>
      <c r="F143" s="65"/>
      <c r="G143" s="65"/>
      <c r="H143" s="65"/>
    </row>
    <row r="144" spans="2:8" x14ac:dyDescent="0.25">
      <c r="B144" s="65"/>
      <c r="C144" s="65"/>
      <c r="D144" s="65"/>
      <c r="E144" s="65"/>
      <c r="F144" s="65"/>
      <c r="G144" s="65"/>
      <c r="H144" s="65"/>
    </row>
    <row r="145" spans="2:8" x14ac:dyDescent="0.25">
      <c r="B145" s="65"/>
      <c r="C145" s="65"/>
      <c r="D145" s="65"/>
      <c r="E145" s="65"/>
      <c r="F145" s="65"/>
      <c r="G145" s="65"/>
      <c r="H145" s="65"/>
    </row>
    <row r="146" spans="2:8" x14ac:dyDescent="0.25">
      <c r="B146" s="65"/>
      <c r="C146" s="65"/>
      <c r="D146" s="65"/>
      <c r="E146" s="65"/>
      <c r="F146" s="65"/>
      <c r="G146" s="65"/>
      <c r="H146" s="65"/>
    </row>
    <row r="147" spans="2:8" x14ac:dyDescent="0.25">
      <c r="B147" s="65"/>
      <c r="C147" s="65"/>
      <c r="D147" s="65"/>
      <c r="E147" s="65"/>
      <c r="F147" s="65"/>
      <c r="G147" s="65"/>
      <c r="H147" s="65"/>
    </row>
    <row r="148" spans="2:8" x14ac:dyDescent="0.25">
      <c r="B148" s="65"/>
      <c r="C148" s="65"/>
      <c r="D148" s="65"/>
      <c r="E148" s="65"/>
      <c r="F148" s="65"/>
      <c r="G148" s="65"/>
      <c r="H148" s="65"/>
    </row>
    <row r="149" spans="2:8" x14ac:dyDescent="0.25">
      <c r="B149" s="65"/>
      <c r="C149" s="65"/>
      <c r="D149" s="65"/>
      <c r="E149" s="65"/>
      <c r="F149" s="65"/>
      <c r="G149" s="65"/>
      <c r="H149" s="65"/>
    </row>
    <row r="150" spans="2:8" x14ac:dyDescent="0.25">
      <c r="B150" s="65"/>
      <c r="C150" s="65"/>
      <c r="D150" s="65"/>
      <c r="E150" s="65"/>
      <c r="F150" s="65"/>
      <c r="G150" s="65"/>
      <c r="H150" s="65"/>
    </row>
    <row r="151" spans="2:8" x14ac:dyDescent="0.25">
      <c r="B151" s="65"/>
      <c r="C151" s="65"/>
      <c r="D151" s="65"/>
      <c r="E151" s="65"/>
      <c r="F151" s="65"/>
      <c r="G151" s="65"/>
      <c r="H151" s="65"/>
    </row>
    <row r="152" spans="2:8" x14ac:dyDescent="0.25">
      <c r="B152" s="65"/>
      <c r="C152" s="65"/>
      <c r="D152" s="65"/>
      <c r="E152" s="65"/>
      <c r="F152" s="65"/>
      <c r="G152" s="65"/>
      <c r="H152" s="65"/>
    </row>
    <row r="153" spans="2:8" x14ac:dyDescent="0.25">
      <c r="B153" s="65"/>
      <c r="C153" s="65"/>
      <c r="D153" s="65"/>
      <c r="E153" s="65"/>
      <c r="F153" s="65"/>
      <c r="G153" s="65"/>
      <c r="H153" s="65"/>
    </row>
    <row r="154" spans="2:8" x14ac:dyDescent="0.25">
      <c r="B154" s="65"/>
      <c r="C154" s="65"/>
      <c r="D154" s="65"/>
      <c r="E154" s="65"/>
      <c r="F154" s="65"/>
      <c r="G154" s="65"/>
      <c r="H154" s="65"/>
    </row>
    <row r="155" spans="2:8" x14ac:dyDescent="0.25">
      <c r="B155" s="65"/>
      <c r="C155" s="65"/>
      <c r="D155" s="65"/>
      <c r="E155" s="65"/>
      <c r="F155" s="65"/>
      <c r="G155" s="65"/>
      <c r="H155" s="65"/>
    </row>
    <row r="156" spans="2:8" x14ac:dyDescent="0.25">
      <c r="B156" s="65"/>
      <c r="C156" s="65"/>
      <c r="D156" s="65"/>
      <c r="E156" s="65"/>
      <c r="F156" s="65"/>
      <c r="G156" s="65"/>
      <c r="H156" s="65"/>
    </row>
    <row r="157" spans="2:8" x14ac:dyDescent="0.25">
      <c r="B157" s="65"/>
      <c r="C157" s="65"/>
      <c r="D157" s="65"/>
      <c r="E157" s="65"/>
      <c r="F157" s="65"/>
      <c r="G157" s="65"/>
      <c r="H157" s="65"/>
    </row>
    <row r="158" spans="2:8" x14ac:dyDescent="0.25">
      <c r="D158" s="65"/>
      <c r="E158" s="65"/>
      <c r="F158" s="65"/>
      <c r="G158" s="65"/>
      <c r="H158" s="65"/>
    </row>
    <row r="159" spans="2:8" x14ac:dyDescent="0.25">
      <c r="D159" s="65"/>
      <c r="E159" s="65"/>
      <c r="F159" s="65"/>
      <c r="G159" s="65"/>
      <c r="H159" s="65"/>
    </row>
    <row r="160" spans="2:8" x14ac:dyDescent="0.25">
      <c r="D160" s="65"/>
      <c r="E160" s="65"/>
      <c r="F160" s="65"/>
      <c r="G160" s="65"/>
      <c r="H160" s="65"/>
    </row>
  </sheetData>
  <mergeCells count="7">
    <mergeCell ref="B64:D64"/>
    <mergeCell ref="B80:C80"/>
    <mergeCell ref="I4:I5"/>
    <mergeCell ref="B7:D7"/>
    <mergeCell ref="F7:H7"/>
    <mergeCell ref="B24:C24"/>
    <mergeCell ref="F24:G24"/>
  </mergeCells>
  <dataValidations count="4">
    <dataValidation type="list" allowBlank="1" showInputMessage="1" showErrorMessage="1" sqref="G6" xr:uid="{D1715208-C191-4B24-B656-780B9C78ED22}">
      <formula1>"vultures@jpcert.or.jp,cve@mitre.org/cve@cert.org.tw,talos-cna@cisco.com/psirt@cisco.com,psirt@bosch.com,OTRO"</formula1>
    </dataValidation>
    <dataValidation type="list" allowBlank="1" showInputMessage="1" showErrorMessage="1" promptTitle="VALORES POSIBLES ASIGNADOR IOT" sqref="F6" xr:uid="{28570FAA-34EF-4A77-8621-15BD92CC347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F5:G5" xr:uid="{BF0575A2-F2D6-4976-B380-4B1CD921891A}">
      <formula1>"CRITICA,ALTA,MEDIA,BAJA,NINGUNA"</formula1>
    </dataValidation>
    <dataValidation type="list" allowBlank="1" showInputMessage="1" showErrorMessage="1" sqref="F4:G4" xr:uid="{3AEC81BA-FE08-45DA-9B17-98AF0843E0A1}">
      <formula1>"2023,2022,2021,2020,2019,2018(O ANTERIOR)"</formula1>
    </dataValidation>
  </dataValidations>
  <hyperlinks>
    <hyperlink ref="G5" r:id="rId1" display="vultures@jpcert.or.jp" xr:uid="{1DF93114-E8A4-4EAD-9095-D092CA4A6004}"/>
    <hyperlink ref="F5" r:id="rId2" display="vultures@jpcert.or.jp" xr:uid="{758129FF-3178-4066-B476-0E987FC17993}"/>
    <hyperlink ref="F4" r:id="rId3" display="vultures@jpcert.or.jp" xr:uid="{38059153-3EFA-4F18-B1BC-6E020A2B42A3}"/>
    <hyperlink ref="G4" r:id="rId4" display="vultures@jpcert.or.jp" xr:uid="{0DD3D22A-E4B2-48D9-85C0-7323B4D4A291}"/>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32151-442E-49A9-84D8-FBC4090D39B2}">
  <dimension ref="B2:K103"/>
  <sheetViews>
    <sheetView topLeftCell="G1" zoomScale="40" zoomScaleNormal="40" workbookViewId="0">
      <selection activeCell="I4" sqref="I4:I5"/>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361</v>
      </c>
      <c r="C4" s="2" t="s">
        <v>362</v>
      </c>
      <c r="D4" s="293" t="s">
        <v>363</v>
      </c>
      <c r="E4" s="300" t="s">
        <v>282</v>
      </c>
      <c r="F4" s="299" t="s">
        <v>364</v>
      </c>
      <c r="G4" s="299" t="s">
        <v>364</v>
      </c>
      <c r="H4" s="194" t="s">
        <v>577</v>
      </c>
      <c r="I4" s="381" t="s">
        <v>619</v>
      </c>
      <c r="J4" s="378"/>
      <c r="K4" s="170"/>
    </row>
    <row r="5" spans="2:11" ht="188.25" customHeight="1" thickTop="1" thickBot="1" x14ac:dyDescent="0.3">
      <c r="B5" s="290" t="s">
        <v>475</v>
      </c>
      <c r="C5" s="2" t="s">
        <v>599</v>
      </c>
      <c r="D5" s="293" t="s">
        <v>600</v>
      </c>
      <c r="E5" s="300" t="s">
        <v>282</v>
      </c>
      <c r="F5" s="299" t="s">
        <v>594</v>
      </c>
      <c r="G5" s="299" t="s">
        <v>594</v>
      </c>
      <c r="H5" s="194" t="s">
        <v>595</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620</v>
      </c>
      <c r="D12" s="12"/>
      <c r="E12" s="12"/>
      <c r="F12" s="12"/>
      <c r="G12" s="65"/>
      <c r="H12" s="65"/>
      <c r="I12" s="65"/>
      <c r="J12" s="65"/>
    </row>
    <row r="13" spans="2:11" ht="102.75" customHeight="1" thickBot="1" x14ac:dyDescent="0.4">
      <c r="B13" s="13" t="s">
        <v>277</v>
      </c>
      <c r="C13" s="59" t="s">
        <v>474</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466</v>
      </c>
      <c r="C15" s="32" t="s">
        <v>12</v>
      </c>
      <c r="D15" s="162" t="s">
        <v>326</v>
      </c>
      <c r="E15" s="193"/>
      <c r="F15" s="193"/>
      <c r="G15" s="65"/>
      <c r="H15" s="65"/>
      <c r="I15" s="65"/>
      <c r="J15" s="65"/>
    </row>
    <row r="16" spans="2:11" ht="31.5" customHeight="1" thickBot="1" x14ac:dyDescent="0.3">
      <c r="B16" s="310" t="s">
        <v>317</v>
      </c>
      <c r="C16" s="311">
        <f>SUM(C17:C19)</f>
        <v>966</v>
      </c>
      <c r="D16" s="312">
        <f>(C16/(C$29/100))%</f>
        <v>0.46734397677793899</v>
      </c>
      <c r="E16" s="252"/>
      <c r="F16" s="193"/>
      <c r="G16" s="65"/>
      <c r="H16" s="65"/>
      <c r="I16" s="65"/>
      <c r="J16" s="65"/>
    </row>
    <row r="17" spans="2:10" ht="35.25" customHeight="1" thickBot="1" x14ac:dyDescent="0.3">
      <c r="B17" s="73" t="s">
        <v>594</v>
      </c>
      <c r="C17" s="241">
        <v>694</v>
      </c>
      <c r="D17" s="309">
        <f>(C17/(C$16/100))%</f>
        <v>0.71842650103519679</v>
      </c>
      <c r="E17" s="252"/>
      <c r="F17" s="193"/>
      <c r="G17" s="65"/>
      <c r="H17" s="65"/>
      <c r="I17" s="65"/>
      <c r="J17" s="65"/>
    </row>
    <row r="18" spans="2:10" ht="39" customHeight="1" thickBot="1" x14ac:dyDescent="0.3">
      <c r="B18" s="70" t="s">
        <v>621</v>
      </c>
      <c r="C18" s="110">
        <v>166</v>
      </c>
      <c r="D18" s="224">
        <f>(C18/(C$16/100))%</f>
        <v>0.17184265010351968</v>
      </c>
      <c r="E18" s="252"/>
      <c r="F18" s="193"/>
      <c r="G18" s="65"/>
      <c r="H18" s="65"/>
      <c r="I18" s="65"/>
      <c r="J18" s="65"/>
    </row>
    <row r="19" spans="2:10" ht="30" customHeight="1" thickBot="1" x14ac:dyDescent="0.3">
      <c r="B19" s="313" t="s">
        <v>304</v>
      </c>
      <c r="C19" s="240">
        <v>106</v>
      </c>
      <c r="D19" s="258">
        <f>(C19/(C$16/100))%</f>
        <v>0.10973084886128363</v>
      </c>
      <c r="E19" s="252"/>
      <c r="F19" s="193"/>
      <c r="G19" s="65"/>
      <c r="H19" s="65"/>
      <c r="I19" s="65"/>
      <c r="J19" s="65"/>
    </row>
    <row r="20" spans="2:10" ht="36.75" customHeight="1" thickBot="1" x14ac:dyDescent="0.3">
      <c r="B20" s="310" t="s">
        <v>318</v>
      </c>
      <c r="C20" s="311">
        <f>SUM(C21:C23)</f>
        <v>611</v>
      </c>
      <c r="D20" s="312">
        <f>(C20/(C$29/100))%</f>
        <v>0.29559748427672955</v>
      </c>
      <c r="E20" s="207"/>
      <c r="F20" s="159"/>
      <c r="G20" s="65"/>
      <c r="H20" s="65"/>
      <c r="I20" s="65"/>
      <c r="J20" s="65"/>
    </row>
    <row r="21" spans="2:10" ht="24" thickBot="1" x14ac:dyDescent="0.3">
      <c r="B21" s="73" t="s">
        <v>594</v>
      </c>
      <c r="C21" s="241">
        <v>42</v>
      </c>
      <c r="D21" s="309">
        <f>(C21/(C$20/100))%</f>
        <v>6.8739770867430439E-2</v>
      </c>
      <c r="E21" s="220"/>
      <c r="F21" s="160"/>
      <c r="G21" s="65"/>
      <c r="H21" s="65"/>
      <c r="I21" s="65"/>
      <c r="J21" s="65"/>
    </row>
    <row r="22" spans="2:10" ht="24" thickBot="1" x14ac:dyDescent="0.3">
      <c r="B22" s="70" t="s">
        <v>621</v>
      </c>
      <c r="C22" s="110">
        <v>406</v>
      </c>
      <c r="D22" s="224">
        <f>(C22/(C$20/100))%</f>
        <v>0.66448445171849424</v>
      </c>
      <c r="E22" s="220"/>
      <c r="F22" s="160"/>
      <c r="G22" s="65"/>
      <c r="H22" s="65"/>
      <c r="I22" s="65"/>
      <c r="J22" s="65"/>
    </row>
    <row r="23" spans="2:10" ht="30" customHeight="1" thickBot="1" x14ac:dyDescent="0.3">
      <c r="B23" s="313" t="s">
        <v>304</v>
      </c>
      <c r="C23" s="240">
        <v>163</v>
      </c>
      <c r="D23" s="258">
        <f>(C23/(C$20/100))%</f>
        <v>0.26677577741407527</v>
      </c>
      <c r="E23" s="220"/>
      <c r="F23" s="160"/>
      <c r="G23" s="65"/>
      <c r="H23" s="65"/>
      <c r="I23" s="65"/>
      <c r="J23" s="65"/>
    </row>
    <row r="24" spans="2:10" ht="24" thickBot="1" x14ac:dyDescent="0.3">
      <c r="B24" s="310" t="s">
        <v>319</v>
      </c>
      <c r="C24" s="311">
        <f>SUM(C25:C27)</f>
        <v>137</v>
      </c>
      <c r="D24" s="312">
        <f>(C24/(C$29/100))%</f>
        <v>6.6279632317368165E-2</v>
      </c>
      <c r="E24" s="220"/>
      <c r="F24" s="160"/>
      <c r="G24" s="65"/>
      <c r="H24" s="65"/>
      <c r="I24" s="65"/>
      <c r="J24" s="65"/>
    </row>
    <row r="25" spans="2:10" ht="24" thickBot="1" x14ac:dyDescent="0.3">
      <c r="B25" s="73" t="s">
        <v>594</v>
      </c>
      <c r="C25" s="241">
        <v>0</v>
      </c>
      <c r="D25" s="309">
        <f>(C25/(C$24/100))%</f>
        <v>0</v>
      </c>
      <c r="E25" s="166"/>
      <c r="F25" s="161"/>
      <c r="G25" s="65"/>
      <c r="H25" s="65"/>
      <c r="I25" s="65"/>
      <c r="J25" s="65"/>
    </row>
    <row r="26" spans="2:10" ht="24" thickBot="1" x14ac:dyDescent="0.3">
      <c r="B26" s="70" t="s">
        <v>621</v>
      </c>
      <c r="C26" s="110">
        <v>53</v>
      </c>
      <c r="D26" s="224">
        <f>(C26/(C$24/100))%</f>
        <v>0.38686131386861311</v>
      </c>
      <c r="E26" s="166"/>
      <c r="F26" s="161"/>
      <c r="G26" s="65"/>
      <c r="H26" s="65"/>
      <c r="I26" s="65"/>
      <c r="J26" s="65"/>
    </row>
    <row r="27" spans="2:10" ht="24" thickBot="1" x14ac:dyDescent="0.3">
      <c r="B27" s="313" t="s">
        <v>304</v>
      </c>
      <c r="C27" s="240">
        <v>84</v>
      </c>
      <c r="D27" s="258">
        <f>(C27/(C$24/100))%</f>
        <v>0.61313868613138678</v>
      </c>
      <c r="E27" s="166"/>
      <c r="F27" s="161"/>
      <c r="G27" s="65"/>
      <c r="H27" s="65"/>
      <c r="I27" s="65"/>
      <c r="J27" s="65"/>
    </row>
    <row r="28" spans="2:10" ht="24" thickBot="1" x14ac:dyDescent="0.3">
      <c r="B28" s="310" t="s">
        <v>304</v>
      </c>
      <c r="C28" s="311">
        <v>353</v>
      </c>
      <c r="D28" s="312">
        <f>(C28/(C$29/100))%</f>
        <v>0.17077890662796322</v>
      </c>
      <c r="E28" s="166"/>
      <c r="F28" s="161"/>
      <c r="G28" s="65"/>
      <c r="H28" s="65"/>
      <c r="I28" s="65"/>
      <c r="J28" s="65"/>
    </row>
    <row r="29" spans="2:10" ht="24" thickBot="1" x14ac:dyDescent="0.3">
      <c r="B29" s="67" t="s">
        <v>251</v>
      </c>
      <c r="C29" s="68">
        <f>C16+C20+C24+C28</f>
        <v>2067</v>
      </c>
      <c r="D29" s="238">
        <f>D28+D24+D20+D16</f>
        <v>1</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470</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78.75" customHeight="1" thickBot="1" x14ac:dyDescent="0.3">
      <c r="B35" s="132" t="s">
        <v>11</v>
      </c>
      <c r="C35" s="59" t="s">
        <v>624</v>
      </c>
      <c r="D35" s="161"/>
      <c r="E35" s="161"/>
      <c r="F35" s="161"/>
      <c r="G35" s="65"/>
      <c r="H35" s="65"/>
      <c r="I35" s="65"/>
      <c r="J35" s="65"/>
    </row>
    <row r="36" spans="2:10" ht="103.5" customHeight="1" thickBot="1" x14ac:dyDescent="0.3">
      <c r="B36" s="134" t="s">
        <v>277</v>
      </c>
      <c r="C36" s="135" t="s">
        <v>472</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622</v>
      </c>
      <c r="C40" s="377" t="s">
        <v>316</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262" t="s">
        <v>317</v>
      </c>
      <c r="D42" s="262" t="s">
        <v>318</v>
      </c>
      <c r="E42" s="262" t="s">
        <v>319</v>
      </c>
      <c r="F42" s="263" t="s">
        <v>250</v>
      </c>
      <c r="G42" s="65"/>
      <c r="H42" s="65"/>
      <c r="I42" s="65"/>
    </row>
    <row r="43" spans="2:10" ht="24" thickBot="1" x14ac:dyDescent="0.3">
      <c r="B43" s="70" t="s">
        <v>594</v>
      </c>
      <c r="C43" s="180">
        <f>(C17/(C$29/100))%</f>
        <v>0.33575229801644896</v>
      </c>
      <c r="D43" s="180">
        <f>(C21/(C$29/100))%</f>
        <v>2.0319303338171259E-2</v>
      </c>
      <c r="E43" s="180">
        <f>(C25/(C$29/100))%</f>
        <v>0</v>
      </c>
      <c r="F43" s="265">
        <v>0</v>
      </c>
      <c r="G43" s="65"/>
      <c r="H43" s="65"/>
      <c r="I43" s="65"/>
    </row>
    <row r="44" spans="2:10" ht="24" thickBot="1" x14ac:dyDescent="0.3">
      <c r="B44" s="70" t="s">
        <v>621</v>
      </c>
      <c r="C44" s="196">
        <f>(C18/(C$29/100))%</f>
        <v>8.0309627479438803E-2</v>
      </c>
      <c r="D44" s="196">
        <f>(C22/(C$29/100))%</f>
        <v>0.19641993226898888</v>
      </c>
      <c r="E44" s="196">
        <f>(C26/(C$29/100))%</f>
        <v>2.564102564102564E-2</v>
      </c>
      <c r="F44" s="267">
        <v>0</v>
      </c>
      <c r="G44" s="65"/>
      <c r="H44" s="65"/>
      <c r="I44" s="65"/>
    </row>
    <row r="45" spans="2:10" ht="34.5" customHeight="1" thickBot="1" x14ac:dyDescent="0.3">
      <c r="B45" s="70" t="s">
        <v>304</v>
      </c>
      <c r="C45" s="196">
        <f>(C19/(C$29/100))%</f>
        <v>5.128205128205128E-2</v>
      </c>
      <c r="D45" s="196">
        <f>(C23/(C$29/100))%</f>
        <v>7.885824866956942E-2</v>
      </c>
      <c r="E45" s="196">
        <f>(C27/(C$29/100))%</f>
        <v>4.0638606676342517E-2</v>
      </c>
      <c r="F45" s="267">
        <v>0</v>
      </c>
      <c r="G45" s="65"/>
      <c r="H45" s="65"/>
      <c r="I45" s="65"/>
    </row>
    <row r="46" spans="2:10" ht="24" thickBot="1" x14ac:dyDescent="0.3">
      <c r="B46" s="79" t="s">
        <v>260</v>
      </c>
      <c r="C46" s="212">
        <f>SUM(C43:C45)</f>
        <v>0.46734397677793904</v>
      </c>
      <c r="D46" s="212">
        <f>SUM(D43:D45)</f>
        <v>0.29559748427672955</v>
      </c>
      <c r="E46" s="212">
        <f>SUM(E43:E45)</f>
        <v>6.6279632317368165E-2</v>
      </c>
      <c r="F46" s="212">
        <f>D28</f>
        <v>0.17077890662796322</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0:G40"/>
    <mergeCell ref="C41:G41"/>
    <mergeCell ref="I4:I5"/>
    <mergeCell ref="J4:J5"/>
    <mergeCell ref="B9:D9"/>
    <mergeCell ref="B32:C32"/>
  </mergeCells>
  <dataValidations count="5">
    <dataValidation type="list" allowBlank="1" showInputMessage="1" showErrorMessage="1" sqref="I6" xr:uid="{DF5DF00A-7F2B-4D05-9161-AE5694BF4F9D}">
      <formula1>"vultures@jpcert.or.jp,cve@mitre.org/cve@cert.org.tw,talos-cna@cisco.com/psirt@cisco.com,psirt@bosch.com,OTRO"</formula1>
    </dataValidation>
    <dataValidation type="list" allowBlank="1" showInputMessage="1" showErrorMessage="1" promptTitle="VALORES POSIBLES ASIGNADOR IOT" sqref="H6" xr:uid="{94213696-D3FC-4FF6-9842-A0914F2DE4E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8AF5EF86-F3DB-4820-ACB3-E786BDA3979C}">
      <formula1>"ALTA,BAJA,MEDIA"</formula1>
    </dataValidation>
    <dataValidation type="list" allowBlank="1" showInputMessage="1" showErrorMessage="1" promptTitle="VALORES POSIBLES ASIGNADOR IOT" sqref="F4" xr:uid="{60AE93CB-B13D-4DE1-BAD7-469D6520A91B}">
      <formula1>"ALTA,BAJA,MEDIA"</formula1>
    </dataValidation>
    <dataValidation type="list" allowBlank="1" showInputMessage="1" showErrorMessage="1" promptTitle="VALORES POSIBLES ASIGNADOR IOT" sqref="F5:G5" xr:uid="{4C9FF2CD-E061-4881-B9AD-1EF5F3BC2E56}">
      <formula1>"COMPLETO,PARCIAL,NINGUNO"</formula1>
    </dataValidation>
  </dataValidations>
  <hyperlinks>
    <hyperlink ref="F4" r:id="rId1" display="cve@mitre.org/cve@cert.org.tw" xr:uid="{A92E1FCB-B681-4964-B256-06B29B136A1C}"/>
    <hyperlink ref="G4" r:id="rId2" display="vultures@jpcert.or.jp" xr:uid="{0C775FD6-0A00-4626-875B-0E7B58C15DA4}"/>
    <hyperlink ref="F5" r:id="rId3" display="cve@mitre.org/cve@cert.org.tw" xr:uid="{80A6D581-23CD-4739-B0C1-C235390A8E65}"/>
    <hyperlink ref="G5" r:id="rId4" display="cve@mitre.org/cve@cert.org.tw" xr:uid="{506DB882-820A-47AC-8FED-AF044A617BEF}"/>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0449-9E5C-41B1-BA65-722E4A24676A}">
  <dimension ref="B2:K99"/>
  <sheetViews>
    <sheetView topLeftCell="F1" zoomScale="40" zoomScaleNormal="40" workbookViewId="0">
      <selection activeCell="I4" sqref="I4:I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361</v>
      </c>
      <c r="C4" s="2" t="s">
        <v>362</v>
      </c>
      <c r="D4" s="293" t="s">
        <v>363</v>
      </c>
      <c r="E4" s="300" t="s">
        <v>282</v>
      </c>
      <c r="F4" s="299" t="s">
        <v>364</v>
      </c>
      <c r="G4" s="299" t="s">
        <v>364</v>
      </c>
      <c r="H4" s="307" t="s">
        <v>609</v>
      </c>
      <c r="I4" s="381" t="s">
        <v>625</v>
      </c>
      <c r="J4" s="378"/>
      <c r="K4" s="170"/>
    </row>
    <row r="5" spans="2:11" ht="188.25" customHeight="1" thickTop="1" thickBot="1" x14ac:dyDescent="0.3">
      <c r="B5" s="290" t="s">
        <v>488</v>
      </c>
      <c r="C5" s="2" t="s">
        <v>597</v>
      </c>
      <c r="D5" s="293" t="s">
        <v>598</v>
      </c>
      <c r="E5" s="300" t="s">
        <v>282</v>
      </c>
      <c r="F5" s="299" t="s">
        <v>594</v>
      </c>
      <c r="G5" s="299" t="s">
        <v>594</v>
      </c>
      <c r="H5" s="307" t="s">
        <v>626</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627</v>
      </c>
      <c r="D12" s="12"/>
      <c r="E12" s="12"/>
      <c r="F12" s="12"/>
      <c r="G12" s="65"/>
      <c r="H12" s="65"/>
      <c r="I12" s="65"/>
      <c r="J12" s="65"/>
    </row>
    <row r="13" spans="2:11" ht="102.75" customHeight="1" thickBot="1" x14ac:dyDescent="0.4">
      <c r="B13" s="13" t="s">
        <v>277</v>
      </c>
      <c r="C13" s="59" t="s">
        <v>482</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483</v>
      </c>
      <c r="C15" s="32" t="s">
        <v>12</v>
      </c>
      <c r="D15" s="162" t="s">
        <v>326</v>
      </c>
      <c r="E15" s="193"/>
      <c r="F15" s="193"/>
      <c r="G15" s="65"/>
      <c r="H15" s="65"/>
      <c r="I15" s="65"/>
      <c r="J15" s="65"/>
    </row>
    <row r="16" spans="2:11" ht="36.75" customHeight="1" thickBot="1" x14ac:dyDescent="0.3">
      <c r="B16" s="310" t="s">
        <v>317</v>
      </c>
      <c r="C16" s="311">
        <f>SUM(C17:C19)</f>
        <v>966</v>
      </c>
      <c r="D16" s="312">
        <f>(C16/(C$29/100))%</f>
        <v>0.46734397677793899</v>
      </c>
      <c r="E16" s="207"/>
      <c r="F16" s="159"/>
      <c r="G16" s="65"/>
      <c r="H16" s="65"/>
      <c r="I16" s="65"/>
      <c r="J16" s="65"/>
    </row>
    <row r="17" spans="2:10" ht="23.25" x14ac:dyDescent="0.25">
      <c r="B17" s="318" t="s">
        <v>594</v>
      </c>
      <c r="C17" s="319">
        <v>665</v>
      </c>
      <c r="D17" s="320">
        <f>(C17/(C$16/100))%</f>
        <v>0.68840579710144922</v>
      </c>
      <c r="E17" s="220"/>
      <c r="F17" s="160"/>
      <c r="G17" s="65"/>
      <c r="H17" s="65"/>
      <c r="I17" s="65"/>
      <c r="J17" s="65"/>
    </row>
    <row r="18" spans="2:10" ht="23.25" x14ac:dyDescent="0.25">
      <c r="B18" s="315" t="s">
        <v>621</v>
      </c>
      <c r="C18" s="316">
        <v>166</v>
      </c>
      <c r="D18" s="317">
        <f>(C18/(C$16/100))%</f>
        <v>0.17184265010351968</v>
      </c>
      <c r="E18" s="220"/>
      <c r="F18" s="160"/>
      <c r="G18" s="65"/>
      <c r="H18" s="65"/>
      <c r="I18" s="65"/>
      <c r="J18" s="65"/>
    </row>
    <row r="19" spans="2:10" ht="30" customHeight="1" thickBot="1" x14ac:dyDescent="0.3">
      <c r="B19" s="321" t="s">
        <v>304</v>
      </c>
      <c r="C19" s="322">
        <v>135</v>
      </c>
      <c r="D19" s="323">
        <f>(C19/(C$16/100))%</f>
        <v>0.13975155279503107</v>
      </c>
      <c r="E19" s="220"/>
      <c r="F19" s="160"/>
      <c r="G19" s="65"/>
      <c r="H19" s="65"/>
      <c r="I19" s="65"/>
      <c r="J19" s="65"/>
    </row>
    <row r="20" spans="2:10" ht="24" thickBot="1" x14ac:dyDescent="0.3">
      <c r="B20" s="310" t="s">
        <v>318</v>
      </c>
      <c r="C20" s="311">
        <f>SUM(C21:C23)</f>
        <v>611</v>
      </c>
      <c r="D20" s="312">
        <f>(C20/(C$29/100))%</f>
        <v>0.29559748427672955</v>
      </c>
      <c r="E20" s="220"/>
      <c r="F20" s="160"/>
      <c r="G20" s="65"/>
      <c r="H20" s="65"/>
      <c r="I20" s="65"/>
      <c r="J20" s="65"/>
    </row>
    <row r="21" spans="2:10" ht="23.25" x14ac:dyDescent="0.25">
      <c r="B21" s="318" t="s">
        <v>594</v>
      </c>
      <c r="C21" s="319">
        <v>22</v>
      </c>
      <c r="D21" s="320">
        <f>(C21/(C$20/100))%</f>
        <v>3.6006546644844512E-2</v>
      </c>
      <c r="E21" s="166"/>
      <c r="F21" s="161"/>
      <c r="G21" s="65"/>
      <c r="H21" s="65"/>
      <c r="I21" s="65"/>
      <c r="J21" s="65"/>
    </row>
    <row r="22" spans="2:10" ht="23.25" x14ac:dyDescent="0.25">
      <c r="B22" s="315" t="s">
        <v>621</v>
      </c>
      <c r="C22" s="316">
        <v>341</v>
      </c>
      <c r="D22" s="317">
        <f>(C22/(C$20/100))%</f>
        <v>0.55810147299508994</v>
      </c>
      <c r="E22" s="166"/>
      <c r="F22" s="161"/>
      <c r="G22" s="65"/>
      <c r="H22" s="65"/>
      <c r="I22" s="65"/>
      <c r="J22" s="65"/>
    </row>
    <row r="23" spans="2:10" ht="24" thickBot="1" x14ac:dyDescent="0.3">
      <c r="B23" s="321" t="s">
        <v>304</v>
      </c>
      <c r="C23" s="322">
        <v>248</v>
      </c>
      <c r="D23" s="323">
        <f>(C23/(C$20/100))%</f>
        <v>0.40589198036006541</v>
      </c>
      <c r="E23" s="166"/>
      <c r="F23" s="161"/>
      <c r="G23" s="65"/>
      <c r="H23" s="65"/>
      <c r="I23" s="65"/>
      <c r="J23" s="65"/>
    </row>
    <row r="24" spans="2:10" ht="24" thickBot="1" x14ac:dyDescent="0.3">
      <c r="B24" s="310" t="s">
        <v>319</v>
      </c>
      <c r="C24" s="311">
        <f>SUM(C25:C27)</f>
        <v>137</v>
      </c>
      <c r="D24" s="312">
        <f>(C24/(C$29/100))%</f>
        <v>6.6279632317368165E-2</v>
      </c>
      <c r="E24" s="166"/>
      <c r="F24" s="161"/>
      <c r="G24" s="65"/>
      <c r="H24" s="65"/>
      <c r="I24" s="65"/>
      <c r="J24" s="65"/>
    </row>
    <row r="25" spans="2:10" ht="23.25" x14ac:dyDescent="0.25">
      <c r="B25" s="318" t="s">
        <v>594</v>
      </c>
      <c r="C25" s="319">
        <v>0</v>
      </c>
      <c r="D25" s="320">
        <f>(C25/(C$24/100))%</f>
        <v>0</v>
      </c>
      <c r="E25" s="166"/>
      <c r="F25" s="161"/>
      <c r="G25" s="65"/>
      <c r="H25" s="65"/>
      <c r="I25" s="65"/>
      <c r="J25" s="65"/>
    </row>
    <row r="26" spans="2:10" ht="23.25" x14ac:dyDescent="0.25">
      <c r="B26" s="315" t="s">
        <v>621</v>
      </c>
      <c r="C26" s="316">
        <v>25</v>
      </c>
      <c r="D26" s="317">
        <f>(C26/(C$24/100))%</f>
        <v>0.18248175182481749</v>
      </c>
      <c r="E26" s="166"/>
      <c r="F26" s="161"/>
      <c r="G26" s="65"/>
      <c r="H26" s="65"/>
      <c r="I26" s="65"/>
      <c r="J26" s="65"/>
    </row>
    <row r="27" spans="2:10" ht="24" thickBot="1" x14ac:dyDescent="0.3">
      <c r="B27" s="321" t="s">
        <v>304</v>
      </c>
      <c r="C27" s="322">
        <v>112</v>
      </c>
      <c r="D27" s="323">
        <f>(C27/(C$24/100))%</f>
        <v>0.81751824817518237</v>
      </c>
      <c r="E27" s="166"/>
      <c r="F27" s="161"/>
      <c r="G27" s="65"/>
      <c r="H27" s="65"/>
      <c r="I27" s="65"/>
      <c r="J27" s="65"/>
    </row>
    <row r="28" spans="2:10" ht="24" thickBot="1" x14ac:dyDescent="0.3">
      <c r="B28" s="310" t="s">
        <v>304</v>
      </c>
      <c r="C28" s="311">
        <v>353</v>
      </c>
      <c r="D28" s="312">
        <f>(C28/(C$29/100))%</f>
        <v>0.17077890662796322</v>
      </c>
      <c r="E28" s="166"/>
      <c r="F28" s="161"/>
      <c r="G28" s="65"/>
      <c r="H28" s="65"/>
      <c r="I28" s="65"/>
      <c r="J28" s="65"/>
    </row>
    <row r="29" spans="2:10" ht="24" thickBot="1" x14ac:dyDescent="0.3">
      <c r="B29" s="67" t="s">
        <v>251</v>
      </c>
      <c r="C29" s="68">
        <f>C16+C20+C24+C28</f>
        <v>2067</v>
      </c>
      <c r="D29" s="238">
        <f>D28+D24+D20+D16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52.5" customHeight="1" thickBot="1" x14ac:dyDescent="0.4">
      <c r="B32" s="348" t="s">
        <v>484</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628</v>
      </c>
      <c r="D35" s="161"/>
      <c r="E35" s="166"/>
      <c r="F35" s="161"/>
      <c r="G35" s="65"/>
      <c r="H35" s="65"/>
      <c r="I35" s="65"/>
      <c r="J35" s="65"/>
    </row>
    <row r="36" spans="2:10" ht="88.5" customHeight="1" thickBot="1" x14ac:dyDescent="0.3">
      <c r="B36" s="134" t="s">
        <v>277</v>
      </c>
      <c r="C36" s="135" t="s">
        <v>486</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629</v>
      </c>
      <c r="C40" s="377" t="s">
        <v>316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317</v>
      </c>
      <c r="D42" s="262" t="s">
        <v>318</v>
      </c>
      <c r="E42" s="262" t="s">
        <v>319</v>
      </c>
      <c r="F42" s="263" t="s">
        <v>250</v>
      </c>
      <c r="G42" s="65"/>
      <c r="H42" s="65"/>
      <c r="I42" s="65"/>
    </row>
    <row r="43" spans="2:10" ht="23.25" x14ac:dyDescent="0.25">
      <c r="B43" s="326" t="s">
        <v>594</v>
      </c>
      <c r="C43" s="324">
        <f>(C17/(C$29/100))%</f>
        <v>0.32172230285437825</v>
      </c>
      <c r="D43" s="180">
        <f>(C21/(C$29/100))%</f>
        <v>1.0643444605708756E-2</v>
      </c>
      <c r="E43" s="180">
        <f>(C25/(C$29/100))%</f>
        <v>0</v>
      </c>
      <c r="F43" s="265">
        <v>0</v>
      </c>
      <c r="G43" s="65"/>
      <c r="H43" s="65"/>
      <c r="I43" s="65"/>
    </row>
    <row r="44" spans="2:10" ht="23.25" x14ac:dyDescent="0.25">
      <c r="B44" s="327" t="s">
        <v>621</v>
      </c>
      <c r="C44" s="325">
        <f>(C18/(C$29/100))%</f>
        <v>8.0309627479438803E-2</v>
      </c>
      <c r="D44" s="196">
        <f>(C22/(C$29/100))%</f>
        <v>0.16497339138848571</v>
      </c>
      <c r="E44" s="196">
        <f>(C26/(C$29/100))%</f>
        <v>1.209482341557813E-2</v>
      </c>
      <c r="F44" s="267">
        <v>0</v>
      </c>
      <c r="G44" s="65"/>
      <c r="H44" s="65"/>
      <c r="I44" s="65"/>
    </row>
    <row r="45" spans="2:10" ht="24" thickBot="1" x14ac:dyDescent="0.3">
      <c r="B45" s="328" t="s">
        <v>304</v>
      </c>
      <c r="C45" s="325">
        <f>(C19/(C$29/100))%</f>
        <v>6.5312046444121905E-2</v>
      </c>
      <c r="D45" s="196">
        <f>(C23/(C$29/100))%</f>
        <v>0.11998064828253506</v>
      </c>
      <c r="E45" s="196">
        <f>(C27/(C$29/100))%</f>
        <v>5.4184808901790033E-2</v>
      </c>
      <c r="F45" s="267">
        <v>0</v>
      </c>
      <c r="G45" s="65"/>
      <c r="H45" s="65"/>
      <c r="I45" s="65"/>
    </row>
    <row r="46" spans="2:10" ht="75" customHeight="1" thickBot="1" x14ac:dyDescent="0.3">
      <c r="B46" s="195" t="s">
        <v>260</v>
      </c>
      <c r="C46" s="212">
        <f>SUM(C43:C45)</f>
        <v>0.46734397677793899</v>
      </c>
      <c r="D46" s="212">
        <f>SUM(D43:D45)</f>
        <v>0.29559748427672955</v>
      </c>
      <c r="E46" s="212">
        <f>SUM(E43:E45)</f>
        <v>6.6279632317368165E-2</v>
      </c>
      <c r="F46" s="212">
        <f>D28</f>
        <v>0.17077890662796322</v>
      </c>
      <c r="G46" s="65"/>
      <c r="H46" s="65"/>
      <c r="I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41:G41"/>
    <mergeCell ref="I4:I5"/>
    <mergeCell ref="J4:J5"/>
    <mergeCell ref="B9:D9"/>
    <mergeCell ref="B32:C32"/>
    <mergeCell ref="C40:G40"/>
  </mergeCells>
  <dataValidations count="5">
    <dataValidation type="list" allowBlank="1" showInputMessage="1" showErrorMessage="1" promptTitle="VALORES POSIBLES ASIGNADOR IOT" sqref="H6" xr:uid="{1C2AEBB8-87FB-4613-BAEB-EB227A80C00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70C906A5-A28B-4E8D-86CF-179CBB9057E1}">
      <formula1>"vultures@jpcert.or.jp,cve@mitre.org/cve@cert.org.tw,talos-cna@cisco.com/psirt@cisco.com,psirt@bosch.com,OTRO"</formula1>
    </dataValidation>
    <dataValidation type="list" allowBlank="1" showInputMessage="1" showErrorMessage="1" sqref="G4" xr:uid="{822F2F7D-09CB-4E9D-82E1-7D57E953DD53}">
      <formula1>"ALTA,BAJA,MEDIA"</formula1>
    </dataValidation>
    <dataValidation type="list" allowBlank="1" showInputMessage="1" showErrorMessage="1" promptTitle="VALORES POSIBLES ASIGNADOR IOT" sqref="F4" xr:uid="{AAA3C8D3-366C-4D87-8EAD-276C4324B9BC}">
      <formula1>"ALTA,BAJA,MEDIA"</formula1>
    </dataValidation>
    <dataValidation type="list" allowBlank="1" showInputMessage="1" showErrorMessage="1" promptTitle="VALORES POSIBLES ASIGNADOR IOT" sqref="F5:G5" xr:uid="{D86EA4B4-DF6C-41E9-AF31-E71CC4994AB2}">
      <formula1>"COMPLETO,PARCIAL,NINGUNO"</formula1>
    </dataValidation>
  </dataValidations>
  <hyperlinks>
    <hyperlink ref="F4" r:id="rId1" display="cve@mitre.org/cve@cert.org.tw" xr:uid="{6529B9B6-FA23-4D48-8222-20BD99EB29F7}"/>
    <hyperlink ref="G4" r:id="rId2" display="vultures@jpcert.or.jp" xr:uid="{842F5053-FB92-4539-95B3-297D6765C4A9}"/>
    <hyperlink ref="F5" r:id="rId3" display="cve@mitre.org/cve@cert.org.tw" xr:uid="{9B12718D-2356-4DE7-88AC-A2EE77D1845C}"/>
    <hyperlink ref="G5" r:id="rId4" display="cve@mitre.org/cve@cert.org.tw" xr:uid="{7ADC4BC5-C3BF-4253-B43D-CE6C91E11ABD}"/>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54C0F-70DA-4C74-980E-FE13A1A2B1BC}">
  <dimension ref="B2:K99"/>
  <sheetViews>
    <sheetView topLeftCell="F1" zoomScale="40" zoomScaleNormal="40" workbookViewId="0">
      <selection activeCell="I4" sqref="I4:I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361</v>
      </c>
      <c r="C4" s="2" t="s">
        <v>362</v>
      </c>
      <c r="D4" s="293" t="s">
        <v>363</v>
      </c>
      <c r="E4" s="300" t="s">
        <v>282</v>
      </c>
      <c r="F4" s="299" t="s">
        <v>364</v>
      </c>
      <c r="G4" s="299" t="s">
        <v>364</v>
      </c>
      <c r="H4" s="194" t="s">
        <v>577</v>
      </c>
      <c r="I4" s="381" t="s">
        <v>632</v>
      </c>
      <c r="J4" s="378"/>
      <c r="K4" s="170"/>
    </row>
    <row r="5" spans="2:11" ht="188.25" customHeight="1" thickTop="1" thickBot="1" x14ac:dyDescent="0.3">
      <c r="B5" s="290" t="s">
        <v>501</v>
      </c>
      <c r="C5" s="2" t="s">
        <v>592</v>
      </c>
      <c r="D5" s="293" t="s">
        <v>593</v>
      </c>
      <c r="E5" s="300" t="s">
        <v>282</v>
      </c>
      <c r="F5" s="299" t="s">
        <v>594</v>
      </c>
      <c r="G5" s="299" t="s">
        <v>594</v>
      </c>
      <c r="H5" s="261" t="s">
        <v>596</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631</v>
      </c>
      <c r="D12" s="12"/>
      <c r="E12" s="12"/>
      <c r="F12" s="12"/>
      <c r="G12" s="65"/>
      <c r="H12" s="65"/>
      <c r="I12" s="65"/>
      <c r="J12" s="65"/>
    </row>
    <row r="13" spans="2:11" ht="102.75" customHeight="1" thickBot="1" x14ac:dyDescent="0.4">
      <c r="B13" s="13" t="s">
        <v>277</v>
      </c>
      <c r="C13" s="59" t="s">
        <v>494</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495</v>
      </c>
      <c r="C15" s="32" t="s">
        <v>12</v>
      </c>
      <c r="D15" s="162" t="s">
        <v>326</v>
      </c>
      <c r="E15" s="193"/>
      <c r="F15" s="193"/>
      <c r="G15" s="65"/>
      <c r="H15" s="65"/>
      <c r="I15" s="65"/>
      <c r="J15" s="65"/>
    </row>
    <row r="16" spans="2:11" ht="36.75" customHeight="1" thickBot="1" x14ac:dyDescent="0.3">
      <c r="B16" s="310" t="s">
        <v>317</v>
      </c>
      <c r="C16" s="311">
        <f>SUM(C17:C19)</f>
        <v>966</v>
      </c>
      <c r="D16" s="312">
        <f>(C16/(C$29/100))%</f>
        <v>0.46734397677793899</v>
      </c>
      <c r="E16" s="207"/>
      <c r="F16" s="159"/>
      <c r="G16" s="65"/>
      <c r="H16" s="65"/>
      <c r="I16" s="65"/>
      <c r="J16" s="65"/>
    </row>
    <row r="17" spans="2:10" ht="23.25" x14ac:dyDescent="0.25">
      <c r="B17" s="329" t="s">
        <v>594</v>
      </c>
      <c r="C17" s="241">
        <v>795</v>
      </c>
      <c r="D17" s="309">
        <f>(C17/(C$16/100))%</f>
        <v>0.82298136645962727</v>
      </c>
      <c r="E17" s="220"/>
      <c r="F17" s="160"/>
      <c r="G17" s="65"/>
      <c r="H17" s="65"/>
      <c r="I17" s="65"/>
      <c r="J17" s="65"/>
    </row>
    <row r="18" spans="2:10" ht="23.25" x14ac:dyDescent="0.25">
      <c r="B18" s="327" t="s">
        <v>621</v>
      </c>
      <c r="C18" s="110">
        <v>166</v>
      </c>
      <c r="D18" s="224">
        <f>(C18/(C$16/100))%</f>
        <v>0.17184265010351968</v>
      </c>
      <c r="E18" s="220"/>
      <c r="F18" s="160"/>
      <c r="G18" s="65"/>
      <c r="H18" s="65"/>
      <c r="I18" s="65"/>
      <c r="J18" s="65"/>
    </row>
    <row r="19" spans="2:10" ht="30" customHeight="1" thickBot="1" x14ac:dyDescent="0.3">
      <c r="B19" s="330" t="s">
        <v>304</v>
      </c>
      <c r="C19" s="240">
        <v>5</v>
      </c>
      <c r="D19" s="258">
        <f>(C19/(C$16/100))%</f>
        <v>5.175983436853002E-3</v>
      </c>
      <c r="E19" s="220"/>
      <c r="F19" s="160"/>
      <c r="G19" s="65"/>
      <c r="H19" s="65"/>
      <c r="I19" s="65"/>
      <c r="J19" s="65"/>
    </row>
    <row r="20" spans="2:10" ht="24" thickBot="1" x14ac:dyDescent="0.3">
      <c r="B20" s="310" t="s">
        <v>318</v>
      </c>
      <c r="C20" s="311">
        <f>SUM(C21:C23)</f>
        <v>611</v>
      </c>
      <c r="D20" s="312">
        <f>(C20/(C$29/100))%</f>
        <v>0.29559748427672955</v>
      </c>
      <c r="E20" s="220"/>
      <c r="F20" s="160"/>
      <c r="G20" s="65"/>
      <c r="H20" s="65"/>
      <c r="I20" s="65"/>
      <c r="J20" s="65"/>
    </row>
    <row r="21" spans="2:10" ht="23.25" x14ac:dyDescent="0.25">
      <c r="B21" s="329" t="s">
        <v>594</v>
      </c>
      <c r="C21" s="241">
        <v>41</v>
      </c>
      <c r="D21" s="309">
        <f>(C21/(C$20/100))%</f>
        <v>6.7103109656301146E-2</v>
      </c>
      <c r="E21" s="166"/>
      <c r="F21" s="161"/>
      <c r="G21" s="65"/>
      <c r="H21" s="65"/>
      <c r="I21" s="65"/>
      <c r="J21" s="65"/>
    </row>
    <row r="22" spans="2:10" ht="23.25" x14ac:dyDescent="0.25">
      <c r="B22" s="327" t="s">
        <v>621</v>
      </c>
      <c r="C22" s="110">
        <v>385</v>
      </c>
      <c r="D22" s="224">
        <f>(C22/(C$20/100))%</f>
        <v>0.63011456628477902</v>
      </c>
      <c r="E22" s="166"/>
      <c r="F22" s="161"/>
      <c r="G22" s="65"/>
      <c r="H22" s="65"/>
      <c r="I22" s="65"/>
      <c r="J22" s="65"/>
    </row>
    <row r="23" spans="2:10" ht="24" thickBot="1" x14ac:dyDescent="0.3">
      <c r="B23" s="330" t="s">
        <v>304</v>
      </c>
      <c r="C23" s="240">
        <v>185</v>
      </c>
      <c r="D23" s="258">
        <f>(C23/(C$20/100))%</f>
        <v>0.30278232405891981</v>
      </c>
      <c r="E23" s="166"/>
      <c r="F23" s="161"/>
      <c r="G23" s="65"/>
      <c r="H23" s="65"/>
      <c r="I23" s="65"/>
      <c r="J23" s="65"/>
    </row>
    <row r="24" spans="2:10" ht="24" thickBot="1" x14ac:dyDescent="0.3">
      <c r="B24" s="310" t="s">
        <v>319</v>
      </c>
      <c r="C24" s="311">
        <f>SUM(C25:C27)</f>
        <v>137</v>
      </c>
      <c r="D24" s="312">
        <f>(C24/(C$29/100))%</f>
        <v>6.6279632317368165E-2</v>
      </c>
      <c r="E24" s="166"/>
      <c r="F24" s="161"/>
      <c r="G24" s="65"/>
      <c r="H24" s="65"/>
      <c r="I24" s="65"/>
      <c r="J24" s="65"/>
    </row>
    <row r="25" spans="2:10" ht="23.25" x14ac:dyDescent="0.25">
      <c r="B25" s="329" t="s">
        <v>594</v>
      </c>
      <c r="C25" s="241">
        <v>0</v>
      </c>
      <c r="D25" s="309">
        <f>(C25/(C$24/100))%</f>
        <v>0</v>
      </c>
      <c r="E25" s="166"/>
      <c r="F25" s="161"/>
      <c r="G25" s="65"/>
      <c r="H25" s="65"/>
      <c r="I25" s="65"/>
      <c r="J25" s="65"/>
    </row>
    <row r="26" spans="2:10" ht="23.25" x14ac:dyDescent="0.25">
      <c r="B26" s="327" t="s">
        <v>621</v>
      </c>
      <c r="C26" s="110">
        <v>51</v>
      </c>
      <c r="D26" s="224">
        <f>(C26/(C$24/100))%</f>
        <v>0.37226277372262773</v>
      </c>
      <c r="E26" s="166"/>
      <c r="F26" s="161"/>
      <c r="G26" s="65"/>
      <c r="H26" s="65"/>
      <c r="I26" s="65"/>
      <c r="J26" s="65"/>
    </row>
    <row r="27" spans="2:10" ht="24" thickBot="1" x14ac:dyDescent="0.3">
      <c r="B27" s="328" t="s">
        <v>304</v>
      </c>
      <c r="C27" s="110">
        <v>86</v>
      </c>
      <c r="D27" s="224">
        <f>(C27/(C$24/100))%</f>
        <v>0.62773722627737216</v>
      </c>
      <c r="E27" s="166"/>
      <c r="F27" s="161"/>
      <c r="G27" s="65"/>
      <c r="H27" s="65"/>
      <c r="I27" s="65"/>
      <c r="J27" s="65"/>
    </row>
    <row r="28" spans="2:10" ht="24" thickBot="1" x14ac:dyDescent="0.3">
      <c r="B28" s="147" t="s">
        <v>304</v>
      </c>
      <c r="C28" s="236">
        <v>353</v>
      </c>
      <c r="D28" s="223">
        <f>(C28/(C$29/100))%</f>
        <v>0.17077890662796322</v>
      </c>
      <c r="E28" s="161"/>
      <c r="F28" s="161"/>
      <c r="G28" s="65"/>
      <c r="H28" s="65"/>
      <c r="I28" s="65"/>
      <c r="J28" s="65"/>
    </row>
    <row r="29" spans="2:10" ht="24" thickBot="1" x14ac:dyDescent="0.3">
      <c r="B29" s="67" t="s">
        <v>251</v>
      </c>
      <c r="C29" s="68">
        <f>C16+C20+C24+C28</f>
        <v>2067</v>
      </c>
      <c r="D29" s="238">
        <f>D28+D24+D20+D16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71.25" customHeight="1" thickBot="1" x14ac:dyDescent="0.4">
      <c r="B32" s="348" t="s">
        <v>496</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633</v>
      </c>
      <c r="D35" s="161"/>
      <c r="E35" s="166"/>
      <c r="F35" s="161"/>
      <c r="G35" s="65"/>
      <c r="H35" s="65"/>
      <c r="I35" s="65"/>
      <c r="J35" s="65"/>
    </row>
    <row r="36" spans="2:10" ht="88.5" customHeight="1" thickBot="1" x14ac:dyDescent="0.3">
      <c r="B36" s="134" t="s">
        <v>277</v>
      </c>
      <c r="C36" s="135" t="s">
        <v>498</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630</v>
      </c>
      <c r="C40" s="377" t="s">
        <v>316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317</v>
      </c>
      <c r="D42" s="262" t="s">
        <v>318</v>
      </c>
      <c r="E42" s="262" t="s">
        <v>319</v>
      </c>
      <c r="F42" s="263" t="s">
        <v>250</v>
      </c>
      <c r="G42" s="65"/>
      <c r="H42" s="65"/>
      <c r="I42" s="65"/>
    </row>
    <row r="43" spans="2:10" ht="23.25" x14ac:dyDescent="0.25">
      <c r="B43" s="326" t="s">
        <v>594</v>
      </c>
      <c r="C43" s="180">
        <f>(C17/(C$29/100))%</f>
        <v>0.38461538461538458</v>
      </c>
      <c r="D43" s="180">
        <f>(C21/(C$29/100))%</f>
        <v>1.9835510401548136E-2</v>
      </c>
      <c r="E43" s="180">
        <f>(C25/(C$29/100))%</f>
        <v>0</v>
      </c>
      <c r="F43" s="265">
        <v>0</v>
      </c>
      <c r="G43" s="65"/>
      <c r="H43" s="65"/>
      <c r="I43" s="65"/>
    </row>
    <row r="44" spans="2:10" ht="23.25" x14ac:dyDescent="0.25">
      <c r="B44" s="327" t="s">
        <v>621</v>
      </c>
      <c r="C44" s="196">
        <f>(C18/(C$29/100))%</f>
        <v>8.0309627479438803E-2</v>
      </c>
      <c r="D44" s="196">
        <f>(C22/(C$29/100))%</f>
        <v>0.18626028059990321</v>
      </c>
      <c r="E44" s="196">
        <f>(C26/(C$29/100))%</f>
        <v>2.4673439767779391E-2</v>
      </c>
      <c r="F44" s="267">
        <v>0</v>
      </c>
      <c r="G44" s="65"/>
      <c r="H44" s="65"/>
      <c r="I44" s="65"/>
    </row>
    <row r="45" spans="2:10" ht="24" thickBot="1" x14ac:dyDescent="0.3">
      <c r="B45" s="328" t="s">
        <v>304</v>
      </c>
      <c r="C45" s="196">
        <f>(C19/(C$29/100))%</f>
        <v>2.4189646831156266E-3</v>
      </c>
      <c r="D45" s="196">
        <f>(C23/(C$29/100))%</f>
        <v>8.9501693275278169E-2</v>
      </c>
      <c r="E45" s="196">
        <f>(C27/(C$29/100))%</f>
        <v>4.1606192549588777E-2</v>
      </c>
      <c r="F45" s="267">
        <v>0</v>
      </c>
      <c r="G45" s="65"/>
      <c r="H45" s="65"/>
      <c r="I45" s="65"/>
    </row>
    <row r="46" spans="2:10" ht="75" customHeight="1" thickBot="1" x14ac:dyDescent="0.3">
      <c r="B46" s="79" t="s">
        <v>260</v>
      </c>
      <c r="C46" s="212">
        <f>SUM(C43:C45)</f>
        <v>0.46734397677793904</v>
      </c>
      <c r="D46" s="212">
        <f>SUM(D43:D45)</f>
        <v>0.29559748427672949</v>
      </c>
      <c r="E46" s="212">
        <f>SUM(E43:E45)</f>
        <v>6.6279632317368165E-2</v>
      </c>
      <c r="F46" s="212">
        <f>D28</f>
        <v>0.17077890662796322</v>
      </c>
      <c r="G46" s="65"/>
      <c r="H46" s="65"/>
      <c r="I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41:G41"/>
    <mergeCell ref="I4:I5"/>
    <mergeCell ref="J4:J5"/>
    <mergeCell ref="B9:D9"/>
    <mergeCell ref="B32:C32"/>
    <mergeCell ref="C40:G40"/>
  </mergeCells>
  <dataValidations count="5">
    <dataValidation type="list" allowBlank="1" showInputMessage="1" showErrorMessage="1" sqref="I6" xr:uid="{355FC8EA-87E1-4D77-A6E7-972FCA8C8363}">
      <formula1>"vultures@jpcert.or.jp,cve@mitre.org/cve@cert.org.tw,talos-cna@cisco.com/psirt@cisco.com,psirt@bosch.com,OTRO"</formula1>
    </dataValidation>
    <dataValidation type="list" allowBlank="1" showInputMessage="1" showErrorMessage="1" promptTitle="VALORES POSIBLES ASIGNADOR IOT" sqref="H6" xr:uid="{5F86CBB3-4F26-424D-B471-654FF613040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2C0EFD28-470A-4C1C-A96D-F400F2CDE542}">
      <formula1>"ALTA,BAJA,MEDIA"</formula1>
    </dataValidation>
    <dataValidation type="list" allowBlank="1" showInputMessage="1" showErrorMessage="1" promptTitle="VALORES POSIBLES ASIGNADOR IOT" sqref="F4" xr:uid="{EB3A1E3C-0AD2-4111-8E2B-9A680D969867}">
      <formula1>"ALTA,BAJA,MEDIA"</formula1>
    </dataValidation>
    <dataValidation type="list" allowBlank="1" showInputMessage="1" showErrorMessage="1" promptTitle="VALORES POSIBLES ASIGNADOR IOT" sqref="F5:G5" xr:uid="{403B5EF4-16EB-4C18-B58E-D82A66E8FD2D}">
      <formula1>"COMPLETO,PARCIAL,NINGUNO"</formula1>
    </dataValidation>
  </dataValidations>
  <hyperlinks>
    <hyperlink ref="F4" r:id="rId1" display="cve@mitre.org/cve@cert.org.tw" xr:uid="{B322CF5F-7D36-4539-98FC-726D8182C7B4}"/>
    <hyperlink ref="G4" r:id="rId2" display="vultures@jpcert.or.jp" xr:uid="{F05DC5F9-EF2C-4E5B-A601-5E40CF916880}"/>
    <hyperlink ref="F5" r:id="rId3" display="cve@mitre.org/cve@cert.org.tw" xr:uid="{20D07C13-56AF-46CA-ACA1-AAF249298300}"/>
    <hyperlink ref="G5" r:id="rId4" display="cve@mitre.org/cve@cert.org.tw" xr:uid="{6631D3B2-28F3-4729-AA17-4B4F8C694DE3}"/>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43EC3-25F2-4AAD-910D-E374228E3B35}">
  <dimension ref="B2:K99"/>
  <sheetViews>
    <sheetView topLeftCell="E1" zoomScale="40" zoomScaleNormal="40" workbookViewId="0">
      <selection activeCell="I4" sqref="I4:I5"/>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361</v>
      </c>
      <c r="C4" s="2" t="s">
        <v>362</v>
      </c>
      <c r="D4" s="293" t="s">
        <v>363</v>
      </c>
      <c r="E4" s="300" t="s">
        <v>282</v>
      </c>
      <c r="F4" s="299" t="s">
        <v>364</v>
      </c>
      <c r="G4" s="299" t="s">
        <v>364</v>
      </c>
      <c r="H4" s="194" t="s">
        <v>577</v>
      </c>
      <c r="I4" s="381" t="s">
        <v>634</v>
      </c>
      <c r="J4" s="378"/>
      <c r="K4" s="170"/>
    </row>
    <row r="5" spans="2:11" ht="188.25" customHeight="1" thickTop="1" thickBot="1" x14ac:dyDescent="0.3">
      <c r="B5" s="304" t="s">
        <v>578</v>
      </c>
      <c r="C5" s="297" t="s">
        <v>579</v>
      </c>
      <c r="D5" s="305" t="s">
        <v>580</v>
      </c>
      <c r="E5" s="289" t="s">
        <v>282</v>
      </c>
      <c r="F5" s="306" t="s">
        <v>581</v>
      </c>
      <c r="G5" s="306" t="s">
        <v>581</v>
      </c>
      <c r="H5" s="307" t="s">
        <v>582</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636</v>
      </c>
      <c r="D12" s="12"/>
      <c r="E12" s="12"/>
      <c r="F12" s="12"/>
      <c r="G12" s="65"/>
      <c r="H12" s="65"/>
      <c r="I12" s="65"/>
      <c r="J12" s="65"/>
    </row>
    <row r="13" spans="2:11" ht="102.75" customHeight="1" thickBot="1" x14ac:dyDescent="0.4">
      <c r="B13" s="13" t="s">
        <v>277</v>
      </c>
      <c r="C13" s="59" t="s">
        <v>637</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26" t="s">
        <v>638</v>
      </c>
      <c r="C15" s="27" t="s">
        <v>12</v>
      </c>
      <c r="D15" s="308" t="s">
        <v>326</v>
      </c>
      <c r="E15" s="193"/>
      <c r="F15" s="193"/>
      <c r="G15" s="65"/>
      <c r="H15" s="65"/>
      <c r="I15" s="65"/>
      <c r="J15" s="65"/>
    </row>
    <row r="16" spans="2:11" ht="36.75" customHeight="1" thickBot="1" x14ac:dyDescent="0.3">
      <c r="B16" s="310" t="s">
        <v>317</v>
      </c>
      <c r="C16" s="311">
        <f>SUM(C17:C19)</f>
        <v>966</v>
      </c>
      <c r="D16" s="312">
        <f>(C16/(C$29/100))%</f>
        <v>0.46734397677793899</v>
      </c>
      <c r="E16" s="207"/>
      <c r="F16" s="159"/>
      <c r="G16" s="65"/>
      <c r="H16" s="65"/>
      <c r="I16" s="65"/>
      <c r="J16" s="65"/>
    </row>
    <row r="17" spans="2:10" ht="24" thickBot="1" x14ac:dyDescent="0.3">
      <c r="B17" s="73" t="s">
        <v>639</v>
      </c>
      <c r="C17" s="241">
        <v>33</v>
      </c>
      <c r="D17" s="309">
        <f>(C17/(C$16/100))%</f>
        <v>3.4161490683229816E-2</v>
      </c>
      <c r="E17" s="220"/>
      <c r="F17" s="160"/>
      <c r="G17" s="65"/>
      <c r="H17" s="65"/>
      <c r="I17" s="65"/>
      <c r="J17" s="65"/>
    </row>
    <row r="18" spans="2:10" ht="24" thickBot="1" x14ac:dyDescent="0.3">
      <c r="B18" s="70" t="s">
        <v>581</v>
      </c>
      <c r="C18" s="110">
        <v>0</v>
      </c>
      <c r="D18" s="224">
        <f>(C18/(C$16/100))%</f>
        <v>0</v>
      </c>
      <c r="E18" s="220"/>
      <c r="F18" s="160"/>
      <c r="G18" s="65"/>
      <c r="H18" s="65"/>
      <c r="I18" s="65"/>
      <c r="J18" s="65"/>
    </row>
    <row r="19" spans="2:10" ht="30" customHeight="1" thickBot="1" x14ac:dyDescent="0.3">
      <c r="B19" s="313" t="s">
        <v>448</v>
      </c>
      <c r="C19" s="240">
        <v>933</v>
      </c>
      <c r="D19" s="258">
        <f>(C19/(C$16/100))%</f>
        <v>0.96583850931677018</v>
      </c>
      <c r="E19" s="220"/>
      <c r="F19" s="160"/>
      <c r="G19" s="65"/>
      <c r="H19" s="65"/>
      <c r="I19" s="65"/>
      <c r="J19" s="65"/>
    </row>
    <row r="20" spans="2:10" ht="24" thickBot="1" x14ac:dyDescent="0.3">
      <c r="B20" s="310" t="s">
        <v>318</v>
      </c>
      <c r="C20" s="311">
        <f>SUM(C21:C23)</f>
        <v>611</v>
      </c>
      <c r="D20" s="312">
        <f>(C20/(C$29/100))%</f>
        <v>0.29559748427672955</v>
      </c>
      <c r="E20" s="220"/>
      <c r="F20" s="160"/>
      <c r="G20" s="65"/>
      <c r="H20" s="65"/>
      <c r="I20" s="65"/>
      <c r="J20" s="65"/>
    </row>
    <row r="21" spans="2:10" ht="24" thickBot="1" x14ac:dyDescent="0.3">
      <c r="B21" s="73" t="s">
        <v>639</v>
      </c>
      <c r="C21" s="241">
        <v>75</v>
      </c>
      <c r="D21" s="309">
        <f>(C21/(C$20/100))%</f>
        <v>0.12274959083469721</v>
      </c>
      <c r="E21" s="166"/>
      <c r="F21" s="161"/>
      <c r="G21" s="65"/>
      <c r="H21" s="65"/>
      <c r="I21" s="65"/>
      <c r="J21" s="65"/>
    </row>
    <row r="22" spans="2:10" ht="24" thickBot="1" x14ac:dyDescent="0.3">
      <c r="B22" s="70" t="s">
        <v>581</v>
      </c>
      <c r="C22" s="110">
        <v>0</v>
      </c>
      <c r="D22" s="224">
        <f>(C22/(C$20/100))%</f>
        <v>0</v>
      </c>
      <c r="E22" s="166"/>
      <c r="F22" s="161"/>
      <c r="G22" s="65"/>
      <c r="H22" s="65"/>
      <c r="I22" s="65"/>
      <c r="J22" s="65"/>
    </row>
    <row r="23" spans="2:10" ht="24" thickBot="1" x14ac:dyDescent="0.3">
      <c r="B23" s="313" t="s">
        <v>448</v>
      </c>
      <c r="C23" s="240">
        <v>536</v>
      </c>
      <c r="D23" s="258">
        <f>(C23/(C$20/100))%</f>
        <v>0.87725040916530272</v>
      </c>
      <c r="E23" s="166"/>
      <c r="F23" s="161"/>
      <c r="G23" s="65"/>
      <c r="H23" s="65"/>
      <c r="I23" s="65"/>
      <c r="J23" s="65"/>
    </row>
    <row r="24" spans="2:10" ht="24" thickBot="1" x14ac:dyDescent="0.3">
      <c r="B24" s="310" t="s">
        <v>319</v>
      </c>
      <c r="C24" s="311">
        <f>SUM(C25:C27)</f>
        <v>137</v>
      </c>
      <c r="D24" s="312">
        <f>(C24/(C$29/100))%</f>
        <v>6.6279632317368165E-2</v>
      </c>
      <c r="E24" s="166"/>
      <c r="F24" s="161"/>
      <c r="G24" s="65"/>
      <c r="H24" s="65"/>
      <c r="I24" s="65"/>
      <c r="J24" s="65"/>
    </row>
    <row r="25" spans="2:10" ht="24" thickBot="1" x14ac:dyDescent="0.3">
      <c r="B25" s="73" t="s">
        <v>639</v>
      </c>
      <c r="C25" s="241">
        <v>11</v>
      </c>
      <c r="D25" s="309">
        <f>(C25/(C$24/100))%</f>
        <v>8.0291970802919707E-2</v>
      </c>
      <c r="E25" s="166"/>
      <c r="F25" s="161"/>
      <c r="G25" s="65"/>
      <c r="H25" s="65"/>
      <c r="I25" s="65"/>
      <c r="J25" s="65"/>
    </row>
    <row r="26" spans="2:10" ht="24" thickBot="1" x14ac:dyDescent="0.3">
      <c r="B26" s="70" t="s">
        <v>581</v>
      </c>
      <c r="C26" s="110">
        <v>2</v>
      </c>
      <c r="D26" s="224">
        <f>(C26/(C$24/100))%</f>
        <v>1.4598540145985401E-2</v>
      </c>
      <c r="E26" s="166"/>
      <c r="F26" s="161"/>
      <c r="G26" s="65"/>
      <c r="H26" s="65"/>
      <c r="I26" s="65"/>
      <c r="J26" s="65"/>
    </row>
    <row r="27" spans="2:10" ht="24" thickBot="1" x14ac:dyDescent="0.3">
      <c r="B27" s="313" t="s">
        <v>448</v>
      </c>
      <c r="C27" s="240">
        <v>124</v>
      </c>
      <c r="D27" s="258">
        <f>(C27/(C$24/100))%</f>
        <v>0.9051094890510949</v>
      </c>
      <c r="E27" s="166"/>
      <c r="F27" s="161"/>
      <c r="G27" s="65"/>
      <c r="H27" s="65"/>
      <c r="I27" s="65"/>
      <c r="J27" s="65"/>
    </row>
    <row r="28" spans="2:10" ht="24" thickBot="1" x14ac:dyDescent="0.3">
      <c r="B28" s="310" t="s">
        <v>304</v>
      </c>
      <c r="C28" s="311">
        <v>353</v>
      </c>
      <c r="D28" s="312">
        <f>(C28/(C$29/100))%</f>
        <v>0.17077890662796322</v>
      </c>
      <c r="E28" s="166"/>
      <c r="F28" s="161"/>
      <c r="G28" s="65"/>
      <c r="H28" s="65"/>
      <c r="I28" s="65"/>
      <c r="J28" s="65"/>
    </row>
    <row r="29" spans="2:10" ht="24" thickBot="1" x14ac:dyDescent="0.3">
      <c r="B29" s="67" t="s">
        <v>251</v>
      </c>
      <c r="C29" s="68">
        <f>C16+C20+C24+C28</f>
        <v>2067</v>
      </c>
      <c r="D29" s="238">
        <f>D28+D24+D20+D16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24" thickBot="1" x14ac:dyDescent="0.4">
      <c r="B32" s="348" t="s">
        <v>640</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641</v>
      </c>
      <c r="D35" s="161"/>
      <c r="E35" s="166"/>
      <c r="F35" s="161"/>
      <c r="G35" s="65"/>
      <c r="H35" s="65"/>
      <c r="I35" s="65"/>
      <c r="J35" s="65"/>
    </row>
    <row r="36" spans="2:10" ht="88.5" customHeight="1" thickBot="1" x14ac:dyDescent="0.3">
      <c r="B36" s="134" t="s">
        <v>277</v>
      </c>
      <c r="C36" s="135" t="s">
        <v>642</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643</v>
      </c>
      <c r="C40" s="377" t="s">
        <v>316</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317</v>
      </c>
      <c r="D42" s="262" t="s">
        <v>318</v>
      </c>
      <c r="E42" s="262" t="s">
        <v>319</v>
      </c>
      <c r="F42" s="263" t="s">
        <v>250</v>
      </c>
      <c r="G42" s="65"/>
      <c r="H42" s="65"/>
      <c r="I42" s="65"/>
    </row>
    <row r="43" spans="2:10" ht="24" thickBot="1" x14ac:dyDescent="0.3">
      <c r="B43" s="331" t="s">
        <v>639</v>
      </c>
      <c r="C43" s="324">
        <f>(C17/(C$29/100))%</f>
        <v>1.5965166908563134E-2</v>
      </c>
      <c r="D43" s="180">
        <f>(C21/(C$29/100))%</f>
        <v>3.6284470246734396E-2</v>
      </c>
      <c r="E43" s="180">
        <f>(C25/(C$29/100))%</f>
        <v>5.3217223028543779E-3</v>
      </c>
      <c r="F43" s="265">
        <v>0</v>
      </c>
      <c r="G43" s="65"/>
      <c r="H43" s="65"/>
      <c r="I43" s="65"/>
    </row>
    <row r="44" spans="2:10" ht="24" thickBot="1" x14ac:dyDescent="0.3">
      <c r="B44" s="73" t="s">
        <v>581</v>
      </c>
      <c r="C44" s="196">
        <f>(C18/(C$29/100))%</f>
        <v>0</v>
      </c>
      <c r="D44" s="196">
        <f>(C22/(C$29/100))%</f>
        <v>0</v>
      </c>
      <c r="E44" s="196">
        <f>(C26/(C$29/100))%</f>
        <v>9.6758587324625057E-4</v>
      </c>
      <c r="F44" s="267">
        <v>0</v>
      </c>
      <c r="G44" s="65"/>
      <c r="H44" s="65"/>
      <c r="I44" s="65"/>
    </row>
    <row r="45" spans="2:10" ht="24" thickBot="1" x14ac:dyDescent="0.3">
      <c r="B45" s="313" t="s">
        <v>448</v>
      </c>
      <c r="C45" s="196">
        <f>(C19/(C$29/100))%</f>
        <v>0.4513788098693759</v>
      </c>
      <c r="D45" s="196">
        <f>(C23/(C$29/100))%</f>
        <v>0.25931301402999513</v>
      </c>
      <c r="E45" s="196">
        <f>(C27/(C$29/100))%</f>
        <v>5.999032414126753E-2</v>
      </c>
      <c r="F45" s="267">
        <v>0</v>
      </c>
      <c r="G45" s="65"/>
      <c r="H45" s="65"/>
      <c r="I45" s="65"/>
    </row>
    <row r="46" spans="2:10" ht="75" customHeight="1" thickBot="1" x14ac:dyDescent="0.3">
      <c r="B46" s="79" t="s">
        <v>260</v>
      </c>
      <c r="C46" s="212">
        <f>SUM(C43:C45)</f>
        <v>0.46734397677793904</v>
      </c>
      <c r="D46" s="212">
        <f>SUM(D43:D45)</f>
        <v>0.29559748427672949</v>
      </c>
      <c r="E46" s="212">
        <f>SUM(E43:E45)</f>
        <v>6.6279632317368165E-2</v>
      </c>
      <c r="F46" s="212">
        <f>D28</f>
        <v>0.17077890662796322</v>
      </c>
      <c r="G46" s="65"/>
      <c r="H46" s="65"/>
      <c r="I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41:G41"/>
    <mergeCell ref="I4:I5"/>
    <mergeCell ref="J4:J5"/>
    <mergeCell ref="B9:D9"/>
    <mergeCell ref="B32:C32"/>
    <mergeCell ref="C40:G40"/>
  </mergeCells>
  <dataValidations count="6">
    <dataValidation type="list" allowBlank="1" showInputMessage="1" showErrorMessage="1" promptTitle="VALORES POSIBLES ASIGNADOR IOT" sqref="H6" xr:uid="{42271C53-83BF-4FB7-B590-4561F57B0CD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F65B6147-DB48-48F9-B060-084C7FB1BE64}">
      <formula1>"vultures@jpcert.or.jp,cve@mitre.org/cve@cert.org.tw,talos-cna@cisco.com/psirt@cisco.com,psirt@bosch.com,OTRO"</formula1>
    </dataValidation>
    <dataValidation type="list" allowBlank="1" showInputMessage="1" showErrorMessage="1" sqref="G4" xr:uid="{2BB7E694-E89A-4A99-9055-FE78A6E954B3}">
      <formula1>"ALTA,BAJA,MEDIA"</formula1>
    </dataValidation>
    <dataValidation type="list" allowBlank="1" showInputMessage="1" showErrorMessage="1" promptTitle="VALORES POSIBLES ASIGNADOR IOT" sqref="F4" xr:uid="{72C8005A-479A-4D6A-ACA0-7957D61B3B26}">
      <formula1>"ALTA,BAJA,MEDIA"</formula1>
    </dataValidation>
    <dataValidation type="list" allowBlank="1" showInputMessage="1" showErrorMessage="1" sqref="G5" xr:uid="{91FA3192-E8EA-4D7D-9FA0-B866ECD1A59A}">
      <formula1>"MULTIPLE,SENCILLA,NO REQUERIDA"</formula1>
    </dataValidation>
    <dataValidation type="list" allowBlank="1" showInputMessage="1" showErrorMessage="1" promptTitle="VALORES POSIBLES ASIGNADOR IOT" sqref="F5" xr:uid="{C7026334-CBD6-463B-8566-37DC447A8E82}">
      <formula1>"MULTIPLE,SENCILLA,NO REQUERIDA"</formula1>
    </dataValidation>
  </dataValidations>
  <hyperlinks>
    <hyperlink ref="F4" r:id="rId1" display="cve@mitre.org/cve@cert.org.tw" xr:uid="{E730382A-A912-4803-B9AE-33DB5C6A07C6}"/>
    <hyperlink ref="G4" r:id="rId2" display="vultures@jpcert.or.jp" xr:uid="{8BAC3732-D96F-4E61-A3F9-2D16798DD380}"/>
    <hyperlink ref="F5" r:id="rId3" display="cve@mitre.org/cve@cert.org.tw" xr:uid="{C4925F4A-4E4D-4019-874A-EF96FA598982}"/>
    <hyperlink ref="G5" r:id="rId4" display="vultures@jpcert.or.jp" xr:uid="{6F9FAD6C-5F8E-4B22-8D16-3F0B72C90390}"/>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F7B40-D819-408B-81CA-D6CC838944C7}">
  <dimension ref="B2:K103"/>
  <sheetViews>
    <sheetView topLeftCell="A43" zoomScale="40" zoomScaleNormal="40" workbookViewId="0">
      <selection activeCell="C37" sqref="C37"/>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04" customHeight="1" thickTop="1" thickBot="1" x14ac:dyDescent="0.3">
      <c r="B4" s="290" t="s">
        <v>288</v>
      </c>
      <c r="C4" s="259" t="s">
        <v>650</v>
      </c>
      <c r="D4" s="292" t="s">
        <v>651</v>
      </c>
      <c r="E4" s="4" t="s">
        <v>282</v>
      </c>
      <c r="F4" s="332" t="s">
        <v>364</v>
      </c>
      <c r="G4" s="332" t="s">
        <v>364</v>
      </c>
      <c r="H4" s="194" t="s">
        <v>595</v>
      </c>
      <c r="I4" s="381" t="s">
        <v>647</v>
      </c>
      <c r="J4" s="378"/>
      <c r="K4" s="170"/>
    </row>
    <row r="5" spans="2:11" ht="188.25" customHeight="1" thickTop="1" thickBot="1" x14ac:dyDescent="0.3">
      <c r="B5" s="290" t="s">
        <v>475</v>
      </c>
      <c r="C5" s="2" t="s">
        <v>599</v>
      </c>
      <c r="D5" s="293" t="s">
        <v>644</v>
      </c>
      <c r="E5" s="300" t="s">
        <v>282</v>
      </c>
      <c r="F5" s="299" t="s">
        <v>594</v>
      </c>
      <c r="G5" s="299" t="s">
        <v>594</v>
      </c>
      <c r="H5" s="194" t="s">
        <v>595</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4">
      <c r="B9" s="345" t="s">
        <v>184</v>
      </c>
      <c r="C9" s="357"/>
      <c r="D9" s="358"/>
      <c r="E9" s="150"/>
      <c r="F9" s="150"/>
      <c r="G9" s="65"/>
      <c r="H9" s="333"/>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648</v>
      </c>
      <c r="D12" s="12"/>
      <c r="E12" s="12"/>
      <c r="F12" s="12"/>
      <c r="G12" s="65"/>
      <c r="H12" s="65"/>
      <c r="I12" s="65"/>
      <c r="J12" s="65"/>
    </row>
    <row r="13" spans="2:11" ht="102.75" customHeight="1" thickBot="1" x14ac:dyDescent="0.4">
      <c r="B13" s="13" t="s">
        <v>277</v>
      </c>
      <c r="C13" s="59" t="s">
        <v>649</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517</v>
      </c>
      <c r="C15" s="32" t="s">
        <v>12</v>
      </c>
      <c r="D15" s="162" t="s">
        <v>518</v>
      </c>
      <c r="E15" s="193"/>
      <c r="F15" s="193"/>
      <c r="G15" s="65"/>
      <c r="H15" s="65"/>
      <c r="I15" s="65"/>
      <c r="J15" s="65"/>
    </row>
    <row r="16" spans="2:11" ht="31.5" customHeight="1" thickBot="1" x14ac:dyDescent="0.3">
      <c r="B16" s="310" t="s">
        <v>331</v>
      </c>
      <c r="C16" s="311">
        <f>SUM(C17:C19)</f>
        <v>715</v>
      </c>
      <c r="D16" s="312">
        <f>(C16/(C$29/100))%</f>
        <v>0.34591194968553457</v>
      </c>
      <c r="E16" s="252"/>
      <c r="F16" s="193"/>
      <c r="G16" s="65"/>
      <c r="H16" s="65"/>
      <c r="I16" s="65"/>
      <c r="J16" s="65"/>
    </row>
    <row r="17" spans="2:10" ht="35.25" customHeight="1" thickBot="1" x14ac:dyDescent="0.3">
      <c r="B17" s="73" t="s">
        <v>594</v>
      </c>
      <c r="C17" s="241">
        <v>713</v>
      </c>
      <c r="D17" s="309">
        <f>(C17/(C$16/100))%</f>
        <v>0.99720279720279725</v>
      </c>
      <c r="E17" s="252"/>
      <c r="F17" s="193"/>
      <c r="G17" s="65"/>
      <c r="H17" s="65"/>
      <c r="I17" s="65"/>
      <c r="J17" s="65"/>
    </row>
    <row r="18" spans="2:10" ht="39" customHeight="1" thickBot="1" x14ac:dyDescent="0.3">
      <c r="B18" s="70" t="s">
        <v>621</v>
      </c>
      <c r="C18" s="110">
        <v>0</v>
      </c>
      <c r="D18" s="224">
        <f>(C18/(C$16/100))%</f>
        <v>0</v>
      </c>
      <c r="E18" s="252"/>
      <c r="F18" s="193"/>
      <c r="G18" s="65"/>
      <c r="H18" s="65"/>
      <c r="I18" s="65"/>
      <c r="J18" s="65"/>
    </row>
    <row r="19" spans="2:10" ht="30" customHeight="1" thickBot="1" x14ac:dyDescent="0.3">
      <c r="B19" s="313" t="s">
        <v>304</v>
      </c>
      <c r="C19" s="240">
        <v>2</v>
      </c>
      <c r="D19" s="258">
        <f>(C19/(C$16/100))%</f>
        <v>2.7972027972027968E-3</v>
      </c>
      <c r="E19" s="252"/>
      <c r="F19" s="193"/>
      <c r="G19" s="65"/>
      <c r="H19" s="65"/>
      <c r="I19" s="65"/>
      <c r="J19" s="65"/>
    </row>
    <row r="20" spans="2:10" ht="36.75" customHeight="1" thickBot="1" x14ac:dyDescent="0.3">
      <c r="B20" s="310" t="s">
        <v>332</v>
      </c>
      <c r="C20" s="311">
        <f>SUM(C21:C23)</f>
        <v>657</v>
      </c>
      <c r="D20" s="312">
        <f>(C20/(C$29/100))%</f>
        <v>0.31785195936139332</v>
      </c>
      <c r="E20" s="207"/>
      <c r="F20" s="159"/>
      <c r="G20" s="65"/>
      <c r="H20" s="65"/>
      <c r="I20" s="65"/>
      <c r="J20" s="65"/>
    </row>
    <row r="21" spans="2:10" ht="24" thickBot="1" x14ac:dyDescent="0.3">
      <c r="B21" s="73" t="s">
        <v>594</v>
      </c>
      <c r="C21" s="241">
        <v>23</v>
      </c>
      <c r="D21" s="309">
        <f>(C21/(C$20/100))%</f>
        <v>3.5007610350076102E-2</v>
      </c>
      <c r="E21" s="220"/>
      <c r="F21" s="160"/>
      <c r="G21" s="65"/>
      <c r="H21" s="65"/>
      <c r="I21" s="65"/>
      <c r="J21" s="65"/>
    </row>
    <row r="22" spans="2:10" ht="24" thickBot="1" x14ac:dyDescent="0.3">
      <c r="B22" s="70" t="s">
        <v>621</v>
      </c>
      <c r="C22" s="110">
        <v>502</v>
      </c>
      <c r="D22" s="224">
        <f>(C22/(C$20/100))%</f>
        <v>0.76407914764079132</v>
      </c>
      <c r="E22" s="220"/>
      <c r="F22" s="160"/>
      <c r="G22" s="65"/>
      <c r="H22" s="65"/>
      <c r="I22" s="65"/>
      <c r="J22" s="65"/>
    </row>
    <row r="23" spans="2:10" ht="30" customHeight="1" thickBot="1" x14ac:dyDescent="0.3">
      <c r="B23" s="313" t="s">
        <v>304</v>
      </c>
      <c r="C23" s="240">
        <v>132</v>
      </c>
      <c r="D23" s="258">
        <f>(C23/(C$20/100))%</f>
        <v>0.20091324200913241</v>
      </c>
      <c r="E23" s="220"/>
      <c r="F23" s="160"/>
      <c r="G23" s="65"/>
      <c r="H23" s="65"/>
      <c r="I23" s="65"/>
      <c r="J23" s="65"/>
    </row>
    <row r="24" spans="2:10" ht="24" thickBot="1" x14ac:dyDescent="0.3">
      <c r="B24" s="310" t="s">
        <v>333</v>
      </c>
      <c r="C24" s="311">
        <f>SUM(C25:C27)</f>
        <v>342</v>
      </c>
      <c r="D24" s="312">
        <f>(C24/(C$29/100))%</f>
        <v>0.16545718432510884</v>
      </c>
      <c r="E24" s="220"/>
      <c r="F24" s="160"/>
      <c r="G24" s="65"/>
      <c r="H24" s="65"/>
      <c r="I24" s="65"/>
      <c r="J24" s="65"/>
    </row>
    <row r="25" spans="2:10" ht="24" thickBot="1" x14ac:dyDescent="0.3">
      <c r="B25" s="73" t="s">
        <v>594</v>
      </c>
      <c r="C25" s="241">
        <v>0</v>
      </c>
      <c r="D25" s="309">
        <f>(C25/(C$24/100))%</f>
        <v>0</v>
      </c>
      <c r="E25" s="166"/>
      <c r="F25" s="161"/>
      <c r="G25" s="65"/>
      <c r="H25" s="65"/>
      <c r="I25" s="65"/>
      <c r="J25" s="65"/>
    </row>
    <row r="26" spans="2:10" ht="24" thickBot="1" x14ac:dyDescent="0.3">
      <c r="B26" s="70" t="s">
        <v>621</v>
      </c>
      <c r="C26" s="110">
        <v>160</v>
      </c>
      <c r="D26" s="224">
        <f>(C26/(C$24/100))%</f>
        <v>0.46783625730994155</v>
      </c>
      <c r="E26" s="166"/>
      <c r="F26" s="161"/>
      <c r="G26" s="65"/>
      <c r="H26" s="65"/>
      <c r="I26" s="65"/>
      <c r="J26" s="65"/>
    </row>
    <row r="27" spans="2:10" ht="24" thickBot="1" x14ac:dyDescent="0.3">
      <c r="B27" s="313" t="s">
        <v>304</v>
      </c>
      <c r="C27" s="240">
        <v>182</v>
      </c>
      <c r="D27" s="258">
        <f>(C27/(C$24/100))%</f>
        <v>0.53216374269005851</v>
      </c>
      <c r="E27" s="166"/>
      <c r="F27" s="161"/>
      <c r="G27" s="65"/>
      <c r="H27" s="65"/>
      <c r="I27" s="65"/>
      <c r="J27" s="65"/>
    </row>
    <row r="28" spans="2:10" ht="24" thickBot="1" x14ac:dyDescent="0.3">
      <c r="B28" s="310" t="s">
        <v>304</v>
      </c>
      <c r="C28" s="311">
        <v>353</v>
      </c>
      <c r="D28" s="312">
        <f>(C28/(C$29/100))%</f>
        <v>0.17077890662796322</v>
      </c>
      <c r="E28" s="166"/>
      <c r="F28" s="161"/>
      <c r="G28" s="65"/>
      <c r="H28" s="65"/>
      <c r="I28" s="65"/>
      <c r="J28" s="65"/>
    </row>
    <row r="29" spans="2:10" ht="24" thickBot="1" x14ac:dyDescent="0.3">
      <c r="B29" s="67" t="s">
        <v>251</v>
      </c>
      <c r="C29" s="68">
        <f>C16+C20+C24+C28</f>
        <v>2067</v>
      </c>
      <c r="D29" s="238">
        <f>D28+D24+D20+D16</f>
        <v>1</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519</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78.75" customHeight="1" thickBot="1" x14ac:dyDescent="0.3">
      <c r="B35" s="132" t="s">
        <v>11</v>
      </c>
      <c r="C35" s="59" t="s">
        <v>645</v>
      </c>
      <c r="D35" s="161"/>
      <c r="E35" s="161"/>
      <c r="F35" s="161"/>
      <c r="G35" s="65"/>
      <c r="H35" s="65"/>
      <c r="I35" s="65"/>
      <c r="J35" s="65"/>
    </row>
    <row r="36" spans="2:10" ht="103.5" customHeight="1" thickBot="1" x14ac:dyDescent="0.3">
      <c r="B36" s="134" t="s">
        <v>277</v>
      </c>
      <c r="C36" s="135" t="s">
        <v>646</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622</v>
      </c>
      <c r="C40" s="377" t="s">
        <v>535</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262" t="s">
        <v>331</v>
      </c>
      <c r="D42" s="262" t="s">
        <v>332</v>
      </c>
      <c r="E42" s="262" t="s">
        <v>333</v>
      </c>
      <c r="F42" s="263" t="s">
        <v>250</v>
      </c>
      <c r="G42" s="65"/>
      <c r="H42" s="65"/>
      <c r="I42" s="65"/>
    </row>
    <row r="43" spans="2:10" ht="24" thickBot="1" x14ac:dyDescent="0.3">
      <c r="B43" s="70" t="s">
        <v>594</v>
      </c>
      <c r="C43" s="180">
        <f>(C17/(C$29/100))%</f>
        <v>0.34494436381228832</v>
      </c>
      <c r="D43" s="180">
        <f>(C21/(C$29/100))%</f>
        <v>1.1127237542331881E-2</v>
      </c>
      <c r="E43" s="180">
        <f>(C25/(C$29/100))%</f>
        <v>0</v>
      </c>
      <c r="F43" s="265">
        <v>0</v>
      </c>
      <c r="G43" s="65"/>
      <c r="H43" s="65"/>
      <c r="I43" s="65"/>
    </row>
    <row r="44" spans="2:10" ht="24" thickBot="1" x14ac:dyDescent="0.3">
      <c r="B44" s="70" t="s">
        <v>621</v>
      </c>
      <c r="C44" s="196">
        <f>(C18/(C$29/100))%</f>
        <v>0</v>
      </c>
      <c r="D44" s="196">
        <f>(C22/(C$29/100))%</f>
        <v>0.24286405418480889</v>
      </c>
      <c r="E44" s="196">
        <f>(C26/(C$29/100))%</f>
        <v>7.740686985970005E-2</v>
      </c>
      <c r="F44" s="267">
        <v>0</v>
      </c>
      <c r="G44" s="65"/>
      <c r="H44" s="65"/>
      <c r="I44" s="65"/>
    </row>
    <row r="45" spans="2:10" ht="34.5" customHeight="1" thickBot="1" x14ac:dyDescent="0.3">
      <c r="B45" s="70" t="s">
        <v>304</v>
      </c>
      <c r="C45" s="196">
        <f>(C19/(C$29/100))%</f>
        <v>9.6758587324625057E-4</v>
      </c>
      <c r="D45" s="196">
        <f>(C23/(C$29/100))%</f>
        <v>6.3860667634252535E-2</v>
      </c>
      <c r="E45" s="196">
        <f>(C27/(C$29/100))%</f>
        <v>8.8050314465408799E-2</v>
      </c>
      <c r="F45" s="267">
        <v>0</v>
      </c>
      <c r="G45" s="65"/>
      <c r="H45" s="65"/>
      <c r="I45" s="65"/>
    </row>
    <row r="46" spans="2:10" ht="24" thickBot="1" x14ac:dyDescent="0.3">
      <c r="B46" s="79" t="s">
        <v>260</v>
      </c>
      <c r="C46" s="212">
        <f>SUM(C43:C45)</f>
        <v>0.34591194968553457</v>
      </c>
      <c r="D46" s="212">
        <f>SUM(D43:D45)</f>
        <v>0.31785195936139327</v>
      </c>
      <c r="E46" s="212">
        <f>SUM(E43:E45)</f>
        <v>0.16545718432510886</v>
      </c>
      <c r="F46" s="212">
        <f>D28</f>
        <v>0.17077890662796322</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4">
    <dataValidation type="list" allowBlank="1" showInputMessage="1" showErrorMessage="1" promptTitle="VALORES POSIBLES ASIGNADOR IOT" sqref="F5:G5" xr:uid="{441A9240-EBBF-4168-AA0C-46D232154C73}">
      <formula1>"COMPLETO,PARCIAL,NINGUNO"</formula1>
    </dataValidation>
    <dataValidation type="list" allowBlank="1" showInputMessage="1" showErrorMessage="1" promptTitle="VALORES POSIBLES ASIGNADOR IOT" sqref="H6" xr:uid="{AA752F7E-050A-4F84-AF9F-3EA9095F20D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B39B2F49-4194-40A0-872B-AEE482355DD9}">
      <formula1>"vultures@jpcert.or.jp,cve@mitre.org/cve@cert.org.tw,talos-cna@cisco.com/psirt@cisco.com,psirt@bosch.com,OTRO"</formula1>
    </dataValidation>
    <dataValidation type="list" allowBlank="1" showInputMessage="1" showErrorMessage="1" promptTitle="VALORES POSIBLES ASIGNADOR IOT" sqref="F4:G4" xr:uid="{1CDD87B0-EB71-413F-9F51-2E357E96AEEC}">
      <formula1>"ALTA,MEDIA,BAJA"</formula1>
    </dataValidation>
  </dataValidations>
  <hyperlinks>
    <hyperlink ref="F5" r:id="rId1" display="cve@mitre.org/cve@cert.org.tw" xr:uid="{16625D0C-9A2E-479E-AA85-54F5A2FCC838}"/>
    <hyperlink ref="G5" r:id="rId2" display="cve@mitre.org/cve@cert.org.tw" xr:uid="{53AD23BA-3775-4BB9-84B2-2FFAE4F37400}"/>
    <hyperlink ref="F4" r:id="rId3" display="cve@mitre.org/cve@cert.org.tw" xr:uid="{73F6AE59-6AC7-4D6E-81CD-A93FFC058A8B}"/>
    <hyperlink ref="G4" r:id="rId4" display="cve@mitre.org/cve@cert.org.tw" xr:uid="{33DA81B6-2135-4665-8070-6C6E28D8765A}"/>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72405-9896-49EE-99A3-C4B57ACF66E5}">
  <dimension ref="B2:K99"/>
  <sheetViews>
    <sheetView topLeftCell="A39" zoomScale="40" zoomScaleNormal="40" workbookViewId="0">
      <selection activeCell="C14" sqref="C14"/>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19" customHeight="1" thickTop="1" thickBot="1" x14ac:dyDescent="0.3">
      <c r="B4" s="290" t="s">
        <v>288</v>
      </c>
      <c r="C4" s="259" t="s">
        <v>650</v>
      </c>
      <c r="D4" s="292" t="s">
        <v>651</v>
      </c>
      <c r="E4" s="4" t="s">
        <v>282</v>
      </c>
      <c r="F4" s="332" t="s">
        <v>364</v>
      </c>
      <c r="G4" s="332" t="s">
        <v>364</v>
      </c>
      <c r="H4" s="194" t="s">
        <v>595</v>
      </c>
      <c r="I4" s="381" t="s">
        <v>652</v>
      </c>
      <c r="J4" s="378"/>
      <c r="K4" s="170"/>
    </row>
    <row r="5" spans="2:11" ht="188.25" customHeight="1" thickTop="1" thickBot="1" x14ac:dyDescent="0.3">
      <c r="B5" s="290" t="s">
        <v>488</v>
      </c>
      <c r="C5" s="2" t="s">
        <v>597</v>
      </c>
      <c r="D5" s="293" t="s">
        <v>598</v>
      </c>
      <c r="E5" s="300" t="s">
        <v>282</v>
      </c>
      <c r="F5" s="299" t="s">
        <v>594</v>
      </c>
      <c r="G5" s="299" t="s">
        <v>594</v>
      </c>
      <c r="H5" s="307" t="s">
        <v>626</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654</v>
      </c>
      <c r="D12" s="12"/>
      <c r="E12" s="12"/>
      <c r="F12" s="12"/>
      <c r="G12" s="65"/>
      <c r="H12" s="65"/>
      <c r="I12" s="65"/>
      <c r="J12" s="65"/>
    </row>
    <row r="13" spans="2:11" ht="102.75" customHeight="1" thickBot="1" x14ac:dyDescent="0.4">
      <c r="B13" s="13" t="s">
        <v>277</v>
      </c>
      <c r="C13" s="59" t="s">
        <v>522</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523</v>
      </c>
      <c r="C15" s="32" t="s">
        <v>12</v>
      </c>
      <c r="D15" s="162" t="s">
        <v>518</v>
      </c>
      <c r="E15" s="193"/>
      <c r="F15" s="193"/>
      <c r="G15" s="65"/>
      <c r="H15" s="65"/>
      <c r="I15" s="65"/>
      <c r="J15" s="65"/>
    </row>
    <row r="16" spans="2:11" ht="36.75" customHeight="1" thickBot="1" x14ac:dyDescent="0.3">
      <c r="B16" s="310" t="s">
        <v>331</v>
      </c>
      <c r="C16" s="311">
        <f>SUM(C17:C19)</f>
        <v>715</v>
      </c>
      <c r="D16" s="312">
        <f>(C16/(C$29/100))%</f>
        <v>0.34591194968553457</v>
      </c>
      <c r="E16" s="207"/>
      <c r="F16" s="159"/>
      <c r="G16" s="65"/>
      <c r="H16" s="65"/>
      <c r="I16" s="65"/>
      <c r="J16" s="65"/>
    </row>
    <row r="17" spans="2:10" ht="23.25" x14ac:dyDescent="0.25">
      <c r="B17" s="318" t="s">
        <v>594</v>
      </c>
      <c r="C17" s="319">
        <v>713</v>
      </c>
      <c r="D17" s="320">
        <f>(C17/(C$16/100))%</f>
        <v>0.99720279720279725</v>
      </c>
      <c r="E17" s="220"/>
      <c r="F17" s="160"/>
      <c r="G17" s="65"/>
      <c r="H17" s="65"/>
      <c r="I17" s="65"/>
      <c r="J17" s="65"/>
    </row>
    <row r="18" spans="2:10" ht="23.25" x14ac:dyDescent="0.25">
      <c r="B18" s="315" t="s">
        <v>621</v>
      </c>
      <c r="C18" s="316">
        <v>2</v>
      </c>
      <c r="D18" s="317">
        <f>(C18/(C$16/100))%</f>
        <v>2.7972027972027968E-3</v>
      </c>
      <c r="E18" s="220"/>
      <c r="F18" s="160"/>
      <c r="G18" s="65"/>
      <c r="H18" s="65"/>
      <c r="I18" s="65"/>
      <c r="J18" s="65"/>
    </row>
    <row r="19" spans="2:10" ht="30" customHeight="1" thickBot="1" x14ac:dyDescent="0.3">
      <c r="B19" s="321" t="s">
        <v>304</v>
      </c>
      <c r="C19" s="322">
        <v>0</v>
      </c>
      <c r="D19" s="323">
        <f>(C19/(C$16/100))%</f>
        <v>0</v>
      </c>
      <c r="E19" s="220"/>
      <c r="F19" s="160"/>
      <c r="G19" s="65"/>
      <c r="H19" s="65"/>
      <c r="I19" s="65"/>
      <c r="J19" s="65"/>
    </row>
    <row r="20" spans="2:10" ht="24" thickBot="1" x14ac:dyDescent="0.3">
      <c r="B20" s="310" t="s">
        <v>332</v>
      </c>
      <c r="C20" s="311">
        <f>SUM(C21:C23)</f>
        <v>657</v>
      </c>
      <c r="D20" s="312">
        <f>(C20/(C$29/100))%</f>
        <v>0.31785195936139332</v>
      </c>
      <c r="E20" s="220"/>
      <c r="F20" s="160"/>
      <c r="G20" s="65"/>
      <c r="H20" s="65"/>
      <c r="I20" s="65"/>
      <c r="J20" s="65"/>
    </row>
    <row r="21" spans="2:10" ht="23.25" x14ac:dyDescent="0.25">
      <c r="B21" s="318" t="s">
        <v>594</v>
      </c>
      <c r="C21" s="319">
        <v>1</v>
      </c>
      <c r="D21" s="320">
        <f>(C21/(C$20/100))%</f>
        <v>1.5220700152207001E-3</v>
      </c>
      <c r="E21" s="166"/>
      <c r="F21" s="161"/>
      <c r="G21" s="65"/>
      <c r="H21" s="65"/>
      <c r="I21" s="65"/>
      <c r="J21" s="65"/>
    </row>
    <row r="22" spans="2:10" ht="23.25" x14ac:dyDescent="0.25">
      <c r="B22" s="315" t="s">
        <v>621</v>
      </c>
      <c r="C22" s="316">
        <v>465</v>
      </c>
      <c r="D22" s="317">
        <f>(C22/(C$20/100))%</f>
        <v>0.70776255707762559</v>
      </c>
      <c r="E22" s="166"/>
      <c r="F22" s="161"/>
      <c r="G22" s="65"/>
      <c r="H22" s="65"/>
      <c r="I22" s="65"/>
      <c r="J22" s="65"/>
    </row>
    <row r="23" spans="2:10" ht="24" thickBot="1" x14ac:dyDescent="0.3">
      <c r="B23" s="321" t="s">
        <v>304</v>
      </c>
      <c r="C23" s="322">
        <v>191</v>
      </c>
      <c r="D23" s="323">
        <f>(C23/(C$20/100))%</f>
        <v>0.29071537290715371</v>
      </c>
      <c r="E23" s="166"/>
      <c r="F23" s="161"/>
      <c r="G23" s="65"/>
      <c r="H23" s="65"/>
      <c r="I23" s="65"/>
      <c r="J23" s="65"/>
    </row>
    <row r="24" spans="2:10" ht="24" thickBot="1" x14ac:dyDescent="0.3">
      <c r="B24" s="310" t="s">
        <v>333</v>
      </c>
      <c r="C24" s="311">
        <f>SUM(C25:C27)</f>
        <v>342</v>
      </c>
      <c r="D24" s="312">
        <f>(C24/(C$29/100))%</f>
        <v>0.16545718432510884</v>
      </c>
      <c r="E24" s="166"/>
      <c r="F24" s="161"/>
      <c r="G24" s="65"/>
      <c r="H24" s="65"/>
      <c r="I24" s="65"/>
      <c r="J24" s="65"/>
    </row>
    <row r="25" spans="2:10" ht="23.25" x14ac:dyDescent="0.25">
      <c r="B25" s="318" t="s">
        <v>594</v>
      </c>
      <c r="C25" s="319">
        <v>0</v>
      </c>
      <c r="D25" s="320">
        <f>(C25/(C$24/100))%</f>
        <v>0</v>
      </c>
      <c r="E25" s="166"/>
      <c r="F25" s="161"/>
      <c r="G25" s="65"/>
      <c r="H25" s="65"/>
      <c r="I25" s="65"/>
      <c r="J25" s="65"/>
    </row>
    <row r="26" spans="2:10" ht="23.25" x14ac:dyDescent="0.25">
      <c r="B26" s="315" t="s">
        <v>621</v>
      </c>
      <c r="C26" s="316">
        <v>67</v>
      </c>
      <c r="D26" s="317">
        <f>(C26/(C$24/100))%</f>
        <v>0.195906432748538</v>
      </c>
      <c r="E26" s="166"/>
      <c r="F26" s="161"/>
      <c r="G26" s="65"/>
      <c r="H26" s="65"/>
      <c r="I26" s="65"/>
      <c r="J26" s="65"/>
    </row>
    <row r="27" spans="2:10" ht="24" thickBot="1" x14ac:dyDescent="0.3">
      <c r="B27" s="321" t="s">
        <v>304</v>
      </c>
      <c r="C27" s="322">
        <v>275</v>
      </c>
      <c r="D27" s="323">
        <f>(C27/(C$24/100))%</f>
        <v>0.80409356725146197</v>
      </c>
      <c r="E27" s="166"/>
      <c r="F27" s="161"/>
      <c r="G27" s="65"/>
      <c r="H27" s="65"/>
      <c r="I27" s="65"/>
      <c r="J27" s="65"/>
    </row>
    <row r="28" spans="2:10" ht="24" thickBot="1" x14ac:dyDescent="0.3">
      <c r="B28" s="310" t="s">
        <v>304</v>
      </c>
      <c r="C28" s="311">
        <v>353</v>
      </c>
      <c r="D28" s="312">
        <f>(C28/(C$29/100))%</f>
        <v>0.17077890662796322</v>
      </c>
      <c r="E28" s="166"/>
      <c r="F28" s="161"/>
      <c r="G28" s="65"/>
      <c r="H28" s="65"/>
      <c r="I28" s="65"/>
      <c r="J28" s="65"/>
    </row>
    <row r="29" spans="2:10" ht="24" thickBot="1" x14ac:dyDescent="0.3">
      <c r="B29" s="67" t="s">
        <v>251</v>
      </c>
      <c r="C29" s="68">
        <f>C16+C20+C24+C28</f>
        <v>2067</v>
      </c>
      <c r="D29" s="238">
        <f>D28+D24+D20+D16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52.5" customHeight="1" thickBot="1" x14ac:dyDescent="0.4">
      <c r="B32" s="348" t="s">
        <v>524</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655</v>
      </c>
      <c r="D35" s="161"/>
      <c r="E35" s="166"/>
      <c r="F35" s="161"/>
      <c r="G35" s="65"/>
      <c r="H35" s="65"/>
      <c r="I35" s="65"/>
      <c r="J35" s="65"/>
    </row>
    <row r="36" spans="2:10" ht="88.5" customHeight="1" thickBot="1" x14ac:dyDescent="0.3">
      <c r="B36" s="134" t="s">
        <v>277</v>
      </c>
      <c r="C36" s="135" t="s">
        <v>536</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629</v>
      </c>
      <c r="C40" s="377" t="s">
        <v>535</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331</v>
      </c>
      <c r="D42" s="262" t="s">
        <v>332</v>
      </c>
      <c r="E42" s="262" t="s">
        <v>333</v>
      </c>
      <c r="F42" s="263" t="s">
        <v>250</v>
      </c>
      <c r="G42" s="65"/>
      <c r="H42" s="65"/>
      <c r="I42" s="65"/>
    </row>
    <row r="43" spans="2:10" ht="23.25" x14ac:dyDescent="0.25">
      <c r="B43" s="326" t="s">
        <v>594</v>
      </c>
      <c r="C43" s="324">
        <f>(C17/(C$29/100))%</f>
        <v>0.34494436381228832</v>
      </c>
      <c r="D43" s="180">
        <f>(C21/(C$29/100))%</f>
        <v>4.8379293662312528E-4</v>
      </c>
      <c r="E43" s="180">
        <f>(C25/(C$29/100))%</f>
        <v>0</v>
      </c>
      <c r="F43" s="265">
        <v>0</v>
      </c>
      <c r="G43" s="65"/>
      <c r="H43" s="65"/>
      <c r="I43" s="65"/>
    </row>
    <row r="44" spans="2:10" ht="23.25" x14ac:dyDescent="0.25">
      <c r="B44" s="327" t="s">
        <v>621</v>
      </c>
      <c r="C44" s="325">
        <f>(C18/(C$29/100))%</f>
        <v>9.6758587324625057E-4</v>
      </c>
      <c r="D44" s="196">
        <f>(C22/(C$29/100))%</f>
        <v>0.22496371552975325</v>
      </c>
      <c r="E44" s="196">
        <f>(C26/(C$29/100))%</f>
        <v>3.2414126753749391E-2</v>
      </c>
      <c r="F44" s="267">
        <v>0</v>
      </c>
      <c r="G44" s="65"/>
      <c r="H44" s="65"/>
      <c r="I44" s="65"/>
    </row>
    <row r="45" spans="2:10" ht="24" thickBot="1" x14ac:dyDescent="0.3">
      <c r="B45" s="328" t="s">
        <v>304</v>
      </c>
      <c r="C45" s="325">
        <f>(C19/(C$29/100))%</f>
        <v>0</v>
      </c>
      <c r="D45" s="196">
        <f>(C23/(C$29/100))%</f>
        <v>9.2404450895016921E-2</v>
      </c>
      <c r="E45" s="196">
        <f>(C27/(C$29/100))%</f>
        <v>0.13304305757135945</v>
      </c>
      <c r="F45" s="267">
        <v>0</v>
      </c>
      <c r="G45" s="65"/>
      <c r="H45" s="65"/>
      <c r="I45" s="65"/>
    </row>
    <row r="46" spans="2:10" ht="75" customHeight="1" thickBot="1" x14ac:dyDescent="0.3">
      <c r="B46" s="195" t="s">
        <v>260</v>
      </c>
      <c r="C46" s="212">
        <f>SUM(C43:C45)</f>
        <v>0.34591194968553457</v>
      </c>
      <c r="D46" s="212">
        <f>SUM(D43:D45)</f>
        <v>0.31785195936139332</v>
      </c>
      <c r="E46" s="212">
        <f>SUM(E43:E45)</f>
        <v>0.16545718432510884</v>
      </c>
      <c r="F46" s="212">
        <f>D28</f>
        <v>0.17077890662796322</v>
      </c>
      <c r="G46" s="65"/>
      <c r="H46" s="65"/>
      <c r="I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41:G41"/>
    <mergeCell ref="I4:I5"/>
    <mergeCell ref="J4:J5"/>
    <mergeCell ref="B9:D9"/>
    <mergeCell ref="B32:C32"/>
    <mergeCell ref="C40:G40"/>
  </mergeCells>
  <dataValidations count="4">
    <dataValidation type="list" allowBlank="1" showInputMessage="1" showErrorMessage="1" promptTitle="VALORES POSIBLES ASIGNADOR IOT" sqref="F5:G5" xr:uid="{0805883A-CAF3-4324-922B-072D8305B4B1}">
      <formula1>"COMPLETO,PARCIAL,NINGUNO"</formula1>
    </dataValidation>
    <dataValidation type="list" allowBlank="1" showInputMessage="1" showErrorMessage="1" sqref="I6" xr:uid="{C73D677A-AA8F-499C-B4AA-5F7C47D0B4DD}">
      <formula1>"vultures@jpcert.or.jp,cve@mitre.org/cve@cert.org.tw,talos-cna@cisco.com/psirt@cisco.com,psirt@bosch.com,OTRO"</formula1>
    </dataValidation>
    <dataValidation type="list" allowBlank="1" showInputMessage="1" showErrorMessage="1" promptTitle="VALORES POSIBLES ASIGNADOR IOT" sqref="H6" xr:uid="{7D9E83B6-7F27-4DA2-AC24-19B876ADF75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F298465B-A198-4685-A4CD-854984264E73}">
      <formula1>"ALTA,MEDIA,BAJA"</formula1>
    </dataValidation>
  </dataValidations>
  <hyperlinks>
    <hyperlink ref="F5" r:id="rId1" display="cve@mitre.org/cve@cert.org.tw" xr:uid="{37E60731-154F-49CB-B16C-EB09131ACDF8}"/>
    <hyperlink ref="G5" r:id="rId2" display="cve@mitre.org/cve@cert.org.tw" xr:uid="{6D3F0BC2-C0A4-4421-8A1D-840C59CC6D66}"/>
    <hyperlink ref="F4" r:id="rId3" display="cve@mitre.org/cve@cert.org.tw" xr:uid="{24852E93-ECFF-406D-915C-6E1515D41961}"/>
    <hyperlink ref="G4" r:id="rId4" display="cve@mitre.org/cve@cert.org.tw" xr:uid="{EE7C9D28-C9C2-4622-87AB-7DEC4DF3424E}"/>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CECD2-80F6-41B0-806D-3972AC794977}">
  <dimension ref="B2:K99"/>
  <sheetViews>
    <sheetView topLeftCell="A50" zoomScale="40" zoomScaleNormal="40" workbookViewId="0">
      <selection activeCell="C26" sqref="C26"/>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04" customHeight="1" thickTop="1" thickBot="1" x14ac:dyDescent="0.3">
      <c r="B4" s="290" t="s">
        <v>288</v>
      </c>
      <c r="C4" s="259" t="s">
        <v>650</v>
      </c>
      <c r="D4" s="292" t="s">
        <v>651</v>
      </c>
      <c r="E4" s="4" t="s">
        <v>282</v>
      </c>
      <c r="F4" s="332" t="s">
        <v>364</v>
      </c>
      <c r="G4" s="332" t="s">
        <v>364</v>
      </c>
      <c r="H4" s="194" t="s">
        <v>595</v>
      </c>
      <c r="I4" s="381" t="s">
        <v>653</v>
      </c>
      <c r="J4" s="378"/>
      <c r="K4" s="170"/>
    </row>
    <row r="5" spans="2:11" ht="188.25" customHeight="1" thickTop="1" thickBot="1" x14ac:dyDescent="0.3">
      <c r="B5" s="290" t="s">
        <v>501</v>
      </c>
      <c r="C5" s="2" t="s">
        <v>592</v>
      </c>
      <c r="D5" s="293" t="s">
        <v>593</v>
      </c>
      <c r="E5" s="300" t="s">
        <v>282</v>
      </c>
      <c r="F5" s="299" t="s">
        <v>594</v>
      </c>
      <c r="G5" s="299" t="s">
        <v>594</v>
      </c>
      <c r="H5" s="261" t="s">
        <v>596</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72" customHeight="1" thickBot="1" x14ac:dyDescent="0.4">
      <c r="B12" s="13" t="s">
        <v>11</v>
      </c>
      <c r="C12" s="59" t="s">
        <v>656</v>
      </c>
      <c r="D12" s="12"/>
      <c r="E12" s="12"/>
      <c r="F12" s="12"/>
      <c r="G12" s="65"/>
      <c r="H12" s="65"/>
      <c r="I12" s="65"/>
      <c r="J12" s="65"/>
    </row>
    <row r="13" spans="2:11" ht="102.75" customHeight="1" thickBot="1" x14ac:dyDescent="0.4">
      <c r="B13" s="13" t="s">
        <v>277</v>
      </c>
      <c r="C13" s="59" t="s">
        <v>526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527</v>
      </c>
      <c r="C15" s="32" t="s">
        <v>12</v>
      </c>
      <c r="D15" s="162" t="s">
        <v>518</v>
      </c>
      <c r="E15" s="193"/>
      <c r="F15" s="193"/>
      <c r="G15" s="65"/>
      <c r="H15" s="65"/>
      <c r="I15" s="65"/>
      <c r="J15" s="65"/>
    </row>
    <row r="16" spans="2:11" ht="36.75" customHeight="1" thickBot="1" x14ac:dyDescent="0.3">
      <c r="B16" s="310" t="s">
        <v>331</v>
      </c>
      <c r="C16" s="311">
        <f>SUM(C17:C19)</f>
        <v>715</v>
      </c>
      <c r="D16" s="312">
        <f>(C16/(C$29/100))%</f>
        <v>0.34591194968553457</v>
      </c>
      <c r="E16" s="207"/>
      <c r="F16" s="159"/>
      <c r="G16" s="65"/>
      <c r="H16" s="65"/>
      <c r="I16" s="65"/>
      <c r="J16" s="65"/>
    </row>
    <row r="17" spans="2:10" ht="23.25" x14ac:dyDescent="0.25">
      <c r="B17" s="329" t="s">
        <v>594</v>
      </c>
      <c r="C17" s="241">
        <v>713</v>
      </c>
      <c r="D17" s="309">
        <f>(C17/(C$16/100))%</f>
        <v>0.99720279720279725</v>
      </c>
      <c r="E17" s="220"/>
      <c r="F17" s="160"/>
      <c r="G17" s="65"/>
      <c r="H17" s="65"/>
      <c r="I17" s="65"/>
      <c r="J17" s="65"/>
    </row>
    <row r="18" spans="2:10" ht="23.25" x14ac:dyDescent="0.25">
      <c r="B18" s="327" t="s">
        <v>621</v>
      </c>
      <c r="C18" s="110">
        <v>0</v>
      </c>
      <c r="D18" s="224">
        <f>(C18/(C$16/100))%</f>
        <v>0</v>
      </c>
      <c r="E18" s="220"/>
      <c r="F18" s="160"/>
      <c r="G18" s="65"/>
      <c r="H18" s="65"/>
      <c r="I18" s="65"/>
      <c r="J18" s="65"/>
    </row>
    <row r="19" spans="2:10" ht="30" customHeight="1" thickBot="1" x14ac:dyDescent="0.3">
      <c r="B19" s="330" t="s">
        <v>304</v>
      </c>
      <c r="C19" s="240">
        <v>2</v>
      </c>
      <c r="D19" s="258">
        <f>(C19/(C$16/100))%</f>
        <v>2.7972027972027968E-3</v>
      </c>
      <c r="E19" s="220"/>
      <c r="F19" s="160"/>
      <c r="G19" s="65"/>
      <c r="H19" s="65"/>
      <c r="I19" s="65"/>
      <c r="J19" s="65"/>
    </row>
    <row r="20" spans="2:10" ht="24" thickBot="1" x14ac:dyDescent="0.3">
      <c r="B20" s="310" t="s">
        <v>332</v>
      </c>
      <c r="C20" s="311">
        <f>SUM(C21:C23)</f>
        <v>657</v>
      </c>
      <c r="D20" s="312">
        <f>(C20/(C$29/100))%</f>
        <v>0.31785195936139332</v>
      </c>
      <c r="E20" s="220"/>
      <c r="F20" s="160"/>
      <c r="G20" s="65"/>
      <c r="H20" s="65"/>
      <c r="I20" s="65"/>
      <c r="J20" s="65"/>
    </row>
    <row r="21" spans="2:10" ht="23.25" x14ac:dyDescent="0.25">
      <c r="B21" s="329" t="s">
        <v>594</v>
      </c>
      <c r="C21" s="241">
        <v>1</v>
      </c>
      <c r="D21" s="309">
        <f>(C21/(C$20/100))%</f>
        <v>1.5220700152207001E-3</v>
      </c>
      <c r="E21" s="166"/>
      <c r="F21" s="161"/>
      <c r="G21" s="65"/>
      <c r="H21" s="65"/>
      <c r="I21" s="65"/>
      <c r="J21" s="65"/>
    </row>
    <row r="22" spans="2:10" ht="23.25" x14ac:dyDescent="0.25">
      <c r="B22" s="327" t="s">
        <v>621</v>
      </c>
      <c r="C22" s="110">
        <v>609</v>
      </c>
      <c r="D22" s="224">
        <f>(C22/(C$20/100))%</f>
        <v>0.92694063926940629</v>
      </c>
      <c r="E22" s="166"/>
      <c r="F22" s="161"/>
      <c r="G22" s="65"/>
      <c r="H22" s="65"/>
      <c r="I22" s="65"/>
      <c r="J22" s="65"/>
    </row>
    <row r="23" spans="2:10" ht="24" thickBot="1" x14ac:dyDescent="0.3">
      <c r="B23" s="330" t="s">
        <v>304</v>
      </c>
      <c r="C23" s="240">
        <v>47</v>
      </c>
      <c r="D23" s="258">
        <f>(C23/(C$20/100))%</f>
        <v>7.1537290715372903E-2</v>
      </c>
      <c r="E23" s="166"/>
      <c r="F23" s="161"/>
      <c r="G23" s="65"/>
      <c r="H23" s="65"/>
      <c r="I23" s="65"/>
      <c r="J23" s="65"/>
    </row>
    <row r="24" spans="2:10" ht="24" thickBot="1" x14ac:dyDescent="0.3">
      <c r="B24" s="310" t="s">
        <v>333</v>
      </c>
      <c r="C24" s="311">
        <f>SUM(C25:C27)</f>
        <v>342</v>
      </c>
      <c r="D24" s="312">
        <f>(C24/(C$29/100))%</f>
        <v>0.16545718432510884</v>
      </c>
      <c r="E24" s="166"/>
      <c r="F24" s="161"/>
      <c r="G24" s="65"/>
      <c r="H24" s="65"/>
      <c r="I24" s="65"/>
      <c r="J24" s="65"/>
    </row>
    <row r="25" spans="2:10" ht="23.25" x14ac:dyDescent="0.25">
      <c r="B25" s="329" t="s">
        <v>594</v>
      </c>
      <c r="C25" s="241">
        <v>0</v>
      </c>
      <c r="D25" s="309">
        <f>(C25/(C$24/100))%</f>
        <v>0</v>
      </c>
      <c r="E25" s="166"/>
      <c r="F25" s="161"/>
      <c r="G25" s="65"/>
      <c r="H25" s="65"/>
      <c r="I25" s="65"/>
      <c r="J25" s="65"/>
    </row>
    <row r="26" spans="2:10" ht="23.25" x14ac:dyDescent="0.25">
      <c r="B26" s="327" t="s">
        <v>621</v>
      </c>
      <c r="C26" s="110">
        <v>115</v>
      </c>
      <c r="D26" s="224">
        <f>(C26/(C$24/100))%</f>
        <v>0.33625730994152048</v>
      </c>
      <c r="E26" s="166"/>
      <c r="F26" s="161"/>
      <c r="G26" s="65"/>
      <c r="H26" s="65"/>
      <c r="I26" s="65"/>
      <c r="J26" s="65"/>
    </row>
    <row r="27" spans="2:10" ht="24" thickBot="1" x14ac:dyDescent="0.3">
      <c r="B27" s="328" t="s">
        <v>304</v>
      </c>
      <c r="C27" s="110">
        <v>227</v>
      </c>
      <c r="D27" s="224">
        <f>(C27/(C$24/100))%</f>
        <v>0.66374269005847952</v>
      </c>
      <c r="E27" s="166"/>
      <c r="F27" s="161"/>
      <c r="G27" s="65"/>
      <c r="H27" s="65"/>
      <c r="I27" s="65"/>
      <c r="J27" s="65"/>
    </row>
    <row r="28" spans="2:10" ht="24" thickBot="1" x14ac:dyDescent="0.3">
      <c r="B28" s="147" t="s">
        <v>304</v>
      </c>
      <c r="C28" s="236">
        <v>353</v>
      </c>
      <c r="D28" s="223">
        <f>(C28/(C$29/100))%</f>
        <v>0.17077890662796322</v>
      </c>
      <c r="E28" s="161"/>
      <c r="F28" s="161"/>
      <c r="G28" s="65"/>
      <c r="H28" s="65"/>
      <c r="I28" s="65"/>
      <c r="J28" s="65"/>
    </row>
    <row r="29" spans="2:10" ht="24" thickBot="1" x14ac:dyDescent="0.3">
      <c r="B29" s="67" t="s">
        <v>251</v>
      </c>
      <c r="C29" s="68">
        <f>C16+C20+C24+C28</f>
        <v>2067</v>
      </c>
      <c r="D29" s="238">
        <f>D28+D24+D20+D16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71.25" customHeight="1" thickBot="1" x14ac:dyDescent="0.4">
      <c r="B32" s="348" t="s">
        <v>528</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69" customHeight="1" thickBot="1" x14ac:dyDescent="0.3">
      <c r="B35" s="132" t="s">
        <v>11</v>
      </c>
      <c r="C35" s="59" t="s">
        <v>657</v>
      </c>
      <c r="D35" s="161"/>
      <c r="E35" s="166"/>
      <c r="F35" s="161"/>
      <c r="G35" s="65"/>
      <c r="H35" s="65"/>
      <c r="I35" s="65"/>
      <c r="J35" s="65"/>
    </row>
    <row r="36" spans="2:10" ht="88.5" customHeight="1" thickBot="1" x14ac:dyDescent="0.3">
      <c r="B36" s="134" t="s">
        <v>277</v>
      </c>
      <c r="C36" s="135" t="s">
        <v>539</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630</v>
      </c>
      <c r="C40" s="377" t="s">
        <v>540</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331</v>
      </c>
      <c r="D42" s="262" t="s">
        <v>332</v>
      </c>
      <c r="E42" s="262" t="s">
        <v>333</v>
      </c>
      <c r="F42" s="263" t="s">
        <v>250</v>
      </c>
      <c r="G42" s="65"/>
      <c r="H42" s="65"/>
      <c r="I42" s="65"/>
    </row>
    <row r="43" spans="2:10" ht="23.25" x14ac:dyDescent="0.25">
      <c r="B43" s="326" t="s">
        <v>594</v>
      </c>
      <c r="C43" s="180">
        <f>(C17/(C$29/100))%</f>
        <v>0.34494436381228832</v>
      </c>
      <c r="D43" s="180">
        <f>(C21/(C$29/100))%</f>
        <v>4.8379293662312528E-4</v>
      </c>
      <c r="E43" s="180">
        <f>(C25/(C$29/100))%</f>
        <v>0</v>
      </c>
      <c r="F43" s="265">
        <v>0</v>
      </c>
      <c r="G43" s="65"/>
      <c r="H43" s="65"/>
      <c r="I43" s="65"/>
    </row>
    <row r="44" spans="2:10" ht="23.25" x14ac:dyDescent="0.25">
      <c r="B44" s="327" t="s">
        <v>621</v>
      </c>
      <c r="C44" s="196">
        <f>(C18/(C$29/100))%</f>
        <v>0</v>
      </c>
      <c r="D44" s="196">
        <f>(C22/(C$29/100))%</f>
        <v>0.2946298984034833</v>
      </c>
      <c r="E44" s="196">
        <f>(C26/(C$29/100))%</f>
        <v>5.5636187711659409E-2</v>
      </c>
      <c r="F44" s="267">
        <v>0</v>
      </c>
      <c r="G44" s="65"/>
      <c r="H44" s="65"/>
      <c r="I44" s="65"/>
    </row>
    <row r="45" spans="2:10" ht="24" thickBot="1" x14ac:dyDescent="0.3">
      <c r="B45" s="328" t="s">
        <v>304</v>
      </c>
      <c r="C45" s="196">
        <f>(C19/(C$29/100))%</f>
        <v>9.6758587324625057E-4</v>
      </c>
      <c r="D45" s="196">
        <f>(C23/(C$29/100))%</f>
        <v>2.2738268021286888E-2</v>
      </c>
      <c r="E45" s="196">
        <f>(C27/(C$29/100))%</f>
        <v>0.10982099661344943</v>
      </c>
      <c r="F45" s="267">
        <v>0</v>
      </c>
      <c r="G45" s="65"/>
      <c r="H45" s="65"/>
      <c r="I45" s="65"/>
    </row>
    <row r="46" spans="2:10" ht="75" customHeight="1" thickBot="1" x14ac:dyDescent="0.3">
      <c r="B46" s="79" t="s">
        <v>260</v>
      </c>
      <c r="C46" s="212">
        <f>SUM(C43:C45)</f>
        <v>0.34591194968553457</v>
      </c>
      <c r="D46" s="212">
        <f>SUM(D43:D45)</f>
        <v>0.31785195936139332</v>
      </c>
      <c r="E46" s="212">
        <f>SUM(E43:E45)</f>
        <v>0.16545718432510884</v>
      </c>
      <c r="F46" s="212">
        <f>D28</f>
        <v>0.17077890662796322</v>
      </c>
      <c r="G46" s="65"/>
      <c r="H46" s="65"/>
      <c r="I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41:G41"/>
    <mergeCell ref="I4:I5"/>
    <mergeCell ref="J4:J5"/>
    <mergeCell ref="B9:D9"/>
    <mergeCell ref="B32:C32"/>
    <mergeCell ref="C40:G40"/>
  </mergeCells>
  <dataValidations count="4">
    <dataValidation type="list" allowBlank="1" showInputMessage="1" showErrorMessage="1" promptTitle="VALORES POSIBLES ASIGNADOR IOT" sqref="F5:G5" xr:uid="{06CD3F9C-18C2-48B5-873E-F2DCFB50AEB0}">
      <formula1>"COMPLETO,PARCIAL,NINGUNO"</formula1>
    </dataValidation>
    <dataValidation type="list" allowBlank="1" showInputMessage="1" showErrorMessage="1" promptTitle="VALORES POSIBLES ASIGNADOR IOT" sqref="H6" xr:uid="{A4AE4E49-0E89-4CA0-B0E2-A2E2E4278A5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C8EA5FEC-E4D6-4EF3-A574-136D77BBEE1F}">
      <formula1>"vultures@jpcert.or.jp,cve@mitre.org/cve@cert.org.tw,talos-cna@cisco.com/psirt@cisco.com,psirt@bosch.com,OTRO"</formula1>
    </dataValidation>
    <dataValidation type="list" allowBlank="1" showInputMessage="1" showErrorMessage="1" promptTitle="VALORES POSIBLES ASIGNADOR IOT" sqref="F4:G4" xr:uid="{DBD0BC3B-F853-4118-BAFA-2F52FF98CF2E}">
      <formula1>"ALTA,MEDIA,BAJA"</formula1>
    </dataValidation>
  </dataValidations>
  <hyperlinks>
    <hyperlink ref="F5" r:id="rId1" display="cve@mitre.org/cve@cert.org.tw" xr:uid="{7F1DEC5D-60ED-4EEE-957E-6D2B71A51837}"/>
    <hyperlink ref="G5" r:id="rId2" display="cve@mitre.org/cve@cert.org.tw" xr:uid="{4E055D39-C166-4FF5-AE65-88000A4CDAB9}"/>
    <hyperlink ref="F4" r:id="rId3" display="cve@mitre.org/cve@cert.org.tw" xr:uid="{9CFCEE21-AB48-4359-8929-13A370DB7720}"/>
    <hyperlink ref="G4" r:id="rId4" display="cve@mitre.org/cve@cert.org.tw" xr:uid="{AB1AF14D-959F-4F3E-9342-424AE3F4B7C8}"/>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E1AA-2F96-496B-8F3A-B1BEC24210E6}">
  <dimension ref="B2:K98"/>
  <sheetViews>
    <sheetView topLeftCell="H1" zoomScale="40" zoomScaleNormal="40" workbookViewId="0">
      <selection activeCell="I11" sqref="I11"/>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71.75" customHeight="1" thickTop="1" thickBot="1" x14ac:dyDescent="0.3">
      <c r="B4" s="1" t="s">
        <v>417</v>
      </c>
      <c r="C4" s="334" t="s">
        <v>418</v>
      </c>
      <c r="D4" s="293" t="s">
        <v>419</v>
      </c>
      <c r="E4" s="289" t="s">
        <v>282</v>
      </c>
      <c r="F4" s="299" t="s">
        <v>412</v>
      </c>
      <c r="G4" s="299" t="s">
        <v>412</v>
      </c>
      <c r="H4" s="261" t="s">
        <v>427</v>
      </c>
      <c r="I4" s="381" t="s">
        <v>682</v>
      </c>
      <c r="J4" s="378"/>
      <c r="K4" s="170"/>
    </row>
    <row r="5" spans="2:11" ht="188.25" customHeight="1" thickTop="1" thickBot="1" x14ac:dyDescent="0.3">
      <c r="B5" s="1" t="s">
        <v>424</v>
      </c>
      <c r="C5" s="334" t="s">
        <v>425</v>
      </c>
      <c r="D5" s="293" t="s">
        <v>426</v>
      </c>
      <c r="E5" s="289" t="s">
        <v>282</v>
      </c>
      <c r="F5" s="260" t="s">
        <v>364</v>
      </c>
      <c r="G5" s="260" t="s">
        <v>364</v>
      </c>
      <c r="H5" s="261" t="s">
        <v>427</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30.5" customHeight="1" thickBot="1" x14ac:dyDescent="0.4">
      <c r="B12" s="13" t="s">
        <v>11</v>
      </c>
      <c r="C12" s="59" t="s">
        <v>666</v>
      </c>
      <c r="D12" s="12"/>
      <c r="E12" s="12"/>
      <c r="F12" s="12"/>
      <c r="G12" s="65"/>
      <c r="H12" s="65"/>
      <c r="I12" s="65"/>
      <c r="J12" s="65"/>
    </row>
    <row r="13" spans="2:11" ht="125.25" customHeight="1" thickBot="1" x14ac:dyDescent="0.4">
      <c r="B13" s="13" t="s">
        <v>277</v>
      </c>
      <c r="C13" s="135" t="s">
        <v>669</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662</v>
      </c>
      <c r="C15" s="32" t="s">
        <v>12</v>
      </c>
      <c r="D15" s="162" t="s">
        <v>663</v>
      </c>
      <c r="E15" s="193"/>
      <c r="F15" s="193"/>
      <c r="G15" s="65"/>
      <c r="H15" s="65"/>
      <c r="I15" s="65"/>
      <c r="J15" s="65"/>
    </row>
    <row r="16" spans="2:11" ht="31.5" customHeight="1" thickBot="1" x14ac:dyDescent="0.3">
      <c r="B16" s="79" t="s">
        <v>658</v>
      </c>
      <c r="C16" s="253">
        <f>SUM(C17:C18)</f>
        <v>1284</v>
      </c>
      <c r="D16" s="223">
        <f>(C16/(C$29/100))%</f>
        <v>0.62119013062409278</v>
      </c>
      <c r="E16" s="193"/>
      <c r="F16" s="193"/>
      <c r="G16" s="65"/>
      <c r="H16" s="65"/>
      <c r="I16" s="65"/>
      <c r="J16" s="65"/>
    </row>
    <row r="17" spans="2:10" ht="35.25" customHeight="1" thickBot="1" x14ac:dyDescent="0.3">
      <c r="B17" s="70" t="s">
        <v>364</v>
      </c>
      <c r="C17" s="110">
        <v>49</v>
      </c>
      <c r="D17" s="224">
        <f>(C17/(C$16/100))%</f>
        <v>3.8161993769470402E-2</v>
      </c>
      <c r="E17" s="252"/>
      <c r="F17" s="193"/>
      <c r="G17" s="65"/>
      <c r="H17" s="65"/>
      <c r="I17" s="65"/>
      <c r="J17" s="65"/>
    </row>
    <row r="18" spans="2:10" ht="39" customHeight="1" thickBot="1" x14ac:dyDescent="0.3">
      <c r="B18" s="70" t="s">
        <v>256</v>
      </c>
      <c r="C18" s="110">
        <v>1235</v>
      </c>
      <c r="D18" s="224">
        <f>(C18/(C$16/100))%</f>
        <v>0.96183800623052962</v>
      </c>
      <c r="E18" s="252"/>
      <c r="F18" s="193"/>
      <c r="G18" s="65"/>
      <c r="H18" s="65"/>
      <c r="I18" s="65"/>
      <c r="J18" s="65"/>
    </row>
    <row r="19" spans="2:10" ht="36.75" customHeight="1" thickBot="1" x14ac:dyDescent="0.3">
      <c r="B19" s="79" t="s">
        <v>659</v>
      </c>
      <c r="C19" s="256">
        <f>SUM(C20:C21)</f>
        <v>625</v>
      </c>
      <c r="D19" s="223">
        <f>(C19/(C$29/100))%</f>
        <v>0.30237058538945333</v>
      </c>
      <c r="E19" s="159"/>
      <c r="F19" s="159"/>
      <c r="G19" s="65"/>
      <c r="H19" s="65"/>
      <c r="I19" s="65"/>
      <c r="J19" s="65"/>
    </row>
    <row r="20" spans="2:10" ht="24" thickBot="1" x14ac:dyDescent="0.3">
      <c r="B20" s="70" t="s">
        <v>364</v>
      </c>
      <c r="C20" s="110">
        <v>34</v>
      </c>
      <c r="D20" s="224">
        <f>(C20/(C$19/100))%</f>
        <v>5.4400000000000004E-2</v>
      </c>
      <c r="E20" s="220"/>
      <c r="F20" s="160"/>
      <c r="G20" s="65"/>
      <c r="H20" s="65"/>
      <c r="I20" s="65"/>
      <c r="J20" s="65"/>
    </row>
    <row r="21" spans="2:10" ht="24" thickBot="1" x14ac:dyDescent="0.3">
      <c r="B21" s="70" t="s">
        <v>256</v>
      </c>
      <c r="C21" s="110">
        <v>591</v>
      </c>
      <c r="D21" s="224">
        <f>(C21/(C$19/100))%</f>
        <v>0.9456</v>
      </c>
      <c r="E21" s="220"/>
      <c r="F21" s="160"/>
      <c r="G21" s="65"/>
      <c r="H21" s="65"/>
      <c r="I21" s="65"/>
      <c r="J21" s="65"/>
    </row>
    <row r="22" spans="2:10" ht="24" thickBot="1" x14ac:dyDescent="0.3">
      <c r="B22" s="79" t="s">
        <v>660</v>
      </c>
      <c r="C22" s="256">
        <f>SUM(C23:C24)</f>
        <v>23</v>
      </c>
      <c r="D22" s="223">
        <f>(C22/(C$29/100))%</f>
        <v>1.1127237542331881E-2</v>
      </c>
      <c r="E22" s="160"/>
      <c r="F22" s="160"/>
      <c r="G22" s="65"/>
      <c r="H22" s="65"/>
      <c r="I22" s="65"/>
      <c r="J22" s="65"/>
    </row>
    <row r="23" spans="2:10" ht="24" thickBot="1" x14ac:dyDescent="0.3">
      <c r="B23" s="70" t="s">
        <v>364</v>
      </c>
      <c r="C23" s="110">
        <v>1</v>
      </c>
      <c r="D23" s="224">
        <f>(C23/(C$22/100))%</f>
        <v>4.3478260869565216E-2</v>
      </c>
      <c r="E23" s="166"/>
      <c r="F23" s="161"/>
      <c r="G23" s="65"/>
      <c r="H23" s="65"/>
      <c r="I23" s="65"/>
      <c r="J23" s="65"/>
    </row>
    <row r="24" spans="2:10" ht="24" thickBot="1" x14ac:dyDescent="0.3">
      <c r="B24" s="70" t="s">
        <v>256</v>
      </c>
      <c r="C24" s="110">
        <v>22</v>
      </c>
      <c r="D24" s="224">
        <f>(C24/(C$22/100))%</f>
        <v>0.9565217391304347</v>
      </c>
      <c r="E24" s="166"/>
      <c r="F24" s="161"/>
      <c r="G24" s="65"/>
      <c r="H24" s="65"/>
      <c r="I24" s="65"/>
      <c r="J24" s="65"/>
    </row>
    <row r="25" spans="2:10" ht="24" thickBot="1" x14ac:dyDescent="0.3">
      <c r="B25" s="79" t="s">
        <v>661</v>
      </c>
      <c r="C25" s="256">
        <f>SUM(C26:C27)</f>
        <v>70</v>
      </c>
      <c r="D25" s="223">
        <f>(C25/(C$29/100))%</f>
        <v>3.3865505563618767E-2</v>
      </c>
      <c r="E25" s="161"/>
      <c r="F25" s="161"/>
      <c r="G25" s="65"/>
      <c r="H25" s="65"/>
      <c r="I25" s="65"/>
      <c r="J25" s="65"/>
    </row>
    <row r="26" spans="2:10" ht="24" thickBot="1" x14ac:dyDescent="0.3">
      <c r="B26" s="70" t="s">
        <v>364</v>
      </c>
      <c r="C26" s="110">
        <v>4</v>
      </c>
      <c r="D26" s="224">
        <f>(C26/(C$25/100))%</f>
        <v>5.7142857142857141E-2</v>
      </c>
      <c r="E26" s="166"/>
      <c r="F26" s="161"/>
      <c r="G26" s="65"/>
      <c r="H26" s="65"/>
      <c r="I26" s="65"/>
      <c r="J26" s="65"/>
    </row>
    <row r="27" spans="2:10" ht="24" thickBot="1" x14ac:dyDescent="0.3">
      <c r="B27" s="70" t="s">
        <v>256</v>
      </c>
      <c r="C27" s="110">
        <v>66</v>
      </c>
      <c r="D27" s="224">
        <f>(C27/(C$25/100))%</f>
        <v>0.94285714285714295</v>
      </c>
      <c r="E27" s="166"/>
      <c r="F27" s="161"/>
      <c r="G27" s="65"/>
      <c r="H27" s="65"/>
      <c r="I27" s="65"/>
      <c r="J27" s="65"/>
    </row>
    <row r="28" spans="2:10" ht="24" thickBot="1" x14ac:dyDescent="0.3">
      <c r="B28" s="147" t="s">
        <v>665</v>
      </c>
      <c r="C28" s="236">
        <v>65</v>
      </c>
      <c r="D28" s="223">
        <f>(C28/(C$29/100))%</f>
        <v>3.1446540880503145E-2</v>
      </c>
      <c r="E28" s="161"/>
      <c r="F28" s="161"/>
      <c r="G28" s="65"/>
      <c r="H28" s="65"/>
      <c r="I28" s="65"/>
      <c r="J28" s="65"/>
    </row>
    <row r="29" spans="2:10" ht="24" thickBot="1" x14ac:dyDescent="0.3">
      <c r="B29" s="67" t="s">
        <v>251</v>
      </c>
      <c r="C29" s="68">
        <f>C16+C19+C22+C25+C28</f>
        <v>2067</v>
      </c>
      <c r="D29" s="238">
        <f>D28+D25+D22+D19+D16</f>
        <v>0.99999999999999989</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60" customHeight="1" thickBot="1" x14ac:dyDescent="0.4">
      <c r="B32" s="348" t="s">
        <v>664</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12.5" customHeight="1" thickBot="1" x14ac:dyDescent="0.3">
      <c r="B35" s="132" t="s">
        <v>11</v>
      </c>
      <c r="C35" s="59" t="s">
        <v>666</v>
      </c>
      <c r="D35" s="161"/>
      <c r="E35" s="166"/>
      <c r="F35" s="161"/>
      <c r="G35" s="65"/>
      <c r="H35" s="65"/>
      <c r="I35" s="65"/>
      <c r="J35" s="65"/>
    </row>
    <row r="36" spans="2:10" ht="88.5" customHeight="1" thickBot="1" x14ac:dyDescent="0.3">
      <c r="B36" s="134" t="s">
        <v>277</v>
      </c>
      <c r="C36" s="135" t="s">
        <v>667</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437</v>
      </c>
      <c r="C40" s="377" t="s">
        <v>668</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658</v>
      </c>
      <c r="D42" s="262" t="s">
        <v>659</v>
      </c>
      <c r="E42" s="262" t="s">
        <v>660</v>
      </c>
      <c r="F42" s="262" t="s">
        <v>661</v>
      </c>
      <c r="G42" s="263" t="s">
        <v>665</v>
      </c>
      <c r="H42" s="65"/>
      <c r="I42" s="65"/>
      <c r="J42" s="65"/>
    </row>
    <row r="43" spans="2:10" ht="24" thickBot="1" x14ac:dyDescent="0.3">
      <c r="B43" s="70" t="s">
        <v>364</v>
      </c>
      <c r="C43" s="180">
        <f>(C17/(C$29/100))%</f>
        <v>2.3705853894533137E-2</v>
      </c>
      <c r="D43" s="180">
        <f>(C20/(C$29/100))%</f>
        <v>1.644895984518626E-2</v>
      </c>
      <c r="E43" s="180">
        <f>(C23/(C$29/100))%</f>
        <v>4.8379293662312528E-4</v>
      </c>
      <c r="F43" s="180">
        <f>(C26/(C$29/100))%</f>
        <v>1.9351717464925011E-3</v>
      </c>
      <c r="G43" s="265">
        <v>0</v>
      </c>
      <c r="H43" s="65"/>
      <c r="I43" s="65"/>
      <c r="J43" s="65"/>
    </row>
    <row r="44" spans="2:10" ht="24" thickBot="1" x14ac:dyDescent="0.3">
      <c r="B44" s="70" t="s">
        <v>256</v>
      </c>
      <c r="C44" s="196">
        <f>(C18/(C$29/100))%</f>
        <v>0.59748427672955973</v>
      </c>
      <c r="D44" s="196">
        <f>(C21/(C$29/100))%</f>
        <v>0.28592162554426703</v>
      </c>
      <c r="E44" s="196">
        <f>(C24/(C$29/100))%</f>
        <v>1.0643444605708756E-2</v>
      </c>
      <c r="F44" s="196">
        <f>(C27/(C$29/100))%</f>
        <v>3.1930333817126268E-2</v>
      </c>
      <c r="G44" s="267">
        <v>0</v>
      </c>
      <c r="H44" s="65"/>
      <c r="I44" s="65"/>
      <c r="J44" s="65"/>
    </row>
    <row r="45" spans="2:10" ht="75" customHeight="1" thickBot="1" x14ac:dyDescent="0.3">
      <c r="B45" s="79" t="s">
        <v>260</v>
      </c>
      <c r="C45" s="212">
        <f>SUM(C43:C44)</f>
        <v>0.6211901306240929</v>
      </c>
      <c r="D45" s="212">
        <f>SUM(D43:D44)</f>
        <v>0.30237058538945327</v>
      </c>
      <c r="E45" s="212">
        <f>SUM(E43:E44)</f>
        <v>1.1127237542331881E-2</v>
      </c>
      <c r="F45" s="212">
        <f>SUM(F43:F44)</f>
        <v>3.3865505563618767E-2</v>
      </c>
      <c r="G45" s="212">
        <f>D28</f>
        <v>3.1446540880503145E-2</v>
      </c>
      <c r="H45" s="65"/>
      <c r="I45" s="65"/>
      <c r="J45" s="65"/>
    </row>
    <row r="46" spans="2:10" ht="108.75" customHeight="1" x14ac:dyDescent="0.25">
      <c r="B46" s="187"/>
      <c r="C46" s="187"/>
      <c r="D46" s="161"/>
      <c r="E46" s="161"/>
      <c r="F46" s="161"/>
      <c r="G46" s="65"/>
      <c r="H46" s="65"/>
      <c r="I46" s="65"/>
      <c r="J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42" customHeight="1" x14ac:dyDescent="0.25">
      <c r="B51" s="187"/>
      <c r="C51" s="187"/>
      <c r="D51" s="161"/>
      <c r="E51" s="161"/>
      <c r="F51" s="161"/>
      <c r="G51" s="65"/>
      <c r="H51" s="65"/>
      <c r="I51" s="65"/>
      <c r="J51" s="65"/>
    </row>
    <row r="52" spans="2:10" ht="50.25" customHeight="1"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x14ac:dyDescent="0.2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ht="23.25" x14ac:dyDescent="0.35">
      <c r="C92" s="131"/>
      <c r="D92" s="131"/>
      <c r="H92" s="65"/>
      <c r="I92" s="65"/>
    </row>
    <row r="93" spans="2:10" x14ac:dyDescent="0.25">
      <c r="H93" s="65"/>
      <c r="I93" s="65"/>
    </row>
    <row r="94" spans="2:10" x14ac:dyDescent="0.25">
      <c r="H94" s="65"/>
      <c r="I94" s="65"/>
    </row>
    <row r="95" spans="2:10" x14ac:dyDescent="0.25">
      <c r="H95" s="65"/>
      <c r="I95" s="65"/>
    </row>
    <row r="96" spans="2:10" x14ac:dyDescent="0.25">
      <c r="H96" s="65"/>
    </row>
    <row r="97" spans="8:8" x14ac:dyDescent="0.25">
      <c r="H97" s="65"/>
    </row>
    <row r="98" spans="8:8" x14ac:dyDescent="0.25">
      <c r="H98" s="65"/>
    </row>
  </sheetData>
  <mergeCells count="6">
    <mergeCell ref="C41:G41"/>
    <mergeCell ref="I4:I5"/>
    <mergeCell ref="J4:J5"/>
    <mergeCell ref="B9:D9"/>
    <mergeCell ref="B32:C32"/>
    <mergeCell ref="C40:G40"/>
  </mergeCells>
  <dataValidations count="6">
    <dataValidation type="list" allowBlank="1" showInputMessage="1" showErrorMessage="1" sqref="G5" xr:uid="{15814AB3-4461-45DA-890D-7AE9CEE0A29E}">
      <formula1>"ALTA,BAJA"</formula1>
    </dataValidation>
    <dataValidation type="list" allowBlank="1" showInputMessage="1" showErrorMessage="1" promptTitle="VALORES POSIBLES ASIGNADOR IOT" sqref="F5" xr:uid="{2A85E405-3FC9-4C8F-B6C8-A514FD0BAE54}">
      <formula1>"ALTA,BAJA"</formula1>
    </dataValidation>
    <dataValidation type="list" allowBlank="1" showInputMessage="1" showErrorMessage="1" sqref="I6" xr:uid="{B38F6823-C3BF-4638-9FCD-C358BB68683A}">
      <formula1>"vultures@jpcert.or.jp,cve@mitre.org/cve@cert.org.tw,talos-cna@cisco.com/psirt@cisco.com,psirt@bosch.com,OTRO"</formula1>
    </dataValidation>
    <dataValidation type="list" allowBlank="1" showInputMessage="1" showErrorMessage="1" promptTitle="VALORES POSIBLES ASIGNADOR IOT" sqref="H6" xr:uid="{7A887D36-0F2A-4294-94A7-3406A4DEB71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77292ED1-0A65-490E-AE2C-8313E2069792}">
      <formula1>"RED,LOCAL,FÍSICO,RED ADYACENTE"</formula1>
    </dataValidation>
    <dataValidation type="list" allowBlank="1" showInputMessage="1" showErrorMessage="1" promptTitle="VALORES POSIBLES ASIGNADOR IOT" sqref="F4" xr:uid="{1711F45D-9431-46A2-AF1A-D19D6F89C31A}">
      <formula1>"RED,LOCAL,FÍSICO,RED ADYACENTE"</formula1>
    </dataValidation>
  </dataValidations>
  <hyperlinks>
    <hyperlink ref="F5" r:id="rId1" display="cve@mitre.org/cve@cert.org.tw" xr:uid="{F25E8536-7F72-4158-A867-B623B42A3BFB}"/>
    <hyperlink ref="G5" r:id="rId2" display="vultures@jpcert.or.jp" xr:uid="{B34882C3-6F9C-4D24-81AD-DE6921104A16}"/>
    <hyperlink ref="F4" r:id="rId3" display="cve@mitre.org/cve@cert.org.tw" xr:uid="{6DD85A62-7C41-4EAF-9808-5BA53DB5D861}"/>
    <hyperlink ref="G4" r:id="rId4" display="vultures@jpcert.or.jp" xr:uid="{E4DF4D19-A237-4886-8F47-736333A04C34}"/>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3013F-12E9-4FAE-8007-2C90204C894E}">
  <dimension ref="B2:K99"/>
  <sheetViews>
    <sheetView topLeftCell="A42" zoomScale="40" zoomScaleNormal="40" workbookViewId="0">
      <selection activeCell="D50" sqref="D50"/>
    </sheetView>
  </sheetViews>
  <sheetFormatPr baseColWidth="10" defaultRowHeight="15" x14ac:dyDescent="0.25"/>
  <cols>
    <col min="2" max="2" width="136.5703125" customWidth="1"/>
    <col min="3" max="3" width="129" customWidth="1"/>
    <col min="4" max="4" width="126.85546875" customWidth="1"/>
    <col min="5" max="5" width="109.8554687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71.75" customHeight="1" thickTop="1" thickBot="1" x14ac:dyDescent="0.3">
      <c r="B4" s="301" t="s">
        <v>583</v>
      </c>
      <c r="C4" s="271" t="s">
        <v>584</v>
      </c>
      <c r="D4" s="292" t="s">
        <v>585</v>
      </c>
      <c r="E4" s="302" t="s">
        <v>282</v>
      </c>
      <c r="F4" s="298" t="s">
        <v>412</v>
      </c>
      <c r="G4" s="298" t="s">
        <v>412</v>
      </c>
      <c r="H4" s="303" t="s">
        <v>586</v>
      </c>
      <c r="I4" s="381" t="s">
        <v>681</v>
      </c>
      <c r="J4" s="378"/>
      <c r="K4" s="170"/>
    </row>
    <row r="5" spans="2:11" ht="188.25" customHeight="1" thickTop="1" thickBot="1" x14ac:dyDescent="0.3">
      <c r="B5" s="301" t="s">
        <v>588</v>
      </c>
      <c r="C5" s="271" t="s">
        <v>589</v>
      </c>
      <c r="D5" s="292" t="s">
        <v>590</v>
      </c>
      <c r="E5" s="302" t="s">
        <v>282</v>
      </c>
      <c r="F5" s="298" t="s">
        <v>364</v>
      </c>
      <c r="G5" s="298" t="s">
        <v>364</v>
      </c>
      <c r="H5" s="303" t="s">
        <v>591</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30.5" customHeight="1" thickBot="1" x14ac:dyDescent="0.4">
      <c r="B12" s="13" t="s">
        <v>11</v>
      </c>
      <c r="C12" s="59" t="s">
        <v>670</v>
      </c>
      <c r="D12" s="12"/>
      <c r="E12" s="12"/>
      <c r="F12" s="12"/>
      <c r="G12" s="65"/>
      <c r="H12" s="65"/>
      <c r="I12" s="65"/>
      <c r="J12" s="65"/>
    </row>
    <row r="13" spans="2:11" ht="125.25" customHeight="1" thickBot="1" x14ac:dyDescent="0.4">
      <c r="B13" s="13" t="s">
        <v>277</v>
      </c>
      <c r="C13" s="135" t="s">
        <v>671</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672</v>
      </c>
      <c r="C15" s="32" t="s">
        <v>12</v>
      </c>
      <c r="D15" s="162" t="s">
        <v>673</v>
      </c>
      <c r="E15" s="193"/>
      <c r="F15" s="193"/>
      <c r="G15" s="65"/>
      <c r="H15" s="65"/>
      <c r="I15" s="65"/>
      <c r="J15" s="65"/>
    </row>
    <row r="16" spans="2:11" ht="31.5" customHeight="1" thickBot="1" x14ac:dyDescent="0.3">
      <c r="B16" s="310" t="s">
        <v>674</v>
      </c>
      <c r="C16" s="311">
        <f>SUM(C17:C19)</f>
        <v>1051</v>
      </c>
      <c r="D16" s="312">
        <f>(C16/(C$29/100))%</f>
        <v>0.50846637639090464</v>
      </c>
      <c r="E16" s="252"/>
      <c r="F16" s="193"/>
      <c r="G16" s="65"/>
      <c r="H16" s="65"/>
      <c r="I16" s="65"/>
      <c r="J16" s="65"/>
    </row>
    <row r="17" spans="2:10" ht="35.25" customHeight="1" thickBot="1" x14ac:dyDescent="0.3">
      <c r="B17" s="73" t="s">
        <v>364</v>
      </c>
      <c r="C17" s="241">
        <v>11</v>
      </c>
      <c r="D17" s="309">
        <f>(C17/(C$16/100))%</f>
        <v>1.0466222645099905E-2</v>
      </c>
      <c r="E17" s="252"/>
      <c r="F17" s="193"/>
      <c r="G17" s="65"/>
      <c r="H17" s="65"/>
      <c r="I17" s="65"/>
      <c r="J17" s="65"/>
    </row>
    <row r="18" spans="2:10" ht="35.25" customHeight="1" thickBot="1" x14ac:dyDescent="0.3">
      <c r="B18" s="70" t="s">
        <v>323</v>
      </c>
      <c r="C18" s="110">
        <v>127</v>
      </c>
      <c r="D18" s="224">
        <f>(C18/(C$16/100))%</f>
        <v>0.120837297811608</v>
      </c>
      <c r="E18" s="252"/>
      <c r="F18" s="193"/>
      <c r="G18" s="65"/>
      <c r="H18" s="65"/>
      <c r="I18" s="65"/>
      <c r="J18" s="65"/>
    </row>
    <row r="19" spans="2:10" ht="39" customHeight="1" thickBot="1" x14ac:dyDescent="0.3">
      <c r="B19" s="313" t="s">
        <v>256</v>
      </c>
      <c r="C19" s="240">
        <v>913</v>
      </c>
      <c r="D19" s="258">
        <f>(C19/(C$16/100))%</f>
        <v>0.8686964795432921</v>
      </c>
      <c r="E19" s="252"/>
      <c r="F19" s="193"/>
      <c r="G19" s="65"/>
      <c r="H19" s="65"/>
      <c r="I19" s="65"/>
      <c r="J19" s="65"/>
    </row>
    <row r="20" spans="2:10" ht="36.75" customHeight="1" thickBot="1" x14ac:dyDescent="0.3">
      <c r="B20" s="310" t="s">
        <v>675</v>
      </c>
      <c r="C20" s="311">
        <f>SUM(C21:C23)</f>
        <v>603</v>
      </c>
      <c r="D20" s="312">
        <f>(C20/(C$29/100))%</f>
        <v>0.29172714078374457</v>
      </c>
      <c r="E20" s="207"/>
      <c r="F20" s="159"/>
      <c r="G20" s="65"/>
      <c r="H20" s="65"/>
      <c r="I20" s="65"/>
      <c r="J20" s="65"/>
    </row>
    <row r="21" spans="2:10" ht="24" thickBot="1" x14ac:dyDescent="0.3">
      <c r="B21" s="73" t="s">
        <v>364</v>
      </c>
      <c r="C21" s="241">
        <v>1</v>
      </c>
      <c r="D21" s="309">
        <f>(C21/(C$20/100))%</f>
        <v>1.658374792703151E-3</v>
      </c>
      <c r="E21" s="220"/>
      <c r="F21" s="160"/>
      <c r="G21" s="65"/>
      <c r="H21" s="65"/>
      <c r="I21" s="65"/>
      <c r="J21" s="65"/>
    </row>
    <row r="22" spans="2:10" ht="24" thickBot="1" x14ac:dyDescent="0.3">
      <c r="B22" s="70" t="s">
        <v>323</v>
      </c>
      <c r="C22" s="110">
        <v>37</v>
      </c>
      <c r="D22" s="224">
        <f>(C22/(C$20/100))%</f>
        <v>6.1359867330016582E-2</v>
      </c>
      <c r="E22" s="220"/>
      <c r="F22" s="160"/>
      <c r="G22" s="65"/>
      <c r="H22" s="65"/>
      <c r="I22" s="65"/>
      <c r="J22" s="65"/>
    </row>
    <row r="23" spans="2:10" ht="24" thickBot="1" x14ac:dyDescent="0.3">
      <c r="B23" s="313" t="s">
        <v>256</v>
      </c>
      <c r="C23" s="240">
        <v>565</v>
      </c>
      <c r="D23" s="258">
        <f>(C23/(C$20/100))%</f>
        <v>0.93698175787728022</v>
      </c>
      <c r="E23" s="220"/>
      <c r="F23" s="160"/>
      <c r="G23" s="65"/>
      <c r="H23" s="65"/>
      <c r="I23" s="65"/>
      <c r="J23" s="65"/>
    </row>
    <row r="24" spans="2:10" ht="24" thickBot="1" x14ac:dyDescent="0.3">
      <c r="B24" s="310" t="s">
        <v>676</v>
      </c>
      <c r="C24" s="311">
        <f>SUM(C25:C27)</f>
        <v>60</v>
      </c>
      <c r="D24" s="312">
        <f>(C24/(C$29/100))%</f>
        <v>2.9027576197387515E-2</v>
      </c>
      <c r="E24" s="166"/>
      <c r="F24" s="161"/>
      <c r="G24" s="65"/>
      <c r="H24" s="65"/>
      <c r="I24" s="65"/>
      <c r="J24" s="65"/>
    </row>
    <row r="25" spans="2:10" ht="24" thickBot="1" x14ac:dyDescent="0.3">
      <c r="B25" s="73" t="s">
        <v>364</v>
      </c>
      <c r="C25" s="241">
        <v>1</v>
      </c>
      <c r="D25" s="309">
        <f>(C25/(C$24/100))%</f>
        <v>1.6666666666666666E-2</v>
      </c>
      <c r="E25" s="166"/>
      <c r="F25" s="161"/>
      <c r="G25" s="65"/>
      <c r="H25" s="65"/>
      <c r="I25" s="65"/>
      <c r="J25" s="65"/>
    </row>
    <row r="26" spans="2:10" ht="24" thickBot="1" x14ac:dyDescent="0.3">
      <c r="B26" s="70" t="s">
        <v>323</v>
      </c>
      <c r="C26" s="110">
        <v>8</v>
      </c>
      <c r="D26" s="224">
        <f>(C26/(C$24/100))%</f>
        <v>0.13333333333333333</v>
      </c>
      <c r="E26" s="166"/>
      <c r="F26" s="161"/>
      <c r="G26" s="65"/>
      <c r="H26" s="65"/>
      <c r="I26" s="65"/>
      <c r="J26" s="65"/>
    </row>
    <row r="27" spans="2:10" ht="24" thickBot="1" x14ac:dyDescent="0.3">
      <c r="B27" s="313" t="s">
        <v>256</v>
      </c>
      <c r="C27" s="240">
        <v>51</v>
      </c>
      <c r="D27" s="258">
        <f>(C27/(C$24/100))%</f>
        <v>0.85</v>
      </c>
      <c r="E27" s="166"/>
      <c r="F27" s="161"/>
      <c r="G27" s="65"/>
      <c r="H27" s="65"/>
      <c r="I27" s="65"/>
      <c r="J27" s="65"/>
    </row>
    <row r="28" spans="2:10" ht="24" thickBot="1" x14ac:dyDescent="0.3">
      <c r="B28" s="310" t="s">
        <v>665</v>
      </c>
      <c r="C28" s="311">
        <v>353</v>
      </c>
      <c r="D28" s="312">
        <f>(C28/(C$29/100))%</f>
        <v>0.17077890662796322</v>
      </c>
      <c r="E28" s="166"/>
      <c r="F28" s="161"/>
      <c r="G28" s="65"/>
      <c r="H28" s="65"/>
      <c r="I28" s="65"/>
      <c r="J28" s="65"/>
    </row>
    <row r="29" spans="2:10" ht="24" thickBot="1" x14ac:dyDescent="0.3">
      <c r="B29" s="67" t="s">
        <v>251</v>
      </c>
      <c r="C29" s="68">
        <f>C16+C20+C24+C28</f>
        <v>2067</v>
      </c>
      <c r="D29" s="238">
        <f>D28+D24+D20+D16</f>
        <v>1</v>
      </c>
      <c r="E29" s="161"/>
      <c r="F29" s="161"/>
      <c r="G29" s="65"/>
      <c r="H29" s="65"/>
      <c r="I29" s="65"/>
      <c r="J29" s="65"/>
    </row>
    <row r="30" spans="2:10" ht="23.25" x14ac:dyDescent="0.25">
      <c r="B30" s="187"/>
      <c r="C30" s="187"/>
      <c r="D30" s="161"/>
      <c r="E30" s="161"/>
      <c r="F30" s="161"/>
      <c r="G30" s="65"/>
      <c r="H30" s="65"/>
      <c r="I30" s="65"/>
      <c r="J30" s="65"/>
    </row>
    <row r="31" spans="2:10" ht="24" thickBot="1" x14ac:dyDescent="0.3">
      <c r="B31" s="187"/>
      <c r="C31" s="187"/>
      <c r="D31" s="161"/>
      <c r="E31" s="161"/>
      <c r="F31" s="161"/>
      <c r="G31" s="65"/>
      <c r="H31" s="65"/>
      <c r="I31" s="65"/>
      <c r="J31" s="65"/>
    </row>
    <row r="32" spans="2:10" ht="60" customHeight="1" thickBot="1" x14ac:dyDescent="0.4">
      <c r="B32" s="348" t="s">
        <v>677</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12.5" customHeight="1" thickBot="1" x14ac:dyDescent="0.3">
      <c r="B35" s="132" t="s">
        <v>11</v>
      </c>
      <c r="C35" s="59" t="s">
        <v>680</v>
      </c>
      <c r="D35" s="161"/>
      <c r="E35" s="166"/>
      <c r="F35" s="161"/>
      <c r="G35" s="65"/>
      <c r="H35" s="65"/>
      <c r="I35" s="65"/>
      <c r="J35" s="65"/>
    </row>
    <row r="36" spans="2:10" ht="88.5" customHeight="1" thickBot="1" x14ac:dyDescent="0.3">
      <c r="B36" s="134" t="s">
        <v>277</v>
      </c>
      <c r="C36" s="135" t="s">
        <v>678</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24" thickBot="1" x14ac:dyDescent="0.3">
      <c r="B39" s="187"/>
      <c r="C39" s="243"/>
      <c r="D39" s="244"/>
      <c r="E39" s="244"/>
      <c r="F39" s="244"/>
      <c r="G39" s="65"/>
      <c r="H39" s="65"/>
      <c r="I39" s="65"/>
      <c r="J39" s="65"/>
    </row>
    <row r="40" spans="2:10" ht="24" thickBot="1" x14ac:dyDescent="0.4">
      <c r="B40" s="99" t="s">
        <v>617</v>
      </c>
      <c r="C40" s="377" t="s">
        <v>679</v>
      </c>
      <c r="D40" s="379"/>
      <c r="E40" s="379"/>
      <c r="F40" s="379"/>
      <c r="G40" s="374"/>
      <c r="H40" s="65"/>
      <c r="I40" s="65"/>
      <c r="J40" s="65"/>
    </row>
    <row r="41" spans="2:10" ht="34.5" customHeight="1" thickBot="1" x14ac:dyDescent="0.3">
      <c r="C41" s="369" t="s">
        <v>264</v>
      </c>
      <c r="D41" s="380"/>
      <c r="E41" s="380"/>
      <c r="F41" s="380"/>
      <c r="G41" s="374"/>
      <c r="H41" s="65"/>
      <c r="I41" s="65"/>
      <c r="J41" s="65"/>
    </row>
    <row r="42" spans="2:10" ht="24" thickBot="1" x14ac:dyDescent="0.3">
      <c r="C42" s="262" t="s">
        <v>674</v>
      </c>
      <c r="D42" s="262" t="s">
        <v>675</v>
      </c>
      <c r="E42" s="262" t="s">
        <v>676</v>
      </c>
      <c r="F42" s="263" t="s">
        <v>665</v>
      </c>
      <c r="G42" s="65"/>
      <c r="H42" s="65"/>
      <c r="I42" s="65"/>
    </row>
    <row r="43" spans="2:10" ht="24" thickBot="1" x14ac:dyDescent="0.3">
      <c r="B43" s="70" t="s">
        <v>364</v>
      </c>
      <c r="C43" s="180">
        <f>(C17/(C$29/100))%</f>
        <v>5.3217223028543779E-3</v>
      </c>
      <c r="D43" s="180">
        <f>(C21/(C$29/100))%</f>
        <v>4.8379293662312528E-4</v>
      </c>
      <c r="E43" s="180">
        <f>(C25/(C$29/100))%</f>
        <v>4.8379293662312528E-4</v>
      </c>
      <c r="F43" s="265">
        <v>0</v>
      </c>
      <c r="G43" s="65"/>
      <c r="H43" s="65"/>
      <c r="I43" s="65"/>
    </row>
    <row r="44" spans="2:10" ht="24" thickBot="1" x14ac:dyDescent="0.3">
      <c r="B44" s="70" t="s">
        <v>323</v>
      </c>
      <c r="C44" s="180">
        <f>(C18/(C$29/100))%</f>
        <v>6.1441702951136906E-2</v>
      </c>
      <c r="D44" s="180">
        <f>(C22/(C$29/100))%</f>
        <v>1.7900338655055633E-2</v>
      </c>
      <c r="E44" s="180">
        <f>(C26/(C$29/100))%</f>
        <v>3.8703434929850023E-3</v>
      </c>
      <c r="F44" s="265">
        <v>0</v>
      </c>
      <c r="G44" s="65"/>
      <c r="H44" s="65"/>
      <c r="I44" s="65"/>
    </row>
    <row r="45" spans="2:10" ht="24" thickBot="1" x14ac:dyDescent="0.3">
      <c r="B45" s="70" t="s">
        <v>256</v>
      </c>
      <c r="C45" s="196">
        <f>(C19/(C$29/100))%</f>
        <v>0.44170295113691338</v>
      </c>
      <c r="D45" s="196">
        <f>(C23/(C$29/100))%</f>
        <v>0.27334300919206578</v>
      </c>
      <c r="E45" s="196">
        <f>(C27/(C$29/100))%</f>
        <v>2.4673439767779391E-2</v>
      </c>
      <c r="F45" s="267">
        <v>0</v>
      </c>
      <c r="G45" s="65"/>
      <c r="H45" s="65"/>
      <c r="I45" s="65"/>
    </row>
    <row r="46" spans="2:10" ht="75" customHeight="1" thickBot="1" x14ac:dyDescent="0.3">
      <c r="B46" s="79" t="s">
        <v>260</v>
      </c>
      <c r="C46" s="212">
        <f>SUM(C43:C45)</f>
        <v>0.50846637639090464</v>
      </c>
      <c r="D46" s="212">
        <f>SUM(D43:D45)</f>
        <v>0.29172714078374451</v>
      </c>
      <c r="E46" s="212">
        <f>SUM(E43:E45)</f>
        <v>2.9027576197387519E-2</v>
      </c>
      <c r="F46" s="212">
        <f>D28</f>
        <v>0.17077890662796322</v>
      </c>
      <c r="G46" s="65"/>
      <c r="H46" s="65"/>
      <c r="I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x14ac:dyDescent="0.25">
      <c r="B89" s="65"/>
      <c r="C89" s="65"/>
      <c r="D89" s="65"/>
      <c r="E89" s="65"/>
      <c r="F89" s="65"/>
      <c r="G89" s="65"/>
      <c r="H89" s="65"/>
      <c r="I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41:G41"/>
    <mergeCell ref="I4:I5"/>
    <mergeCell ref="J4:J5"/>
    <mergeCell ref="B9:D9"/>
    <mergeCell ref="B32:C32"/>
    <mergeCell ref="C40:G40"/>
  </mergeCells>
  <dataValidations count="6">
    <dataValidation type="list" allowBlank="1" showInputMessage="1" showErrorMessage="1" promptTitle="VALORES POSIBLES ASIGNADOR IOT" sqref="H6" xr:uid="{1527B48A-BC4F-4D0C-B670-A1D65D356E6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1217B60D-379C-4D50-9208-2E79234A7A0D}">
      <formula1>"vultures@jpcert.or.jp,cve@mitre.org/cve@cert.org.tw,talos-cna@cisco.com/psirt@cisco.com,psirt@bosch.com,OTRO"</formula1>
    </dataValidation>
    <dataValidation type="list" allowBlank="1" showInputMessage="1" showErrorMessage="1" sqref="G5" xr:uid="{A42C383C-3A02-4268-9F8F-F8945349881D}">
      <formula1>"ALTA,BAJA,MEDIA"</formula1>
    </dataValidation>
    <dataValidation type="list" allowBlank="1" showInputMessage="1" showErrorMessage="1" promptTitle="VALORES POSIBLES ASIGNADOR IOT" sqref="F5" xr:uid="{94C1B91D-2AA0-470B-9580-69B15457137E}">
      <formula1>"ALTA,BAJA,MEDIA"</formula1>
    </dataValidation>
    <dataValidation type="list" allowBlank="1" showInputMessage="1" showErrorMessage="1" promptTitle="VALORES POSIBLES ASIGNADOR IOT" sqref="F4" xr:uid="{5E98CAAF-4419-4544-A50D-5AD26ECA973C}">
      <formula1>"RED,LOCAL,RED ADYACENTE"</formula1>
    </dataValidation>
    <dataValidation type="list" allowBlank="1" showInputMessage="1" showErrorMessage="1" sqref="G4" xr:uid="{5FA05ABC-3918-44E3-AF1F-491276B0E688}">
      <formula1>"RED,LOCAL,RED ADYACENTE"</formula1>
    </dataValidation>
  </dataValidations>
  <hyperlinks>
    <hyperlink ref="F5" r:id="rId1" display="cve@mitre.org/cve@cert.org.tw" xr:uid="{A44398D1-D45E-4C4E-841C-EC5CFABB3C8B}"/>
    <hyperlink ref="G5" r:id="rId2" display="vultures@jpcert.or.jp" xr:uid="{91BC6398-464C-4F4F-88FE-5BB80FF181BC}"/>
    <hyperlink ref="F4" r:id="rId3" display="cve@mitre.org/cve@cert.org.tw" xr:uid="{E8CAB459-DAEC-4243-99D0-C4BE55586BB9}"/>
    <hyperlink ref="G4" r:id="rId4" display="vultures@jpcert.or.jp" xr:uid="{1CE88ED8-DAE0-47E4-85EC-B1BCFC20B6A5}"/>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6D212-832F-44D6-8C28-00AB400E71D1}">
  <dimension ref="B2:K103"/>
  <sheetViews>
    <sheetView topLeftCell="G1" zoomScale="40" zoomScaleNormal="40" workbookViewId="0">
      <selection activeCell="B5" sqref="B5:H5"/>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488</v>
      </c>
      <c r="C4" s="259" t="s">
        <v>487</v>
      </c>
      <c r="D4" s="293" t="s">
        <v>489</v>
      </c>
      <c r="E4" s="4" t="s">
        <v>282</v>
      </c>
      <c r="F4" s="260" t="s">
        <v>467</v>
      </c>
      <c r="G4" s="260" t="s">
        <v>467</v>
      </c>
      <c r="H4" s="335" t="s">
        <v>683</v>
      </c>
      <c r="I4" s="381" t="s">
        <v>709</v>
      </c>
      <c r="J4" s="378"/>
      <c r="K4" s="170"/>
    </row>
    <row r="5" spans="2:11" ht="188.25" customHeight="1" thickTop="1" thickBot="1" x14ac:dyDescent="0.3">
      <c r="B5" s="290" t="s">
        <v>475</v>
      </c>
      <c r="C5" s="259" t="s">
        <v>476</v>
      </c>
      <c r="D5" s="293" t="s">
        <v>477</v>
      </c>
      <c r="E5" s="4" t="s">
        <v>282</v>
      </c>
      <c r="F5" s="260" t="s">
        <v>467</v>
      </c>
      <c r="G5" s="260" t="s">
        <v>467</v>
      </c>
      <c r="H5" s="335" t="s">
        <v>683</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692</v>
      </c>
      <c r="D12" s="12"/>
      <c r="E12" s="12"/>
      <c r="F12" s="12"/>
      <c r="G12" s="65"/>
      <c r="H12" s="65"/>
      <c r="I12" s="65"/>
      <c r="J12" s="65"/>
    </row>
    <row r="13" spans="2:11" ht="102.75" customHeight="1" thickBot="1" x14ac:dyDescent="0.4">
      <c r="B13" s="13" t="s">
        <v>277</v>
      </c>
      <c r="C13" s="59" t="s">
        <v>693</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684</v>
      </c>
      <c r="C15" s="32" t="s">
        <v>12</v>
      </c>
      <c r="D15" s="162" t="s">
        <v>685</v>
      </c>
      <c r="E15" s="193"/>
      <c r="F15" s="193"/>
      <c r="G15" s="65"/>
      <c r="H15" s="65"/>
      <c r="I15" s="65"/>
      <c r="J15" s="65"/>
    </row>
    <row r="16" spans="2:11" ht="31.5" customHeight="1" thickBot="1" x14ac:dyDescent="0.3">
      <c r="B16" s="310" t="s">
        <v>686</v>
      </c>
      <c r="C16" s="311">
        <f>SUM(C17:C19)</f>
        <v>1363</v>
      </c>
      <c r="D16" s="312">
        <f>(C16/(C$29/100))%</f>
        <v>0.6594097726173197</v>
      </c>
      <c r="E16" s="252"/>
      <c r="F16" s="193"/>
      <c r="G16" s="65"/>
      <c r="H16" s="65"/>
      <c r="I16" s="65"/>
      <c r="J16" s="65"/>
    </row>
    <row r="17" spans="2:10" ht="35.25" customHeight="1" thickBot="1" x14ac:dyDescent="0.3">
      <c r="B17" s="70" t="s">
        <v>467</v>
      </c>
      <c r="C17" s="241">
        <v>1328</v>
      </c>
      <c r="D17" s="309">
        <f>(C17/(C$16/100))%</f>
        <v>0.9743213499633161</v>
      </c>
      <c r="E17" s="252"/>
      <c r="F17" s="193"/>
      <c r="G17" s="65"/>
      <c r="H17" s="65"/>
      <c r="I17" s="65"/>
      <c r="J17" s="65"/>
    </row>
    <row r="18" spans="2:10" ht="39" customHeight="1" thickBot="1" x14ac:dyDescent="0.3">
      <c r="B18" s="70" t="s">
        <v>468</v>
      </c>
      <c r="C18" s="110">
        <v>0</v>
      </c>
      <c r="D18" s="224">
        <f>(C18/(C$16/100))%</f>
        <v>0</v>
      </c>
      <c r="E18" s="252"/>
      <c r="F18" s="193"/>
      <c r="G18" s="65"/>
      <c r="H18" s="65"/>
      <c r="I18" s="65"/>
      <c r="J18" s="65"/>
    </row>
    <row r="19" spans="2:10" ht="30" customHeight="1" thickBot="1" x14ac:dyDescent="0.3">
      <c r="B19" s="70" t="s">
        <v>688</v>
      </c>
      <c r="C19" s="240">
        <v>35</v>
      </c>
      <c r="D19" s="258">
        <f>(C19/(C$16/100))%</f>
        <v>2.5678650036683782E-2</v>
      </c>
      <c r="E19" s="252"/>
      <c r="F19" s="193"/>
      <c r="G19" s="65"/>
      <c r="H19" s="65"/>
      <c r="I19" s="65"/>
      <c r="J19" s="65"/>
    </row>
    <row r="20" spans="2:10" ht="36.75" customHeight="1" thickBot="1" x14ac:dyDescent="0.3">
      <c r="B20" s="310" t="s">
        <v>687</v>
      </c>
      <c r="C20" s="311">
        <f>SUM(C21:C23)</f>
        <v>65</v>
      </c>
      <c r="D20" s="312">
        <f>(C20/(C$29/100))%</f>
        <v>3.1446540880503145E-2</v>
      </c>
      <c r="E20" s="207"/>
      <c r="F20" s="159"/>
      <c r="G20" s="65"/>
      <c r="H20" s="65"/>
      <c r="I20" s="65"/>
      <c r="J20" s="65"/>
    </row>
    <row r="21" spans="2:10" ht="24" thickBot="1" x14ac:dyDescent="0.3">
      <c r="B21" s="70" t="s">
        <v>467</v>
      </c>
      <c r="C21" s="241">
        <v>3</v>
      </c>
      <c r="D21" s="309">
        <f>(C21/(C$20/100))%</f>
        <v>4.6153846153846149E-2</v>
      </c>
      <c r="E21" s="220"/>
      <c r="F21" s="160"/>
      <c r="G21" s="65"/>
      <c r="H21" s="65"/>
      <c r="I21" s="65"/>
      <c r="J21" s="65"/>
    </row>
    <row r="22" spans="2:10" ht="24" thickBot="1" x14ac:dyDescent="0.3">
      <c r="B22" s="70" t="s">
        <v>468</v>
      </c>
      <c r="C22" s="110">
        <v>51</v>
      </c>
      <c r="D22" s="224">
        <f>(C22/(C$20/100))%</f>
        <v>0.78461538461538449</v>
      </c>
      <c r="E22" s="220"/>
      <c r="F22" s="160"/>
      <c r="G22" s="65"/>
      <c r="H22" s="65"/>
      <c r="I22" s="65"/>
      <c r="J22" s="65"/>
    </row>
    <row r="23" spans="2:10" ht="30" customHeight="1" thickBot="1" x14ac:dyDescent="0.3">
      <c r="B23" s="70" t="s">
        <v>688</v>
      </c>
      <c r="C23" s="240">
        <v>11</v>
      </c>
      <c r="D23" s="258">
        <f>(C23/(C$20/100))%</f>
        <v>0.16923076923076924</v>
      </c>
      <c r="E23" s="220"/>
      <c r="F23" s="160"/>
      <c r="G23" s="65"/>
      <c r="H23" s="65"/>
      <c r="I23" s="65"/>
      <c r="J23" s="65"/>
    </row>
    <row r="24" spans="2:10" ht="24" thickBot="1" x14ac:dyDescent="0.3">
      <c r="B24" s="310" t="s">
        <v>689</v>
      </c>
      <c r="C24" s="311">
        <f>SUM(C25:C27)</f>
        <v>639</v>
      </c>
      <c r="D24" s="312">
        <f>(C24/(C$29/100))%</f>
        <v>0.30914368650217705</v>
      </c>
      <c r="E24" s="220"/>
      <c r="F24" s="160"/>
      <c r="G24" s="65"/>
      <c r="H24" s="65"/>
      <c r="I24" s="65"/>
      <c r="J24" s="65"/>
    </row>
    <row r="25" spans="2:10" ht="24" thickBot="1" x14ac:dyDescent="0.3">
      <c r="B25" s="70" t="s">
        <v>467</v>
      </c>
      <c r="C25" s="241">
        <v>237</v>
      </c>
      <c r="D25" s="309">
        <f>(C25/(C$24/100))%</f>
        <v>0.37089201877934275</v>
      </c>
      <c r="E25" s="166"/>
      <c r="F25" s="161"/>
      <c r="G25" s="65"/>
      <c r="H25" s="65"/>
      <c r="I25" s="65"/>
      <c r="J25" s="65"/>
    </row>
    <row r="26" spans="2:10" ht="24" thickBot="1" x14ac:dyDescent="0.3">
      <c r="B26" s="70" t="s">
        <v>468</v>
      </c>
      <c r="C26" s="110">
        <v>24</v>
      </c>
      <c r="D26" s="224">
        <f>(C26/(C$24/100))%</f>
        <v>3.7558685446009391E-2</v>
      </c>
      <c r="E26" s="166"/>
      <c r="F26" s="161"/>
      <c r="G26" s="65"/>
      <c r="H26" s="65"/>
      <c r="I26" s="65"/>
      <c r="J26" s="65"/>
    </row>
    <row r="27" spans="2:10" ht="24" thickBot="1" x14ac:dyDescent="0.3">
      <c r="B27" s="70" t="s">
        <v>688</v>
      </c>
      <c r="C27" s="240">
        <v>378</v>
      </c>
      <c r="D27" s="258">
        <f>(C27/(C$24/100))%</f>
        <v>0.59154929577464788</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0.99999999999999989</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690</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692</v>
      </c>
      <c r="D35" s="161"/>
      <c r="E35" s="161"/>
      <c r="F35" s="161"/>
      <c r="G35" s="65"/>
      <c r="H35" s="65"/>
      <c r="I35" s="65"/>
      <c r="J35" s="65"/>
    </row>
    <row r="36" spans="2:10" ht="103.5" customHeight="1" thickBot="1" x14ac:dyDescent="0.3">
      <c r="B36" s="134" t="s">
        <v>277</v>
      </c>
      <c r="C36" s="135" t="s">
        <v>694</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490</v>
      </c>
      <c r="C40" s="377" t="s">
        <v>691</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262" t="s">
        <v>686</v>
      </c>
      <c r="D42" s="262" t="s">
        <v>687</v>
      </c>
      <c r="E42" s="262" t="s">
        <v>689</v>
      </c>
      <c r="F42" s="263" t="s">
        <v>665</v>
      </c>
      <c r="G42" s="65"/>
      <c r="H42" s="65"/>
      <c r="I42" s="65"/>
    </row>
    <row r="43" spans="2:10" ht="24" thickBot="1" x14ac:dyDescent="0.3">
      <c r="B43" s="70" t="s">
        <v>467</v>
      </c>
      <c r="C43" s="180">
        <f>(C17/(C$29/100))%</f>
        <v>0.64247701983551042</v>
      </c>
      <c r="D43" s="180">
        <f>(C21/(C$29/100))%</f>
        <v>1.4513788098693759E-3</v>
      </c>
      <c r="E43" s="180">
        <f>(C25/(C$29/100))%</f>
        <v>0.11465892597968068</v>
      </c>
      <c r="F43" s="265">
        <v>0</v>
      </c>
      <c r="G43" s="65"/>
      <c r="H43" s="65"/>
      <c r="I43" s="65"/>
    </row>
    <row r="44" spans="2:10" ht="24" thickBot="1" x14ac:dyDescent="0.3">
      <c r="B44" s="70" t="s">
        <v>468</v>
      </c>
      <c r="C44" s="196">
        <f>(C18/(C$29/100))%</f>
        <v>0</v>
      </c>
      <c r="D44" s="196">
        <f>(C22/(C$29/100))%</f>
        <v>2.4673439767779391E-2</v>
      </c>
      <c r="E44" s="196">
        <f>(C26/(C$29/100))%</f>
        <v>1.1611030478955007E-2</v>
      </c>
      <c r="F44" s="267">
        <v>0</v>
      </c>
      <c r="G44" s="65"/>
      <c r="H44" s="65"/>
      <c r="I44" s="65"/>
    </row>
    <row r="45" spans="2:10" ht="34.5" customHeight="1" thickBot="1" x14ac:dyDescent="0.3">
      <c r="B45" s="70" t="s">
        <v>688</v>
      </c>
      <c r="C45" s="196">
        <f>(C19/(C$29/100))%</f>
        <v>1.6932752781809383E-2</v>
      </c>
      <c r="D45" s="196">
        <f>(C23/(C$29/100))%</f>
        <v>5.3217223028543779E-3</v>
      </c>
      <c r="E45" s="196">
        <f>(C27/(C$29/100))%</f>
        <v>0.18287373004354135</v>
      </c>
      <c r="F45" s="267">
        <v>0</v>
      </c>
      <c r="G45" s="65"/>
      <c r="H45" s="65"/>
      <c r="I45" s="65"/>
    </row>
    <row r="46" spans="2:10" ht="24" thickBot="1" x14ac:dyDescent="0.3">
      <c r="B46" s="79" t="s">
        <v>260</v>
      </c>
      <c r="C46" s="212">
        <f>SUM(C43:C45)</f>
        <v>0.65940977261731981</v>
      </c>
      <c r="D46" s="212">
        <f>SUM(D43:D45)</f>
        <v>3.1446540880503145E-2</v>
      </c>
      <c r="E46" s="212">
        <f>SUM(E43:E45)</f>
        <v>0.30914368650217705</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6">
    <dataValidation type="list" allowBlank="1" showInputMessage="1" showErrorMessage="1" promptTitle="VALORES POSIBLES ASIGNADOR IOT" sqref="H6" xr:uid="{8A8FE50C-891B-49A7-9647-BF28F6D6BDC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EF80FE8F-7005-4D86-918A-BB5CDBDD8636}">
      <formula1>"vultures@jpcert.or.jp,cve@mitre.org/cve@cert.org.tw,talos-cna@cisco.com/psirt@cisco.com,psirt@bosch.com,OTRO"</formula1>
    </dataValidation>
    <dataValidation type="list" allowBlank="1" showInputMessage="1" showErrorMessage="1" sqref="G5" xr:uid="{41B5795F-3731-4B97-85F2-11E5C4E6ABBD}">
      <formula1>"ALTO,BAJO:NINGUNO"</formula1>
    </dataValidation>
    <dataValidation type="list" allowBlank="1" showInputMessage="1" showErrorMessage="1" promptTitle="VALORES POSIBLES ASIGNADOR IOT" sqref="F5" xr:uid="{02FDABE7-73A5-40E6-8991-4A9D996A4978}">
      <formula1>"ALTO,BAJO:NINGUNO"</formula1>
    </dataValidation>
    <dataValidation type="list" allowBlank="1" showInputMessage="1" showErrorMessage="1" sqref="G4" xr:uid="{38C1535D-A0A5-4A11-9132-3BB07360F76F}">
      <formula1>"ALTO,BAJO,NINGUNO"</formula1>
    </dataValidation>
    <dataValidation type="list" allowBlank="1" showInputMessage="1" showErrorMessage="1" promptTitle="VALORES POSIBLES ASIGNADOR IOT" sqref="F4" xr:uid="{F2D5463F-3B48-4E31-A647-03699D744EE4}">
      <formula1>"ALTO,BAJO,NINGUNO"</formula1>
    </dataValidation>
  </dataValidations>
  <hyperlinks>
    <hyperlink ref="F5" r:id="rId1" display="cve@mitre.org/cve@cert.org.tw" xr:uid="{08A74046-8C34-4030-8F67-74C3F3C21BBD}"/>
    <hyperlink ref="G5" r:id="rId2" display="vultures@jpcert.or.jp" xr:uid="{3D065BA6-C21C-4EA9-A974-F4051DB932F9}"/>
    <hyperlink ref="F4" r:id="rId3" display="cve@mitre.org/cve@cert.org.tw" xr:uid="{3DA9E2C0-427D-415D-80FF-18781A5C3103}"/>
    <hyperlink ref="G4" r:id="rId4" display="vultures@jpcert.or.jp" xr:uid="{9CFB91B4-0577-455E-B65C-89894F2BA637}"/>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2370-6A50-4CA3-A0D4-CC267CCA9DD4}">
  <dimension ref="B2:N193"/>
  <sheetViews>
    <sheetView topLeftCell="A56" zoomScale="30" zoomScaleNormal="30" workbookViewId="0">
      <selection activeCell="D151" sqref="D151"/>
    </sheetView>
  </sheetViews>
  <sheetFormatPr baseColWidth="10" defaultRowHeight="15" x14ac:dyDescent="0.25"/>
  <cols>
    <col min="2" max="2" width="123" customWidth="1"/>
    <col min="3" max="3" width="129" customWidth="1"/>
    <col min="4" max="4" width="126.85546875" customWidth="1"/>
    <col min="5" max="5" width="69.42578125" customWidth="1"/>
    <col min="6" max="6" width="87.57031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Bot="1" x14ac:dyDescent="0.3">
      <c r="B4" s="120" t="s">
        <v>270</v>
      </c>
      <c r="C4" s="111" t="s">
        <v>271</v>
      </c>
      <c r="D4" s="112" t="s">
        <v>273</v>
      </c>
      <c r="E4" s="113" t="s">
        <v>272</v>
      </c>
      <c r="F4" s="114">
        <v>2023</v>
      </c>
      <c r="G4" s="114">
        <v>2023</v>
      </c>
      <c r="H4" s="175" t="s">
        <v>275</v>
      </c>
      <c r="I4" s="355" t="s">
        <v>307</v>
      </c>
      <c r="J4" s="354"/>
      <c r="K4" s="170"/>
    </row>
    <row r="5" spans="2:11" ht="188.25" customHeight="1" thickTop="1" thickBot="1" x14ac:dyDescent="0.3">
      <c r="B5" s="121" t="s">
        <v>288</v>
      </c>
      <c r="C5" s="115" t="s">
        <v>289</v>
      </c>
      <c r="D5" s="3" t="s">
        <v>306</v>
      </c>
      <c r="E5" s="117" t="s">
        <v>282</v>
      </c>
      <c r="F5" s="118" t="s">
        <v>299</v>
      </c>
      <c r="G5" s="118" t="s">
        <v>299</v>
      </c>
      <c r="H5" s="194" t="s">
        <v>300</v>
      </c>
      <c r="I5" s="356"/>
      <c r="J5" s="354"/>
      <c r="K5" s="171"/>
    </row>
    <row r="6" spans="2:11" ht="15.75" thickBot="1" x14ac:dyDescent="0.3">
      <c r="B6" s="109"/>
      <c r="C6" s="51"/>
      <c r="D6" s="21"/>
      <c r="E6" s="21"/>
      <c r="F6" s="21"/>
      <c r="G6" s="52"/>
      <c r="H6" s="53"/>
      <c r="I6" s="54"/>
      <c r="J6" s="173"/>
      <c r="K6" s="57"/>
    </row>
    <row r="7" spans="2:11" ht="24.75" thickTop="1" thickBot="1" x14ac:dyDescent="0.4">
      <c r="B7" s="345" t="s">
        <v>9</v>
      </c>
      <c r="C7" s="357"/>
      <c r="D7" s="358"/>
      <c r="E7" s="150"/>
      <c r="F7" s="150"/>
      <c r="G7" s="55"/>
      <c r="H7" s="359" t="s">
        <v>175</v>
      </c>
      <c r="I7" s="360"/>
      <c r="J7" s="347"/>
      <c r="K7" s="8"/>
    </row>
    <row r="8" spans="2:11" ht="20.25" thickTop="1" thickBot="1" x14ac:dyDescent="0.3">
      <c r="B8" s="6"/>
      <c r="C8" s="6"/>
      <c r="D8" s="7"/>
      <c r="E8" s="151"/>
      <c r="F8" s="151"/>
      <c r="G8" s="8"/>
      <c r="H8" s="56"/>
      <c r="I8" s="6"/>
      <c r="J8" s="7"/>
      <c r="K8" s="57"/>
    </row>
    <row r="9" spans="2:11" ht="21.75" thickBot="1" x14ac:dyDescent="0.4">
      <c r="B9" s="9" t="s">
        <v>10</v>
      </c>
      <c r="C9" s="10" t="s">
        <v>249</v>
      </c>
      <c r="D9" s="11"/>
      <c r="E9" s="126"/>
      <c r="F9" s="126"/>
      <c r="G9" s="12"/>
      <c r="H9" s="9" t="s">
        <v>10</v>
      </c>
      <c r="I9" s="10" t="s">
        <v>249</v>
      </c>
      <c r="J9" s="58"/>
      <c r="K9" s="8"/>
    </row>
    <row r="10" spans="2:11" ht="83.25" customHeight="1" thickBot="1" x14ac:dyDescent="0.4">
      <c r="B10" s="13" t="s">
        <v>11</v>
      </c>
      <c r="C10" s="59" t="s">
        <v>290</v>
      </c>
      <c r="D10" s="126"/>
      <c r="E10" s="126"/>
      <c r="F10" s="126"/>
      <c r="G10" s="12"/>
      <c r="H10" s="13" t="s">
        <v>11</v>
      </c>
      <c r="I10" s="59" t="s">
        <v>290</v>
      </c>
      <c r="J10" s="58"/>
      <c r="K10" s="8"/>
    </row>
    <row r="11" spans="2:11" ht="105.75" customHeight="1" thickBot="1" x14ac:dyDescent="0.4">
      <c r="B11" s="13" t="s">
        <v>277</v>
      </c>
      <c r="C11" s="59" t="s">
        <v>298</v>
      </c>
      <c r="D11" s="168"/>
      <c r="E11" s="12"/>
      <c r="F11" s="12"/>
      <c r="G11" s="12"/>
      <c r="H11" s="13" t="s">
        <v>277</v>
      </c>
      <c r="I11" s="59" t="s">
        <v>298</v>
      </c>
      <c r="J11" s="60"/>
      <c r="K11" s="8"/>
    </row>
    <row r="12" spans="2:11" ht="16.5" thickBot="1" x14ac:dyDescent="0.3">
      <c r="B12" s="61"/>
      <c r="C12" s="21"/>
      <c r="H12" s="21"/>
      <c r="J12" s="62"/>
    </row>
    <row r="13" spans="2:11" ht="57" customHeight="1" thickBot="1" x14ac:dyDescent="0.3">
      <c r="B13" s="31" t="s">
        <v>295</v>
      </c>
      <c r="C13" s="32" t="s">
        <v>12</v>
      </c>
      <c r="D13" s="162" t="s">
        <v>297</v>
      </c>
      <c r="E13" s="82"/>
      <c r="F13" s="82"/>
      <c r="H13" s="31" t="s">
        <v>295</v>
      </c>
      <c r="I13" s="32" t="s">
        <v>12</v>
      </c>
      <c r="J13" s="162" t="s">
        <v>297</v>
      </c>
    </row>
    <row r="14" spans="2:11" ht="28.5" customHeight="1" thickBot="1" x14ac:dyDescent="0.3">
      <c r="B14" s="79" t="s">
        <v>296</v>
      </c>
      <c r="C14" s="80">
        <f>SUM(C15:C20)</f>
        <v>0</v>
      </c>
      <c r="D14" s="81">
        <v>0</v>
      </c>
      <c r="E14" s="82"/>
      <c r="F14" s="82"/>
      <c r="H14" s="79" t="s">
        <v>296</v>
      </c>
      <c r="I14" s="80">
        <v>0</v>
      </c>
      <c r="J14" s="81">
        <v>0</v>
      </c>
    </row>
    <row r="15" spans="2:11" ht="33" customHeight="1" x14ac:dyDescent="0.25">
      <c r="B15" s="70">
        <v>2023</v>
      </c>
      <c r="C15" s="71">
        <v>0</v>
      </c>
      <c r="D15" s="92">
        <v>0</v>
      </c>
      <c r="E15" s="82"/>
      <c r="F15" s="82"/>
      <c r="H15" s="70">
        <v>2023</v>
      </c>
      <c r="I15" s="71">
        <v>0</v>
      </c>
      <c r="J15" s="92">
        <v>0</v>
      </c>
    </row>
    <row r="16" spans="2:11" ht="31.5" customHeight="1" x14ac:dyDescent="0.25">
      <c r="B16" s="73">
        <v>2022</v>
      </c>
      <c r="C16" s="64">
        <v>0</v>
      </c>
      <c r="D16" s="93">
        <v>0</v>
      </c>
      <c r="E16" s="82"/>
      <c r="F16" s="82"/>
      <c r="H16" s="73">
        <v>2022</v>
      </c>
      <c r="I16" s="64">
        <v>0</v>
      </c>
      <c r="J16" s="93">
        <v>0</v>
      </c>
    </row>
    <row r="17" spans="2:10" ht="30" customHeight="1" x14ac:dyDescent="0.25">
      <c r="B17" s="75">
        <v>2021</v>
      </c>
      <c r="C17" s="64">
        <v>0</v>
      </c>
      <c r="D17" s="93">
        <v>0</v>
      </c>
      <c r="E17" s="82"/>
      <c r="F17" s="82"/>
      <c r="H17" s="75">
        <v>2021</v>
      </c>
      <c r="I17" s="64">
        <v>0</v>
      </c>
      <c r="J17" s="93">
        <v>0</v>
      </c>
    </row>
    <row r="18" spans="2:10" ht="36" customHeight="1" x14ac:dyDescent="0.25">
      <c r="B18" s="75">
        <v>2020</v>
      </c>
      <c r="C18" s="64">
        <v>0</v>
      </c>
      <c r="D18" s="93">
        <v>0</v>
      </c>
      <c r="E18" s="82"/>
      <c r="F18" s="82"/>
      <c r="H18" s="75">
        <v>2020</v>
      </c>
      <c r="I18" s="64">
        <v>0</v>
      </c>
      <c r="J18" s="93">
        <v>0</v>
      </c>
    </row>
    <row r="19" spans="2:10" ht="37.5" customHeight="1" x14ac:dyDescent="0.25">
      <c r="B19" s="75">
        <v>2019</v>
      </c>
      <c r="C19" s="64">
        <v>0</v>
      </c>
      <c r="D19" s="93">
        <v>0</v>
      </c>
      <c r="E19" s="82"/>
      <c r="F19" s="82"/>
      <c r="H19" s="75">
        <v>2019</v>
      </c>
      <c r="I19" s="64">
        <v>0</v>
      </c>
      <c r="J19" s="93">
        <v>0</v>
      </c>
    </row>
    <row r="20" spans="2:10" ht="40.5" customHeight="1" thickBot="1" x14ac:dyDescent="0.3">
      <c r="B20" s="75" t="s">
        <v>253</v>
      </c>
      <c r="C20" s="64">
        <v>0</v>
      </c>
      <c r="D20" s="93">
        <v>0</v>
      </c>
      <c r="E20" s="82"/>
      <c r="F20" s="82"/>
      <c r="H20" s="75" t="s">
        <v>253</v>
      </c>
      <c r="I20" s="64">
        <v>0</v>
      </c>
      <c r="J20" s="93">
        <v>0</v>
      </c>
    </row>
    <row r="21" spans="2:10" ht="24" thickBot="1" x14ac:dyDescent="0.3">
      <c r="B21" s="79" t="s">
        <v>301</v>
      </c>
      <c r="C21" s="80">
        <f>SUM(C22:C27)</f>
        <v>0</v>
      </c>
      <c r="D21" s="81">
        <v>0</v>
      </c>
      <c r="E21" s="207"/>
      <c r="F21" s="152"/>
      <c r="H21" s="200" t="s">
        <v>301</v>
      </c>
      <c r="I21" s="225">
        <v>0</v>
      </c>
      <c r="J21" s="223">
        <v>0</v>
      </c>
    </row>
    <row r="22" spans="2:10" ht="31.5" customHeight="1" x14ac:dyDescent="0.25">
      <c r="B22" s="70">
        <v>2023</v>
      </c>
      <c r="C22" s="71">
        <v>0</v>
      </c>
      <c r="D22" s="92">
        <v>0</v>
      </c>
      <c r="E22" s="220"/>
      <c r="F22" s="153"/>
      <c r="H22" s="70">
        <v>2023</v>
      </c>
      <c r="I22" s="221">
        <v>0</v>
      </c>
      <c r="J22" s="227">
        <v>0</v>
      </c>
    </row>
    <row r="23" spans="2:10" ht="31.5" customHeight="1" x14ac:dyDescent="0.25">
      <c r="B23" s="73">
        <v>2022</v>
      </c>
      <c r="C23" s="64">
        <v>0</v>
      </c>
      <c r="D23" s="93">
        <v>0</v>
      </c>
      <c r="E23" s="220"/>
      <c r="F23" s="153"/>
      <c r="H23" s="73">
        <v>2022</v>
      </c>
      <c r="I23" s="222">
        <v>0</v>
      </c>
      <c r="J23" s="228">
        <v>0</v>
      </c>
    </row>
    <row r="24" spans="2:10" ht="31.5" customHeight="1" x14ac:dyDescent="0.25">
      <c r="B24" s="75">
        <v>2021</v>
      </c>
      <c r="C24" s="64">
        <v>0</v>
      </c>
      <c r="D24" s="93">
        <v>0</v>
      </c>
      <c r="E24" s="220"/>
      <c r="F24" s="153"/>
      <c r="H24" s="75">
        <v>2021</v>
      </c>
      <c r="I24" s="222">
        <v>0</v>
      </c>
      <c r="J24" s="228">
        <v>0</v>
      </c>
    </row>
    <row r="25" spans="2:10" ht="31.5" customHeight="1" x14ac:dyDescent="0.25">
      <c r="B25" s="75">
        <v>2020</v>
      </c>
      <c r="C25" s="64">
        <v>0</v>
      </c>
      <c r="D25" s="93">
        <v>0</v>
      </c>
      <c r="E25" s="220"/>
      <c r="F25" s="153"/>
      <c r="H25" s="75">
        <v>2020</v>
      </c>
      <c r="I25" s="222">
        <v>0</v>
      </c>
      <c r="J25" s="228">
        <v>0</v>
      </c>
    </row>
    <row r="26" spans="2:10" ht="31.5" customHeight="1" x14ac:dyDescent="0.25">
      <c r="B26" s="75">
        <v>2019</v>
      </c>
      <c r="C26" s="64">
        <v>0</v>
      </c>
      <c r="D26" s="93">
        <v>0</v>
      </c>
      <c r="E26" s="220"/>
      <c r="F26" s="153"/>
      <c r="H26" s="75">
        <v>2019</v>
      </c>
      <c r="I26" s="222">
        <v>0</v>
      </c>
      <c r="J26" s="228">
        <v>0</v>
      </c>
    </row>
    <row r="27" spans="2:10" ht="31.5" customHeight="1" thickBot="1" x14ac:dyDescent="0.3">
      <c r="B27" s="75" t="s">
        <v>253</v>
      </c>
      <c r="C27" s="64">
        <v>0</v>
      </c>
      <c r="D27" s="93">
        <v>0</v>
      </c>
      <c r="E27" s="220"/>
      <c r="F27" s="153"/>
      <c r="H27" s="76" t="s">
        <v>253</v>
      </c>
      <c r="I27" s="229">
        <v>0</v>
      </c>
      <c r="J27" s="230">
        <v>0</v>
      </c>
    </row>
    <row r="28" spans="2:10" ht="24.75" customHeight="1" thickBot="1" x14ac:dyDescent="0.3">
      <c r="B28" s="79" t="s">
        <v>302</v>
      </c>
      <c r="C28" s="80">
        <f>SUM(C29:C34)</f>
        <v>1391</v>
      </c>
      <c r="D28" s="81">
        <v>0.7</v>
      </c>
      <c r="E28" s="207"/>
      <c r="F28" s="152"/>
      <c r="H28" s="195" t="s">
        <v>302</v>
      </c>
      <c r="I28" s="226">
        <f>SUM(I29:I34)</f>
        <v>38</v>
      </c>
      <c r="J28" s="201">
        <v>0.47499999999999998</v>
      </c>
    </row>
    <row r="29" spans="2:10" ht="29.25" customHeight="1" x14ac:dyDescent="0.25">
      <c r="B29" s="70">
        <v>2023</v>
      </c>
      <c r="C29" s="64">
        <v>13</v>
      </c>
      <c r="D29" s="92">
        <v>9.2999999999999992E-3</v>
      </c>
      <c r="E29" s="220"/>
      <c r="F29" s="153"/>
      <c r="H29" s="70">
        <v>2023</v>
      </c>
      <c r="I29" s="71">
        <v>0</v>
      </c>
      <c r="J29" s="92">
        <v>0</v>
      </c>
    </row>
    <row r="30" spans="2:10" ht="29.25" customHeight="1" x14ac:dyDescent="0.25">
      <c r="B30" s="73">
        <v>2022</v>
      </c>
      <c r="C30" s="64">
        <v>469</v>
      </c>
      <c r="D30" s="93">
        <v>0.3372</v>
      </c>
      <c r="E30" s="220"/>
      <c r="F30" s="153"/>
      <c r="H30" s="73">
        <v>2022</v>
      </c>
      <c r="I30" s="64">
        <v>3</v>
      </c>
      <c r="J30" s="93">
        <v>7.8899999999999998E-2</v>
      </c>
    </row>
    <row r="31" spans="2:10" ht="29.25" customHeight="1" x14ac:dyDescent="0.25">
      <c r="B31" s="75">
        <v>2021</v>
      </c>
      <c r="C31" s="64">
        <v>252</v>
      </c>
      <c r="D31" s="93">
        <v>0.1812</v>
      </c>
      <c r="E31" s="220"/>
      <c r="F31" s="153"/>
      <c r="H31" s="75">
        <v>2021</v>
      </c>
      <c r="I31" s="64">
        <v>6</v>
      </c>
      <c r="J31" s="93">
        <v>0.15790000000000001</v>
      </c>
    </row>
    <row r="32" spans="2:10" ht="29.25" customHeight="1" x14ac:dyDescent="0.25">
      <c r="B32" s="75">
        <v>2020</v>
      </c>
      <c r="C32" s="64">
        <v>300</v>
      </c>
      <c r="D32" s="93">
        <v>0.2157</v>
      </c>
      <c r="E32" s="220"/>
      <c r="F32" s="153"/>
      <c r="H32" s="75">
        <v>2020</v>
      </c>
      <c r="I32" s="64">
        <v>3</v>
      </c>
      <c r="J32" s="93">
        <v>7.8899999999999998E-2</v>
      </c>
    </row>
    <row r="33" spans="2:10" ht="29.25" customHeight="1" x14ac:dyDescent="0.25">
      <c r="B33" s="75">
        <v>2019</v>
      </c>
      <c r="C33" s="64">
        <v>298</v>
      </c>
      <c r="D33" s="93">
        <v>0.2142</v>
      </c>
      <c r="E33" s="220"/>
      <c r="F33" s="153"/>
      <c r="H33" s="75">
        <v>2019</v>
      </c>
      <c r="I33" s="64">
        <v>10</v>
      </c>
      <c r="J33" s="93">
        <v>0.26319999999999999</v>
      </c>
    </row>
    <row r="34" spans="2:10" ht="29.25" customHeight="1" thickBot="1" x14ac:dyDescent="0.3">
      <c r="B34" s="75" t="s">
        <v>253</v>
      </c>
      <c r="C34" s="64">
        <v>59</v>
      </c>
      <c r="D34" s="93">
        <v>4.24E-2</v>
      </c>
      <c r="E34" s="220"/>
      <c r="F34" s="153"/>
      <c r="H34" s="75" t="s">
        <v>253</v>
      </c>
      <c r="I34" s="64">
        <v>16</v>
      </c>
      <c r="J34" s="93">
        <v>0.42109999999999997</v>
      </c>
    </row>
    <row r="35" spans="2:10" ht="29.25" customHeight="1" thickBot="1" x14ac:dyDescent="0.3">
      <c r="B35" s="79" t="s">
        <v>303</v>
      </c>
      <c r="C35" s="80">
        <f>SUM(C36:C41)</f>
        <v>546</v>
      </c>
      <c r="D35" s="81">
        <v>0.27479999999999999</v>
      </c>
      <c r="E35" s="207"/>
      <c r="F35" s="152"/>
      <c r="H35" s="79" t="s">
        <v>303</v>
      </c>
      <c r="I35" s="80">
        <f>SUM(I36:I41)</f>
        <v>27</v>
      </c>
      <c r="J35" s="81">
        <v>0.33750000000000002</v>
      </c>
    </row>
    <row r="36" spans="2:10" ht="29.25" customHeight="1" x14ac:dyDescent="0.25">
      <c r="B36" s="70">
        <v>2023</v>
      </c>
      <c r="C36" s="64">
        <v>10</v>
      </c>
      <c r="D36" s="93">
        <v>1.83E-2</v>
      </c>
      <c r="E36" s="220"/>
      <c r="F36" s="153"/>
      <c r="H36" s="70">
        <v>2023</v>
      </c>
      <c r="I36" s="64">
        <v>0</v>
      </c>
      <c r="J36" s="93">
        <v>0</v>
      </c>
    </row>
    <row r="37" spans="2:10" ht="29.25" customHeight="1" x14ac:dyDescent="0.25">
      <c r="B37" s="73">
        <v>2022</v>
      </c>
      <c r="C37" s="64">
        <v>226</v>
      </c>
      <c r="D37" s="93">
        <v>0.41389999999999999</v>
      </c>
      <c r="E37" s="220"/>
      <c r="F37" s="153"/>
      <c r="H37" s="73">
        <v>2022</v>
      </c>
      <c r="I37" s="64">
        <v>2</v>
      </c>
      <c r="J37" s="93">
        <v>7.4099999999999999E-2</v>
      </c>
    </row>
    <row r="38" spans="2:10" ht="29.25" customHeight="1" x14ac:dyDescent="0.25">
      <c r="B38" s="75">
        <v>2021</v>
      </c>
      <c r="C38" s="64">
        <v>101</v>
      </c>
      <c r="D38" s="93">
        <v>0.185</v>
      </c>
      <c r="E38" s="220"/>
      <c r="F38" s="153"/>
      <c r="H38" s="75">
        <v>2021</v>
      </c>
      <c r="I38" s="64">
        <v>6</v>
      </c>
      <c r="J38" s="93">
        <v>0.22220000000000001</v>
      </c>
    </row>
    <row r="39" spans="2:10" ht="29.25" customHeight="1" x14ac:dyDescent="0.25">
      <c r="B39" s="75">
        <v>2020</v>
      </c>
      <c r="C39" s="64">
        <v>74</v>
      </c>
      <c r="D39" s="93">
        <v>0.13550000000000001</v>
      </c>
      <c r="E39" s="220"/>
      <c r="F39" s="153"/>
      <c r="H39" s="75">
        <v>2020</v>
      </c>
      <c r="I39" s="64">
        <v>0</v>
      </c>
      <c r="J39" s="93">
        <v>0</v>
      </c>
    </row>
    <row r="40" spans="2:10" ht="29.25" customHeight="1" x14ac:dyDescent="0.25">
      <c r="B40" s="75">
        <v>2019</v>
      </c>
      <c r="C40" s="64">
        <v>94</v>
      </c>
      <c r="D40" s="93">
        <v>0.17219999999999999</v>
      </c>
      <c r="E40" s="220"/>
      <c r="F40" s="153"/>
      <c r="H40" s="75">
        <v>2019</v>
      </c>
      <c r="I40" s="64">
        <v>4</v>
      </c>
      <c r="J40" s="93">
        <v>0.14810000000000001</v>
      </c>
    </row>
    <row r="41" spans="2:10" ht="29.25" customHeight="1" x14ac:dyDescent="0.25">
      <c r="B41" s="75" t="s">
        <v>253</v>
      </c>
      <c r="C41" s="64">
        <v>41</v>
      </c>
      <c r="D41" s="93">
        <v>7.51E-2</v>
      </c>
      <c r="E41" s="220"/>
      <c r="F41" s="153"/>
      <c r="H41" s="75" t="s">
        <v>253</v>
      </c>
      <c r="I41" s="64">
        <v>15</v>
      </c>
      <c r="J41" s="93">
        <v>0.55559999999999998</v>
      </c>
    </row>
    <row r="42" spans="2:10" ht="32.25" customHeight="1" thickBot="1" x14ac:dyDescent="0.3">
      <c r="B42" s="147" t="s">
        <v>304</v>
      </c>
      <c r="C42" s="148">
        <v>50</v>
      </c>
      <c r="D42" s="149">
        <v>2.52E-2</v>
      </c>
      <c r="E42" s="165"/>
      <c r="F42" s="154"/>
      <c r="H42" s="147" t="s">
        <v>304</v>
      </c>
      <c r="I42" s="148">
        <v>15</v>
      </c>
      <c r="J42" s="149">
        <v>0.1875</v>
      </c>
    </row>
    <row r="43" spans="2:10" ht="32.25" customHeight="1" thickBot="1" x14ac:dyDescent="0.3">
      <c r="B43" s="67" t="s">
        <v>251</v>
      </c>
      <c r="C43" s="68">
        <f>C35+C28+C21+C42</f>
        <v>1987</v>
      </c>
      <c r="D43" s="167">
        <f>D42+D35+D28+D21</f>
        <v>1</v>
      </c>
      <c r="E43" s="166"/>
      <c r="F43" s="155"/>
      <c r="H43" s="67" t="s">
        <v>251</v>
      </c>
      <c r="I43" s="68">
        <f>I21+I28+I35+I42</f>
        <v>80</v>
      </c>
      <c r="J43" s="69">
        <f>J42+J35+J28+J21</f>
        <v>1</v>
      </c>
    </row>
    <row r="44" spans="2:10" ht="32.25" customHeight="1" thickBot="1" x14ac:dyDescent="0.3"/>
    <row r="45" spans="2:10" ht="32.25" customHeight="1" thickBot="1" x14ac:dyDescent="0.4">
      <c r="B45" s="361" t="s">
        <v>294</v>
      </c>
      <c r="C45" s="362"/>
      <c r="H45" s="363" t="s">
        <v>293</v>
      </c>
      <c r="I45" s="364"/>
    </row>
    <row r="46" spans="2:10" ht="32.25" customHeight="1" thickBot="1" x14ac:dyDescent="0.4">
      <c r="B46" s="130"/>
      <c r="C46" s="130"/>
      <c r="H46" s="127"/>
      <c r="I46" s="139"/>
    </row>
    <row r="47" spans="2:10" ht="69.75" customHeight="1" thickBot="1" x14ac:dyDescent="0.3">
      <c r="B47" s="136" t="s">
        <v>10</v>
      </c>
      <c r="C47" s="137" t="s">
        <v>249</v>
      </c>
      <c r="H47" s="136" t="s">
        <v>10</v>
      </c>
      <c r="I47" s="137" t="s">
        <v>249</v>
      </c>
    </row>
    <row r="48" spans="2:10" ht="77.25" customHeight="1" thickBot="1" x14ac:dyDescent="0.3">
      <c r="B48" s="132" t="s">
        <v>11</v>
      </c>
      <c r="C48" s="59" t="s">
        <v>290</v>
      </c>
      <c r="H48" s="132" t="s">
        <v>11</v>
      </c>
      <c r="I48" s="59" t="s">
        <v>290</v>
      </c>
    </row>
    <row r="49" spans="2:14" ht="122.25" customHeight="1" thickBot="1" x14ac:dyDescent="0.3">
      <c r="B49" s="134" t="s">
        <v>277</v>
      </c>
      <c r="C49" s="135" t="s">
        <v>292</v>
      </c>
      <c r="H49" s="134" t="s">
        <v>277</v>
      </c>
      <c r="I49" s="135" t="s">
        <v>292</v>
      </c>
    </row>
    <row r="50" spans="2:14" ht="32.25" customHeight="1" x14ac:dyDescent="0.35">
      <c r="B50" s="131"/>
      <c r="C50" s="131"/>
      <c r="H50" s="140"/>
      <c r="I50" s="141"/>
      <c r="J50" s="8"/>
    </row>
    <row r="51" spans="2:14" ht="32.25" customHeight="1" x14ac:dyDescent="0.35">
      <c r="B51" s="128"/>
      <c r="C51" s="128"/>
      <c r="H51" s="142"/>
      <c r="I51" s="143"/>
      <c r="J51" s="8"/>
    </row>
    <row r="52" spans="2:14" ht="32.25" customHeight="1" x14ac:dyDescent="0.35">
      <c r="B52" s="128"/>
      <c r="C52" s="128"/>
      <c r="H52" s="129"/>
      <c r="I52" s="144"/>
      <c r="J52" s="8"/>
    </row>
    <row r="53" spans="2:14" ht="32.25" customHeight="1" thickBot="1" x14ac:dyDescent="0.3">
      <c r="H53" s="57"/>
      <c r="I53" s="57"/>
    </row>
    <row r="54" spans="2:14" ht="32.25" customHeight="1" thickBot="1" x14ac:dyDescent="0.4">
      <c r="B54" s="99" t="s">
        <v>265</v>
      </c>
      <c r="C54" s="372" t="s">
        <v>305</v>
      </c>
      <c r="D54" s="373"/>
      <c r="E54" s="373"/>
      <c r="F54" s="373"/>
      <c r="G54" s="374"/>
      <c r="H54" s="219"/>
      <c r="I54" s="218" t="s">
        <v>265</v>
      </c>
      <c r="J54" s="350" t="s">
        <v>305</v>
      </c>
      <c r="K54" s="351"/>
      <c r="L54" s="351"/>
      <c r="M54" s="351"/>
      <c r="N54" s="352"/>
    </row>
    <row r="55" spans="2:14" ht="32.25" customHeight="1" thickBot="1" x14ac:dyDescent="0.4">
      <c r="C55" s="375" t="s">
        <v>264</v>
      </c>
      <c r="D55" s="376"/>
      <c r="E55" s="376"/>
      <c r="F55" s="376"/>
      <c r="G55" s="376"/>
      <c r="H55" s="199"/>
      <c r="J55" s="353" t="s">
        <v>264</v>
      </c>
      <c r="K55" s="351"/>
      <c r="L55" s="351"/>
      <c r="M55" s="351"/>
      <c r="N55" s="352"/>
    </row>
    <row r="56" spans="2:14" ht="32.25" customHeight="1" thickBot="1" x14ac:dyDescent="0.3">
      <c r="C56" s="208" t="s">
        <v>296</v>
      </c>
      <c r="D56" s="209" t="s">
        <v>301</v>
      </c>
      <c r="E56" s="209" t="s">
        <v>302</v>
      </c>
      <c r="F56" s="209" t="s">
        <v>303</v>
      </c>
      <c r="G56" s="210" t="s">
        <v>304</v>
      </c>
      <c r="H56" s="205"/>
      <c r="J56" s="79" t="s">
        <v>296</v>
      </c>
      <c r="K56" s="169" t="s">
        <v>301</v>
      </c>
      <c r="L56" s="169" t="s">
        <v>302</v>
      </c>
      <c r="M56" s="169" t="s">
        <v>303</v>
      </c>
      <c r="N56" s="169" t="s">
        <v>304</v>
      </c>
    </row>
    <row r="57" spans="2:14" ht="32.25" customHeight="1" x14ac:dyDescent="0.25">
      <c r="B57" s="95">
        <v>2023</v>
      </c>
      <c r="C57" s="196">
        <v>0</v>
      </c>
      <c r="D57" s="196">
        <v>0</v>
      </c>
      <c r="E57" s="197">
        <v>6.4999999999999997E-3</v>
      </c>
      <c r="F57" s="197">
        <v>5.0000000000000001E-3</v>
      </c>
      <c r="G57" s="197">
        <v>0</v>
      </c>
      <c r="H57" s="206"/>
      <c r="I57" s="95">
        <v>2023</v>
      </c>
      <c r="J57" s="214">
        <v>0</v>
      </c>
      <c r="K57" s="180">
        <v>0</v>
      </c>
      <c r="L57" s="181">
        <v>0</v>
      </c>
      <c r="M57" s="181">
        <v>0</v>
      </c>
      <c r="N57" s="182">
        <v>0</v>
      </c>
    </row>
    <row r="58" spans="2:14" ht="32.25" customHeight="1" x14ac:dyDescent="0.25">
      <c r="B58" s="96">
        <v>2022</v>
      </c>
      <c r="C58" s="177">
        <v>0</v>
      </c>
      <c r="D58" s="177">
        <v>0</v>
      </c>
      <c r="E58" s="178">
        <v>0.23599999999999999</v>
      </c>
      <c r="F58" s="178">
        <v>0.1137</v>
      </c>
      <c r="G58" s="178">
        <v>0</v>
      </c>
      <c r="H58" s="206"/>
      <c r="I58" s="96">
        <v>2022</v>
      </c>
      <c r="J58" s="215">
        <v>0</v>
      </c>
      <c r="K58" s="177">
        <v>0</v>
      </c>
      <c r="L58" s="178">
        <v>3.7499999999999999E-2</v>
      </c>
      <c r="M58" s="178">
        <v>2.5000000000000001E-2</v>
      </c>
      <c r="N58" s="183">
        <v>0</v>
      </c>
    </row>
    <row r="59" spans="2:14" ht="32.25" customHeight="1" x14ac:dyDescent="0.25">
      <c r="B59" s="97">
        <v>2021</v>
      </c>
      <c r="C59" s="177">
        <v>0</v>
      </c>
      <c r="D59" s="177">
        <v>0</v>
      </c>
      <c r="E59" s="178">
        <v>0.1268</v>
      </c>
      <c r="F59" s="178">
        <v>5.0999999999999997E-2</v>
      </c>
      <c r="G59" s="178">
        <v>0</v>
      </c>
      <c r="H59" s="206"/>
      <c r="I59" s="97">
        <v>2021</v>
      </c>
      <c r="J59" s="215">
        <v>0</v>
      </c>
      <c r="K59" s="177">
        <v>0</v>
      </c>
      <c r="L59" s="178">
        <v>7.4999999999999997E-2</v>
      </c>
      <c r="M59" s="178">
        <v>7.4999999999999997E-2</v>
      </c>
      <c r="N59" s="183">
        <v>0</v>
      </c>
    </row>
    <row r="60" spans="2:14" ht="32.25" customHeight="1" x14ac:dyDescent="0.25">
      <c r="B60" s="97">
        <v>2020</v>
      </c>
      <c r="C60" s="177">
        <v>0</v>
      </c>
      <c r="D60" s="177">
        <v>0</v>
      </c>
      <c r="E60" s="178">
        <v>0.151</v>
      </c>
      <c r="F60" s="178">
        <v>3.7199999999999997E-2</v>
      </c>
      <c r="G60" s="178">
        <v>0</v>
      </c>
      <c r="H60" s="206"/>
      <c r="I60" s="97">
        <v>2020</v>
      </c>
      <c r="J60" s="215">
        <v>0</v>
      </c>
      <c r="K60" s="177">
        <v>0</v>
      </c>
      <c r="L60" s="178">
        <v>3.7499999999999999E-2</v>
      </c>
      <c r="M60" s="178">
        <v>0</v>
      </c>
      <c r="N60" s="183">
        <v>0</v>
      </c>
    </row>
    <row r="61" spans="2:14" ht="32.25" customHeight="1" x14ac:dyDescent="0.25">
      <c r="B61" s="97">
        <v>2019</v>
      </c>
      <c r="C61" s="177">
        <v>0</v>
      </c>
      <c r="D61" s="177">
        <v>0</v>
      </c>
      <c r="E61" s="178">
        <v>0.15</v>
      </c>
      <c r="F61" s="178">
        <v>4.7300000000000002E-2</v>
      </c>
      <c r="G61" s="178">
        <v>0</v>
      </c>
      <c r="H61" s="206"/>
      <c r="I61" s="97">
        <v>2019</v>
      </c>
      <c r="J61" s="215">
        <v>0</v>
      </c>
      <c r="K61" s="177">
        <v>0</v>
      </c>
      <c r="L61" s="178">
        <v>0.125</v>
      </c>
      <c r="M61" s="178">
        <v>0.05</v>
      </c>
      <c r="N61" s="183">
        <v>0</v>
      </c>
    </row>
    <row r="62" spans="2:14" ht="32.25" customHeight="1" thickBot="1" x14ac:dyDescent="0.3">
      <c r="B62" s="98" t="s">
        <v>253</v>
      </c>
      <c r="C62" s="202">
        <v>0</v>
      </c>
      <c r="D62" s="202">
        <v>0</v>
      </c>
      <c r="E62" s="203">
        <v>2.9700000000000001E-2</v>
      </c>
      <c r="F62" s="203">
        <v>2.06E-2</v>
      </c>
      <c r="G62" s="203">
        <v>0</v>
      </c>
      <c r="H62" s="206"/>
      <c r="I62" s="98" t="s">
        <v>253</v>
      </c>
      <c r="J62" s="216">
        <v>0</v>
      </c>
      <c r="K62" s="184">
        <v>0</v>
      </c>
      <c r="L62" s="185">
        <v>0.2</v>
      </c>
      <c r="M62" s="185">
        <v>0.1875</v>
      </c>
      <c r="N62" s="217">
        <v>0</v>
      </c>
    </row>
    <row r="63" spans="2:14" ht="32.25" customHeight="1" thickBot="1" x14ac:dyDescent="0.3">
      <c r="B63" s="79" t="s">
        <v>260</v>
      </c>
      <c r="C63" s="211">
        <f>SUM(C57:C62)</f>
        <v>0</v>
      </c>
      <c r="D63" s="212">
        <f>SUM(D57:D62)</f>
        <v>0</v>
      </c>
      <c r="E63" s="212">
        <f>SUM(E57:E62)</f>
        <v>0.7</v>
      </c>
      <c r="F63" s="212">
        <f>SUM(F57:F62)</f>
        <v>0.27479999999999999</v>
      </c>
      <c r="G63" s="213">
        <v>2.52E-2</v>
      </c>
      <c r="H63" s="207"/>
      <c r="I63" s="79" t="s">
        <v>260</v>
      </c>
      <c r="J63" s="204">
        <f>SUM(J57:J62)</f>
        <v>0</v>
      </c>
      <c r="K63" s="81">
        <f>SUM(K57:K62)</f>
        <v>0</v>
      </c>
      <c r="L63" s="81">
        <f>SUM(L57:L62)</f>
        <v>0.47500000000000003</v>
      </c>
      <c r="M63" s="179">
        <f>SUM(M57:M62)</f>
        <v>0.33750000000000002</v>
      </c>
      <c r="N63" s="179">
        <v>0.1875</v>
      </c>
    </row>
    <row r="64" spans="2:14" ht="32.25" customHeight="1" x14ac:dyDescent="0.25">
      <c r="H64" s="198"/>
    </row>
    <row r="65" spans="4:9" ht="32.25" customHeight="1" x14ac:dyDescent="0.25">
      <c r="I65" s="186"/>
    </row>
    <row r="66" spans="4:9" ht="32.25" customHeight="1" x14ac:dyDescent="0.25"/>
    <row r="67" spans="4:9" ht="32.25" customHeight="1" x14ac:dyDescent="0.25">
      <c r="D67" s="65"/>
    </row>
    <row r="68" spans="4:9" ht="32.25" customHeight="1" x14ac:dyDescent="0.25"/>
    <row r="69" spans="4:9" ht="32.25" customHeight="1" x14ac:dyDescent="0.25"/>
    <row r="70" spans="4:9" ht="32.25" customHeight="1" x14ac:dyDescent="0.25"/>
    <row r="71" spans="4:9" ht="32.25" customHeight="1" x14ac:dyDescent="0.25"/>
    <row r="72" spans="4:9" ht="32.25" customHeight="1" x14ac:dyDescent="0.25"/>
    <row r="73" spans="4:9" ht="32.25" customHeight="1" x14ac:dyDescent="0.25"/>
    <row r="74" spans="4:9" ht="32.25" customHeight="1" x14ac:dyDescent="0.25"/>
    <row r="75" spans="4:9" ht="32.25" customHeight="1" x14ac:dyDescent="0.25"/>
    <row r="76" spans="4:9" ht="32.25" customHeight="1" x14ac:dyDescent="0.25"/>
    <row r="77" spans="4:9" ht="32.25" customHeight="1" x14ac:dyDescent="0.25"/>
    <row r="78" spans="4:9" ht="32.25" customHeight="1" x14ac:dyDescent="0.25"/>
    <row r="79" spans="4:9" ht="32.25" customHeight="1" x14ac:dyDescent="0.25"/>
    <row r="80" spans="4:9" ht="32.25" customHeight="1" x14ac:dyDescent="0.25"/>
    <row r="81" spans="2:10" ht="32.25" customHeight="1" x14ac:dyDescent="0.25"/>
    <row r="82" spans="2:10" ht="32.25" customHeight="1" x14ac:dyDescent="0.25"/>
    <row r="83" spans="2:10" ht="32.25" customHeight="1" x14ac:dyDescent="0.25"/>
    <row r="84" spans="2:10" ht="32.25" customHeight="1" x14ac:dyDescent="0.25"/>
    <row r="85" spans="2:10" ht="32.25" customHeight="1" x14ac:dyDescent="0.25"/>
    <row r="86" spans="2:10" ht="32.25" customHeight="1" x14ac:dyDescent="0.25"/>
    <row r="87" spans="2:10" ht="72.75" customHeight="1" x14ac:dyDescent="0.25">
      <c r="B87" s="65"/>
      <c r="C87" s="65"/>
      <c r="D87" s="65"/>
      <c r="E87" s="65"/>
      <c r="F87" s="65"/>
      <c r="G87" s="65"/>
      <c r="H87" s="65"/>
      <c r="I87" s="65"/>
      <c r="J87" s="65"/>
    </row>
    <row r="88" spans="2:10" ht="72.75" customHeight="1" x14ac:dyDescent="0.25">
      <c r="B88" s="65"/>
      <c r="C88" s="65"/>
      <c r="D88" s="65"/>
      <c r="E88" s="65"/>
      <c r="F88" s="65"/>
      <c r="G88" s="65"/>
      <c r="H88" s="65"/>
      <c r="I88" s="65"/>
      <c r="J88" s="65"/>
    </row>
    <row r="89" spans="2:10" ht="72.75" customHeight="1" thickBot="1" x14ac:dyDescent="0.3">
      <c r="B89" s="65"/>
      <c r="C89" s="65"/>
      <c r="D89" s="65"/>
      <c r="E89" s="65"/>
      <c r="F89" s="65"/>
      <c r="G89" s="65"/>
      <c r="H89" s="65"/>
      <c r="I89" s="65"/>
      <c r="J89" s="65"/>
    </row>
    <row r="90" spans="2:10" ht="59.25" customHeight="1" thickTop="1" thickBot="1" x14ac:dyDescent="0.3">
      <c r="B90" s="345" t="s">
        <v>184</v>
      </c>
      <c r="C90" s="357"/>
      <c r="D90" s="358"/>
      <c r="E90" s="150"/>
      <c r="F90" s="150"/>
      <c r="G90" s="65"/>
      <c r="H90" s="65"/>
      <c r="I90" s="65"/>
      <c r="J90" s="65"/>
    </row>
    <row r="91" spans="2:10" ht="20.25" thickTop="1" thickBot="1" x14ac:dyDescent="0.3">
      <c r="B91" s="6"/>
      <c r="C91" s="6"/>
      <c r="D91" s="7"/>
      <c r="E91" s="151"/>
      <c r="F91" s="151"/>
      <c r="G91" s="65"/>
      <c r="H91" s="65"/>
      <c r="I91" s="65"/>
      <c r="J91" s="65"/>
    </row>
    <row r="92" spans="2:10" ht="21.75" thickBot="1" x14ac:dyDescent="0.4">
      <c r="B92" s="9" t="s">
        <v>10</v>
      </c>
      <c r="C92" s="10" t="s">
        <v>249</v>
      </c>
      <c r="D92" s="11"/>
      <c r="E92" s="126"/>
      <c r="F92" s="126"/>
      <c r="G92" s="65"/>
      <c r="H92" s="65"/>
      <c r="I92" s="65"/>
      <c r="J92" s="65"/>
    </row>
    <row r="93" spans="2:10" ht="101.25" customHeight="1" thickBot="1" x14ac:dyDescent="0.4">
      <c r="B93" s="13" t="s">
        <v>11</v>
      </c>
      <c r="C93" s="59" t="s">
        <v>290</v>
      </c>
      <c r="D93" s="12"/>
      <c r="E93" s="12"/>
      <c r="F93" s="12"/>
      <c r="G93" s="65"/>
      <c r="H93" s="65"/>
      <c r="I93" s="65"/>
      <c r="J93" s="65"/>
    </row>
    <row r="94" spans="2:10" ht="101.25" customHeight="1" thickBot="1" x14ac:dyDescent="0.4">
      <c r="B94" s="13" t="s">
        <v>277</v>
      </c>
      <c r="C94" s="59" t="s">
        <v>298</v>
      </c>
      <c r="D94" s="12"/>
      <c r="E94" s="12"/>
      <c r="F94" s="12"/>
      <c r="G94" s="65"/>
      <c r="H94" s="65"/>
      <c r="I94" s="65"/>
      <c r="J94" s="65"/>
    </row>
    <row r="95" spans="2:10" ht="16.5" thickBot="1" x14ac:dyDescent="0.3">
      <c r="B95" s="61"/>
      <c r="C95" s="21"/>
      <c r="G95" s="65"/>
      <c r="H95" s="65"/>
      <c r="I95" s="65"/>
      <c r="J95" s="65"/>
    </row>
    <row r="96" spans="2:10" ht="99" customHeight="1" thickBot="1" x14ac:dyDescent="0.3">
      <c r="B96" s="31" t="s">
        <v>295</v>
      </c>
      <c r="C96" s="32" t="s">
        <v>12</v>
      </c>
      <c r="D96" s="162" t="s">
        <v>297</v>
      </c>
      <c r="E96" s="193"/>
      <c r="F96" s="193"/>
      <c r="G96" s="65"/>
      <c r="H96" s="65"/>
      <c r="I96" s="65"/>
      <c r="J96" s="65"/>
    </row>
    <row r="97" spans="2:10" ht="24" thickBot="1" x14ac:dyDescent="0.3">
      <c r="B97" s="79" t="s">
        <v>296</v>
      </c>
      <c r="C97" s="225">
        <f>C14+I14</f>
        <v>0</v>
      </c>
      <c r="D97" s="81">
        <v>0</v>
      </c>
      <c r="E97" s="159"/>
      <c r="F97" s="159"/>
      <c r="G97" s="65"/>
      <c r="H97" s="65"/>
      <c r="I97" s="65"/>
      <c r="J97" s="65"/>
    </row>
    <row r="98" spans="2:10" ht="23.25" x14ac:dyDescent="0.25">
      <c r="B98" s="70">
        <v>2023</v>
      </c>
      <c r="C98" s="110">
        <f t="shared" ref="C98:C125" si="0">C15+I15</f>
        <v>0</v>
      </c>
      <c r="D98" s="231">
        <v>0</v>
      </c>
      <c r="E98" s="160"/>
      <c r="F98" s="160"/>
      <c r="G98" s="65"/>
      <c r="H98" s="65"/>
      <c r="I98" s="65"/>
      <c r="J98" s="65"/>
    </row>
    <row r="99" spans="2:10" ht="23.25" x14ac:dyDescent="0.25">
      <c r="B99" s="73">
        <v>2022</v>
      </c>
      <c r="C99" s="110">
        <f t="shared" si="0"/>
        <v>0</v>
      </c>
      <c r="D99" s="232">
        <v>0</v>
      </c>
      <c r="E99" s="160"/>
      <c r="F99" s="160"/>
      <c r="G99" s="65"/>
      <c r="H99" s="65"/>
      <c r="I99" s="65"/>
      <c r="J99" s="65"/>
    </row>
    <row r="100" spans="2:10" ht="23.25" x14ac:dyDescent="0.25">
      <c r="B100" s="75">
        <v>2021</v>
      </c>
      <c r="C100" s="110">
        <f t="shared" si="0"/>
        <v>0</v>
      </c>
      <c r="D100" s="232">
        <v>0</v>
      </c>
      <c r="E100" s="160"/>
      <c r="F100" s="160"/>
      <c r="G100" s="65"/>
      <c r="H100" s="65"/>
      <c r="I100" s="65"/>
      <c r="J100" s="65"/>
    </row>
    <row r="101" spans="2:10" ht="23.25" x14ac:dyDescent="0.25">
      <c r="B101" s="75">
        <v>2020</v>
      </c>
      <c r="C101" s="110">
        <f t="shared" si="0"/>
        <v>0</v>
      </c>
      <c r="D101" s="232">
        <v>0</v>
      </c>
      <c r="E101" s="160"/>
      <c r="F101" s="160"/>
      <c r="G101" s="65"/>
      <c r="H101" s="65"/>
      <c r="I101" s="65"/>
      <c r="J101" s="65"/>
    </row>
    <row r="102" spans="2:10" ht="23.25" x14ac:dyDescent="0.25">
      <c r="B102" s="75">
        <v>2019</v>
      </c>
      <c r="C102" s="110">
        <f t="shared" si="0"/>
        <v>0</v>
      </c>
      <c r="D102" s="232">
        <v>0</v>
      </c>
      <c r="E102" s="160"/>
      <c r="F102" s="160"/>
      <c r="G102" s="65"/>
      <c r="H102" s="65"/>
      <c r="I102" s="65"/>
      <c r="J102" s="65"/>
    </row>
    <row r="103" spans="2:10" ht="24" thickBot="1" x14ac:dyDescent="0.3">
      <c r="B103" s="233" t="s">
        <v>253</v>
      </c>
      <c r="C103" s="240">
        <f t="shared" si="0"/>
        <v>0</v>
      </c>
      <c r="D103" s="234">
        <v>0</v>
      </c>
      <c r="E103" s="160"/>
      <c r="F103" s="160"/>
      <c r="G103" s="65"/>
      <c r="H103" s="65"/>
      <c r="I103" s="65"/>
      <c r="J103" s="65"/>
    </row>
    <row r="104" spans="2:10" ht="24" thickBot="1" x14ac:dyDescent="0.3">
      <c r="B104" s="79" t="s">
        <v>301</v>
      </c>
      <c r="C104" s="236">
        <f t="shared" si="0"/>
        <v>0</v>
      </c>
      <c r="D104" s="81">
        <v>0</v>
      </c>
      <c r="E104" s="160"/>
      <c r="F104" s="160"/>
      <c r="G104" s="65"/>
      <c r="H104" s="65"/>
      <c r="I104" s="65"/>
      <c r="J104" s="65"/>
    </row>
    <row r="105" spans="2:10" ht="23.25" x14ac:dyDescent="0.25">
      <c r="B105" s="73">
        <v>2023</v>
      </c>
      <c r="C105" s="241">
        <f t="shared" si="0"/>
        <v>0</v>
      </c>
      <c r="D105" s="235">
        <v>0</v>
      </c>
      <c r="E105" s="161"/>
      <c r="F105" s="161"/>
      <c r="G105" s="65"/>
      <c r="H105" s="65"/>
      <c r="I105" s="65"/>
      <c r="J105" s="65"/>
    </row>
    <row r="106" spans="2:10" ht="23.25" x14ac:dyDescent="0.25">
      <c r="B106" s="73">
        <v>2022</v>
      </c>
      <c r="C106" s="110">
        <f t="shared" si="0"/>
        <v>0</v>
      </c>
      <c r="D106" s="93">
        <v>0</v>
      </c>
      <c r="E106" s="161"/>
      <c r="F106" s="161"/>
      <c r="G106" s="65"/>
      <c r="H106" s="65"/>
      <c r="I106" s="65"/>
      <c r="J106" s="65"/>
    </row>
    <row r="107" spans="2:10" ht="23.25" x14ac:dyDescent="0.25">
      <c r="B107" s="75">
        <v>2021</v>
      </c>
      <c r="C107" s="110">
        <f t="shared" si="0"/>
        <v>0</v>
      </c>
      <c r="D107" s="93">
        <v>0</v>
      </c>
      <c r="E107" s="161"/>
      <c r="F107" s="161"/>
      <c r="G107" s="65"/>
      <c r="H107" s="65"/>
      <c r="I107" s="65"/>
      <c r="J107" s="65"/>
    </row>
    <row r="108" spans="2:10" ht="23.25" x14ac:dyDescent="0.25">
      <c r="B108" s="75">
        <v>2020</v>
      </c>
      <c r="C108" s="110">
        <f t="shared" si="0"/>
        <v>0</v>
      </c>
      <c r="D108" s="93">
        <v>0</v>
      </c>
      <c r="E108" s="161"/>
      <c r="F108" s="161"/>
      <c r="G108" s="65"/>
      <c r="H108" s="65"/>
      <c r="I108" s="65"/>
      <c r="J108" s="65"/>
    </row>
    <row r="109" spans="2:10" ht="23.25" x14ac:dyDescent="0.25">
      <c r="B109" s="75">
        <v>2019</v>
      </c>
      <c r="C109" s="110">
        <f t="shared" si="0"/>
        <v>0</v>
      </c>
      <c r="D109" s="93">
        <v>0</v>
      </c>
      <c r="E109" s="161"/>
      <c r="F109" s="161"/>
      <c r="G109" s="65"/>
      <c r="H109" s="65"/>
      <c r="I109" s="65"/>
      <c r="J109" s="65"/>
    </row>
    <row r="110" spans="2:10" ht="24" thickBot="1" x14ac:dyDescent="0.3">
      <c r="B110" s="233" t="s">
        <v>253</v>
      </c>
      <c r="C110" s="240">
        <f t="shared" si="0"/>
        <v>0</v>
      </c>
      <c r="D110" s="237">
        <v>0</v>
      </c>
      <c r="E110" s="161"/>
      <c r="F110" s="161"/>
      <c r="G110" s="65"/>
      <c r="H110" s="65"/>
      <c r="I110" s="65"/>
      <c r="J110" s="65"/>
    </row>
    <row r="111" spans="2:10" ht="24" thickBot="1" x14ac:dyDescent="0.3">
      <c r="B111" s="79" t="s">
        <v>302</v>
      </c>
      <c r="C111" s="236">
        <f t="shared" si="0"/>
        <v>1429</v>
      </c>
      <c r="D111" s="81">
        <v>0.69130000000000003</v>
      </c>
      <c r="E111" s="161"/>
      <c r="F111" s="161"/>
      <c r="G111" s="65"/>
      <c r="H111" s="65"/>
      <c r="I111" s="65"/>
      <c r="J111" s="65"/>
    </row>
    <row r="112" spans="2:10" ht="23.25" x14ac:dyDescent="0.25">
      <c r="B112" s="73">
        <v>2023</v>
      </c>
      <c r="C112" s="241">
        <f t="shared" si="0"/>
        <v>13</v>
      </c>
      <c r="D112" s="235">
        <v>9.1000000000000004E-3</v>
      </c>
      <c r="E112" s="161"/>
      <c r="F112" s="161"/>
      <c r="G112" s="65"/>
      <c r="H112" s="65"/>
      <c r="I112" s="65"/>
      <c r="J112" s="65"/>
    </row>
    <row r="113" spans="2:10" ht="23.25" x14ac:dyDescent="0.25">
      <c r="B113" s="73">
        <v>2022</v>
      </c>
      <c r="C113" s="110">
        <f t="shared" si="0"/>
        <v>472</v>
      </c>
      <c r="D113" s="93">
        <v>0.33029999999999998</v>
      </c>
      <c r="E113" s="161"/>
      <c r="F113" s="161"/>
      <c r="G113" s="65"/>
      <c r="H113" s="65"/>
      <c r="I113" s="65"/>
      <c r="J113" s="65"/>
    </row>
    <row r="114" spans="2:10" ht="23.25" x14ac:dyDescent="0.25">
      <c r="B114" s="75">
        <v>2021</v>
      </c>
      <c r="C114" s="110">
        <f t="shared" si="0"/>
        <v>258</v>
      </c>
      <c r="D114" s="93">
        <v>0.18049999999999999</v>
      </c>
      <c r="E114" s="161"/>
      <c r="F114" s="161"/>
      <c r="G114" s="65"/>
      <c r="H114" s="65"/>
      <c r="I114" s="65"/>
      <c r="J114" s="65"/>
    </row>
    <row r="115" spans="2:10" ht="23.25" x14ac:dyDescent="0.25">
      <c r="B115" s="75">
        <v>2020</v>
      </c>
      <c r="C115" s="110">
        <f t="shared" si="0"/>
        <v>303</v>
      </c>
      <c r="D115" s="93">
        <v>0.21199999999999999</v>
      </c>
      <c r="E115" s="161"/>
      <c r="F115" s="161"/>
      <c r="G115" s="65"/>
      <c r="H115" s="65"/>
      <c r="I115" s="65"/>
      <c r="J115" s="65"/>
    </row>
    <row r="116" spans="2:10" ht="23.25" x14ac:dyDescent="0.25">
      <c r="B116" s="75">
        <v>2019</v>
      </c>
      <c r="C116" s="110">
        <f t="shared" si="0"/>
        <v>308</v>
      </c>
      <c r="D116" s="93">
        <v>0.21560000000000001</v>
      </c>
      <c r="E116" s="161"/>
      <c r="F116" s="161"/>
      <c r="G116" s="65"/>
      <c r="H116" s="65"/>
      <c r="I116" s="65"/>
      <c r="J116" s="65"/>
    </row>
    <row r="117" spans="2:10" ht="24" thickBot="1" x14ac:dyDescent="0.3">
      <c r="B117" s="233" t="s">
        <v>253</v>
      </c>
      <c r="C117" s="240">
        <f t="shared" si="0"/>
        <v>75</v>
      </c>
      <c r="D117" s="237">
        <v>5.2499999999999998E-2</v>
      </c>
      <c r="E117" s="161"/>
      <c r="F117" s="161"/>
      <c r="G117" s="65"/>
      <c r="H117" s="65"/>
      <c r="I117" s="65"/>
      <c r="J117" s="65"/>
    </row>
    <row r="118" spans="2:10" ht="24" thickBot="1" x14ac:dyDescent="0.3">
      <c r="B118" s="79" t="s">
        <v>303</v>
      </c>
      <c r="C118" s="236">
        <f t="shared" si="0"/>
        <v>573</v>
      </c>
      <c r="D118" s="81">
        <v>0.2772</v>
      </c>
      <c r="E118" s="161"/>
      <c r="F118" s="161"/>
      <c r="G118" s="65"/>
      <c r="H118" s="65"/>
      <c r="I118" s="65"/>
      <c r="J118" s="65"/>
    </row>
    <row r="119" spans="2:10" ht="23.25" x14ac:dyDescent="0.25">
      <c r="B119" s="73">
        <v>2023</v>
      </c>
      <c r="C119" s="241">
        <f t="shared" si="0"/>
        <v>10</v>
      </c>
      <c r="D119" s="235">
        <v>1.7500000000000002E-2</v>
      </c>
      <c r="E119" s="161"/>
      <c r="F119" s="161"/>
      <c r="G119" s="65"/>
      <c r="H119" s="65"/>
      <c r="I119" s="65"/>
      <c r="J119" s="65"/>
    </row>
    <row r="120" spans="2:10" ht="23.25" x14ac:dyDescent="0.25">
      <c r="B120" s="73">
        <v>2022</v>
      </c>
      <c r="C120" s="110">
        <f t="shared" si="0"/>
        <v>228</v>
      </c>
      <c r="D120" s="93">
        <v>0.39789999999999998</v>
      </c>
      <c r="E120" s="161"/>
      <c r="F120" s="161"/>
      <c r="G120" s="65"/>
      <c r="H120" s="65"/>
      <c r="I120" s="65"/>
      <c r="J120" s="65"/>
    </row>
    <row r="121" spans="2:10" ht="23.25" x14ac:dyDescent="0.25">
      <c r="B121" s="75">
        <v>2021</v>
      </c>
      <c r="C121" s="110">
        <f t="shared" si="0"/>
        <v>107</v>
      </c>
      <c r="D121" s="93">
        <v>0.1867</v>
      </c>
      <c r="E121" s="161"/>
      <c r="F121" s="161"/>
      <c r="G121" s="65"/>
      <c r="H121" s="65"/>
      <c r="I121" s="65"/>
      <c r="J121" s="65"/>
    </row>
    <row r="122" spans="2:10" ht="23.25" x14ac:dyDescent="0.25">
      <c r="B122" s="75">
        <v>2020</v>
      </c>
      <c r="C122" s="110">
        <f t="shared" si="0"/>
        <v>74</v>
      </c>
      <c r="D122" s="93">
        <v>0.12909999999999999</v>
      </c>
      <c r="E122" s="161"/>
      <c r="F122" s="161"/>
      <c r="G122" s="65"/>
      <c r="H122" s="65"/>
      <c r="I122" s="65"/>
      <c r="J122" s="65"/>
    </row>
    <row r="123" spans="2:10" ht="23.25" x14ac:dyDescent="0.25">
      <c r="B123" s="75">
        <v>2019</v>
      </c>
      <c r="C123" s="110">
        <f t="shared" si="0"/>
        <v>98</v>
      </c>
      <c r="D123" s="93">
        <v>0.17100000000000001</v>
      </c>
      <c r="E123" s="161"/>
      <c r="F123" s="161"/>
      <c r="G123" s="65"/>
      <c r="H123" s="65"/>
      <c r="I123" s="65"/>
      <c r="J123" s="65"/>
    </row>
    <row r="124" spans="2:10" ht="24" thickBot="1" x14ac:dyDescent="0.3">
      <c r="B124" s="233" t="s">
        <v>253</v>
      </c>
      <c r="C124" s="240">
        <f t="shared" si="0"/>
        <v>56</v>
      </c>
      <c r="D124" s="237">
        <v>9.7799999999999998E-2</v>
      </c>
      <c r="E124" s="161"/>
      <c r="F124" s="161"/>
      <c r="G124" s="65"/>
      <c r="H124" s="65"/>
      <c r="I124" s="65"/>
      <c r="J124" s="65"/>
    </row>
    <row r="125" spans="2:10" ht="24" thickBot="1" x14ac:dyDescent="0.3">
      <c r="B125" s="208" t="s">
        <v>304</v>
      </c>
      <c r="C125" s="236">
        <f t="shared" si="0"/>
        <v>65</v>
      </c>
      <c r="D125" s="239">
        <v>3.15E-2</v>
      </c>
      <c r="E125" s="166"/>
      <c r="F125" s="161"/>
      <c r="G125" s="65"/>
      <c r="H125" s="65"/>
      <c r="I125" s="65"/>
      <c r="J125" s="65"/>
    </row>
    <row r="126" spans="2:10" ht="24" thickBot="1" x14ac:dyDescent="0.3">
      <c r="B126" s="67" t="s">
        <v>251</v>
      </c>
      <c r="C126" s="68">
        <f>C118+C111+C104+C125</f>
        <v>2067</v>
      </c>
      <c r="D126" s="238">
        <f>D125+D118+D111+D104</f>
        <v>1</v>
      </c>
      <c r="E126" s="161"/>
      <c r="F126" s="161"/>
      <c r="G126" s="65"/>
      <c r="H126" s="65"/>
      <c r="I126" s="65"/>
      <c r="J126" s="65"/>
    </row>
    <row r="127" spans="2:10" ht="23.25" x14ac:dyDescent="0.25">
      <c r="B127" s="187"/>
      <c r="C127" s="187"/>
      <c r="D127" s="161"/>
      <c r="E127" s="161"/>
      <c r="F127" s="161"/>
      <c r="G127" s="65"/>
      <c r="H127" s="65"/>
      <c r="I127" s="65"/>
      <c r="J127" s="65"/>
    </row>
    <row r="128" spans="2:10" ht="24" thickBot="1" x14ac:dyDescent="0.3">
      <c r="B128" s="187"/>
      <c r="C128" s="187"/>
      <c r="D128" s="161"/>
      <c r="E128" s="161"/>
      <c r="F128" s="161"/>
      <c r="G128" s="65"/>
      <c r="H128" s="65"/>
      <c r="I128" s="65"/>
      <c r="J128" s="65"/>
    </row>
    <row r="129" spans="2:10" ht="80.25" customHeight="1" thickBot="1" x14ac:dyDescent="0.4">
      <c r="B129" s="348" t="s">
        <v>308</v>
      </c>
      <c r="C129" s="349"/>
      <c r="D129" s="161"/>
      <c r="E129" s="161"/>
      <c r="F129" s="161"/>
      <c r="G129" s="65"/>
      <c r="H129" s="65"/>
      <c r="I129" s="65"/>
      <c r="J129" s="65"/>
    </row>
    <row r="130" spans="2:10" ht="24" thickBot="1" x14ac:dyDescent="0.4">
      <c r="B130" s="130"/>
      <c r="C130" s="130"/>
      <c r="D130" s="161"/>
      <c r="E130" s="161"/>
      <c r="F130" s="161"/>
      <c r="G130" s="65"/>
      <c r="H130" s="65"/>
      <c r="I130" s="65"/>
      <c r="J130" s="65"/>
    </row>
    <row r="131" spans="2:10" ht="24" thickBot="1" x14ac:dyDescent="0.3">
      <c r="B131" s="136" t="s">
        <v>10</v>
      </c>
      <c r="C131" s="137" t="s">
        <v>249</v>
      </c>
      <c r="D131" s="161"/>
      <c r="E131" s="161"/>
      <c r="F131" s="161"/>
      <c r="G131" s="65"/>
      <c r="H131" s="65"/>
      <c r="I131" s="65"/>
      <c r="J131" s="65"/>
    </row>
    <row r="132" spans="2:10" ht="75" customHeight="1" thickBot="1" x14ac:dyDescent="0.3">
      <c r="B132" s="132" t="s">
        <v>11</v>
      </c>
      <c r="C132" s="59" t="s">
        <v>290</v>
      </c>
      <c r="D132" s="161"/>
      <c r="E132" s="161"/>
      <c r="F132" s="161"/>
      <c r="G132" s="65"/>
      <c r="H132" s="65"/>
      <c r="I132" s="65"/>
      <c r="J132" s="65"/>
    </row>
    <row r="133" spans="2:10" ht="108.75" customHeight="1" thickBot="1" x14ac:dyDescent="0.3">
      <c r="B133" s="134" t="s">
        <v>277</v>
      </c>
      <c r="C133" s="135" t="s">
        <v>292</v>
      </c>
      <c r="D133" s="161"/>
      <c r="E133" s="161"/>
      <c r="F133" s="161"/>
      <c r="G133" s="65"/>
      <c r="H133" s="65"/>
      <c r="I133" s="65"/>
      <c r="J133" s="65"/>
    </row>
    <row r="134" spans="2:10" ht="23.25" x14ac:dyDescent="0.25">
      <c r="B134" s="187"/>
      <c r="C134" s="187"/>
      <c r="D134" s="161"/>
      <c r="E134" s="161"/>
      <c r="F134" s="161"/>
      <c r="G134" s="65"/>
      <c r="H134" s="65"/>
      <c r="I134" s="65"/>
      <c r="J134" s="65"/>
    </row>
    <row r="135" spans="2:10" ht="23.25" x14ac:dyDescent="0.25">
      <c r="B135" s="187"/>
      <c r="C135" s="187"/>
      <c r="D135" s="161"/>
      <c r="E135" s="161"/>
      <c r="F135" s="161"/>
      <c r="G135" s="65"/>
      <c r="H135" s="65"/>
      <c r="I135" s="65"/>
      <c r="J135" s="65"/>
    </row>
    <row r="136" spans="2:10" ht="24" thickBot="1" x14ac:dyDescent="0.3">
      <c r="B136" s="187"/>
      <c r="C136" s="187"/>
      <c r="D136" s="161"/>
      <c r="E136" s="161"/>
      <c r="F136" s="161"/>
      <c r="G136" s="65"/>
      <c r="H136" s="65"/>
      <c r="I136" s="65"/>
      <c r="J136" s="65"/>
    </row>
    <row r="137" spans="2:10" ht="24" thickBot="1" x14ac:dyDescent="0.4">
      <c r="B137" s="99" t="s">
        <v>265</v>
      </c>
      <c r="C137" s="372" t="s">
        <v>305</v>
      </c>
      <c r="D137" s="373"/>
      <c r="E137" s="373"/>
      <c r="F137" s="373"/>
      <c r="G137" s="374"/>
      <c r="H137" s="65"/>
      <c r="I137" s="65"/>
      <c r="J137" s="65"/>
    </row>
    <row r="138" spans="2:10" ht="42" customHeight="1" thickBot="1" x14ac:dyDescent="0.3">
      <c r="C138" s="369" t="s">
        <v>264</v>
      </c>
      <c r="D138" s="370"/>
      <c r="E138" s="370"/>
      <c r="F138" s="370"/>
      <c r="G138" s="371"/>
      <c r="H138" s="65"/>
      <c r="I138" s="65"/>
      <c r="J138" s="65"/>
    </row>
    <row r="139" spans="2:10" ht="50.25" customHeight="1" thickBot="1" x14ac:dyDescent="0.3">
      <c r="C139" s="208" t="s">
        <v>296</v>
      </c>
      <c r="D139" s="209" t="s">
        <v>301</v>
      </c>
      <c r="E139" s="209" t="s">
        <v>302</v>
      </c>
      <c r="F139" s="209" t="s">
        <v>303</v>
      </c>
      <c r="G139" s="210" t="s">
        <v>304</v>
      </c>
      <c r="H139" s="65"/>
      <c r="I139" s="65"/>
      <c r="J139" s="65"/>
    </row>
    <row r="140" spans="2:10" ht="23.25" x14ac:dyDescent="0.25">
      <c r="B140" s="95">
        <v>2023</v>
      </c>
      <c r="C140" s="196">
        <v>0</v>
      </c>
      <c r="D140" s="241">
        <f t="shared" ref="D140:D145" si="1">D57+J57</f>
        <v>0</v>
      </c>
      <c r="E140" s="197">
        <v>6.3E-3</v>
      </c>
      <c r="F140" s="197">
        <v>4.7999999999999996E-3</v>
      </c>
      <c r="G140" s="197">
        <v>0</v>
      </c>
      <c r="H140" s="65"/>
      <c r="I140" s="65"/>
      <c r="J140" s="65"/>
    </row>
    <row r="141" spans="2:10" ht="23.25" x14ac:dyDescent="0.25">
      <c r="B141" s="96">
        <v>2022</v>
      </c>
      <c r="C141" s="177">
        <v>0</v>
      </c>
      <c r="D141" s="110">
        <f t="shared" si="1"/>
        <v>0</v>
      </c>
      <c r="E141" s="178">
        <v>0.22839999999999999</v>
      </c>
      <c r="F141" s="178">
        <v>0.1103</v>
      </c>
      <c r="G141" s="178">
        <v>0</v>
      </c>
      <c r="H141" s="65"/>
      <c r="I141" s="65"/>
      <c r="J141" s="65"/>
    </row>
    <row r="142" spans="2:10" ht="23.25" x14ac:dyDescent="0.25">
      <c r="B142" s="97">
        <v>2021</v>
      </c>
      <c r="C142" s="177">
        <v>0</v>
      </c>
      <c r="D142" s="110">
        <f t="shared" si="1"/>
        <v>0</v>
      </c>
      <c r="E142" s="178">
        <v>0.12479999999999999</v>
      </c>
      <c r="F142" s="178">
        <v>5.1799999999999999E-2</v>
      </c>
      <c r="G142" s="178">
        <v>0</v>
      </c>
      <c r="H142" s="65"/>
      <c r="I142" s="65"/>
      <c r="J142" s="65"/>
    </row>
    <row r="143" spans="2:10" ht="23.25" x14ac:dyDescent="0.25">
      <c r="B143" s="97">
        <v>2020</v>
      </c>
      <c r="C143" s="177">
        <v>0</v>
      </c>
      <c r="D143" s="110">
        <f t="shared" si="1"/>
        <v>0</v>
      </c>
      <c r="E143" s="178">
        <v>0.14660000000000001</v>
      </c>
      <c r="F143" s="178">
        <v>3.5799999999999998E-2</v>
      </c>
      <c r="G143" s="178">
        <v>0</v>
      </c>
      <c r="H143" s="65"/>
      <c r="I143" s="65"/>
      <c r="J143" s="65"/>
    </row>
    <row r="144" spans="2:10" ht="23.25" x14ac:dyDescent="0.25">
      <c r="B144" s="97">
        <v>2019</v>
      </c>
      <c r="C144" s="177">
        <v>0</v>
      </c>
      <c r="D144" s="110">
        <f t="shared" si="1"/>
        <v>0</v>
      </c>
      <c r="E144" s="178">
        <v>0.14899999999999999</v>
      </c>
      <c r="F144" s="178">
        <v>4.7399999999999998E-2</v>
      </c>
      <c r="G144" s="178">
        <v>0</v>
      </c>
      <c r="H144" s="65"/>
      <c r="I144" s="65"/>
      <c r="J144" s="65"/>
    </row>
    <row r="145" spans="2:10" ht="24" thickBot="1" x14ac:dyDescent="0.3">
      <c r="B145" s="98" t="s">
        <v>253</v>
      </c>
      <c r="C145" s="202">
        <v>0</v>
      </c>
      <c r="D145" s="240">
        <f t="shared" si="1"/>
        <v>0</v>
      </c>
      <c r="E145" s="203">
        <v>3.6200000000000003E-2</v>
      </c>
      <c r="F145" s="203">
        <v>2.7099999999999999E-2</v>
      </c>
      <c r="G145" s="203">
        <v>0</v>
      </c>
      <c r="H145" s="65"/>
      <c r="I145" s="65"/>
      <c r="J145" s="65"/>
    </row>
    <row r="146" spans="2:10" ht="24" thickBot="1" x14ac:dyDescent="0.3">
      <c r="B146" s="79" t="s">
        <v>260</v>
      </c>
      <c r="C146" s="211">
        <f>SUM(C140:C145)</f>
        <v>0</v>
      </c>
      <c r="D146" s="212">
        <f>SUM(D140:D145)</f>
        <v>0</v>
      </c>
      <c r="E146" s="212">
        <f>SUM(E140:E145)</f>
        <v>0.69130000000000003</v>
      </c>
      <c r="F146" s="212">
        <f>SUM(F140:F145)</f>
        <v>0.2772</v>
      </c>
      <c r="G146" s="213">
        <v>3.15E-2</v>
      </c>
      <c r="H146" s="65"/>
      <c r="I146" s="65"/>
      <c r="J146" s="65"/>
    </row>
    <row r="147" spans="2:10" ht="23.25" x14ac:dyDescent="0.25">
      <c r="B147" s="187"/>
      <c r="C147" s="187"/>
      <c r="D147" s="161"/>
      <c r="E147" s="161"/>
      <c r="F147" s="161"/>
      <c r="G147" s="65"/>
      <c r="H147" s="65"/>
      <c r="I147" s="65"/>
      <c r="J147" s="65"/>
    </row>
    <row r="148" spans="2:10" ht="23.25" x14ac:dyDescent="0.25">
      <c r="B148" s="187"/>
      <c r="C148" s="187"/>
      <c r="D148" s="161"/>
      <c r="E148" s="161"/>
      <c r="F148" s="161"/>
      <c r="G148" s="65"/>
      <c r="H148" s="65"/>
      <c r="I148" s="65"/>
      <c r="J148" s="65"/>
    </row>
    <row r="149" spans="2:10" ht="23.25" x14ac:dyDescent="0.25">
      <c r="B149" s="187"/>
      <c r="C149" s="187"/>
      <c r="D149" s="161"/>
      <c r="E149" s="161"/>
      <c r="F149" s="161"/>
      <c r="G149" s="65"/>
      <c r="H149" s="65"/>
      <c r="I149" s="65"/>
      <c r="J149" s="65"/>
    </row>
    <row r="150" spans="2:10" ht="23.25" x14ac:dyDescent="0.25">
      <c r="B150" s="187"/>
      <c r="C150" s="187"/>
      <c r="D150" s="161"/>
      <c r="E150" s="161"/>
      <c r="F150" s="161"/>
      <c r="G150" s="65"/>
      <c r="H150" s="65"/>
      <c r="I150" s="65"/>
      <c r="J150" s="65"/>
    </row>
    <row r="151" spans="2:10" ht="23.25" x14ac:dyDescent="0.25">
      <c r="B151" s="187"/>
      <c r="C151" s="187"/>
      <c r="D151" s="161"/>
      <c r="E151" s="161"/>
      <c r="F151" s="161"/>
      <c r="G151" s="65"/>
      <c r="H151" s="65"/>
      <c r="I151" s="65"/>
      <c r="J151" s="65"/>
    </row>
    <row r="152" spans="2:10" ht="23.25" x14ac:dyDescent="0.25">
      <c r="B152" s="187"/>
      <c r="C152" s="187"/>
      <c r="D152" s="161"/>
      <c r="E152" s="161"/>
      <c r="F152" s="161"/>
      <c r="G152" s="65"/>
      <c r="H152" s="65"/>
      <c r="I152" s="65"/>
      <c r="J152" s="65"/>
    </row>
    <row r="153" spans="2:10" ht="23.25" x14ac:dyDescent="0.25">
      <c r="B153" s="187"/>
      <c r="C153" s="187"/>
      <c r="D153" s="161"/>
      <c r="E153" s="161"/>
      <c r="F153" s="161"/>
      <c r="G153" s="65"/>
      <c r="H153" s="65"/>
      <c r="I153" s="65"/>
      <c r="J153" s="65"/>
    </row>
    <row r="154" spans="2:10" ht="23.25" x14ac:dyDescent="0.25">
      <c r="B154" s="187"/>
      <c r="C154" s="187"/>
      <c r="D154" s="161"/>
      <c r="E154" s="161"/>
      <c r="F154" s="161"/>
      <c r="G154" s="65"/>
      <c r="H154" s="65"/>
      <c r="I154" s="65"/>
      <c r="J154" s="65"/>
    </row>
    <row r="155" spans="2:10" ht="23.25" x14ac:dyDescent="0.25">
      <c r="B155" s="187"/>
      <c r="C155" s="187"/>
      <c r="D155" s="161"/>
      <c r="E155" s="161"/>
      <c r="F155" s="161"/>
      <c r="G155" s="65"/>
      <c r="H155" s="65"/>
      <c r="I155" s="65"/>
      <c r="J155" s="65"/>
    </row>
    <row r="156" spans="2:10" ht="23.25" x14ac:dyDescent="0.25">
      <c r="B156" s="187"/>
      <c r="C156" s="187"/>
      <c r="D156" s="161"/>
      <c r="E156" s="161"/>
      <c r="F156" s="161"/>
      <c r="G156" s="65"/>
      <c r="H156" s="65"/>
      <c r="I156" s="65"/>
      <c r="J156" s="65"/>
    </row>
    <row r="157" spans="2:10" ht="23.25" x14ac:dyDescent="0.25">
      <c r="B157" s="187"/>
      <c r="C157" s="187"/>
      <c r="D157" s="161"/>
      <c r="E157" s="161"/>
      <c r="F157" s="161"/>
      <c r="G157" s="65"/>
      <c r="H157" s="65"/>
      <c r="I157" s="65"/>
      <c r="J157" s="65"/>
    </row>
    <row r="158" spans="2:10" ht="23.25" x14ac:dyDescent="0.25">
      <c r="B158" s="187"/>
      <c r="C158" s="187"/>
      <c r="D158" s="161"/>
      <c r="E158" s="161"/>
      <c r="F158" s="161"/>
      <c r="G158" s="65"/>
      <c r="H158" s="65"/>
      <c r="I158" s="65"/>
      <c r="J158" s="65"/>
    </row>
    <row r="159" spans="2:10" ht="23.25" x14ac:dyDescent="0.25">
      <c r="B159" s="187"/>
      <c r="C159" s="187"/>
      <c r="D159" s="161"/>
      <c r="E159" s="161"/>
      <c r="F159" s="161"/>
      <c r="G159" s="65"/>
      <c r="H159" s="65"/>
      <c r="I159" s="65"/>
      <c r="J159" s="65"/>
    </row>
    <row r="160" spans="2:10" ht="23.25" x14ac:dyDescent="0.25">
      <c r="B160" s="187"/>
      <c r="C160" s="187"/>
      <c r="D160" s="161"/>
      <c r="E160" s="161"/>
      <c r="F160" s="161"/>
      <c r="G160" s="65"/>
      <c r="H160" s="65"/>
      <c r="I160" s="65"/>
      <c r="J160" s="65"/>
    </row>
    <row r="161" spans="2:10" ht="23.25" x14ac:dyDescent="0.25">
      <c r="B161" s="187"/>
      <c r="C161" s="187"/>
      <c r="D161" s="161"/>
      <c r="E161" s="161"/>
      <c r="F161" s="161"/>
      <c r="G161" s="65"/>
      <c r="H161" s="65"/>
      <c r="I161" s="65"/>
      <c r="J161" s="65"/>
    </row>
    <row r="162" spans="2:10" ht="23.25" x14ac:dyDescent="0.25">
      <c r="B162" s="187"/>
      <c r="C162" s="187"/>
      <c r="D162" s="161"/>
      <c r="E162" s="161"/>
      <c r="F162" s="161"/>
      <c r="G162" s="65"/>
      <c r="H162" s="65"/>
      <c r="I162" s="65"/>
      <c r="J162" s="65"/>
    </row>
    <row r="163" spans="2:10" ht="23.25" x14ac:dyDescent="0.25">
      <c r="B163" s="187"/>
      <c r="C163" s="187"/>
      <c r="D163" s="161"/>
      <c r="E163" s="161"/>
      <c r="F163" s="161"/>
      <c r="G163" s="65"/>
      <c r="H163" s="65"/>
      <c r="I163" s="65"/>
      <c r="J163" s="65"/>
    </row>
    <row r="164" spans="2:10" ht="23.25" x14ac:dyDescent="0.25">
      <c r="B164" s="187"/>
      <c r="C164" s="187"/>
      <c r="D164" s="161"/>
      <c r="E164" s="161"/>
      <c r="F164" s="161"/>
      <c r="G164" s="65"/>
      <c r="H164" s="65"/>
      <c r="I164" s="65"/>
      <c r="J164" s="65"/>
    </row>
    <row r="165" spans="2:10" ht="23.25" x14ac:dyDescent="0.25">
      <c r="B165" s="187"/>
      <c r="C165" s="187"/>
      <c r="D165" s="161"/>
      <c r="E165" s="161"/>
      <c r="F165" s="161"/>
      <c r="G165" s="65"/>
      <c r="H165" s="65"/>
      <c r="I165" s="65"/>
      <c r="J165" s="65"/>
    </row>
    <row r="166" spans="2:10" ht="23.25" x14ac:dyDescent="0.25">
      <c r="B166" s="187"/>
      <c r="C166" s="187"/>
      <c r="D166" s="161"/>
      <c r="E166" s="161"/>
      <c r="F166" s="161"/>
      <c r="G166" s="65"/>
      <c r="H166" s="65"/>
      <c r="I166" s="65"/>
      <c r="J166" s="65"/>
    </row>
    <row r="167" spans="2:10" ht="23.25" x14ac:dyDescent="0.25">
      <c r="B167" s="187"/>
      <c r="C167" s="187"/>
      <c r="D167" s="161"/>
      <c r="E167" s="161"/>
      <c r="F167" s="161"/>
      <c r="G167" s="65"/>
      <c r="H167" s="65"/>
      <c r="I167" s="65"/>
      <c r="J167" s="65"/>
    </row>
    <row r="168" spans="2:10" ht="23.25" x14ac:dyDescent="0.25">
      <c r="B168" s="187"/>
      <c r="C168" s="187"/>
      <c r="D168" s="161"/>
      <c r="E168" s="161"/>
      <c r="F168" s="161"/>
      <c r="G168" s="65"/>
      <c r="H168" s="65"/>
      <c r="I168" s="65"/>
      <c r="J168" s="65"/>
    </row>
    <row r="169" spans="2:10" ht="23.25" x14ac:dyDescent="0.25">
      <c r="B169" s="187"/>
      <c r="C169" s="187"/>
      <c r="D169" s="161"/>
      <c r="E169" s="161"/>
      <c r="F169" s="161"/>
      <c r="G169" s="65"/>
      <c r="H169" s="65"/>
      <c r="I169" s="65"/>
      <c r="J169" s="65"/>
    </row>
    <row r="170" spans="2:10" ht="23.25" x14ac:dyDescent="0.25">
      <c r="B170" s="187"/>
      <c r="C170" s="187"/>
      <c r="D170" s="161"/>
      <c r="E170" s="161"/>
      <c r="F170" s="161"/>
      <c r="G170" s="65"/>
      <c r="H170" s="65"/>
      <c r="I170" s="65"/>
      <c r="J170" s="65"/>
    </row>
    <row r="171" spans="2:10" ht="23.25" x14ac:dyDescent="0.25">
      <c r="B171" s="187"/>
      <c r="C171" s="187"/>
      <c r="D171" s="161"/>
      <c r="E171" s="161"/>
      <c r="F171" s="161"/>
      <c r="G171" s="65"/>
      <c r="H171" s="65"/>
      <c r="I171" s="65"/>
      <c r="J171" s="65"/>
    </row>
    <row r="172" spans="2:10" ht="23.25" x14ac:dyDescent="0.25">
      <c r="B172" s="187"/>
      <c r="C172" s="187"/>
      <c r="D172" s="161"/>
      <c r="E172" s="161"/>
      <c r="F172" s="161"/>
      <c r="G172" s="65"/>
      <c r="H172" s="65"/>
      <c r="I172" s="65"/>
      <c r="J172" s="65"/>
    </row>
    <row r="173" spans="2:10" ht="23.25" x14ac:dyDescent="0.25">
      <c r="B173" s="187"/>
      <c r="C173" s="187"/>
      <c r="D173" s="161"/>
      <c r="E173" s="161"/>
      <c r="F173" s="161"/>
      <c r="G173" s="65"/>
      <c r="H173" s="65"/>
      <c r="I173" s="65"/>
      <c r="J173" s="65"/>
    </row>
    <row r="174" spans="2:10" ht="23.25" x14ac:dyDescent="0.25">
      <c r="B174" s="187"/>
      <c r="C174" s="187"/>
      <c r="D174" s="161"/>
      <c r="E174" s="161"/>
      <c r="F174" s="161"/>
      <c r="G174" s="65"/>
      <c r="H174" s="65"/>
      <c r="I174" s="65"/>
      <c r="J174" s="65"/>
    </row>
    <row r="175" spans="2:10" ht="23.25" x14ac:dyDescent="0.25">
      <c r="B175" s="187"/>
      <c r="C175" s="187"/>
      <c r="D175" s="161"/>
      <c r="E175" s="161"/>
      <c r="F175" s="161"/>
      <c r="G175" s="65"/>
      <c r="H175" s="65"/>
      <c r="I175" s="65"/>
      <c r="J175" s="65"/>
    </row>
    <row r="176" spans="2:10" ht="23.25" x14ac:dyDescent="0.25">
      <c r="B176" s="187"/>
      <c r="C176" s="187"/>
      <c r="D176" s="161"/>
      <c r="E176" s="161"/>
      <c r="F176" s="161"/>
      <c r="G176" s="65"/>
      <c r="H176" s="65"/>
      <c r="I176" s="65"/>
      <c r="J176" s="65"/>
    </row>
    <row r="177" spans="2:10" ht="23.25" x14ac:dyDescent="0.25">
      <c r="B177" s="187"/>
      <c r="C177" s="187"/>
      <c r="D177" s="161"/>
      <c r="E177" s="161"/>
      <c r="F177" s="161"/>
      <c r="G177" s="65"/>
      <c r="H177" s="65"/>
      <c r="I177" s="65"/>
      <c r="J177" s="65"/>
    </row>
    <row r="178" spans="2:10" x14ac:dyDescent="0.25">
      <c r="G178" s="65"/>
      <c r="H178" s="65"/>
      <c r="I178" s="65"/>
      <c r="J178" s="65"/>
    </row>
    <row r="179" spans="2:10" x14ac:dyDescent="0.25">
      <c r="B179" s="65"/>
      <c r="C179" s="65"/>
      <c r="D179" s="65"/>
      <c r="E179" s="65"/>
      <c r="F179" s="65"/>
      <c r="G179" s="65"/>
      <c r="H179" s="65"/>
      <c r="I179" s="65"/>
    </row>
    <row r="180" spans="2:10" x14ac:dyDescent="0.25">
      <c r="B180" s="65"/>
      <c r="C180" s="65"/>
      <c r="D180" s="65"/>
      <c r="E180" s="65"/>
      <c r="F180" s="65"/>
      <c r="G180" s="65"/>
      <c r="H180" s="65"/>
      <c r="I180" s="65"/>
    </row>
    <row r="181" spans="2:10" x14ac:dyDescent="0.25">
      <c r="B181" s="65"/>
      <c r="C181" s="65"/>
      <c r="D181" s="65"/>
      <c r="E181" s="65"/>
      <c r="F181" s="65"/>
      <c r="G181" s="65"/>
      <c r="H181" s="65"/>
      <c r="I181" s="65"/>
    </row>
    <row r="182" spans="2:10" x14ac:dyDescent="0.25">
      <c r="B182" s="65"/>
      <c r="C182" s="65"/>
      <c r="D182" s="65"/>
      <c r="E182" s="65"/>
      <c r="F182" s="65"/>
      <c r="G182" s="65"/>
      <c r="H182" s="65"/>
      <c r="I182" s="65"/>
    </row>
    <row r="183" spans="2:10" x14ac:dyDescent="0.25">
      <c r="B183" s="65"/>
      <c r="C183" s="65"/>
      <c r="D183" s="65"/>
      <c r="E183" s="65"/>
      <c r="F183" s="65"/>
      <c r="G183" s="65"/>
      <c r="H183" s="65"/>
      <c r="I183" s="65"/>
    </row>
    <row r="184" spans="2:10" x14ac:dyDescent="0.25">
      <c r="B184" s="65"/>
      <c r="C184" s="65"/>
      <c r="D184" s="65"/>
      <c r="E184" s="65"/>
      <c r="F184" s="65"/>
      <c r="G184" s="65"/>
      <c r="H184" s="65"/>
      <c r="I184" s="65"/>
    </row>
    <row r="185" spans="2:10" x14ac:dyDescent="0.25">
      <c r="B185" s="65"/>
      <c r="C185" s="65"/>
      <c r="D185" s="65"/>
      <c r="E185" s="65"/>
      <c r="F185" s="65"/>
      <c r="G185" s="65"/>
      <c r="H185" s="65"/>
      <c r="I185" s="65"/>
    </row>
    <row r="186" spans="2:10" x14ac:dyDescent="0.25">
      <c r="B186" s="65"/>
      <c r="C186" s="65"/>
      <c r="D186" s="65"/>
      <c r="E186" s="65"/>
      <c r="F186" s="65"/>
      <c r="G186" s="65"/>
      <c r="H186" s="65"/>
      <c r="I186" s="65"/>
    </row>
    <row r="187" spans="2:10" x14ac:dyDescent="0.25">
      <c r="B187" s="65"/>
      <c r="C187" s="65"/>
      <c r="D187" s="65"/>
      <c r="E187" s="65"/>
      <c r="F187" s="65"/>
      <c r="G187" s="65"/>
      <c r="H187" s="65"/>
      <c r="I187" s="65"/>
    </row>
    <row r="188" spans="2:10" x14ac:dyDescent="0.25">
      <c r="B188" s="65"/>
      <c r="C188" s="65"/>
      <c r="D188" s="65"/>
      <c r="E188" s="65"/>
      <c r="F188" s="65"/>
      <c r="G188" s="65"/>
      <c r="H188" s="65"/>
      <c r="I188" s="65"/>
    </row>
    <row r="189" spans="2:10" x14ac:dyDescent="0.25">
      <c r="B189" s="65"/>
      <c r="C189" s="65"/>
      <c r="D189" s="65"/>
      <c r="E189" s="65"/>
      <c r="F189" s="65"/>
      <c r="G189" s="65"/>
      <c r="H189" s="65"/>
      <c r="I189" s="65"/>
    </row>
    <row r="190" spans="2:10" x14ac:dyDescent="0.25">
      <c r="B190" s="65"/>
      <c r="C190" s="65"/>
      <c r="D190" s="65"/>
      <c r="E190" s="65"/>
      <c r="F190" s="65"/>
      <c r="G190" s="65"/>
      <c r="H190" s="65"/>
    </row>
    <row r="191" spans="2:10" x14ac:dyDescent="0.25">
      <c r="B191" s="65"/>
      <c r="C191" s="65"/>
      <c r="D191" s="65"/>
      <c r="E191" s="65"/>
      <c r="F191" s="65"/>
      <c r="G191" s="65"/>
      <c r="H191" s="65"/>
    </row>
    <row r="192" spans="2:10" x14ac:dyDescent="0.25">
      <c r="B192" s="65"/>
      <c r="C192" s="65"/>
      <c r="D192" s="65"/>
      <c r="E192" s="65"/>
      <c r="F192" s="65"/>
      <c r="G192" s="65"/>
      <c r="H192" s="65"/>
    </row>
    <row r="193" spans="3:4" ht="23.25" x14ac:dyDescent="0.35">
      <c r="C193" s="131"/>
      <c r="D193" s="131"/>
    </row>
  </sheetData>
  <mergeCells count="14">
    <mergeCell ref="C138:G138"/>
    <mergeCell ref="B90:D90"/>
    <mergeCell ref="B129:C129"/>
    <mergeCell ref="I4:I5"/>
    <mergeCell ref="J4:J5"/>
    <mergeCell ref="B7:D7"/>
    <mergeCell ref="H7:J7"/>
    <mergeCell ref="B45:C45"/>
    <mergeCell ref="H45:I45"/>
    <mergeCell ref="C54:G54"/>
    <mergeCell ref="C55:G55"/>
    <mergeCell ref="J54:N54"/>
    <mergeCell ref="J55:N55"/>
    <mergeCell ref="C137:G137"/>
  </mergeCells>
  <dataValidations count="4">
    <dataValidation type="list" allowBlank="1" showInputMessage="1" showErrorMessage="1" sqref="I6" xr:uid="{2FFF28EF-32B6-4111-8C64-39762B663408}">
      <formula1>"vultures@jpcert.or.jp,cve@mitre.org/cve@cert.org.tw,talos-cna@cisco.com/psirt@cisco.com,psirt@bosch.com,OTRO"</formula1>
    </dataValidation>
    <dataValidation type="list" allowBlank="1" showInputMessage="1" showErrorMessage="1" promptTitle="VALORES POSIBLES ASIGNADOR IOT" sqref="H6" xr:uid="{5F695F35-899B-49F0-8E25-08A4DF14559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F4:G4" xr:uid="{1C03B4D6-7D5A-4C50-BCFF-E323E8C26733}">
      <formula1>"2023,2022,2021,2020,2019,2018(O ANTERIOR)"</formula1>
    </dataValidation>
    <dataValidation type="list" allowBlank="1" showInputMessage="1" showErrorMessage="1" sqref="F5:G5" xr:uid="{F1E3CCD5-B5B9-487D-A529-C1090EB7556F}">
      <formula1>"CRÍTICO,ALTO,MEDIO,BAJO,NINGUNO"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298A-61E0-4208-B666-02426A3E678D}">
  <dimension ref="B2:K103"/>
  <sheetViews>
    <sheetView topLeftCell="A10" zoomScale="40" zoomScaleNormal="40" workbookViewId="0">
      <selection activeCell="B15" sqref="B15"/>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488</v>
      </c>
      <c r="C4" s="259" t="s">
        <v>487</v>
      </c>
      <c r="D4" s="293" t="s">
        <v>489</v>
      </c>
      <c r="E4" s="4" t="s">
        <v>282</v>
      </c>
      <c r="F4" s="260" t="s">
        <v>467</v>
      </c>
      <c r="G4" s="260" t="s">
        <v>467</v>
      </c>
      <c r="H4" s="335" t="s">
        <v>683</v>
      </c>
      <c r="I4" s="381" t="s">
        <v>710</v>
      </c>
      <c r="J4" s="378"/>
      <c r="K4" s="170"/>
    </row>
    <row r="5" spans="2:11" ht="188.25" customHeight="1" thickTop="1" thickBot="1" x14ac:dyDescent="0.3">
      <c r="B5" s="290" t="s">
        <v>501</v>
      </c>
      <c r="C5" s="259" t="s">
        <v>500</v>
      </c>
      <c r="D5" s="293" t="s">
        <v>502</v>
      </c>
      <c r="E5" s="4" t="s">
        <v>282</v>
      </c>
      <c r="F5" s="260" t="s">
        <v>467</v>
      </c>
      <c r="G5" s="260" t="s">
        <v>467</v>
      </c>
      <c r="H5" s="335" t="s">
        <v>683</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695</v>
      </c>
      <c r="D12" s="12"/>
      <c r="E12" s="12"/>
      <c r="F12" s="12"/>
      <c r="G12" s="65"/>
      <c r="H12" s="65"/>
      <c r="I12" s="65"/>
      <c r="J12" s="65"/>
    </row>
    <row r="13" spans="2:11" ht="102.75" customHeight="1" thickBot="1" x14ac:dyDescent="0.4">
      <c r="B13" s="13" t="s">
        <v>277</v>
      </c>
      <c r="C13" s="59" t="s">
        <v>696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713</v>
      </c>
      <c r="C15" s="32" t="s">
        <v>12</v>
      </c>
      <c r="D15" s="162" t="s">
        <v>685</v>
      </c>
      <c r="E15" s="193"/>
      <c r="F15" s="193"/>
      <c r="G15" s="65"/>
      <c r="H15" s="65"/>
      <c r="I15" s="65"/>
      <c r="J15" s="65"/>
    </row>
    <row r="16" spans="2:11" ht="31.5" customHeight="1" thickBot="1" x14ac:dyDescent="0.3">
      <c r="B16" s="310" t="s">
        <v>686</v>
      </c>
      <c r="C16" s="311">
        <f>SUM(C17:C19)</f>
        <v>1363</v>
      </c>
      <c r="D16" s="312">
        <f>(C16/(C$29/100))%</f>
        <v>0.6594097726173197</v>
      </c>
      <c r="E16" s="252"/>
      <c r="F16" s="193"/>
      <c r="G16" s="65"/>
      <c r="H16" s="65"/>
      <c r="I16" s="65"/>
      <c r="J16" s="65"/>
    </row>
    <row r="17" spans="2:10" ht="35.25" customHeight="1" thickBot="1" x14ac:dyDescent="0.3">
      <c r="B17" s="70" t="s">
        <v>467</v>
      </c>
      <c r="C17" s="241">
        <v>1316</v>
      </c>
      <c r="D17" s="309">
        <f>(C17/(C$16/100))%</f>
        <v>0.96551724137931028</v>
      </c>
      <c r="E17" s="252"/>
      <c r="F17" s="193"/>
      <c r="G17" s="65"/>
      <c r="H17" s="65"/>
      <c r="I17" s="65"/>
      <c r="J17" s="65"/>
    </row>
    <row r="18" spans="2:10" ht="39" customHeight="1" thickBot="1" x14ac:dyDescent="0.3">
      <c r="B18" s="70" t="s">
        <v>468</v>
      </c>
      <c r="C18" s="110">
        <v>1</v>
      </c>
      <c r="D18" s="224">
        <f>(C18/(C$16/100))%</f>
        <v>7.3367571533382249E-4</v>
      </c>
      <c r="E18" s="252"/>
      <c r="F18" s="193"/>
      <c r="G18" s="65"/>
      <c r="H18" s="65"/>
      <c r="I18" s="65"/>
      <c r="J18" s="65"/>
    </row>
    <row r="19" spans="2:10" ht="30" customHeight="1" thickBot="1" x14ac:dyDescent="0.3">
      <c r="B19" s="70" t="s">
        <v>697</v>
      </c>
      <c r="C19" s="240">
        <v>46</v>
      </c>
      <c r="D19" s="258">
        <f>(C19/(C$16/100))%</f>
        <v>3.3749082905355832E-2</v>
      </c>
      <c r="E19" s="252"/>
      <c r="F19" s="193"/>
      <c r="G19" s="65"/>
      <c r="H19" s="65"/>
      <c r="I19" s="65"/>
      <c r="J19" s="65"/>
    </row>
    <row r="20" spans="2:10" ht="36.75" customHeight="1" thickBot="1" x14ac:dyDescent="0.3">
      <c r="B20" s="310" t="s">
        <v>687</v>
      </c>
      <c r="C20" s="311">
        <f>SUM(C21:C23)</f>
        <v>65</v>
      </c>
      <c r="D20" s="312">
        <f>(C20/(C$29/100))%</f>
        <v>3.1446540880503145E-2</v>
      </c>
      <c r="E20" s="207"/>
      <c r="F20" s="159"/>
      <c r="G20" s="65"/>
      <c r="H20" s="65"/>
      <c r="I20" s="65"/>
      <c r="J20" s="65"/>
    </row>
    <row r="21" spans="2:10" ht="24" thickBot="1" x14ac:dyDescent="0.3">
      <c r="B21" s="70" t="s">
        <v>467</v>
      </c>
      <c r="C21" s="241">
        <v>3</v>
      </c>
      <c r="D21" s="309">
        <f>(C21/(C$20/100))%</f>
        <v>4.6153846153846149E-2</v>
      </c>
      <c r="E21" s="220"/>
      <c r="F21" s="160"/>
      <c r="G21" s="65"/>
      <c r="H21" s="65"/>
      <c r="I21" s="65"/>
      <c r="J21" s="65"/>
    </row>
    <row r="22" spans="2:10" ht="24" thickBot="1" x14ac:dyDescent="0.3">
      <c r="B22" s="70" t="s">
        <v>468</v>
      </c>
      <c r="C22" s="110">
        <v>6</v>
      </c>
      <c r="D22" s="224">
        <f>(C22/(C$20/100))%</f>
        <v>9.2307692307692299E-2</v>
      </c>
      <c r="E22" s="220"/>
      <c r="F22" s="160"/>
      <c r="G22" s="65"/>
      <c r="H22" s="65"/>
      <c r="I22" s="65"/>
      <c r="J22" s="65"/>
    </row>
    <row r="23" spans="2:10" ht="30" customHeight="1" thickBot="1" x14ac:dyDescent="0.3">
      <c r="B23" s="70" t="s">
        <v>697</v>
      </c>
      <c r="C23" s="240">
        <v>56</v>
      </c>
      <c r="D23" s="258">
        <f>(C23/(C$20/100))%</f>
        <v>0.86153846153846148</v>
      </c>
      <c r="E23" s="220"/>
      <c r="F23" s="160"/>
      <c r="G23" s="65"/>
      <c r="H23" s="65"/>
      <c r="I23" s="65"/>
      <c r="J23" s="65"/>
    </row>
    <row r="24" spans="2:10" ht="24" thickBot="1" x14ac:dyDescent="0.3">
      <c r="B24" s="310" t="s">
        <v>689</v>
      </c>
      <c r="C24" s="311">
        <f>SUM(C25:C27)</f>
        <v>639</v>
      </c>
      <c r="D24" s="312">
        <f>(C24/(C$29/100))%</f>
        <v>0.30914368650217705</v>
      </c>
      <c r="E24" s="220"/>
      <c r="F24" s="160"/>
      <c r="G24" s="65"/>
      <c r="H24" s="65"/>
      <c r="I24" s="65"/>
      <c r="J24" s="65"/>
    </row>
    <row r="25" spans="2:10" ht="24" thickBot="1" x14ac:dyDescent="0.3">
      <c r="B25" s="70" t="s">
        <v>467</v>
      </c>
      <c r="C25" s="241">
        <v>389</v>
      </c>
      <c r="D25" s="309">
        <f>(C25/(C$24/100))%</f>
        <v>0.60876369327073554</v>
      </c>
      <c r="E25" s="166"/>
      <c r="F25" s="161"/>
      <c r="G25" s="65"/>
      <c r="H25" s="65"/>
      <c r="I25" s="65"/>
      <c r="J25" s="65"/>
    </row>
    <row r="26" spans="2:10" ht="24" thickBot="1" x14ac:dyDescent="0.3">
      <c r="B26" s="70" t="s">
        <v>468</v>
      </c>
      <c r="C26" s="110">
        <v>1</v>
      </c>
      <c r="D26" s="224">
        <f>(C26/(C$24/100))%</f>
        <v>1.5649452269170579E-3</v>
      </c>
      <c r="E26" s="166"/>
      <c r="F26" s="161"/>
      <c r="G26" s="65"/>
      <c r="H26" s="65"/>
      <c r="I26" s="65"/>
      <c r="J26" s="65"/>
    </row>
    <row r="27" spans="2:10" ht="24" thickBot="1" x14ac:dyDescent="0.3">
      <c r="B27" s="70" t="s">
        <v>697</v>
      </c>
      <c r="C27" s="240">
        <v>249</v>
      </c>
      <c r="D27" s="258">
        <f>(C27/(C$24/100))%</f>
        <v>0.38967136150234744</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0.99999999999999989</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698</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695</v>
      </c>
      <c r="D35" s="161"/>
      <c r="E35" s="161"/>
      <c r="F35" s="161"/>
      <c r="G35" s="65"/>
      <c r="H35" s="65"/>
      <c r="I35" s="65"/>
      <c r="J35" s="65"/>
    </row>
    <row r="36" spans="2:10" ht="103.5" customHeight="1" thickBot="1" x14ac:dyDescent="0.3">
      <c r="B36" s="134" t="s">
        <v>277</v>
      </c>
      <c r="C36" s="135" t="s">
        <v>699</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499</v>
      </c>
      <c r="C40" s="377" t="s">
        <v>691</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262" t="s">
        <v>686</v>
      </c>
      <c r="D42" s="262" t="s">
        <v>687</v>
      </c>
      <c r="E42" s="262" t="s">
        <v>689</v>
      </c>
      <c r="F42" s="263" t="s">
        <v>665</v>
      </c>
      <c r="G42" s="65"/>
      <c r="H42" s="65"/>
      <c r="I42" s="65"/>
    </row>
    <row r="43" spans="2:10" ht="24" thickBot="1" x14ac:dyDescent="0.3">
      <c r="B43" s="70" t="s">
        <v>467</v>
      </c>
      <c r="C43" s="180">
        <f>(C17/(C$29/100))%</f>
        <v>0.63667150459603283</v>
      </c>
      <c r="D43" s="180">
        <f>(C21/(C$29/100))%</f>
        <v>1.4513788098693759E-3</v>
      </c>
      <c r="E43" s="180">
        <f>(C25/(C$29/100))%</f>
        <v>0.18819545234639573</v>
      </c>
      <c r="F43" s="265">
        <v>0</v>
      </c>
      <c r="G43" s="65"/>
      <c r="H43" s="65"/>
      <c r="I43" s="65"/>
    </row>
    <row r="44" spans="2:10" ht="24" thickBot="1" x14ac:dyDescent="0.3">
      <c r="B44" s="70" t="s">
        <v>468</v>
      </c>
      <c r="C44" s="196">
        <f>(C18/(C$29/100))%</f>
        <v>4.8379293662312528E-4</v>
      </c>
      <c r="D44" s="196">
        <f>(C22/(C$29/100))%</f>
        <v>2.9027576197387518E-3</v>
      </c>
      <c r="E44" s="196">
        <f>(C26/(C$29/100))%</f>
        <v>4.8379293662312528E-4</v>
      </c>
      <c r="F44" s="267">
        <v>0</v>
      </c>
      <c r="G44" s="65"/>
      <c r="H44" s="65"/>
      <c r="I44" s="65"/>
    </row>
    <row r="45" spans="2:10" ht="34.5" customHeight="1" thickBot="1" x14ac:dyDescent="0.3">
      <c r="B45" s="70" t="s">
        <v>697</v>
      </c>
      <c r="C45" s="196">
        <f>(C19/(C$29/100))%</f>
        <v>2.2254475084663761E-2</v>
      </c>
      <c r="D45" s="196">
        <f>(C23/(C$29/100))%</f>
        <v>2.7092404450895016E-2</v>
      </c>
      <c r="E45" s="196">
        <f>(C27/(C$29/100))%</f>
        <v>0.12046444121915818</v>
      </c>
      <c r="F45" s="267">
        <v>0</v>
      </c>
      <c r="G45" s="65"/>
      <c r="H45" s="65"/>
      <c r="I45" s="65"/>
    </row>
    <row r="46" spans="2:10" ht="24" thickBot="1" x14ac:dyDescent="0.3">
      <c r="B46" s="79" t="s">
        <v>260</v>
      </c>
      <c r="C46" s="212">
        <f>SUM(C43:C45)</f>
        <v>0.6594097726173197</v>
      </c>
      <c r="D46" s="212">
        <f>SUM(D43:D45)</f>
        <v>3.1446540880503145E-2</v>
      </c>
      <c r="E46" s="212">
        <f>SUM(E43:E45)</f>
        <v>0.30914368650217705</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4">
    <dataValidation type="list" allowBlank="1" showInputMessage="1" showErrorMessage="1" promptTitle="VALORES POSIBLES ASIGNADOR IOT" sqref="F4:F5" xr:uid="{FE7333DB-CC18-44AA-B58E-FD3F07BE15F5}">
      <formula1>"ALTO,BAJO,NINGUNO"</formula1>
    </dataValidation>
    <dataValidation type="list" allowBlank="1" showInputMessage="1" showErrorMessage="1" sqref="G4:G5" xr:uid="{B78B2C0A-8763-49D1-86F0-244282702F6E}">
      <formula1>"ALTO,BAJO,NINGUNO"</formula1>
    </dataValidation>
    <dataValidation type="list" allowBlank="1" showInputMessage="1" showErrorMessage="1" sqref="I6" xr:uid="{FD889ADB-F067-4CE7-976D-DCD07BA9BF02}">
      <formula1>"vultures@jpcert.or.jp,cve@mitre.org/cve@cert.org.tw,talos-cna@cisco.com/psirt@cisco.com,psirt@bosch.com,OTRO"</formula1>
    </dataValidation>
    <dataValidation type="list" allowBlank="1" showInputMessage="1" showErrorMessage="1" promptTitle="VALORES POSIBLES ASIGNADOR IOT" sqref="H6" xr:uid="{7B020DB1-CFA8-4006-B513-597AE92AA053}">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9397D8B5-9B57-4832-BA3F-30EFECE1EB68}"/>
    <hyperlink ref="G4" r:id="rId2" display="vultures@jpcert.or.jp" xr:uid="{DF18E0EA-F446-4542-8282-B9880590C383}"/>
    <hyperlink ref="F5" r:id="rId3" display="cve@mitre.org/cve@cert.org.tw" xr:uid="{1CC36C01-569D-4F7D-8952-BDCBF24676B4}"/>
    <hyperlink ref="G5" r:id="rId4" display="vultures@jpcert.or.jp" xr:uid="{13F86B2E-6D82-45CD-A4AD-CEA5B579E006}"/>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DC854-65E8-44EF-839E-C6053C9BB1B6}">
  <dimension ref="B2:K103"/>
  <sheetViews>
    <sheetView zoomScale="40" zoomScaleNormal="40" workbookViewId="0">
      <selection activeCell="B5" sqref="B5:H5"/>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475</v>
      </c>
      <c r="C4" s="259" t="s">
        <v>476</v>
      </c>
      <c r="D4" s="293" t="s">
        <v>477</v>
      </c>
      <c r="E4" s="4" t="s">
        <v>282</v>
      </c>
      <c r="F4" s="260" t="s">
        <v>467</v>
      </c>
      <c r="G4" s="260" t="s">
        <v>467</v>
      </c>
      <c r="H4" s="336" t="s">
        <v>708</v>
      </c>
      <c r="I4" s="381" t="s">
        <v>711</v>
      </c>
      <c r="J4" s="378"/>
      <c r="K4" s="170"/>
    </row>
    <row r="5" spans="2:11" ht="188.25" customHeight="1" thickTop="1" thickBot="1" x14ac:dyDescent="0.3">
      <c r="B5" s="290" t="s">
        <v>501</v>
      </c>
      <c r="C5" s="259" t="s">
        <v>500</v>
      </c>
      <c r="D5" s="293" t="s">
        <v>502</v>
      </c>
      <c r="E5" s="4" t="s">
        <v>282</v>
      </c>
      <c r="F5" s="260" t="s">
        <v>467</v>
      </c>
      <c r="G5" s="260" t="s">
        <v>467</v>
      </c>
      <c r="H5" s="336" t="s">
        <v>708</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700</v>
      </c>
      <c r="D12" s="12"/>
      <c r="E12" s="12"/>
      <c r="F12" s="12"/>
      <c r="G12" s="65"/>
      <c r="H12" s="65"/>
      <c r="I12" s="65"/>
      <c r="J12" s="65"/>
    </row>
    <row r="13" spans="2:11" ht="102.75" customHeight="1" thickBot="1" x14ac:dyDescent="0.4">
      <c r="B13" s="13" t="s">
        <v>277</v>
      </c>
      <c r="C13" s="59" t="s">
        <v>701</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26" t="s">
        <v>712</v>
      </c>
      <c r="C15" s="27" t="s">
        <v>12</v>
      </c>
      <c r="D15" s="308" t="s">
        <v>714</v>
      </c>
      <c r="E15" s="193"/>
      <c r="F15" s="193"/>
      <c r="G15" s="65"/>
      <c r="H15" s="65"/>
      <c r="I15" s="65"/>
      <c r="J15" s="65"/>
    </row>
    <row r="16" spans="2:11" ht="31.5" customHeight="1" thickBot="1" x14ac:dyDescent="0.3">
      <c r="B16" s="310" t="s">
        <v>703</v>
      </c>
      <c r="C16" s="311">
        <f>SUM(C17:C19)</f>
        <v>1568</v>
      </c>
      <c r="D16" s="312">
        <f>(C16/(C$29/100))%</f>
        <v>0.7585873246250604</v>
      </c>
      <c r="E16" s="252"/>
      <c r="F16" s="193"/>
      <c r="G16" s="65"/>
      <c r="H16" s="65"/>
      <c r="I16" s="65"/>
      <c r="J16" s="65"/>
    </row>
    <row r="17" spans="2:10" ht="35.25" customHeight="1" thickBot="1" x14ac:dyDescent="0.3">
      <c r="B17" s="70" t="s">
        <v>467</v>
      </c>
      <c r="C17" s="241">
        <v>1385</v>
      </c>
      <c r="D17" s="309">
        <f>(C17/(C$16/100))%</f>
        <v>0.88329081632653061</v>
      </c>
      <c r="E17" s="252"/>
      <c r="F17" s="193"/>
      <c r="G17" s="65"/>
      <c r="H17" s="65"/>
      <c r="I17" s="65"/>
      <c r="J17" s="65"/>
    </row>
    <row r="18" spans="2:10" ht="39" customHeight="1" thickBot="1" x14ac:dyDescent="0.3">
      <c r="B18" s="70" t="s">
        <v>468</v>
      </c>
      <c r="C18" s="110">
        <v>2</v>
      </c>
      <c r="D18" s="224">
        <f>(C18/(C$16/100))%</f>
        <v>1.2755102040816328E-3</v>
      </c>
      <c r="E18" s="252"/>
      <c r="F18" s="193"/>
      <c r="G18" s="65"/>
      <c r="H18" s="65"/>
      <c r="I18" s="65"/>
      <c r="J18" s="65"/>
    </row>
    <row r="19" spans="2:10" ht="30" customHeight="1" thickBot="1" x14ac:dyDescent="0.3">
      <c r="B19" s="70" t="s">
        <v>697</v>
      </c>
      <c r="C19" s="240">
        <v>181</v>
      </c>
      <c r="D19" s="258">
        <f>(C19/(C$16/100))%</f>
        <v>0.11543367346938777</v>
      </c>
      <c r="E19" s="252"/>
      <c r="F19" s="193"/>
      <c r="G19" s="65"/>
      <c r="H19" s="65"/>
      <c r="I19" s="65"/>
      <c r="J19" s="65"/>
    </row>
    <row r="20" spans="2:10" ht="36.75" customHeight="1" thickBot="1" x14ac:dyDescent="0.3">
      <c r="B20" s="310" t="s">
        <v>704</v>
      </c>
      <c r="C20" s="311">
        <f>SUM(C21:C23)</f>
        <v>75</v>
      </c>
      <c r="D20" s="312">
        <f>(C20/(C$29/100))%</f>
        <v>3.6284470246734396E-2</v>
      </c>
      <c r="E20" s="207"/>
      <c r="F20" s="159"/>
      <c r="G20" s="65"/>
      <c r="H20" s="65"/>
      <c r="I20" s="65"/>
      <c r="J20" s="65"/>
    </row>
    <row r="21" spans="2:10" ht="24" thickBot="1" x14ac:dyDescent="0.3">
      <c r="B21" s="70" t="s">
        <v>467</v>
      </c>
      <c r="C21" s="241">
        <v>1</v>
      </c>
      <c r="D21" s="309">
        <f>(C21/(C$20/100))%</f>
        <v>1.3333333333333332E-2</v>
      </c>
      <c r="E21" s="220"/>
      <c r="F21" s="160"/>
      <c r="G21" s="65"/>
      <c r="H21" s="65"/>
      <c r="I21" s="65"/>
      <c r="J21" s="65"/>
    </row>
    <row r="22" spans="2:10" ht="24" thickBot="1" x14ac:dyDescent="0.3">
      <c r="B22" s="70" t="s">
        <v>468</v>
      </c>
      <c r="C22" s="110">
        <v>5</v>
      </c>
      <c r="D22" s="224">
        <f>(C22/(C$20/100))%</f>
        <v>6.6666666666666666E-2</v>
      </c>
      <c r="E22" s="220"/>
      <c r="F22" s="160"/>
      <c r="G22" s="65"/>
      <c r="H22" s="65"/>
      <c r="I22" s="65"/>
      <c r="J22" s="65"/>
    </row>
    <row r="23" spans="2:10" ht="30" customHeight="1" thickBot="1" x14ac:dyDescent="0.3">
      <c r="B23" s="70" t="s">
        <v>697</v>
      </c>
      <c r="C23" s="240">
        <v>69</v>
      </c>
      <c r="D23" s="258">
        <f>(C23/(C$20/100))%</f>
        <v>0.92</v>
      </c>
      <c r="E23" s="220"/>
      <c r="F23" s="160"/>
      <c r="G23" s="65"/>
      <c r="H23" s="65"/>
      <c r="I23" s="65"/>
      <c r="J23" s="65"/>
    </row>
    <row r="24" spans="2:10" ht="24" thickBot="1" x14ac:dyDescent="0.3">
      <c r="B24" s="310" t="s">
        <v>688</v>
      </c>
      <c r="C24" s="311">
        <f>SUM(C25:C27)</f>
        <v>424</v>
      </c>
      <c r="D24" s="312">
        <f>(C24/(C$29/100))%</f>
        <v>0.20512820512820512</v>
      </c>
      <c r="E24" s="220"/>
      <c r="F24" s="160"/>
      <c r="G24" s="65"/>
      <c r="H24" s="65"/>
      <c r="I24" s="65"/>
      <c r="J24" s="65"/>
    </row>
    <row r="25" spans="2:10" ht="24" thickBot="1" x14ac:dyDescent="0.3">
      <c r="B25" s="70" t="s">
        <v>467</v>
      </c>
      <c r="C25" s="241">
        <v>322</v>
      </c>
      <c r="D25" s="309">
        <f>(C25/(C$24/100))%</f>
        <v>0.75943396226415094</v>
      </c>
      <c r="E25" s="166"/>
      <c r="F25" s="161"/>
      <c r="G25" s="65"/>
      <c r="H25" s="65"/>
      <c r="I25" s="65"/>
      <c r="J25" s="65"/>
    </row>
    <row r="26" spans="2:10" ht="24" thickBot="1" x14ac:dyDescent="0.3">
      <c r="B26" s="70" t="s">
        <v>468</v>
      </c>
      <c r="C26" s="110">
        <v>1</v>
      </c>
      <c r="D26" s="224">
        <f>(C26/(C$24/100))%</f>
        <v>2.3584905660377358E-3</v>
      </c>
      <c r="E26" s="166"/>
      <c r="F26" s="161"/>
      <c r="G26" s="65"/>
      <c r="H26" s="65"/>
      <c r="I26" s="65"/>
      <c r="J26" s="65"/>
    </row>
    <row r="27" spans="2:10" ht="24" thickBot="1" x14ac:dyDescent="0.3">
      <c r="B27" s="70" t="s">
        <v>697</v>
      </c>
      <c r="C27" s="240">
        <v>101</v>
      </c>
      <c r="D27" s="258">
        <f>(C27/(C$24/100))%</f>
        <v>0.23820754716981132</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0.99999999999999989</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705</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700</v>
      </c>
      <c r="D35" s="161"/>
      <c r="E35" s="161"/>
      <c r="F35" s="161"/>
      <c r="G35" s="65"/>
      <c r="H35" s="65"/>
      <c r="I35" s="65"/>
      <c r="J35" s="65"/>
    </row>
    <row r="36" spans="2:10" ht="103.5" customHeight="1" thickBot="1" x14ac:dyDescent="0.3">
      <c r="B36" s="134" t="s">
        <v>277</v>
      </c>
      <c r="C36" s="135" t="s">
        <v>706</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499</v>
      </c>
      <c r="C40" s="377" t="s">
        <v>707</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262" t="s">
        <v>703</v>
      </c>
      <c r="D42" s="262" t="s">
        <v>704</v>
      </c>
      <c r="E42" s="262" t="s">
        <v>688</v>
      </c>
      <c r="F42" s="263" t="s">
        <v>665</v>
      </c>
      <c r="G42" s="65"/>
      <c r="H42" s="65"/>
      <c r="I42" s="65"/>
    </row>
    <row r="43" spans="2:10" ht="24" thickBot="1" x14ac:dyDescent="0.3">
      <c r="B43" s="70" t="s">
        <v>467</v>
      </c>
      <c r="C43" s="180">
        <f>(C17/(C$29/100))%</f>
        <v>0.67005321722302857</v>
      </c>
      <c r="D43" s="180">
        <f>(C21/(C$29/100))%</f>
        <v>4.8379293662312528E-4</v>
      </c>
      <c r="E43" s="180">
        <f>(C25/(C$29/100))%</f>
        <v>0.15578132559264632</v>
      </c>
      <c r="F43" s="265">
        <v>0</v>
      </c>
      <c r="G43" s="65"/>
      <c r="H43" s="65"/>
      <c r="I43" s="65"/>
    </row>
    <row r="44" spans="2:10" ht="24" thickBot="1" x14ac:dyDescent="0.3">
      <c r="B44" s="70" t="s">
        <v>468</v>
      </c>
      <c r="C44" s="196">
        <f>(C18/(C$29/100))%</f>
        <v>9.6758587324625057E-4</v>
      </c>
      <c r="D44" s="196">
        <f>(C22/(C$29/100))%</f>
        <v>2.4189646831156266E-3</v>
      </c>
      <c r="E44" s="196">
        <f>(C26/(C$29/100))%</f>
        <v>4.8379293662312528E-4</v>
      </c>
      <c r="F44" s="267">
        <v>0</v>
      </c>
      <c r="G44" s="65"/>
      <c r="H44" s="65"/>
      <c r="I44" s="65"/>
    </row>
    <row r="45" spans="2:10" ht="34.5" customHeight="1" thickBot="1" x14ac:dyDescent="0.3">
      <c r="B45" s="70" t="s">
        <v>697</v>
      </c>
      <c r="C45" s="196">
        <f>(C19/(C$29/100))%</f>
        <v>8.7566521528785676E-2</v>
      </c>
      <c r="D45" s="196">
        <f>(C23/(C$29/100))%</f>
        <v>3.3381712626995644E-2</v>
      </c>
      <c r="E45" s="196">
        <f>(C27/(C$29/100))%</f>
        <v>4.8863086598935651E-2</v>
      </c>
      <c r="F45" s="267">
        <v>0</v>
      </c>
      <c r="G45" s="65"/>
      <c r="H45" s="65"/>
      <c r="I45" s="65"/>
    </row>
    <row r="46" spans="2:10" ht="24" thickBot="1" x14ac:dyDescent="0.3">
      <c r="B46" s="79" t="s">
        <v>260</v>
      </c>
      <c r="C46" s="212">
        <f>SUM(C43:C45)</f>
        <v>0.75858732462506051</v>
      </c>
      <c r="D46" s="212">
        <f>SUM(D43:D45)</f>
        <v>3.6284470246734396E-2</v>
      </c>
      <c r="E46" s="212">
        <f>SUM(E43:E45)</f>
        <v>0.20512820512820509</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6">
    <dataValidation type="list" allowBlank="1" showInputMessage="1" showErrorMessage="1" promptTitle="VALORES POSIBLES ASIGNADOR IOT" sqref="H6" xr:uid="{3F2C152E-F1A2-4B89-A084-0DDC6B0C2A5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8DCB627E-2BD3-45BF-8F4E-3A8CED97F5DA}">
      <formula1>"vultures@jpcert.or.jp,cve@mitre.org/cve@cert.org.tw,talos-cna@cisco.com/psirt@cisco.com,psirt@bosch.com,OTRO"</formula1>
    </dataValidation>
    <dataValidation type="list" allowBlank="1" showInputMessage="1" showErrorMessage="1" sqref="G5" xr:uid="{4D5177BE-C943-4032-AFC3-49A8157A4273}">
      <formula1>"ALTO,BAJO,NINGUNO"</formula1>
    </dataValidation>
    <dataValidation type="list" allowBlank="1" showInputMessage="1" showErrorMessage="1" promptTitle="VALORES POSIBLES ASIGNADOR IOT" sqref="F5" xr:uid="{80F10B74-12F9-48B4-88C1-AE618028D548}">
      <formula1>"ALTO,BAJO,NINGUNO"</formula1>
    </dataValidation>
    <dataValidation type="list" allowBlank="1" showInputMessage="1" showErrorMessage="1" sqref="G4" xr:uid="{A0586820-8D6E-4246-86DD-D48C68CFE45C}">
      <formula1>"ALTO,BAJO:NINGUNO"</formula1>
    </dataValidation>
    <dataValidation type="list" allowBlank="1" showInputMessage="1" showErrorMessage="1" promptTitle="VALORES POSIBLES ASIGNADOR IOT" sqref="F4" xr:uid="{21BE0832-E325-4BD8-9186-7836B94AD9DC}">
      <formula1>"ALTO,BAJO:NINGUNO"</formula1>
    </dataValidation>
  </dataValidations>
  <hyperlinks>
    <hyperlink ref="F5" r:id="rId1" display="cve@mitre.org/cve@cert.org.tw" xr:uid="{F4537CAF-DDDC-4A5F-A4A6-A93D0B2F9DCE}"/>
    <hyperlink ref="G5" r:id="rId2" display="vultures@jpcert.or.jp" xr:uid="{5041B23C-6333-401B-A9ED-9F0960FE720E}"/>
    <hyperlink ref="F4" r:id="rId3" display="cve@mitre.org/cve@cert.org.tw" xr:uid="{91DE7686-D00C-42DF-A8E7-366296757982}"/>
    <hyperlink ref="G4" r:id="rId4" display="vultures@jpcert.or.jp" xr:uid="{34EABBD4-8B57-47A3-B862-FFC0D10C72F7}"/>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3463-1F97-44A7-AC18-C4A0D5D7F508}">
  <dimension ref="B2:K103"/>
  <sheetViews>
    <sheetView topLeftCell="G1" zoomScale="40" zoomScaleNormal="40" workbookViewId="0">
      <selection activeCell="G5" sqref="G5"/>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290" t="s">
        <v>475</v>
      </c>
      <c r="C4" s="259" t="s">
        <v>476</v>
      </c>
      <c r="D4" s="293" t="s">
        <v>477</v>
      </c>
      <c r="E4" s="4" t="s">
        <v>282</v>
      </c>
      <c r="F4" s="260" t="s">
        <v>467</v>
      </c>
      <c r="G4" s="260" t="s">
        <v>467</v>
      </c>
      <c r="H4" s="336" t="s">
        <v>708</v>
      </c>
      <c r="I4" s="381" t="s">
        <v>812</v>
      </c>
      <c r="J4" s="378"/>
      <c r="K4" s="170"/>
    </row>
    <row r="5" spans="2:11" ht="188.25" customHeight="1" thickTop="1" thickBot="1" x14ac:dyDescent="0.3">
      <c r="B5" s="337" t="s">
        <v>488</v>
      </c>
      <c r="C5" s="259" t="s">
        <v>487</v>
      </c>
      <c r="D5" s="291" t="s">
        <v>489</v>
      </c>
      <c r="E5" s="4" t="s">
        <v>282</v>
      </c>
      <c r="F5" s="260" t="s">
        <v>467</v>
      </c>
      <c r="G5" s="260" t="s">
        <v>467</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715</v>
      </c>
      <c r="D12" s="12"/>
      <c r="E12" s="12"/>
      <c r="F12" s="12"/>
      <c r="G12" s="65"/>
      <c r="H12" s="65"/>
      <c r="I12" s="65"/>
      <c r="J12" s="65"/>
    </row>
    <row r="13" spans="2:11" ht="102.75" customHeight="1" thickBot="1" x14ac:dyDescent="0.4">
      <c r="B13" s="13" t="s">
        <v>277</v>
      </c>
      <c r="C13" s="59" t="s">
        <v>716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26" t="s">
        <v>719</v>
      </c>
      <c r="C15" s="27" t="s">
        <v>12</v>
      </c>
      <c r="D15" s="308" t="s">
        <v>714</v>
      </c>
      <c r="E15" s="193"/>
      <c r="F15" s="193"/>
      <c r="G15" s="65"/>
      <c r="H15" s="65"/>
      <c r="I15" s="65"/>
      <c r="J15" s="65"/>
    </row>
    <row r="16" spans="2:11" ht="31.5" customHeight="1" thickBot="1" x14ac:dyDescent="0.3">
      <c r="B16" s="310" t="s">
        <v>703</v>
      </c>
      <c r="C16" s="311">
        <f>SUM(C17:C19)</f>
        <v>1568</v>
      </c>
      <c r="D16" s="312">
        <f>(C16/(C$29/100))%</f>
        <v>0.7585873246250604</v>
      </c>
      <c r="E16" s="252"/>
      <c r="F16" s="193"/>
      <c r="G16" s="65"/>
      <c r="H16" s="65"/>
      <c r="I16" s="65"/>
      <c r="J16" s="65"/>
    </row>
    <row r="17" spans="2:10" ht="35.25" customHeight="1" thickBot="1" x14ac:dyDescent="0.3">
      <c r="B17" s="70" t="s">
        <v>467</v>
      </c>
      <c r="C17" s="241">
        <v>1328</v>
      </c>
      <c r="D17" s="309">
        <f>(C17/(C$16/100))%</f>
        <v>0.84693877551020402</v>
      </c>
      <c r="E17" s="252"/>
      <c r="F17" s="193"/>
      <c r="G17" s="65"/>
      <c r="H17" s="65"/>
      <c r="I17" s="65"/>
      <c r="J17" s="65"/>
    </row>
    <row r="18" spans="2:10" ht="39" customHeight="1" thickBot="1" x14ac:dyDescent="0.3">
      <c r="B18" s="70" t="s">
        <v>468</v>
      </c>
      <c r="C18" s="110">
        <v>3</v>
      </c>
      <c r="D18" s="224">
        <f>(C18/(C$16/100))%</f>
        <v>1.9132653061224489E-3</v>
      </c>
      <c r="E18" s="252"/>
      <c r="F18" s="193"/>
      <c r="G18" s="65"/>
      <c r="H18" s="65"/>
      <c r="I18" s="65"/>
      <c r="J18" s="65"/>
    </row>
    <row r="19" spans="2:10" ht="30" customHeight="1" thickBot="1" x14ac:dyDescent="0.3">
      <c r="B19" s="70" t="s">
        <v>689</v>
      </c>
      <c r="C19" s="240">
        <v>237</v>
      </c>
      <c r="D19" s="258">
        <f>(C19/(C$16/100))%</f>
        <v>0.15114795918367346</v>
      </c>
      <c r="E19" s="252"/>
      <c r="F19" s="193"/>
      <c r="G19" s="65"/>
      <c r="H19" s="65"/>
      <c r="I19" s="65"/>
      <c r="J19" s="65"/>
    </row>
    <row r="20" spans="2:10" ht="36.75" customHeight="1" thickBot="1" x14ac:dyDescent="0.3">
      <c r="B20" s="310" t="s">
        <v>704</v>
      </c>
      <c r="C20" s="311">
        <f>SUM(C21:C23)</f>
        <v>75</v>
      </c>
      <c r="D20" s="312">
        <f>(C20/(C$29/100))%</f>
        <v>3.6284470246734396E-2</v>
      </c>
      <c r="E20" s="207"/>
      <c r="F20" s="159"/>
      <c r="G20" s="65"/>
      <c r="H20" s="65"/>
      <c r="I20" s="65"/>
      <c r="J20" s="65"/>
    </row>
    <row r="21" spans="2:10" ht="24" thickBot="1" x14ac:dyDescent="0.3">
      <c r="B21" s="70" t="s">
        <v>467</v>
      </c>
      <c r="C21" s="241">
        <v>0</v>
      </c>
      <c r="D21" s="309">
        <f>(C21/(C$20/100))%</f>
        <v>0</v>
      </c>
      <c r="E21" s="220"/>
      <c r="F21" s="160"/>
      <c r="G21" s="65"/>
      <c r="H21" s="65"/>
      <c r="I21" s="65"/>
      <c r="J21" s="65"/>
    </row>
    <row r="22" spans="2:10" ht="24" thickBot="1" x14ac:dyDescent="0.3">
      <c r="B22" s="70" t="s">
        <v>468</v>
      </c>
      <c r="C22" s="110">
        <v>51</v>
      </c>
      <c r="D22" s="224">
        <f>(C22/(C$20/100))%</f>
        <v>0.68</v>
      </c>
      <c r="E22" s="220"/>
      <c r="F22" s="160"/>
      <c r="G22" s="65"/>
      <c r="H22" s="65"/>
      <c r="I22" s="65"/>
      <c r="J22" s="65"/>
    </row>
    <row r="23" spans="2:10" ht="30" customHeight="1" thickBot="1" x14ac:dyDescent="0.3">
      <c r="B23" s="70" t="s">
        <v>689</v>
      </c>
      <c r="C23" s="240">
        <v>24</v>
      </c>
      <c r="D23" s="258">
        <f>(C23/(C$20/100))%</f>
        <v>0.32</v>
      </c>
      <c r="E23" s="220"/>
      <c r="F23" s="160"/>
      <c r="G23" s="65"/>
      <c r="H23" s="65"/>
      <c r="I23" s="65"/>
      <c r="J23" s="65"/>
    </row>
    <row r="24" spans="2:10" ht="24" thickBot="1" x14ac:dyDescent="0.3">
      <c r="B24" s="310" t="s">
        <v>688</v>
      </c>
      <c r="C24" s="311">
        <f>SUM(C25:C27)</f>
        <v>424</v>
      </c>
      <c r="D24" s="312">
        <f>(C24/(C$29/100))%</f>
        <v>0.20512820512820512</v>
      </c>
      <c r="E24" s="220"/>
      <c r="F24" s="160"/>
      <c r="G24" s="65"/>
      <c r="H24" s="65"/>
      <c r="I24" s="65"/>
      <c r="J24" s="65"/>
    </row>
    <row r="25" spans="2:10" ht="24" thickBot="1" x14ac:dyDescent="0.3">
      <c r="B25" s="70" t="s">
        <v>467</v>
      </c>
      <c r="C25" s="241">
        <v>35</v>
      </c>
      <c r="D25" s="309">
        <f>(C25/(C$24/100))%</f>
        <v>8.254716981132075E-2</v>
      </c>
      <c r="E25" s="166"/>
      <c r="F25" s="161"/>
      <c r="G25" s="65"/>
      <c r="H25" s="65"/>
      <c r="I25" s="65"/>
      <c r="J25" s="65"/>
    </row>
    <row r="26" spans="2:10" ht="24" thickBot="1" x14ac:dyDescent="0.3">
      <c r="B26" s="70" t="s">
        <v>468</v>
      </c>
      <c r="C26" s="110">
        <v>11</v>
      </c>
      <c r="D26" s="224">
        <f>(C26/(C$24/100))%</f>
        <v>2.5943396226415092E-2</v>
      </c>
      <c r="E26" s="166"/>
      <c r="F26" s="161"/>
      <c r="G26" s="65"/>
      <c r="H26" s="65"/>
      <c r="I26" s="65"/>
      <c r="J26" s="65"/>
    </row>
    <row r="27" spans="2:10" ht="24" thickBot="1" x14ac:dyDescent="0.3">
      <c r="B27" s="70" t="s">
        <v>689</v>
      </c>
      <c r="C27" s="240">
        <v>378</v>
      </c>
      <c r="D27" s="258">
        <f>(C27/(C$24/100))%</f>
        <v>0.89150943396226412</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0.99999999999999989</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717</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715</v>
      </c>
      <c r="D35" s="161"/>
      <c r="E35" s="161"/>
      <c r="F35" s="161"/>
      <c r="G35" s="65"/>
      <c r="H35" s="65"/>
      <c r="I35" s="65"/>
      <c r="J35" s="65"/>
    </row>
    <row r="36" spans="2:10" ht="103.5" customHeight="1" thickBot="1" x14ac:dyDescent="0.3">
      <c r="B36" s="134" t="s">
        <v>277</v>
      </c>
      <c r="C36" s="135" t="s">
        <v>718</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491</v>
      </c>
      <c r="C40" s="377" t="s">
        <v>707</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262" t="s">
        <v>703</v>
      </c>
      <c r="D42" s="262" t="s">
        <v>704</v>
      </c>
      <c r="E42" s="262" t="s">
        <v>688</v>
      </c>
      <c r="F42" s="263" t="s">
        <v>665</v>
      </c>
      <c r="G42" s="65"/>
      <c r="H42" s="65"/>
      <c r="I42" s="65"/>
    </row>
    <row r="43" spans="2:10" ht="24" thickBot="1" x14ac:dyDescent="0.3">
      <c r="B43" s="70" t="s">
        <v>467</v>
      </c>
      <c r="C43" s="180">
        <f>(C17/(C$29/100))%</f>
        <v>0.64247701983551042</v>
      </c>
      <c r="D43" s="180">
        <f>(C21/(C$29/100))%</f>
        <v>0</v>
      </c>
      <c r="E43" s="180">
        <f>(C25/(C$29/100))%</f>
        <v>1.6932752781809383E-2</v>
      </c>
      <c r="F43" s="265">
        <v>0</v>
      </c>
      <c r="G43" s="65"/>
      <c r="H43" s="65"/>
      <c r="I43" s="65"/>
    </row>
    <row r="44" spans="2:10" ht="24" thickBot="1" x14ac:dyDescent="0.3">
      <c r="B44" s="70" t="s">
        <v>468</v>
      </c>
      <c r="C44" s="196">
        <f>(C18/(C$29/100))%</f>
        <v>1.4513788098693759E-3</v>
      </c>
      <c r="D44" s="196">
        <f>(C22/(C$29/100))%</f>
        <v>2.4673439767779391E-2</v>
      </c>
      <c r="E44" s="196">
        <f>(C26/(C$29/100))%</f>
        <v>5.3217223028543779E-3</v>
      </c>
      <c r="F44" s="267">
        <v>0</v>
      </c>
      <c r="G44" s="65"/>
      <c r="H44" s="65"/>
      <c r="I44" s="65"/>
    </row>
    <row r="45" spans="2:10" ht="34.5" customHeight="1" thickBot="1" x14ac:dyDescent="0.3">
      <c r="B45" s="70" t="s">
        <v>689</v>
      </c>
      <c r="C45" s="196">
        <f>(C19/(C$29/100))%</f>
        <v>0.11465892597968068</v>
      </c>
      <c r="D45" s="196">
        <f>(C23/(C$29/100))%</f>
        <v>1.1611030478955007E-2</v>
      </c>
      <c r="E45" s="196">
        <f>(C27/(C$29/100))%</f>
        <v>0.18287373004354135</v>
      </c>
      <c r="F45" s="267">
        <v>0</v>
      </c>
      <c r="G45" s="65"/>
      <c r="H45" s="65"/>
      <c r="I45" s="65"/>
    </row>
    <row r="46" spans="2:10" ht="24" thickBot="1" x14ac:dyDescent="0.3">
      <c r="B46" s="79" t="s">
        <v>260</v>
      </c>
      <c r="C46" s="212">
        <f>SUM(C43:C45)</f>
        <v>0.7585873246250604</v>
      </c>
      <c r="D46" s="212">
        <f>SUM(D43:D45)</f>
        <v>3.6284470246734396E-2</v>
      </c>
      <c r="E46" s="212">
        <f>SUM(E43:E45)</f>
        <v>0.20512820512820512</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6">
    <dataValidation type="list" allowBlank="1" showInputMessage="1" showErrorMessage="1" promptTitle="VALORES POSIBLES ASIGNADOR IOT" sqref="F4" xr:uid="{5EFA899B-F69D-4E51-A255-64B711D6EB25}">
      <formula1>"ALTO,BAJO:NINGUNO"</formula1>
    </dataValidation>
    <dataValidation type="list" allowBlank="1" showInputMessage="1" showErrorMessage="1" sqref="G4" xr:uid="{DD391A9D-ADFD-415E-A291-CE49984B44F5}">
      <formula1>"ALTO,BAJO:NINGUNO"</formula1>
    </dataValidation>
    <dataValidation type="list" allowBlank="1" showInputMessage="1" showErrorMessage="1" promptTitle="VALORES POSIBLES ASIGNADOR IOT" sqref="F5" xr:uid="{62697AB7-18EB-4463-BD81-9E2CF2FDDC56}">
      <formula1>"ALTO,BAJO,NINGUNO"</formula1>
    </dataValidation>
    <dataValidation type="list" allowBlank="1" showInputMessage="1" showErrorMessage="1" sqref="G5" xr:uid="{8D435F95-3A4F-46A5-B3BA-D89CB973B60B}">
      <formula1>"ALTO,BAJO,NINGUNO"</formula1>
    </dataValidation>
    <dataValidation type="list" allowBlank="1" showInputMessage="1" showErrorMessage="1" sqref="I6" xr:uid="{9ED28D48-1BDD-4A7D-9226-F67058330AD5}">
      <formula1>"vultures@jpcert.or.jp,cve@mitre.org/cve@cert.org.tw,talos-cna@cisco.com/psirt@cisco.com,psirt@bosch.com,OTRO"</formula1>
    </dataValidation>
    <dataValidation type="list" allowBlank="1" showInputMessage="1" showErrorMessage="1" promptTitle="VALORES POSIBLES ASIGNADOR IOT" sqref="H6" xr:uid="{8D1A699F-A8BF-4571-BF95-D0E7A63125AC}">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2BA4F78C-0FB2-4F5C-B7FE-284D3E0DF851}"/>
    <hyperlink ref="G4" r:id="rId2" display="vultures@jpcert.or.jp" xr:uid="{69ACE5C9-E208-4C53-AD2A-BFE9ABAC86E7}"/>
    <hyperlink ref="F5" r:id="rId3" display="cve@mitre.org/cve@cert.org.tw" xr:uid="{67FAC878-DC13-4507-9CD3-4CCC0AE88F96}"/>
    <hyperlink ref="G5" r:id="rId4" display="vultures@jpcert.or.jp" xr:uid="{35417402-C5C5-484A-8D34-83F6D08BCFCA}"/>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C1AB8-0776-4850-8288-4B972511D118}">
  <dimension ref="B2:K103"/>
  <sheetViews>
    <sheetView topLeftCell="A12" zoomScale="40" zoomScaleNormal="40" workbookViewId="0">
      <selection activeCell="C62" sqref="C62"/>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71.75" customHeight="1" thickTop="1" thickBot="1" x14ac:dyDescent="0.3">
      <c r="B4" s="304" t="s">
        <v>501</v>
      </c>
      <c r="C4" s="297" t="s">
        <v>500</v>
      </c>
      <c r="D4" s="305" t="s">
        <v>502</v>
      </c>
      <c r="E4" s="289" t="s">
        <v>282</v>
      </c>
      <c r="F4" s="306" t="s">
        <v>467</v>
      </c>
      <c r="G4" s="306" t="s">
        <v>467</v>
      </c>
      <c r="H4" s="336" t="s">
        <v>708</v>
      </c>
      <c r="I4" s="381" t="s">
        <v>720</v>
      </c>
      <c r="J4" s="378"/>
      <c r="K4" s="170"/>
    </row>
    <row r="5" spans="2:11" ht="188.25" customHeight="1" thickTop="1" thickBot="1" x14ac:dyDescent="0.3">
      <c r="B5" s="304" t="s">
        <v>488</v>
      </c>
      <c r="C5" s="297" t="s">
        <v>487</v>
      </c>
      <c r="D5" s="305" t="s">
        <v>489</v>
      </c>
      <c r="E5" s="289" t="s">
        <v>282</v>
      </c>
      <c r="F5" s="306" t="s">
        <v>467</v>
      </c>
      <c r="G5" s="306" t="s">
        <v>467</v>
      </c>
      <c r="H5" s="272" t="s">
        <v>479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721</v>
      </c>
      <c r="D12" s="12"/>
      <c r="E12" s="12"/>
      <c r="F12" s="12"/>
      <c r="G12" s="65"/>
      <c r="H12" s="65"/>
      <c r="I12" s="65"/>
      <c r="J12" s="65"/>
    </row>
    <row r="13" spans="2:11" ht="102.75" customHeight="1" thickBot="1" x14ac:dyDescent="0.4">
      <c r="B13" s="13" t="s">
        <v>277</v>
      </c>
      <c r="C13" s="59" t="s">
        <v>722</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26" t="s">
        <v>729</v>
      </c>
      <c r="C15" s="27" t="s">
        <v>12</v>
      </c>
      <c r="D15" s="308" t="s">
        <v>723</v>
      </c>
      <c r="E15" s="193"/>
      <c r="F15" s="193"/>
      <c r="G15" s="65"/>
      <c r="H15" s="65"/>
      <c r="I15" s="65"/>
      <c r="J15" s="65"/>
    </row>
    <row r="16" spans="2:11" ht="31.5" customHeight="1" thickBot="1" x14ac:dyDescent="0.3">
      <c r="B16" s="310" t="s">
        <v>724</v>
      </c>
      <c r="C16" s="311">
        <f>SUM(C17:C19)</f>
        <v>1708</v>
      </c>
      <c r="D16" s="312">
        <f>(C16/(C$29/100))%</f>
        <v>0.82631833575229796</v>
      </c>
      <c r="E16" s="252"/>
      <c r="F16" s="193"/>
      <c r="G16" s="65"/>
      <c r="H16" s="65"/>
      <c r="I16" s="65"/>
      <c r="J16" s="65"/>
    </row>
    <row r="17" spans="2:10" ht="35.25" customHeight="1" thickBot="1" x14ac:dyDescent="0.3">
      <c r="B17" s="70" t="s">
        <v>467</v>
      </c>
      <c r="C17" s="241">
        <v>1316</v>
      </c>
      <c r="D17" s="309">
        <f>(C17/(C$16/100))%</f>
        <v>0.77049180327868849</v>
      </c>
      <c r="E17" s="252"/>
      <c r="F17" s="193"/>
      <c r="G17" s="65"/>
      <c r="H17" s="65"/>
      <c r="I17" s="65"/>
      <c r="J17" s="65"/>
    </row>
    <row r="18" spans="2:10" ht="39" customHeight="1" thickBot="1" x14ac:dyDescent="0.3">
      <c r="B18" s="70" t="s">
        <v>468</v>
      </c>
      <c r="C18" s="110">
        <v>3</v>
      </c>
      <c r="D18" s="224">
        <f>(C18/(C$16/100))%</f>
        <v>1.7564402810304452E-3</v>
      </c>
      <c r="E18" s="252"/>
      <c r="F18" s="193"/>
      <c r="G18" s="65"/>
      <c r="H18" s="65"/>
      <c r="I18" s="65"/>
      <c r="J18" s="65"/>
    </row>
    <row r="19" spans="2:10" ht="30" customHeight="1" thickBot="1" x14ac:dyDescent="0.3">
      <c r="B19" s="70" t="s">
        <v>689</v>
      </c>
      <c r="C19" s="240">
        <v>389</v>
      </c>
      <c r="D19" s="258">
        <f>(C19/(C$16/100))%</f>
        <v>0.22775175644028106</v>
      </c>
      <c r="E19" s="252"/>
      <c r="F19" s="193"/>
      <c r="G19" s="65"/>
      <c r="H19" s="65"/>
      <c r="I19" s="65"/>
      <c r="J19" s="65"/>
    </row>
    <row r="20" spans="2:10" ht="36.75" customHeight="1" thickBot="1" x14ac:dyDescent="0.3">
      <c r="B20" s="310" t="s">
        <v>725</v>
      </c>
      <c r="C20" s="311">
        <f>SUM(C21:C23)</f>
        <v>8</v>
      </c>
      <c r="D20" s="312">
        <f>(C20/(C$29/100))%</f>
        <v>3.8703434929850023E-3</v>
      </c>
      <c r="E20" s="207"/>
      <c r="F20" s="159"/>
      <c r="G20" s="65"/>
      <c r="H20" s="65"/>
      <c r="I20" s="65"/>
      <c r="J20" s="65"/>
    </row>
    <row r="21" spans="2:10" ht="24" thickBot="1" x14ac:dyDescent="0.3">
      <c r="B21" s="70" t="s">
        <v>467</v>
      </c>
      <c r="C21" s="241">
        <v>1</v>
      </c>
      <c r="D21" s="309">
        <f>(C21/(C$20/100))%</f>
        <v>0.125</v>
      </c>
      <c r="E21" s="220"/>
      <c r="F21" s="160"/>
      <c r="G21" s="65"/>
      <c r="H21" s="65"/>
      <c r="I21" s="65"/>
      <c r="J21" s="65"/>
    </row>
    <row r="22" spans="2:10" ht="24" thickBot="1" x14ac:dyDescent="0.3">
      <c r="B22" s="70" t="s">
        <v>468</v>
      </c>
      <c r="C22" s="110">
        <v>6</v>
      </c>
      <c r="D22" s="224">
        <f>(C22/(C$20/100))%</f>
        <v>0.75</v>
      </c>
      <c r="E22" s="220"/>
      <c r="F22" s="160"/>
      <c r="G22" s="65"/>
      <c r="H22" s="65"/>
      <c r="I22" s="65"/>
      <c r="J22" s="65"/>
    </row>
    <row r="23" spans="2:10" ht="30" customHeight="1" thickBot="1" x14ac:dyDescent="0.3">
      <c r="B23" s="70" t="s">
        <v>689</v>
      </c>
      <c r="C23" s="240">
        <v>1</v>
      </c>
      <c r="D23" s="258">
        <f>(C23/(C$20/100))%</f>
        <v>0.125</v>
      </c>
      <c r="E23" s="220"/>
      <c r="F23" s="160"/>
      <c r="G23" s="65"/>
      <c r="H23" s="65"/>
      <c r="I23" s="65"/>
      <c r="J23" s="65"/>
    </row>
    <row r="24" spans="2:10" ht="24" thickBot="1" x14ac:dyDescent="0.3">
      <c r="B24" s="310" t="s">
        <v>697</v>
      </c>
      <c r="C24" s="311">
        <f>SUM(C25:C27)</f>
        <v>351</v>
      </c>
      <c r="D24" s="312">
        <f>(C24/(C$29/100))%</f>
        <v>0.16981132075471694</v>
      </c>
      <c r="E24" s="220"/>
      <c r="F24" s="160"/>
      <c r="G24" s="65"/>
      <c r="H24" s="65"/>
      <c r="I24" s="65"/>
      <c r="J24" s="65"/>
    </row>
    <row r="25" spans="2:10" ht="24" thickBot="1" x14ac:dyDescent="0.3">
      <c r="B25" s="70" t="s">
        <v>467</v>
      </c>
      <c r="C25" s="241">
        <v>46</v>
      </c>
      <c r="D25" s="309">
        <f>(C25/(C$24/100))%</f>
        <v>0.13105413105413105</v>
      </c>
      <c r="E25" s="166"/>
      <c r="F25" s="161"/>
      <c r="G25" s="65"/>
      <c r="H25" s="65"/>
      <c r="I25" s="65"/>
      <c r="J25" s="65"/>
    </row>
    <row r="26" spans="2:10" ht="24" thickBot="1" x14ac:dyDescent="0.3">
      <c r="B26" s="70" t="s">
        <v>468</v>
      </c>
      <c r="C26" s="110">
        <v>56</v>
      </c>
      <c r="D26" s="224">
        <f>(C26/(C$24/100))%</f>
        <v>0.15954415954415954</v>
      </c>
      <c r="E26" s="166"/>
      <c r="F26" s="161"/>
      <c r="G26" s="65"/>
      <c r="H26" s="65"/>
      <c r="I26" s="65"/>
      <c r="J26" s="65"/>
    </row>
    <row r="27" spans="2:10" ht="24" thickBot="1" x14ac:dyDescent="0.3">
      <c r="B27" s="70" t="s">
        <v>689</v>
      </c>
      <c r="C27" s="240">
        <v>249</v>
      </c>
      <c r="D27" s="258">
        <f>(C27/(C$24/100))%</f>
        <v>0.70940170940170943</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0.99999999999999989</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726</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721</v>
      </c>
      <c r="D35" s="161"/>
      <c r="E35" s="161"/>
      <c r="F35" s="161"/>
      <c r="G35" s="65"/>
      <c r="H35" s="65"/>
      <c r="I35" s="65"/>
      <c r="J35" s="65"/>
    </row>
    <row r="36" spans="2:10" ht="103.5" customHeight="1" thickBot="1" x14ac:dyDescent="0.3">
      <c r="B36" s="134" t="s">
        <v>277</v>
      </c>
      <c r="C36" s="135" t="s">
        <v>727</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491</v>
      </c>
      <c r="C40" s="377" t="s">
        <v>728</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262" t="s">
        <v>724</v>
      </c>
      <c r="D42" s="262" t="s">
        <v>725</v>
      </c>
      <c r="E42" s="262" t="s">
        <v>697</v>
      </c>
      <c r="F42" s="263" t="s">
        <v>665</v>
      </c>
      <c r="G42" s="65"/>
      <c r="H42" s="65"/>
      <c r="I42" s="65"/>
    </row>
    <row r="43" spans="2:10" ht="24" thickBot="1" x14ac:dyDescent="0.3">
      <c r="B43" s="70" t="s">
        <v>467</v>
      </c>
      <c r="C43" s="180">
        <f>(C17/(C$29/100))%</f>
        <v>0.63667150459603283</v>
      </c>
      <c r="D43" s="180">
        <f>(C21/(C$29/100))%</f>
        <v>4.8379293662312528E-4</v>
      </c>
      <c r="E43" s="180">
        <f>(C25/(C$29/100))%</f>
        <v>2.2254475084663761E-2</v>
      </c>
      <c r="F43" s="265">
        <v>0</v>
      </c>
      <c r="G43" s="65"/>
      <c r="H43" s="65"/>
      <c r="I43" s="65"/>
    </row>
    <row r="44" spans="2:10" ht="24" thickBot="1" x14ac:dyDescent="0.3">
      <c r="B44" s="70" t="s">
        <v>468</v>
      </c>
      <c r="C44" s="196">
        <f>(C18/(C$29/100))%</f>
        <v>1.4513788098693759E-3</v>
      </c>
      <c r="D44" s="196">
        <f>(C22/(C$29/100))%</f>
        <v>2.9027576197387518E-3</v>
      </c>
      <c r="E44" s="196">
        <f>(C26/(C$29/100))%</f>
        <v>2.7092404450895016E-2</v>
      </c>
      <c r="F44" s="267">
        <v>0</v>
      </c>
      <c r="G44" s="65"/>
      <c r="H44" s="65"/>
      <c r="I44" s="65"/>
    </row>
    <row r="45" spans="2:10" ht="34.5" customHeight="1" thickBot="1" x14ac:dyDescent="0.3">
      <c r="B45" s="70" t="s">
        <v>689</v>
      </c>
      <c r="C45" s="196">
        <f>(C19/(C$29/100))%</f>
        <v>0.18819545234639573</v>
      </c>
      <c r="D45" s="196">
        <f>(C23/(C$29/100))%</f>
        <v>4.8379293662312528E-4</v>
      </c>
      <c r="E45" s="196">
        <f>(C27/(C$29/100))%</f>
        <v>0.12046444121915818</v>
      </c>
      <c r="F45" s="267">
        <v>0</v>
      </c>
      <c r="G45" s="65"/>
      <c r="H45" s="65"/>
      <c r="I45" s="65"/>
    </row>
    <row r="46" spans="2:10" ht="24" thickBot="1" x14ac:dyDescent="0.3">
      <c r="B46" s="79" t="s">
        <v>260</v>
      </c>
      <c r="C46" s="212">
        <f>SUM(C43:C45)</f>
        <v>0.82631833575229785</v>
      </c>
      <c r="D46" s="212">
        <f>SUM(D43:D45)</f>
        <v>3.8703434929850023E-3</v>
      </c>
      <c r="E46" s="212">
        <f>SUM(E43:E45)</f>
        <v>0.16981132075471694</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4">
    <dataValidation type="list" allowBlank="1" showInputMessage="1" showErrorMessage="1" promptTitle="VALORES POSIBLES ASIGNADOR IOT" sqref="H6" xr:uid="{20A031E8-4255-4453-8573-1BC11A44BD3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82126A3F-49BF-448D-AEAF-3DCF948AD73B}">
      <formula1>"vultures@jpcert.or.jp,cve@mitre.org/cve@cert.org.tw,talos-cna@cisco.com/psirt@cisco.com,psirt@bosch.com,OTRO"</formula1>
    </dataValidation>
    <dataValidation type="list" allowBlank="1" showInputMessage="1" showErrorMessage="1" sqref="G4:G5" xr:uid="{52F03B4C-2DFC-4953-A062-7294ED6E6DBB}">
      <formula1>"ALTO,BAJO,NINGUNO"</formula1>
    </dataValidation>
    <dataValidation type="list" allowBlank="1" showInputMessage="1" showErrorMessage="1" promptTitle="VALORES POSIBLES ASIGNADOR IOT" sqref="F4:F5" xr:uid="{2D13F06E-6CEF-4077-BB1F-6B10AE9F6450}">
      <formula1>"ALTO,BAJO,NINGUNO"</formula1>
    </dataValidation>
  </dataValidations>
  <hyperlinks>
    <hyperlink ref="F5" r:id="rId1" display="cve@mitre.org/cve@cert.org.tw" xr:uid="{56B5E1D3-6520-4C1C-ADE0-2D3C6D0391BF}"/>
    <hyperlink ref="G5" r:id="rId2" display="vultures@jpcert.or.jp" xr:uid="{DEBECB5E-9B56-4A2D-B627-4EB2F9D8C7E7}"/>
    <hyperlink ref="F4" r:id="rId3" display="cve@mitre.org/cve@cert.org.tw" xr:uid="{BA991D97-6980-48B1-BF49-61EB7E2A003F}"/>
    <hyperlink ref="G4" r:id="rId4" display="vultures@jpcert.or.jp" xr:uid="{D759D62B-C73E-4485-A91F-CDA215FB202F}"/>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9955D-0DF9-4CA4-B005-45AF3906A8C7}">
  <dimension ref="B2:K103"/>
  <sheetViews>
    <sheetView topLeftCell="A45" zoomScale="40" zoomScaleNormal="40" workbookViewId="0">
      <selection activeCell="C18" sqref="C18"/>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71.75" customHeight="1" thickTop="1" thickBot="1" x14ac:dyDescent="0.3">
      <c r="B4" s="304" t="s">
        <v>501</v>
      </c>
      <c r="C4" s="297" t="s">
        <v>500</v>
      </c>
      <c r="D4" s="305" t="s">
        <v>502</v>
      </c>
      <c r="E4" s="289" t="s">
        <v>282</v>
      </c>
      <c r="F4" s="306" t="s">
        <v>467</v>
      </c>
      <c r="G4" s="306" t="s">
        <v>467</v>
      </c>
      <c r="H4" s="336" t="s">
        <v>708</v>
      </c>
      <c r="I4" s="381" t="s">
        <v>734</v>
      </c>
      <c r="J4" s="378"/>
      <c r="K4" s="170"/>
    </row>
    <row r="5" spans="2:11" ht="188.25" customHeight="1" thickTop="1" thickBot="1" x14ac:dyDescent="0.3">
      <c r="B5" s="290" t="s">
        <v>475</v>
      </c>
      <c r="C5" s="259" t="s">
        <v>476</v>
      </c>
      <c r="D5" s="293" t="s">
        <v>477</v>
      </c>
      <c r="E5" s="4" t="s">
        <v>282</v>
      </c>
      <c r="F5" s="260" t="s">
        <v>467</v>
      </c>
      <c r="G5" s="260" t="s">
        <v>467</v>
      </c>
      <c r="H5" s="336" t="s">
        <v>708</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730</v>
      </c>
      <c r="D12" s="12"/>
      <c r="E12" s="12"/>
      <c r="F12" s="12"/>
      <c r="G12" s="65"/>
      <c r="H12" s="65"/>
      <c r="I12" s="65"/>
      <c r="J12" s="65"/>
    </row>
    <row r="13" spans="2:11" ht="102.75" customHeight="1" thickBot="1" x14ac:dyDescent="0.4">
      <c r="B13" s="13" t="s">
        <v>277</v>
      </c>
      <c r="C13" s="59" t="s">
        <v>731</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26" t="s">
        <v>735</v>
      </c>
      <c r="C15" s="27" t="s">
        <v>12</v>
      </c>
      <c r="D15" s="308" t="s">
        <v>736</v>
      </c>
      <c r="E15" s="193"/>
      <c r="F15" s="193"/>
      <c r="G15" s="65"/>
      <c r="H15" s="65"/>
      <c r="I15" s="65"/>
      <c r="J15" s="65"/>
    </row>
    <row r="16" spans="2:11" ht="31.5" customHeight="1" thickBot="1" x14ac:dyDescent="0.3">
      <c r="B16" s="310" t="s">
        <v>724</v>
      </c>
      <c r="C16" s="311">
        <f>SUM(C17:C19)</f>
        <v>1708</v>
      </c>
      <c r="D16" s="312">
        <f>(C16/(C$29/100))%</f>
        <v>0.82631833575229796</v>
      </c>
      <c r="E16" s="252"/>
      <c r="F16" s="193"/>
      <c r="G16" s="65"/>
      <c r="H16" s="65"/>
      <c r="I16" s="65"/>
      <c r="J16" s="65"/>
    </row>
    <row r="17" spans="2:10" ht="35.25" customHeight="1" thickBot="1" x14ac:dyDescent="0.3">
      <c r="B17" s="70" t="s">
        <v>467</v>
      </c>
      <c r="C17" s="241">
        <v>1385</v>
      </c>
      <c r="D17" s="309">
        <f>(C17/(C$16/100))%</f>
        <v>0.81088992974238883</v>
      </c>
      <c r="E17" s="252"/>
      <c r="F17" s="193"/>
      <c r="G17" s="65"/>
      <c r="H17" s="65"/>
      <c r="I17" s="65"/>
      <c r="J17" s="65"/>
    </row>
    <row r="18" spans="2:10" ht="39" customHeight="1" thickBot="1" x14ac:dyDescent="0.3">
      <c r="B18" s="70" t="s">
        <v>468</v>
      </c>
      <c r="C18" s="110">
        <v>1</v>
      </c>
      <c r="D18" s="224">
        <f>(C18/(C$16/100))%</f>
        <v>5.8548009367681499E-4</v>
      </c>
      <c r="E18" s="252"/>
      <c r="F18" s="193"/>
      <c r="G18" s="65"/>
      <c r="H18" s="65"/>
      <c r="I18" s="65"/>
      <c r="J18" s="65"/>
    </row>
    <row r="19" spans="2:10" ht="30" customHeight="1" thickBot="1" x14ac:dyDescent="0.3">
      <c r="B19" s="70" t="s">
        <v>688</v>
      </c>
      <c r="C19" s="240">
        <v>322</v>
      </c>
      <c r="D19" s="258">
        <f>(C19/(C$16/100))%</f>
        <v>0.18852459016393447</v>
      </c>
      <c r="E19" s="252"/>
      <c r="F19" s="193"/>
      <c r="G19" s="65"/>
      <c r="H19" s="65"/>
      <c r="I19" s="65"/>
      <c r="J19" s="65"/>
    </row>
    <row r="20" spans="2:10" ht="36.75" customHeight="1" thickBot="1" x14ac:dyDescent="0.3">
      <c r="B20" s="310" t="s">
        <v>725</v>
      </c>
      <c r="C20" s="311">
        <f>SUM(C21:C23)</f>
        <v>8</v>
      </c>
      <c r="D20" s="312">
        <f>(C20/(C$29/100))%</f>
        <v>3.8703434929850023E-3</v>
      </c>
      <c r="E20" s="207"/>
      <c r="F20" s="159"/>
      <c r="G20" s="65"/>
      <c r="H20" s="65"/>
      <c r="I20" s="65"/>
      <c r="J20" s="65"/>
    </row>
    <row r="21" spans="2:10" ht="24" thickBot="1" x14ac:dyDescent="0.3">
      <c r="B21" s="70" t="s">
        <v>467</v>
      </c>
      <c r="C21" s="241">
        <v>2</v>
      </c>
      <c r="D21" s="309">
        <f>(C21/(C$20/100))%</f>
        <v>0.25</v>
      </c>
      <c r="E21" s="220"/>
      <c r="F21" s="160"/>
      <c r="G21" s="65"/>
      <c r="H21" s="65"/>
      <c r="I21" s="65"/>
      <c r="J21" s="65"/>
    </row>
    <row r="22" spans="2:10" ht="24" thickBot="1" x14ac:dyDescent="0.3">
      <c r="B22" s="70" t="s">
        <v>468</v>
      </c>
      <c r="C22" s="110">
        <v>5</v>
      </c>
      <c r="D22" s="224">
        <f>(C22/(C$20/100))%</f>
        <v>0.625</v>
      </c>
      <c r="E22" s="220"/>
      <c r="F22" s="160"/>
      <c r="G22" s="65"/>
      <c r="H22" s="65"/>
      <c r="I22" s="65"/>
      <c r="J22" s="65"/>
    </row>
    <row r="23" spans="2:10" ht="30" customHeight="1" thickBot="1" x14ac:dyDescent="0.3">
      <c r="B23" s="70" t="s">
        <v>688</v>
      </c>
      <c r="C23" s="240">
        <v>1</v>
      </c>
      <c r="D23" s="258">
        <f>(C23/(C$20/100))%</f>
        <v>0.125</v>
      </c>
      <c r="E23" s="220"/>
      <c r="F23" s="160"/>
      <c r="G23" s="65"/>
      <c r="H23" s="65"/>
      <c r="I23" s="65"/>
      <c r="J23" s="65"/>
    </row>
    <row r="24" spans="2:10" ht="24" thickBot="1" x14ac:dyDescent="0.3">
      <c r="B24" s="310" t="s">
        <v>697</v>
      </c>
      <c r="C24" s="311">
        <f>SUM(C25:C27)</f>
        <v>351</v>
      </c>
      <c r="D24" s="312">
        <f>(C24/(C$29/100))%</f>
        <v>0.16981132075471694</v>
      </c>
      <c r="E24" s="220"/>
      <c r="F24" s="160"/>
      <c r="G24" s="65"/>
      <c r="H24" s="65"/>
      <c r="I24" s="65"/>
      <c r="J24" s="65"/>
    </row>
    <row r="25" spans="2:10" ht="24" thickBot="1" x14ac:dyDescent="0.3">
      <c r="B25" s="70" t="s">
        <v>467</v>
      </c>
      <c r="C25" s="241">
        <v>181</v>
      </c>
      <c r="D25" s="309">
        <f>(C25/(C$24/100))%</f>
        <v>0.51566951566951569</v>
      </c>
      <c r="E25" s="166"/>
      <c r="F25" s="161"/>
      <c r="G25" s="65"/>
      <c r="H25" s="65"/>
      <c r="I25" s="65"/>
      <c r="J25" s="65"/>
    </row>
    <row r="26" spans="2:10" ht="24" thickBot="1" x14ac:dyDescent="0.3">
      <c r="B26" s="70" t="s">
        <v>468</v>
      </c>
      <c r="C26" s="110">
        <v>69</v>
      </c>
      <c r="D26" s="224">
        <f>(C26/(C$24/100))%</f>
        <v>0.1965811965811966</v>
      </c>
      <c r="E26" s="166"/>
      <c r="F26" s="161"/>
      <c r="G26" s="65"/>
      <c r="H26" s="65"/>
      <c r="I26" s="65"/>
      <c r="J26" s="65"/>
    </row>
    <row r="27" spans="2:10" ht="24" thickBot="1" x14ac:dyDescent="0.3">
      <c r="B27" s="70" t="s">
        <v>688</v>
      </c>
      <c r="C27" s="240">
        <v>101</v>
      </c>
      <c r="D27" s="258">
        <f>(C27/(C$24/100))%</f>
        <v>0.28774928774928776</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0.99999999999999989</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732</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730</v>
      </c>
      <c r="D35" s="161"/>
      <c r="E35" s="161"/>
      <c r="F35" s="161"/>
      <c r="G35" s="65"/>
      <c r="H35" s="65"/>
      <c r="I35" s="65"/>
      <c r="J35" s="65"/>
    </row>
    <row r="36" spans="2:10" ht="103.5" customHeight="1" thickBot="1" x14ac:dyDescent="0.3">
      <c r="B36" s="134" t="s">
        <v>277</v>
      </c>
      <c r="C36" s="135" t="s">
        <v>733</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490</v>
      </c>
      <c r="C40" s="377" t="s">
        <v>728</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262" t="s">
        <v>724</v>
      </c>
      <c r="D42" s="262" t="s">
        <v>725</v>
      </c>
      <c r="E42" s="262" t="s">
        <v>697</v>
      </c>
      <c r="F42" s="263" t="s">
        <v>665</v>
      </c>
      <c r="G42" s="65"/>
      <c r="H42" s="65"/>
      <c r="I42" s="65"/>
    </row>
    <row r="43" spans="2:10" ht="24" thickBot="1" x14ac:dyDescent="0.3">
      <c r="B43" s="70" t="s">
        <v>467</v>
      </c>
      <c r="C43" s="180">
        <f>(C17/(C$29/100))%</f>
        <v>0.67005321722302857</v>
      </c>
      <c r="D43" s="180">
        <f>(C21/(C$29/100))%</f>
        <v>9.6758587324625057E-4</v>
      </c>
      <c r="E43" s="180">
        <f>(C25/(C$29/100))%</f>
        <v>8.7566521528785676E-2</v>
      </c>
      <c r="F43" s="265">
        <v>0</v>
      </c>
      <c r="G43" s="65"/>
      <c r="H43" s="65"/>
      <c r="I43" s="65"/>
    </row>
    <row r="44" spans="2:10" ht="24" thickBot="1" x14ac:dyDescent="0.3">
      <c r="B44" s="70" t="s">
        <v>468</v>
      </c>
      <c r="C44" s="196">
        <f>(C18/(C$29/100))%</f>
        <v>4.8379293662312528E-4</v>
      </c>
      <c r="D44" s="196">
        <f>(C22/(C$29/100))%</f>
        <v>2.4189646831156266E-3</v>
      </c>
      <c r="E44" s="196">
        <f>(C26/(C$29/100))%</f>
        <v>3.3381712626995644E-2</v>
      </c>
      <c r="F44" s="267">
        <v>0</v>
      </c>
      <c r="G44" s="65"/>
      <c r="H44" s="65"/>
      <c r="I44" s="65"/>
    </row>
    <row r="45" spans="2:10" ht="34.5" customHeight="1" thickBot="1" x14ac:dyDescent="0.3">
      <c r="B45" s="70" t="s">
        <v>688</v>
      </c>
      <c r="C45" s="196">
        <f>(C19/(C$29/100))%</f>
        <v>0.15578132559264632</v>
      </c>
      <c r="D45" s="196">
        <f>(C23/(C$29/100))%</f>
        <v>4.8379293662312528E-4</v>
      </c>
      <c r="E45" s="196">
        <f>(C27/(C$29/100))%</f>
        <v>4.8863086598935651E-2</v>
      </c>
      <c r="F45" s="267">
        <v>0</v>
      </c>
      <c r="G45" s="65"/>
      <c r="H45" s="65"/>
      <c r="I45" s="65"/>
    </row>
    <row r="46" spans="2:10" ht="24" thickBot="1" x14ac:dyDescent="0.3">
      <c r="B46" s="79" t="s">
        <v>260</v>
      </c>
      <c r="C46" s="212">
        <f>SUM(C43:C45)</f>
        <v>0.82631833575229807</v>
      </c>
      <c r="D46" s="212">
        <f>SUM(D43:D45)</f>
        <v>3.8703434929850023E-3</v>
      </c>
      <c r="E46" s="212">
        <f>SUM(E43:E45)</f>
        <v>0.16981132075471697</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6">
    <dataValidation type="list" allowBlank="1" showInputMessage="1" showErrorMessage="1" promptTitle="VALORES POSIBLES ASIGNADOR IOT" sqref="F4" xr:uid="{811F61EB-F72C-49AF-8658-8FF34F0FB50C}">
      <formula1>"ALTO,BAJO,NINGUNO"</formula1>
    </dataValidation>
    <dataValidation type="list" allowBlank="1" showInputMessage="1" showErrorMessage="1" sqref="G4" xr:uid="{56C3E2EF-E081-454D-A2E5-ED334AF1D2C9}">
      <formula1>"ALTO,BAJO,NINGUNO"</formula1>
    </dataValidation>
    <dataValidation type="list" allowBlank="1" showInputMessage="1" showErrorMessage="1" sqref="I6" xr:uid="{FE40A1F8-FB48-4859-B30A-4996D32B07D5}">
      <formula1>"vultures@jpcert.or.jp,cve@mitre.org/cve@cert.org.tw,talos-cna@cisco.com/psirt@cisco.com,psirt@bosch.com,OTRO"</formula1>
    </dataValidation>
    <dataValidation type="list" allowBlank="1" showInputMessage="1" showErrorMessage="1" promptTitle="VALORES POSIBLES ASIGNADOR IOT" sqref="H6" xr:uid="{8887A6DC-F1C0-49FB-BE84-B2DD0C67227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5" xr:uid="{08E0F0BC-65CB-45D2-9209-7B250F29FFE0}">
      <formula1>"ALTO,BAJO:NINGUNO"</formula1>
    </dataValidation>
    <dataValidation type="list" allowBlank="1" showInputMessage="1" showErrorMessage="1" sqref="G5" xr:uid="{738BD7F3-D6AC-4220-A3EE-AF678DB466A8}">
      <formula1>"ALTO,BAJO:NINGUNO"</formula1>
    </dataValidation>
  </dataValidations>
  <hyperlinks>
    <hyperlink ref="F4" r:id="rId1" display="cve@mitre.org/cve@cert.org.tw" xr:uid="{DA7F0E2B-2552-4D58-AC84-B09571CE1DB9}"/>
    <hyperlink ref="G4" r:id="rId2" display="vultures@jpcert.or.jp" xr:uid="{9D7FDD98-0E2F-4BA6-AA7C-904B6D3ACC78}"/>
    <hyperlink ref="F5" r:id="rId3" display="cve@mitre.org/cve@cert.org.tw" xr:uid="{B93A58B5-77A1-4541-A968-2E68A659AAE8}"/>
    <hyperlink ref="G5" r:id="rId4" display="vultures@jpcert.or.jp" xr:uid="{6D227B25-4E72-4C1A-AA76-AFBF1C1B6470}"/>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9281-B1C4-4D7E-BD89-BE40165FD3A5}">
  <dimension ref="B2:K103"/>
  <sheetViews>
    <sheetView tabSelected="1" topLeftCell="A36" zoomScale="40" zoomScaleNormal="40" workbookViewId="0">
      <selection activeCell="D54" sqref="D54"/>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74" customHeight="1" thickTop="1" thickBot="1" x14ac:dyDescent="0.3">
      <c r="B4" s="337" t="s">
        <v>488</v>
      </c>
      <c r="C4" s="259" t="s">
        <v>597</v>
      </c>
      <c r="D4" s="291" t="s">
        <v>598</v>
      </c>
      <c r="E4" s="4" t="s">
        <v>282</v>
      </c>
      <c r="F4" s="260" t="s">
        <v>594</v>
      </c>
      <c r="G4" s="260" t="s">
        <v>594</v>
      </c>
      <c r="H4" s="261" t="s">
        <v>596</v>
      </c>
      <c r="I4" s="381" t="s">
        <v>737</v>
      </c>
      <c r="J4" s="378"/>
      <c r="K4" s="170"/>
    </row>
    <row r="5" spans="2:11" ht="188.25" customHeight="1" thickTop="1" thickBot="1" x14ac:dyDescent="0.3">
      <c r="B5" s="337" t="s">
        <v>475</v>
      </c>
      <c r="C5" s="259" t="s">
        <v>599</v>
      </c>
      <c r="D5" s="291" t="s">
        <v>600</v>
      </c>
      <c r="E5" s="4" t="s">
        <v>282</v>
      </c>
      <c r="F5" s="260" t="s">
        <v>594</v>
      </c>
      <c r="G5" s="260" t="s">
        <v>594</v>
      </c>
      <c r="H5" s="261" t="s">
        <v>596</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738</v>
      </c>
      <c r="D12" s="12"/>
      <c r="E12" s="12"/>
      <c r="F12" s="12"/>
      <c r="G12" s="65"/>
      <c r="H12" s="65"/>
      <c r="I12" s="65"/>
      <c r="J12" s="65"/>
    </row>
    <row r="13" spans="2:11" ht="102.75" customHeight="1" thickBot="1" x14ac:dyDescent="0.4">
      <c r="B13" s="13" t="s">
        <v>277</v>
      </c>
      <c r="C13" s="59" t="s">
        <v>693</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684</v>
      </c>
      <c r="C15" s="32" t="s">
        <v>12</v>
      </c>
      <c r="D15" s="162" t="s">
        <v>685</v>
      </c>
      <c r="E15" s="193"/>
      <c r="F15" s="193"/>
      <c r="G15" s="65"/>
      <c r="H15" s="65"/>
      <c r="I15" s="65"/>
      <c r="J15" s="65"/>
    </row>
    <row r="16" spans="2:11" ht="31.5" customHeight="1" thickBot="1" x14ac:dyDescent="0.3">
      <c r="B16" s="310" t="s">
        <v>739</v>
      </c>
      <c r="C16" s="311">
        <f>SUM(C17:C19)</f>
        <v>685</v>
      </c>
      <c r="D16" s="312">
        <f>(C16/(C$29/100))%</f>
        <v>0.33139816158684077</v>
      </c>
      <c r="E16" s="252"/>
      <c r="F16" s="193"/>
      <c r="G16" s="65"/>
      <c r="H16" s="65"/>
      <c r="I16" s="65"/>
      <c r="J16" s="65"/>
    </row>
    <row r="17" spans="2:10" ht="35.25" customHeight="1" thickBot="1" x14ac:dyDescent="0.3">
      <c r="B17" s="70" t="s">
        <v>594</v>
      </c>
      <c r="C17" s="241">
        <v>684</v>
      </c>
      <c r="D17" s="309">
        <f>(C17/(C$16/100))%</f>
        <v>0.99854014598540142</v>
      </c>
      <c r="E17" s="252"/>
      <c r="F17" s="193"/>
      <c r="G17" s="65"/>
      <c r="H17" s="65"/>
      <c r="I17" s="65"/>
      <c r="J17" s="65"/>
    </row>
    <row r="18" spans="2:10" ht="39" customHeight="1" thickBot="1" x14ac:dyDescent="0.3">
      <c r="B18" s="70" t="s">
        <v>621</v>
      </c>
      <c r="C18" s="110">
        <v>0</v>
      </c>
      <c r="D18" s="224">
        <f>(C18/(C$16/100))%</f>
        <v>0</v>
      </c>
      <c r="E18" s="252"/>
      <c r="F18" s="193"/>
      <c r="G18" s="65"/>
      <c r="H18" s="65"/>
      <c r="I18" s="65"/>
      <c r="J18" s="65"/>
    </row>
    <row r="19" spans="2:10" ht="30" customHeight="1" thickBot="1" x14ac:dyDescent="0.3">
      <c r="B19" s="70" t="s">
        <v>304</v>
      </c>
      <c r="C19" s="240">
        <v>1</v>
      </c>
      <c r="D19" s="258">
        <f>(C19/(C$16/100))%</f>
        <v>1.4598540145985403E-3</v>
      </c>
      <c r="E19" s="252"/>
      <c r="F19" s="193"/>
      <c r="G19" s="65"/>
      <c r="H19" s="65"/>
      <c r="I19" s="65"/>
      <c r="J19" s="65"/>
    </row>
    <row r="20" spans="2:10" ht="36.75" customHeight="1" thickBot="1" x14ac:dyDescent="0.3">
      <c r="B20" s="310" t="s">
        <v>740</v>
      </c>
      <c r="C20" s="311">
        <f>SUM(C21:C23)</f>
        <v>534</v>
      </c>
      <c r="D20" s="312">
        <f>(C20/(C$29/100))%</f>
        <v>0.25834542815674888</v>
      </c>
      <c r="E20" s="207"/>
      <c r="F20" s="159"/>
      <c r="G20" s="65"/>
      <c r="H20" s="65"/>
      <c r="I20" s="65"/>
      <c r="J20" s="65"/>
    </row>
    <row r="21" spans="2:10" ht="24" thickBot="1" x14ac:dyDescent="0.3">
      <c r="B21" s="70" t="s">
        <v>594</v>
      </c>
      <c r="C21" s="241">
        <v>0</v>
      </c>
      <c r="D21" s="309">
        <f>(C21/(C$20/100))%</f>
        <v>0</v>
      </c>
      <c r="E21" s="220"/>
      <c r="F21" s="160"/>
      <c r="G21" s="65"/>
      <c r="H21" s="65"/>
      <c r="I21" s="65"/>
      <c r="J21" s="65"/>
    </row>
    <row r="22" spans="2:10" ht="24" thickBot="1" x14ac:dyDescent="0.3">
      <c r="B22" s="70" t="s">
        <v>621</v>
      </c>
      <c r="C22" s="110">
        <v>457</v>
      </c>
      <c r="D22" s="224">
        <f>(C22/(C$20/100))%</f>
        <v>0.85580524344569286</v>
      </c>
      <c r="E22" s="220"/>
      <c r="F22" s="160"/>
      <c r="G22" s="65"/>
      <c r="H22" s="65"/>
      <c r="I22" s="65"/>
      <c r="J22" s="65"/>
    </row>
    <row r="23" spans="2:10" ht="30" customHeight="1" thickBot="1" x14ac:dyDescent="0.3">
      <c r="B23" s="70" t="s">
        <v>304</v>
      </c>
      <c r="C23" s="240">
        <v>77</v>
      </c>
      <c r="D23" s="258">
        <f>(C23/(C$20/100))%</f>
        <v>0.14419475655430714</v>
      </c>
      <c r="E23" s="220"/>
      <c r="F23" s="160"/>
      <c r="G23" s="65"/>
      <c r="H23" s="65"/>
      <c r="I23" s="65"/>
      <c r="J23" s="65"/>
    </row>
    <row r="24" spans="2:10" ht="24" thickBot="1" x14ac:dyDescent="0.3">
      <c r="B24" s="310" t="s">
        <v>689</v>
      </c>
      <c r="C24" s="311">
        <f>SUM(C25:C27)</f>
        <v>848</v>
      </c>
      <c r="D24" s="312">
        <f>(C24/(C$29/100))%</f>
        <v>0.41025641025641024</v>
      </c>
      <c r="E24" s="220"/>
      <c r="F24" s="160"/>
      <c r="G24" s="65"/>
      <c r="H24" s="65"/>
      <c r="I24" s="65"/>
      <c r="J24" s="65"/>
    </row>
    <row r="25" spans="2:10" ht="24" thickBot="1" x14ac:dyDescent="0.3">
      <c r="B25" s="70" t="s">
        <v>594</v>
      </c>
      <c r="C25" s="241">
        <v>52</v>
      </c>
      <c r="D25" s="309">
        <f>(C25/(C$24/100))%</f>
        <v>6.1320754716981132E-2</v>
      </c>
      <c r="E25" s="166"/>
      <c r="F25" s="161"/>
      <c r="G25" s="65"/>
      <c r="H25" s="65"/>
      <c r="I25" s="65"/>
      <c r="J25" s="65"/>
    </row>
    <row r="26" spans="2:10" ht="24" thickBot="1" x14ac:dyDescent="0.3">
      <c r="B26" s="70" t="s">
        <v>621</v>
      </c>
      <c r="C26" s="110">
        <v>205</v>
      </c>
      <c r="D26" s="224">
        <f>(C26/(C$24/100))%</f>
        <v>0.24174528301886791</v>
      </c>
      <c r="E26" s="166"/>
      <c r="F26" s="161"/>
      <c r="G26" s="65"/>
      <c r="H26" s="65"/>
      <c r="I26" s="65"/>
      <c r="J26" s="65"/>
    </row>
    <row r="27" spans="2:10" ht="24" thickBot="1" x14ac:dyDescent="0.3">
      <c r="B27" s="70" t="s">
        <v>304</v>
      </c>
      <c r="C27" s="240">
        <v>591</v>
      </c>
      <c r="D27" s="258">
        <f>(C27/(C$24/100))%</f>
        <v>0.69693396226415094</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0.99999999999999989</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690</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738</v>
      </c>
      <c r="D35" s="161"/>
      <c r="E35" s="161"/>
      <c r="F35" s="161"/>
      <c r="G35" s="65"/>
      <c r="H35" s="65"/>
      <c r="I35" s="65"/>
      <c r="J35" s="65"/>
    </row>
    <row r="36" spans="2:10" ht="103.5" customHeight="1" thickBot="1" x14ac:dyDescent="0.3">
      <c r="B36" s="134" t="s">
        <v>277</v>
      </c>
      <c r="C36" s="135" t="s">
        <v>694</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622</v>
      </c>
      <c r="C40" s="377" t="s">
        <v>691</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310" t="s">
        <v>739</v>
      </c>
      <c r="D42" s="310" t="s">
        <v>740</v>
      </c>
      <c r="E42" s="262" t="s">
        <v>689</v>
      </c>
      <c r="F42" s="263" t="s">
        <v>665</v>
      </c>
      <c r="G42" s="65"/>
      <c r="H42" s="65"/>
      <c r="I42" s="65"/>
    </row>
    <row r="43" spans="2:10" ht="24" thickBot="1" x14ac:dyDescent="0.3">
      <c r="B43" s="70" t="s">
        <v>594</v>
      </c>
      <c r="C43" s="180">
        <f>(C17/(C$29/100))%</f>
        <v>0.33091436865021767</v>
      </c>
      <c r="D43" s="180">
        <f>(C21/(C$29/100))%</f>
        <v>0</v>
      </c>
      <c r="E43" s="180">
        <f>(C25/(C$29/100))%</f>
        <v>2.5157232704402514E-2</v>
      </c>
      <c r="F43" s="265">
        <v>0</v>
      </c>
      <c r="G43" s="65"/>
      <c r="H43" s="65"/>
      <c r="I43" s="65"/>
    </row>
    <row r="44" spans="2:10" ht="24" thickBot="1" x14ac:dyDescent="0.3">
      <c r="B44" s="70" t="s">
        <v>621</v>
      </c>
      <c r="C44" s="196">
        <f>(C18/(C$29/100))%</f>
        <v>0</v>
      </c>
      <c r="D44" s="196">
        <f>(C22/(C$29/100))%</f>
        <v>0.22109337203676824</v>
      </c>
      <c r="E44" s="196">
        <f>(C26/(C$29/100))%</f>
        <v>9.9177552007740671E-2</v>
      </c>
      <c r="F44" s="267">
        <v>0</v>
      </c>
      <c r="G44" s="65"/>
      <c r="H44" s="65"/>
      <c r="I44" s="65"/>
    </row>
    <row r="45" spans="2:10" ht="34.5" customHeight="1" thickBot="1" x14ac:dyDescent="0.3">
      <c r="B45" s="70" t="s">
        <v>304</v>
      </c>
      <c r="C45" s="196">
        <f>(C19/(C$29/100))%</f>
        <v>4.8379293662312528E-4</v>
      </c>
      <c r="D45" s="196">
        <f>(C23/(C$29/100))%</f>
        <v>3.7252056119980642E-2</v>
      </c>
      <c r="E45" s="196">
        <f>(C27/(C$29/100))%</f>
        <v>0.28592162554426703</v>
      </c>
      <c r="F45" s="267">
        <v>0</v>
      </c>
      <c r="G45" s="65"/>
      <c r="H45" s="65"/>
      <c r="I45" s="65"/>
    </row>
    <row r="46" spans="2:10" ht="24" thickBot="1" x14ac:dyDescent="0.3">
      <c r="B46" s="79" t="s">
        <v>260</v>
      </c>
      <c r="C46" s="212">
        <f>SUM(C43:C45)</f>
        <v>0.33139816158684082</v>
      </c>
      <c r="D46" s="212">
        <f>SUM(D43:D45)</f>
        <v>0.25834542815674888</v>
      </c>
      <c r="E46" s="212">
        <f>SUM(E43:E45)</f>
        <v>0.41025641025641024</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3">
    <dataValidation type="list" allowBlank="1" showInputMessage="1" showErrorMessage="1" sqref="I6" xr:uid="{28255E67-C2B5-49D8-93B6-BB6D5E4A8200}">
      <formula1>"vultures@jpcert.or.jp,cve@mitre.org/cve@cert.org.tw,talos-cna@cisco.com/psirt@cisco.com,psirt@bosch.com,OTRO"</formula1>
    </dataValidation>
    <dataValidation type="list" allowBlank="1" showInputMessage="1" showErrorMessage="1" promptTitle="VALORES POSIBLES ASIGNADOR IOT" sqref="H6" xr:uid="{8A154895-B50D-4921-9F0F-175D99284D0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5" xr:uid="{FCC4D35C-D107-4DC8-8F27-1B095BDC9968}">
      <formula1>"COMPLETO,PARCIAL,NINGUNO"</formula1>
    </dataValidation>
  </dataValidations>
  <hyperlinks>
    <hyperlink ref="F5" r:id="rId1" display="cve@mitre.org/cve@cert.org.tw" xr:uid="{4DF7D402-0A67-43E4-A7A9-1D02BE28BEC2}"/>
    <hyperlink ref="G5" r:id="rId2" display="cve@mitre.org/cve@cert.org.tw" xr:uid="{37F42945-36D7-4B24-9374-C5A60A92FB5C}"/>
    <hyperlink ref="F4" r:id="rId3" display="cve@mitre.org/cve@cert.org.tw" xr:uid="{DC6844FB-4B20-4824-9089-55A3AE8ED296}"/>
    <hyperlink ref="G4" r:id="rId4" display="cve@mitre.org/cve@cert.org.tw" xr:uid="{C35CA489-CC79-4999-BF03-FBA1FA8BF813}"/>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FBF55-9395-4A64-9A5E-C0C76E294911}">
  <dimension ref="B2:K103"/>
  <sheetViews>
    <sheetView topLeftCell="A51" zoomScale="40" zoomScaleNormal="40" workbookViewId="0">
      <selection activeCell="D63" sqref="D63"/>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13.75" customHeight="1" thickTop="1" thickBot="1" x14ac:dyDescent="0.3">
      <c r="B4" s="338" t="s">
        <v>488</v>
      </c>
      <c r="C4" s="339" t="s">
        <v>597</v>
      </c>
      <c r="D4" s="340" t="s">
        <v>598</v>
      </c>
      <c r="E4" s="341" t="s">
        <v>282</v>
      </c>
      <c r="F4" s="332" t="s">
        <v>594</v>
      </c>
      <c r="G4" s="332" t="s">
        <v>594</v>
      </c>
      <c r="H4" s="342" t="s">
        <v>741</v>
      </c>
      <c r="I4" s="381" t="s">
        <v>742</v>
      </c>
      <c r="J4" s="378"/>
      <c r="K4" s="170"/>
    </row>
    <row r="5" spans="2:11" ht="188.25" customHeight="1" thickTop="1" thickBot="1" x14ac:dyDescent="0.3">
      <c r="B5" s="338" t="s">
        <v>501</v>
      </c>
      <c r="C5" s="339" t="s">
        <v>592</v>
      </c>
      <c r="D5" s="340" t="s">
        <v>593</v>
      </c>
      <c r="E5" s="341" t="s">
        <v>282</v>
      </c>
      <c r="F5" s="332" t="s">
        <v>594</v>
      </c>
      <c r="G5" s="332" t="s">
        <v>594</v>
      </c>
      <c r="H5" s="342" t="s">
        <v>741</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743</v>
      </c>
      <c r="D12" s="12"/>
      <c r="E12" s="12"/>
      <c r="F12" s="12"/>
      <c r="G12" s="65"/>
      <c r="H12" s="65"/>
      <c r="I12" s="65"/>
      <c r="J12" s="65"/>
    </row>
    <row r="13" spans="2:11" ht="102.75" customHeight="1" thickBot="1" x14ac:dyDescent="0.4">
      <c r="B13" s="13" t="s">
        <v>277</v>
      </c>
      <c r="C13" s="59" t="s">
        <v>696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713</v>
      </c>
      <c r="C15" s="32" t="s">
        <v>12</v>
      </c>
      <c r="D15" s="162" t="s">
        <v>685</v>
      </c>
      <c r="E15" s="193"/>
      <c r="F15" s="193"/>
      <c r="G15" s="65"/>
      <c r="H15" s="65"/>
      <c r="I15" s="65"/>
      <c r="J15" s="65"/>
    </row>
    <row r="16" spans="2:11" ht="31.5" customHeight="1" thickBot="1" x14ac:dyDescent="0.3">
      <c r="B16" s="310" t="s">
        <v>739</v>
      </c>
      <c r="C16" s="311">
        <f>SUM(C17:C19)</f>
        <v>685</v>
      </c>
      <c r="D16" s="312">
        <f>(C16/(C$29/100))%</f>
        <v>0.33139816158684077</v>
      </c>
      <c r="E16" s="252"/>
      <c r="F16" s="193"/>
      <c r="G16" s="65"/>
      <c r="H16" s="65"/>
      <c r="I16" s="65"/>
      <c r="J16" s="65"/>
    </row>
    <row r="17" spans="2:10" ht="35.25" customHeight="1" thickBot="1" x14ac:dyDescent="0.3">
      <c r="B17" s="70" t="s">
        <v>594</v>
      </c>
      <c r="C17" s="241">
        <v>682</v>
      </c>
      <c r="D17" s="309">
        <f>(C17/(C$16/100))%</f>
        <v>0.99562043795620436</v>
      </c>
      <c r="E17" s="252"/>
      <c r="F17" s="193"/>
      <c r="G17" s="65"/>
      <c r="H17" s="65"/>
      <c r="I17" s="65"/>
      <c r="J17" s="65"/>
    </row>
    <row r="18" spans="2:10" ht="39" customHeight="1" thickBot="1" x14ac:dyDescent="0.3">
      <c r="B18" s="70" t="s">
        <v>621</v>
      </c>
      <c r="C18" s="110">
        <v>0</v>
      </c>
      <c r="D18" s="224">
        <f>(C18/(C$16/100))%</f>
        <v>0</v>
      </c>
      <c r="E18" s="252"/>
      <c r="F18" s="193"/>
      <c r="G18" s="65"/>
      <c r="H18" s="65"/>
      <c r="I18" s="65"/>
      <c r="J18" s="65"/>
    </row>
    <row r="19" spans="2:10" ht="30" customHeight="1" thickBot="1" x14ac:dyDescent="0.3">
      <c r="B19" s="70" t="s">
        <v>304</v>
      </c>
      <c r="C19" s="240">
        <v>3</v>
      </c>
      <c r="D19" s="258">
        <f>(C19/(C$16/100))%</f>
        <v>4.3795620437956208E-3</v>
      </c>
      <c r="E19" s="252"/>
      <c r="F19" s="193"/>
      <c r="G19" s="65"/>
      <c r="H19" s="65"/>
      <c r="I19" s="65"/>
      <c r="J19" s="65"/>
    </row>
    <row r="20" spans="2:10" ht="36.75" customHeight="1" thickBot="1" x14ac:dyDescent="0.3">
      <c r="B20" s="310" t="s">
        <v>740</v>
      </c>
      <c r="C20" s="311">
        <f>SUM(C21:C23)</f>
        <v>534</v>
      </c>
      <c r="D20" s="312">
        <f>(C20/(C$29/100))%</f>
        <v>0.25834542815674888</v>
      </c>
      <c r="E20" s="207"/>
      <c r="F20" s="159"/>
      <c r="G20" s="65"/>
      <c r="H20" s="65"/>
      <c r="I20" s="65"/>
      <c r="J20" s="65"/>
    </row>
    <row r="21" spans="2:10" ht="24" thickBot="1" x14ac:dyDescent="0.3">
      <c r="B21" s="70" t="s">
        <v>594</v>
      </c>
      <c r="C21" s="241">
        <v>2</v>
      </c>
      <c r="D21" s="309">
        <f>(C21/(C$20/100))%</f>
        <v>3.7453183520599256E-3</v>
      </c>
      <c r="E21" s="220"/>
      <c r="F21" s="160"/>
      <c r="G21" s="65"/>
      <c r="H21" s="65"/>
      <c r="I21" s="65"/>
      <c r="J21" s="65"/>
    </row>
    <row r="22" spans="2:10" ht="24" thickBot="1" x14ac:dyDescent="0.3">
      <c r="B22" s="70" t="s">
        <v>621</v>
      </c>
      <c r="C22" s="110">
        <v>442</v>
      </c>
      <c r="D22" s="224">
        <f>(C22/(C$20/100))%</f>
        <v>0.82771535580524347</v>
      </c>
      <c r="E22" s="220"/>
      <c r="F22" s="160"/>
      <c r="G22" s="65"/>
      <c r="H22" s="65"/>
      <c r="I22" s="65"/>
      <c r="J22" s="65"/>
    </row>
    <row r="23" spans="2:10" ht="30" customHeight="1" thickBot="1" x14ac:dyDescent="0.3">
      <c r="B23" s="70" t="s">
        <v>304</v>
      </c>
      <c r="C23" s="240">
        <v>90</v>
      </c>
      <c r="D23" s="258">
        <f>(C23/(C$20/100))%</f>
        <v>0.16853932584269665</v>
      </c>
      <c r="E23" s="220"/>
      <c r="F23" s="160"/>
      <c r="G23" s="65"/>
      <c r="H23" s="65"/>
      <c r="I23" s="65"/>
      <c r="J23" s="65"/>
    </row>
    <row r="24" spans="2:10" ht="24" thickBot="1" x14ac:dyDescent="0.3">
      <c r="B24" s="310" t="s">
        <v>689</v>
      </c>
      <c r="C24" s="311">
        <f>SUM(C25:C27)</f>
        <v>848</v>
      </c>
      <c r="D24" s="312">
        <f>(C24/(C$29/100))%</f>
        <v>0.41025641025641024</v>
      </c>
      <c r="E24" s="220"/>
      <c r="F24" s="160"/>
      <c r="G24" s="65"/>
      <c r="H24" s="65"/>
      <c r="I24" s="65"/>
      <c r="J24" s="65"/>
    </row>
    <row r="25" spans="2:10" ht="24" thickBot="1" x14ac:dyDescent="0.3">
      <c r="B25" s="70" t="s">
        <v>594</v>
      </c>
      <c r="C25" s="241">
        <v>152</v>
      </c>
      <c r="D25" s="309">
        <f>(C25/(C$24/100))%</f>
        <v>0.17924528301886791</v>
      </c>
      <c r="E25" s="166"/>
      <c r="F25" s="161"/>
      <c r="G25" s="65"/>
      <c r="H25" s="65"/>
      <c r="I25" s="65"/>
      <c r="J25" s="65"/>
    </row>
    <row r="26" spans="2:10" ht="24" thickBot="1" x14ac:dyDescent="0.3">
      <c r="B26" s="70" t="s">
        <v>621</v>
      </c>
      <c r="C26" s="110">
        <v>160</v>
      </c>
      <c r="D26" s="224">
        <f>(C26/(C$24/100))%</f>
        <v>0.18867924528301885</v>
      </c>
      <c r="E26" s="166"/>
      <c r="F26" s="161"/>
      <c r="G26" s="65"/>
      <c r="H26" s="65"/>
      <c r="I26" s="65"/>
      <c r="J26" s="65"/>
    </row>
    <row r="27" spans="2:10" ht="24" thickBot="1" x14ac:dyDescent="0.3">
      <c r="B27" s="70" t="s">
        <v>304</v>
      </c>
      <c r="C27" s="240">
        <v>536</v>
      </c>
      <c r="D27" s="258">
        <f>(C27/(C$24/100))%</f>
        <v>0.63207547169811318</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0.99999999999999989</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698</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743</v>
      </c>
      <c r="D35" s="161"/>
      <c r="E35" s="161"/>
      <c r="F35" s="161"/>
      <c r="G35" s="65"/>
      <c r="H35" s="65"/>
      <c r="I35" s="65"/>
      <c r="J35" s="65"/>
    </row>
    <row r="36" spans="2:10" ht="103.5" customHeight="1" thickBot="1" x14ac:dyDescent="0.3">
      <c r="B36" s="134" t="s">
        <v>277</v>
      </c>
      <c r="C36" s="135" t="s">
        <v>699</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630</v>
      </c>
      <c r="C40" s="377" t="s">
        <v>691</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310" t="s">
        <v>739</v>
      </c>
      <c r="D42" s="310" t="s">
        <v>740</v>
      </c>
      <c r="E42" s="262" t="s">
        <v>689</v>
      </c>
      <c r="F42" s="263" t="s">
        <v>665</v>
      </c>
      <c r="G42" s="65"/>
      <c r="H42" s="65"/>
      <c r="I42" s="65"/>
    </row>
    <row r="43" spans="2:10" ht="24" thickBot="1" x14ac:dyDescent="0.3">
      <c r="B43" s="70" t="s">
        <v>594</v>
      </c>
      <c r="C43" s="180">
        <f>(C17/(C$29/100))%</f>
        <v>0.32994678277697143</v>
      </c>
      <c r="D43" s="180">
        <f>(C21/(C$29/100))%</f>
        <v>9.6758587324625057E-4</v>
      </c>
      <c r="E43" s="180">
        <f>(C25/(C$29/100))%</f>
        <v>7.3536526366715038E-2</v>
      </c>
      <c r="F43" s="265">
        <v>0</v>
      </c>
      <c r="G43" s="65"/>
      <c r="H43" s="65"/>
      <c r="I43" s="65"/>
    </row>
    <row r="44" spans="2:10" ht="24" thickBot="1" x14ac:dyDescent="0.3">
      <c r="B44" s="70" t="s">
        <v>621</v>
      </c>
      <c r="C44" s="196">
        <f>(C18/(C$29/100))%</f>
        <v>0</v>
      </c>
      <c r="D44" s="196">
        <f>(C22/(C$29/100))%</f>
        <v>0.21383647798742136</v>
      </c>
      <c r="E44" s="196">
        <f>(C26/(C$29/100))%</f>
        <v>7.740686985970005E-2</v>
      </c>
      <c r="F44" s="267">
        <v>0</v>
      </c>
      <c r="G44" s="65"/>
      <c r="H44" s="65"/>
      <c r="I44" s="65"/>
    </row>
    <row r="45" spans="2:10" ht="34.5" customHeight="1" thickBot="1" x14ac:dyDescent="0.3">
      <c r="B45" s="70" t="s">
        <v>304</v>
      </c>
      <c r="C45" s="196">
        <f>(C19/(C$29/100))%</f>
        <v>1.4513788098693759E-3</v>
      </c>
      <c r="D45" s="196">
        <f>(C23/(C$29/100))%</f>
        <v>4.354136429608127E-2</v>
      </c>
      <c r="E45" s="196">
        <f>(C27/(C$29/100))%</f>
        <v>0.25931301402999513</v>
      </c>
      <c r="F45" s="267">
        <v>0</v>
      </c>
      <c r="G45" s="65"/>
      <c r="H45" s="65"/>
      <c r="I45" s="65"/>
    </row>
    <row r="46" spans="2:10" ht="24" thickBot="1" x14ac:dyDescent="0.3">
      <c r="B46" s="79" t="s">
        <v>260</v>
      </c>
      <c r="C46" s="212">
        <f>SUM(C43:C45)</f>
        <v>0.33139816158684082</v>
      </c>
      <c r="D46" s="212">
        <f>SUM(D43:D45)</f>
        <v>0.25834542815674888</v>
      </c>
      <c r="E46" s="212">
        <f>SUM(E43:E45)</f>
        <v>0.41025641025641024</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3">
    <dataValidation type="list" allowBlank="1" showInputMessage="1" showErrorMessage="1" promptTitle="VALORES POSIBLES ASIGNADOR IOT" sqref="F4:G5" xr:uid="{53533DC4-752D-473E-852C-C4C677D69699}">
      <formula1>"COMPLETO,PARCIAL,NINGUNO"</formula1>
    </dataValidation>
    <dataValidation type="list" allowBlank="1" showInputMessage="1" showErrorMessage="1" promptTitle="VALORES POSIBLES ASIGNADOR IOT" sqref="H6" xr:uid="{B98096A2-67A1-497D-866F-F3C168D6A70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FADFCB93-BF44-4E04-A3B9-6F7C52C88DD0}">
      <formula1>"vultures@jpcert.or.jp,cve@mitre.org/cve@cert.org.tw,talos-cna@cisco.com/psirt@cisco.com,psirt@bosch.com,OTRO"</formula1>
    </dataValidation>
  </dataValidations>
  <hyperlinks>
    <hyperlink ref="F4" r:id="rId1" display="cve@mitre.org/cve@cert.org.tw" xr:uid="{EB77BAAD-EBF2-4F91-ABD0-650EF1640C80}"/>
    <hyperlink ref="G4" r:id="rId2" display="cve@mitre.org/cve@cert.org.tw" xr:uid="{9DC2EF54-58B2-4CBA-9CC0-C94E536C7D99}"/>
    <hyperlink ref="F5" r:id="rId3" display="cve@mitre.org/cve@cert.org.tw" xr:uid="{85067870-7F18-4236-950E-6D44276A4155}"/>
    <hyperlink ref="G5" r:id="rId4" display="cve@mitre.org/cve@cert.org.tw" xr:uid="{71BF4E83-A2CD-4E62-867A-1F6BF925666C}"/>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2E41-DDC2-46A4-A84E-A5343BC7AA1C}">
  <dimension ref="B2:K103"/>
  <sheetViews>
    <sheetView topLeftCell="F1" zoomScale="40" zoomScaleNormal="40" workbookViewId="0">
      <selection activeCell="B5" sqref="B5:H5"/>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13.75" customHeight="1" thickTop="1" thickBot="1" x14ac:dyDescent="0.3">
      <c r="B4" s="290" t="s">
        <v>475</v>
      </c>
      <c r="C4" s="2" t="s">
        <v>599</v>
      </c>
      <c r="D4" s="293" t="s">
        <v>600</v>
      </c>
      <c r="E4" s="300" t="s">
        <v>282</v>
      </c>
      <c r="F4" s="299" t="s">
        <v>594</v>
      </c>
      <c r="G4" s="299" t="s">
        <v>594</v>
      </c>
      <c r="H4" s="194" t="s">
        <v>595</v>
      </c>
      <c r="I4" s="381" t="s">
        <v>744</v>
      </c>
      <c r="J4" s="378"/>
      <c r="K4" s="170"/>
    </row>
    <row r="5" spans="2:11" ht="188.25" customHeight="1" thickTop="1" thickBot="1" x14ac:dyDescent="0.3">
      <c r="B5" s="290" t="s">
        <v>501</v>
      </c>
      <c r="C5" s="2" t="s">
        <v>592</v>
      </c>
      <c r="D5" s="293" t="s">
        <v>593</v>
      </c>
      <c r="E5" s="300" t="s">
        <v>282</v>
      </c>
      <c r="F5" s="299" t="s">
        <v>594</v>
      </c>
      <c r="G5" s="299" t="s">
        <v>594</v>
      </c>
      <c r="H5" s="194" t="s">
        <v>595</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745</v>
      </c>
      <c r="D12" s="12"/>
      <c r="E12" s="12"/>
      <c r="F12" s="12"/>
      <c r="G12" s="65"/>
      <c r="H12" s="65"/>
      <c r="I12" s="65"/>
      <c r="J12" s="65"/>
    </row>
    <row r="13" spans="2:11" ht="102.75" customHeight="1" thickBot="1" x14ac:dyDescent="0.4">
      <c r="B13" s="13" t="s">
        <v>277</v>
      </c>
      <c r="C13" s="59" t="s">
        <v>701</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702</v>
      </c>
      <c r="C15" s="32" t="s">
        <v>12</v>
      </c>
      <c r="D15" s="162" t="s">
        <v>714</v>
      </c>
      <c r="E15" s="193"/>
      <c r="F15" s="193"/>
      <c r="G15" s="65"/>
      <c r="H15" s="65"/>
      <c r="I15" s="65"/>
      <c r="J15" s="65"/>
    </row>
    <row r="16" spans="2:11" ht="31.5" customHeight="1" thickBot="1" x14ac:dyDescent="0.3">
      <c r="B16" s="310" t="s">
        <v>746</v>
      </c>
      <c r="C16" s="311">
        <f>SUM(C17:C19)</f>
        <v>736</v>
      </c>
      <c r="D16" s="312">
        <f>(C16/(C$29/100))%</f>
        <v>0.35607160135462018</v>
      </c>
      <c r="E16" s="252"/>
      <c r="F16" s="193"/>
      <c r="G16" s="65"/>
      <c r="H16" s="65"/>
      <c r="I16" s="65"/>
      <c r="J16" s="65"/>
    </row>
    <row r="17" spans="2:10" ht="35.25" customHeight="1" thickBot="1" x14ac:dyDescent="0.3">
      <c r="B17" s="70" t="s">
        <v>594</v>
      </c>
      <c r="C17" s="241">
        <v>711</v>
      </c>
      <c r="D17" s="309">
        <f>(C17/(C$16/100))%</f>
        <v>0.96603260869565222</v>
      </c>
      <c r="E17" s="252"/>
      <c r="F17" s="193"/>
      <c r="G17" s="65"/>
      <c r="H17" s="65"/>
      <c r="I17" s="65"/>
      <c r="J17" s="65"/>
    </row>
    <row r="18" spans="2:10" ht="39" customHeight="1" thickBot="1" x14ac:dyDescent="0.3">
      <c r="B18" s="70" t="s">
        <v>621</v>
      </c>
      <c r="C18" s="110">
        <v>0</v>
      </c>
      <c r="D18" s="224">
        <f>(C18/(C$16/100))%</f>
        <v>0</v>
      </c>
      <c r="E18" s="252"/>
      <c r="F18" s="193"/>
      <c r="G18" s="65"/>
      <c r="H18" s="65"/>
      <c r="I18" s="65"/>
      <c r="J18" s="65"/>
    </row>
    <row r="19" spans="2:10" ht="30" customHeight="1" thickBot="1" x14ac:dyDescent="0.3">
      <c r="B19" s="70" t="s">
        <v>304</v>
      </c>
      <c r="C19" s="240">
        <v>25</v>
      </c>
      <c r="D19" s="258">
        <f>(C19/(C$16/100))%</f>
        <v>3.3967391304347824E-2</v>
      </c>
      <c r="E19" s="252"/>
      <c r="F19" s="193"/>
      <c r="G19" s="65"/>
      <c r="H19" s="65"/>
      <c r="I19" s="65"/>
      <c r="J19" s="65"/>
    </row>
    <row r="20" spans="2:10" ht="36.75" customHeight="1" thickBot="1" x14ac:dyDescent="0.3">
      <c r="B20" s="310" t="s">
        <v>747</v>
      </c>
      <c r="C20" s="311">
        <f>SUM(C21:C23)</f>
        <v>662</v>
      </c>
      <c r="D20" s="312">
        <f>(C20/(C$29/100))%</f>
        <v>0.32027092404450891</v>
      </c>
      <c r="E20" s="207"/>
      <c r="F20" s="159"/>
      <c r="G20" s="65"/>
      <c r="H20" s="65"/>
      <c r="I20" s="65"/>
      <c r="J20" s="65"/>
    </row>
    <row r="21" spans="2:10" ht="24" thickBot="1" x14ac:dyDescent="0.3">
      <c r="B21" s="70" t="s">
        <v>594</v>
      </c>
      <c r="C21" s="241">
        <v>0</v>
      </c>
      <c r="D21" s="309">
        <f>(C21/(C$20/100))%</f>
        <v>0</v>
      </c>
      <c r="E21" s="220"/>
      <c r="F21" s="160"/>
      <c r="G21" s="65"/>
      <c r="H21" s="65"/>
      <c r="I21" s="65"/>
      <c r="J21" s="65"/>
    </row>
    <row r="22" spans="2:10" ht="24" thickBot="1" x14ac:dyDescent="0.3">
      <c r="B22" s="70" t="s">
        <v>621</v>
      </c>
      <c r="C22" s="110">
        <v>479</v>
      </c>
      <c r="D22" s="224">
        <f>(C22/(C$20/100))%</f>
        <v>0.72356495468277937</v>
      </c>
      <c r="E22" s="220"/>
      <c r="F22" s="160"/>
      <c r="G22" s="65"/>
      <c r="H22" s="65"/>
      <c r="I22" s="65"/>
      <c r="J22" s="65"/>
    </row>
    <row r="23" spans="2:10" ht="30" customHeight="1" thickBot="1" x14ac:dyDescent="0.3">
      <c r="B23" s="70" t="s">
        <v>304</v>
      </c>
      <c r="C23" s="240">
        <v>183</v>
      </c>
      <c r="D23" s="258">
        <f>(C23/(C$20/100))%</f>
        <v>0.27643504531722057</v>
      </c>
      <c r="E23" s="220"/>
      <c r="F23" s="160"/>
      <c r="G23" s="65"/>
      <c r="H23" s="65"/>
      <c r="I23" s="65"/>
      <c r="J23" s="65"/>
    </row>
    <row r="24" spans="2:10" ht="24" thickBot="1" x14ac:dyDescent="0.3">
      <c r="B24" s="310" t="s">
        <v>688</v>
      </c>
      <c r="C24" s="311">
        <f>SUM(C25:C27)</f>
        <v>669</v>
      </c>
      <c r="D24" s="312">
        <f>(C24/(C$29/100))%</f>
        <v>0.3236574746008708</v>
      </c>
      <c r="E24" s="220"/>
      <c r="F24" s="160"/>
      <c r="G24" s="65"/>
      <c r="H24" s="65"/>
      <c r="I24" s="65"/>
      <c r="J24" s="65"/>
    </row>
    <row r="25" spans="2:10" ht="24" thickBot="1" x14ac:dyDescent="0.3">
      <c r="B25" s="70" t="s">
        <v>594</v>
      </c>
      <c r="C25" s="241">
        <v>125</v>
      </c>
      <c r="D25" s="309">
        <f>(C25/(C$24/100))%</f>
        <v>0.18684603886397608</v>
      </c>
      <c r="E25" s="166"/>
      <c r="F25" s="161"/>
      <c r="G25" s="65"/>
      <c r="H25" s="65"/>
      <c r="I25" s="65"/>
      <c r="J25" s="65"/>
    </row>
    <row r="26" spans="2:10" ht="24" thickBot="1" x14ac:dyDescent="0.3">
      <c r="B26" s="70" t="s">
        <v>621</v>
      </c>
      <c r="C26" s="110">
        <v>123</v>
      </c>
      <c r="D26" s="224">
        <f>(C26/(C$24/100))%</f>
        <v>0.18385650224215247</v>
      </c>
      <c r="E26" s="166"/>
      <c r="F26" s="161"/>
      <c r="G26" s="65"/>
      <c r="H26" s="65"/>
      <c r="I26" s="65"/>
      <c r="J26" s="65"/>
    </row>
    <row r="27" spans="2:10" ht="24" thickBot="1" x14ac:dyDescent="0.3">
      <c r="B27" s="70" t="s">
        <v>304</v>
      </c>
      <c r="C27" s="240">
        <v>421</v>
      </c>
      <c r="D27" s="258">
        <f>(C27/(C$24/100))%</f>
        <v>0.62929745889387145</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0.99999999999999978</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705</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745</v>
      </c>
      <c r="D35" s="161"/>
      <c r="E35" s="161"/>
      <c r="F35" s="161"/>
      <c r="G35" s="65"/>
      <c r="H35" s="65"/>
      <c r="I35" s="65"/>
      <c r="J35" s="65"/>
    </row>
    <row r="36" spans="2:10" ht="103.5" customHeight="1" thickBot="1" x14ac:dyDescent="0.3">
      <c r="B36" s="134" t="s">
        <v>277</v>
      </c>
      <c r="C36" s="135" t="s">
        <v>706</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630</v>
      </c>
      <c r="C40" s="377" t="s">
        <v>707</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310" t="s">
        <v>746</v>
      </c>
      <c r="D42" s="310" t="s">
        <v>747</v>
      </c>
      <c r="E42" s="262" t="s">
        <v>688</v>
      </c>
      <c r="F42" s="263" t="s">
        <v>665</v>
      </c>
      <c r="G42" s="65"/>
      <c r="H42" s="65"/>
      <c r="I42" s="65"/>
    </row>
    <row r="43" spans="2:10" ht="24" thickBot="1" x14ac:dyDescent="0.3">
      <c r="B43" s="70" t="s">
        <v>594</v>
      </c>
      <c r="C43" s="180">
        <f>(C17/(C$29/100))%</f>
        <v>0.34397677793904208</v>
      </c>
      <c r="D43" s="180">
        <f>(C21/(C$29/100))%</f>
        <v>0</v>
      </c>
      <c r="E43" s="180">
        <f>(C25/(C$29/100))%</f>
        <v>6.047411707789066E-2</v>
      </c>
      <c r="F43" s="265">
        <v>0</v>
      </c>
      <c r="G43" s="65"/>
      <c r="H43" s="65"/>
      <c r="I43" s="65"/>
    </row>
    <row r="44" spans="2:10" ht="24" thickBot="1" x14ac:dyDescent="0.3">
      <c r="B44" s="70" t="s">
        <v>621</v>
      </c>
      <c r="C44" s="196">
        <f>(C18/(C$29/100))%</f>
        <v>0</v>
      </c>
      <c r="D44" s="196">
        <f>(C22/(C$29/100))%</f>
        <v>0.231736816642477</v>
      </c>
      <c r="E44" s="196">
        <f>(C26/(C$29/100))%</f>
        <v>5.9506531204644414E-2</v>
      </c>
      <c r="F44" s="267">
        <v>0</v>
      </c>
      <c r="G44" s="65"/>
      <c r="H44" s="65"/>
      <c r="I44" s="65"/>
    </row>
    <row r="45" spans="2:10" ht="34.5" customHeight="1" thickBot="1" x14ac:dyDescent="0.3">
      <c r="B45" s="70" t="s">
        <v>304</v>
      </c>
      <c r="C45" s="196">
        <f>(C19/(C$29/100))%</f>
        <v>1.209482341557813E-2</v>
      </c>
      <c r="D45" s="196">
        <f>(C23/(C$29/100))%</f>
        <v>8.8534107402031936E-2</v>
      </c>
      <c r="E45" s="196">
        <f>(C27/(C$29/100))%</f>
        <v>0.20367682631833575</v>
      </c>
      <c r="F45" s="267">
        <v>0</v>
      </c>
      <c r="G45" s="65"/>
      <c r="H45" s="65"/>
      <c r="I45" s="65"/>
    </row>
    <row r="46" spans="2:10" ht="24" thickBot="1" x14ac:dyDescent="0.3">
      <c r="B46" s="79" t="s">
        <v>260</v>
      </c>
      <c r="C46" s="212">
        <f>SUM(C43:C45)</f>
        <v>0.35607160135462018</v>
      </c>
      <c r="D46" s="212">
        <f>SUM(D43:D45)</f>
        <v>0.32027092404450896</v>
      </c>
      <c r="E46" s="212">
        <f>SUM(E43:E45)</f>
        <v>0.3236574746008708</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3">
    <dataValidation type="list" allowBlank="1" showInputMessage="1" showErrorMessage="1" sqref="I6" xr:uid="{431C06B6-09FF-4AB3-A857-75FA3DC3029B}">
      <formula1>"vultures@jpcert.or.jp,cve@mitre.org/cve@cert.org.tw,talos-cna@cisco.com/psirt@cisco.com,psirt@bosch.com,OTRO"</formula1>
    </dataValidation>
    <dataValidation type="list" allowBlank="1" showInputMessage="1" showErrorMessage="1" promptTitle="VALORES POSIBLES ASIGNADOR IOT" sqref="H6" xr:uid="{B0308A5F-EA41-43AF-9194-31CD001F358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5" xr:uid="{C2CB5E6F-12FC-4AD7-A491-8F4267138B34}">
      <formula1>"COMPLETO,PARCIAL,NINGUNO"</formula1>
    </dataValidation>
  </dataValidations>
  <hyperlinks>
    <hyperlink ref="F5" r:id="rId1" display="cve@mitre.org/cve@cert.org.tw" xr:uid="{F91C3F17-62CF-4DBA-BA3C-62C1E9BF2618}"/>
    <hyperlink ref="G5" r:id="rId2" display="cve@mitre.org/cve@cert.org.tw" xr:uid="{4505A362-A7D5-486A-84A5-6834E8832FFF}"/>
    <hyperlink ref="F4" r:id="rId3" display="cve@mitre.org/cve@cert.org.tw" xr:uid="{59AEB574-CB65-4D4B-A41D-8813BBDAD14B}"/>
    <hyperlink ref="G4" r:id="rId4" display="cve@mitre.org/cve@cert.org.tw" xr:uid="{69D22539-3BF5-4499-A8A8-E6BB251DB315}"/>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E3054-7592-40CF-A02D-93E78A78A10B}">
  <dimension ref="B2:K103"/>
  <sheetViews>
    <sheetView topLeftCell="G1" zoomScale="40" zoomScaleNormal="40" workbookViewId="0">
      <selection activeCell="B4" sqref="B4:H4"/>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13.75" customHeight="1" thickTop="1" thickBot="1" x14ac:dyDescent="0.3">
      <c r="B4" s="338" t="s">
        <v>475</v>
      </c>
      <c r="C4" s="339" t="s">
        <v>599</v>
      </c>
      <c r="D4" s="340" t="s">
        <v>600</v>
      </c>
      <c r="E4" s="341" t="s">
        <v>282</v>
      </c>
      <c r="F4" s="332" t="s">
        <v>594</v>
      </c>
      <c r="G4" s="332" t="s">
        <v>594</v>
      </c>
      <c r="H4" s="342" t="s">
        <v>741</v>
      </c>
      <c r="I4" s="381" t="s">
        <v>748</v>
      </c>
      <c r="J4" s="378"/>
      <c r="K4" s="170"/>
    </row>
    <row r="5" spans="2:11" ht="188.25" customHeight="1" thickTop="1" thickBot="1" x14ac:dyDescent="0.3">
      <c r="B5" s="338" t="s">
        <v>488</v>
      </c>
      <c r="C5" s="339" t="s">
        <v>597</v>
      </c>
      <c r="D5" s="340" t="s">
        <v>598</v>
      </c>
      <c r="E5" s="341" t="s">
        <v>282</v>
      </c>
      <c r="F5" s="332" t="s">
        <v>594</v>
      </c>
      <c r="G5" s="332" t="s">
        <v>594</v>
      </c>
      <c r="H5" s="342" t="s">
        <v>741</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749</v>
      </c>
      <c r="D12" s="12"/>
      <c r="E12" s="12"/>
      <c r="F12" s="12"/>
      <c r="G12" s="65"/>
      <c r="H12" s="65"/>
      <c r="I12" s="65"/>
      <c r="J12" s="65"/>
    </row>
    <row r="13" spans="2:11" ht="102.75" customHeight="1" thickBot="1" x14ac:dyDescent="0.4">
      <c r="B13" s="13" t="s">
        <v>277</v>
      </c>
      <c r="C13" s="59" t="s">
        <v>716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719</v>
      </c>
      <c r="C15" s="32" t="s">
        <v>12</v>
      </c>
      <c r="D15" s="162" t="s">
        <v>714</v>
      </c>
      <c r="E15" s="193"/>
      <c r="F15" s="193"/>
      <c r="G15" s="65"/>
      <c r="H15" s="65"/>
      <c r="I15" s="65"/>
      <c r="J15" s="65"/>
    </row>
    <row r="16" spans="2:11" ht="31.5" customHeight="1" thickBot="1" x14ac:dyDescent="0.3">
      <c r="B16" s="310" t="s">
        <v>746</v>
      </c>
      <c r="C16" s="311">
        <f>SUM(C17:C19)</f>
        <v>736</v>
      </c>
      <c r="D16" s="312">
        <f>(C16/(C$29/100))%</f>
        <v>0.35607160135462018</v>
      </c>
      <c r="E16" s="252"/>
      <c r="F16" s="193"/>
      <c r="G16" s="65"/>
      <c r="H16" s="65"/>
      <c r="I16" s="65"/>
      <c r="J16" s="65"/>
    </row>
    <row r="17" spans="2:10" ht="35.25" customHeight="1" thickBot="1" x14ac:dyDescent="0.3">
      <c r="B17" s="70" t="s">
        <v>594</v>
      </c>
      <c r="C17" s="241">
        <v>684</v>
      </c>
      <c r="D17" s="309">
        <f>(C17/(C$16/100))%</f>
        <v>0.92934782608695643</v>
      </c>
      <c r="E17" s="252"/>
      <c r="F17" s="193"/>
      <c r="G17" s="65"/>
      <c r="H17" s="65"/>
      <c r="I17" s="65"/>
      <c r="J17" s="65"/>
    </row>
    <row r="18" spans="2:10" ht="39" customHeight="1" thickBot="1" x14ac:dyDescent="0.3">
      <c r="B18" s="70" t="s">
        <v>621</v>
      </c>
      <c r="C18" s="110">
        <v>0</v>
      </c>
      <c r="D18" s="224">
        <f>(C18/(C$16/100))%</f>
        <v>0</v>
      </c>
      <c r="E18" s="252"/>
      <c r="F18" s="193"/>
      <c r="G18" s="65"/>
      <c r="H18" s="65"/>
      <c r="I18" s="65"/>
      <c r="J18" s="65"/>
    </row>
    <row r="19" spans="2:10" ht="30" customHeight="1" thickBot="1" x14ac:dyDescent="0.3">
      <c r="B19" s="70" t="s">
        <v>304</v>
      </c>
      <c r="C19" s="240">
        <v>52</v>
      </c>
      <c r="D19" s="258">
        <f>(C19/(C$16/100))%</f>
        <v>7.0652173913043473E-2</v>
      </c>
      <c r="E19" s="252"/>
      <c r="F19" s="193"/>
      <c r="G19" s="65"/>
      <c r="H19" s="65"/>
      <c r="I19" s="65"/>
      <c r="J19" s="65"/>
    </row>
    <row r="20" spans="2:10" ht="36.75" customHeight="1" thickBot="1" x14ac:dyDescent="0.3">
      <c r="B20" s="310" t="s">
        <v>747</v>
      </c>
      <c r="C20" s="311">
        <f>SUM(C21:C23)</f>
        <v>662</v>
      </c>
      <c r="D20" s="312">
        <f>(C20/(C$29/100))%</f>
        <v>0.32027092404450891</v>
      </c>
      <c r="E20" s="207"/>
      <c r="F20" s="159"/>
      <c r="G20" s="65"/>
      <c r="H20" s="65"/>
      <c r="I20" s="65"/>
      <c r="J20" s="65"/>
    </row>
    <row r="21" spans="2:10" ht="24" thickBot="1" x14ac:dyDescent="0.3">
      <c r="B21" s="70" t="s">
        <v>594</v>
      </c>
      <c r="C21" s="241">
        <v>0</v>
      </c>
      <c r="D21" s="309">
        <f>(C21/(C$20/100))%</f>
        <v>0</v>
      </c>
      <c r="E21" s="220"/>
      <c r="F21" s="160"/>
      <c r="G21" s="65"/>
      <c r="H21" s="65"/>
      <c r="I21" s="65"/>
      <c r="J21" s="65"/>
    </row>
    <row r="22" spans="2:10" ht="24" thickBot="1" x14ac:dyDescent="0.3">
      <c r="B22" s="70" t="s">
        <v>621</v>
      </c>
      <c r="C22" s="110">
        <v>457</v>
      </c>
      <c r="D22" s="224">
        <f>(C22/(C$20/100))%</f>
        <v>0.69033232628398788</v>
      </c>
      <c r="E22" s="220"/>
      <c r="F22" s="160"/>
      <c r="G22" s="65"/>
      <c r="H22" s="65"/>
      <c r="I22" s="65"/>
      <c r="J22" s="65"/>
    </row>
    <row r="23" spans="2:10" ht="30" customHeight="1" thickBot="1" x14ac:dyDescent="0.3">
      <c r="B23" s="70" t="s">
        <v>304</v>
      </c>
      <c r="C23" s="240">
        <v>205</v>
      </c>
      <c r="D23" s="258">
        <f>(C23/(C$20/100))%</f>
        <v>0.30966767371601206</v>
      </c>
      <c r="E23" s="220"/>
      <c r="F23" s="160"/>
      <c r="G23" s="65"/>
      <c r="H23" s="65"/>
      <c r="I23" s="65"/>
      <c r="J23" s="65"/>
    </row>
    <row r="24" spans="2:10" ht="24" thickBot="1" x14ac:dyDescent="0.3">
      <c r="B24" s="310" t="s">
        <v>688</v>
      </c>
      <c r="C24" s="311">
        <f>SUM(C25:C27)</f>
        <v>669</v>
      </c>
      <c r="D24" s="312">
        <f>(C24/(C$29/100))%</f>
        <v>0.3236574746008708</v>
      </c>
      <c r="E24" s="220"/>
      <c r="F24" s="160"/>
      <c r="G24" s="65"/>
      <c r="H24" s="65"/>
      <c r="I24" s="65"/>
      <c r="J24" s="65"/>
    </row>
    <row r="25" spans="2:10" ht="24" thickBot="1" x14ac:dyDescent="0.3">
      <c r="B25" s="70" t="s">
        <v>594</v>
      </c>
      <c r="C25" s="241">
        <v>1</v>
      </c>
      <c r="D25" s="309">
        <f>(C25/(C$24/100))%</f>
        <v>1.4947683109118085E-3</v>
      </c>
      <c r="E25" s="166"/>
      <c r="F25" s="161"/>
      <c r="G25" s="65"/>
      <c r="H25" s="65"/>
      <c r="I25" s="65"/>
      <c r="J25" s="65"/>
    </row>
    <row r="26" spans="2:10" ht="24" thickBot="1" x14ac:dyDescent="0.3">
      <c r="B26" s="70" t="s">
        <v>621</v>
      </c>
      <c r="C26" s="110">
        <v>77</v>
      </c>
      <c r="D26" s="224">
        <f>(C26/(C$24/100))%</f>
        <v>0.11509715994020926</v>
      </c>
      <c r="E26" s="166"/>
      <c r="F26" s="161"/>
      <c r="G26" s="65"/>
      <c r="H26" s="65"/>
      <c r="I26" s="65"/>
      <c r="J26" s="65"/>
    </row>
    <row r="27" spans="2:10" ht="24" thickBot="1" x14ac:dyDescent="0.3">
      <c r="B27" s="70" t="s">
        <v>304</v>
      </c>
      <c r="C27" s="240">
        <v>591</v>
      </c>
      <c r="D27" s="258">
        <f>(C27/(C$24/100))%</f>
        <v>0.88340807174887881</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0.99999999999999978</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717</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749</v>
      </c>
      <c r="D35" s="161"/>
      <c r="E35" s="161"/>
      <c r="F35" s="161"/>
      <c r="G35" s="65"/>
      <c r="H35" s="65"/>
      <c r="I35" s="65"/>
      <c r="J35" s="65"/>
    </row>
    <row r="36" spans="2:10" ht="103.5" customHeight="1" thickBot="1" x14ac:dyDescent="0.3">
      <c r="B36" s="134" t="s">
        <v>277</v>
      </c>
      <c r="C36" s="135" t="s">
        <v>718</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629</v>
      </c>
      <c r="C40" s="377" t="s">
        <v>707</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310" t="s">
        <v>746</v>
      </c>
      <c r="D42" s="310" t="s">
        <v>747</v>
      </c>
      <c r="E42" s="262" t="s">
        <v>688</v>
      </c>
      <c r="F42" s="263" t="s">
        <v>665</v>
      </c>
      <c r="G42" s="65"/>
      <c r="H42" s="65"/>
      <c r="I42" s="65"/>
    </row>
    <row r="43" spans="2:10" ht="24" thickBot="1" x14ac:dyDescent="0.3">
      <c r="B43" s="70" t="s">
        <v>594</v>
      </c>
      <c r="C43" s="180">
        <f>(C17/(C$29/100))%</f>
        <v>0.33091436865021767</v>
      </c>
      <c r="D43" s="180">
        <f>(C21/(C$29/100))%</f>
        <v>0</v>
      </c>
      <c r="E43" s="180">
        <f>(C25/(C$29/100))%</f>
        <v>4.8379293662312528E-4</v>
      </c>
      <c r="F43" s="265">
        <v>0</v>
      </c>
      <c r="G43" s="65"/>
      <c r="H43" s="65"/>
      <c r="I43" s="65"/>
    </row>
    <row r="44" spans="2:10" ht="24" thickBot="1" x14ac:dyDescent="0.3">
      <c r="B44" s="70" t="s">
        <v>621</v>
      </c>
      <c r="C44" s="196">
        <f>(C18/(C$29/100))%</f>
        <v>0</v>
      </c>
      <c r="D44" s="196">
        <f>(C22/(C$29/100))%</f>
        <v>0.22109337203676824</v>
      </c>
      <c r="E44" s="196">
        <f>(C26/(C$29/100))%</f>
        <v>3.7252056119980642E-2</v>
      </c>
      <c r="F44" s="267">
        <v>0</v>
      </c>
      <c r="G44" s="65"/>
      <c r="H44" s="65"/>
      <c r="I44" s="65"/>
    </row>
    <row r="45" spans="2:10" ht="34.5" customHeight="1" thickBot="1" x14ac:dyDescent="0.3">
      <c r="B45" s="70" t="s">
        <v>304</v>
      </c>
      <c r="C45" s="196">
        <f>(C19/(C$29/100))%</f>
        <v>2.5157232704402514E-2</v>
      </c>
      <c r="D45" s="196">
        <f>(C23/(C$29/100))%</f>
        <v>9.9177552007740671E-2</v>
      </c>
      <c r="E45" s="196">
        <f>(C27/(C$29/100))%</f>
        <v>0.28592162554426703</v>
      </c>
      <c r="F45" s="267">
        <v>0</v>
      </c>
      <c r="G45" s="65"/>
      <c r="H45" s="65"/>
      <c r="I45" s="65"/>
    </row>
    <row r="46" spans="2:10" ht="24" thickBot="1" x14ac:dyDescent="0.3">
      <c r="B46" s="79" t="s">
        <v>260</v>
      </c>
      <c r="C46" s="212">
        <f>SUM(C43:C45)</f>
        <v>0.35607160135462018</v>
      </c>
      <c r="D46" s="212">
        <f>SUM(D43:D45)</f>
        <v>0.32027092404450891</v>
      </c>
      <c r="E46" s="212">
        <f>SUM(E43:E45)</f>
        <v>0.3236574746008708</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3">
    <dataValidation type="list" allowBlank="1" showInputMessage="1" showErrorMessage="1" promptTitle="VALORES POSIBLES ASIGNADOR IOT" sqref="F4:G5" xr:uid="{28BBE880-3DCC-4687-B0D9-CC49B74D96AE}">
      <formula1>"COMPLETO,PARCIAL,NINGUNO"</formula1>
    </dataValidation>
    <dataValidation type="list" allowBlank="1" showInputMessage="1" showErrorMessage="1" promptTitle="VALORES POSIBLES ASIGNADOR IOT" sqref="H6" xr:uid="{309460AC-B2AD-47DF-BEB2-B7F731A6FE6A}">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BCFEC1EE-3185-493B-8CBE-4176ABE47FB6}">
      <formula1>"vultures@jpcert.or.jp,cve@mitre.org/cve@cert.org.tw,talos-cna@cisco.com/psirt@cisco.com,psirt@bosch.com,OTRO"</formula1>
    </dataValidation>
  </dataValidations>
  <hyperlinks>
    <hyperlink ref="F4" r:id="rId1" display="cve@mitre.org/cve@cert.org.tw" xr:uid="{5EA37425-DE67-4986-B86E-BB93DC2BEC62}"/>
    <hyperlink ref="G4" r:id="rId2" display="cve@mitre.org/cve@cert.org.tw" xr:uid="{48ACB468-BC4F-41F0-929D-3B22A61EA0EE}"/>
    <hyperlink ref="F5" r:id="rId3" display="cve@mitre.org/cve@cert.org.tw" xr:uid="{0FDF0645-0FC4-4BD7-B9A7-50B4030821BF}"/>
    <hyperlink ref="G5" r:id="rId4" display="cve@mitre.org/cve@cert.org.tw" xr:uid="{3B9353A4-F15F-4DBB-AB58-F0CF907326EE}"/>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AF714-CC22-450E-A8D5-E434688E699D}">
  <dimension ref="B2:K103"/>
  <sheetViews>
    <sheetView topLeftCell="A42" zoomScale="40" zoomScaleNormal="40" workbookViewId="0">
      <selection activeCell="D51" sqref="D51"/>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13.75" customHeight="1" thickTop="1" thickBot="1" x14ac:dyDescent="0.3">
      <c r="B4" s="290" t="s">
        <v>501</v>
      </c>
      <c r="C4" s="2" t="s">
        <v>592</v>
      </c>
      <c r="D4" s="293" t="s">
        <v>593</v>
      </c>
      <c r="E4" s="300" t="s">
        <v>282</v>
      </c>
      <c r="F4" s="299" t="s">
        <v>594</v>
      </c>
      <c r="G4" s="299" t="s">
        <v>594</v>
      </c>
      <c r="H4" s="194" t="s">
        <v>595</v>
      </c>
      <c r="I4" s="381" t="s">
        <v>750</v>
      </c>
      <c r="J4" s="378"/>
      <c r="K4" s="170"/>
    </row>
    <row r="5" spans="2:11" ht="188.25" customHeight="1" thickTop="1" thickBot="1" x14ac:dyDescent="0.3">
      <c r="B5" s="338" t="s">
        <v>488</v>
      </c>
      <c r="C5" s="339" t="s">
        <v>597</v>
      </c>
      <c r="D5" s="340" t="s">
        <v>598</v>
      </c>
      <c r="E5" s="341" t="s">
        <v>282</v>
      </c>
      <c r="F5" s="332" t="s">
        <v>594</v>
      </c>
      <c r="G5" s="332" t="s">
        <v>594</v>
      </c>
      <c r="H5" s="342" t="s">
        <v>741</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751</v>
      </c>
      <c r="D12" s="12"/>
      <c r="E12" s="12"/>
      <c r="F12" s="12"/>
      <c r="G12" s="65"/>
      <c r="H12" s="65"/>
      <c r="I12" s="65"/>
      <c r="J12" s="65"/>
    </row>
    <row r="13" spans="2:11" ht="102.75" customHeight="1" thickBot="1" x14ac:dyDescent="0.4">
      <c r="B13" s="13" t="s">
        <v>277</v>
      </c>
      <c r="C13" s="59" t="s">
        <v>722</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729</v>
      </c>
      <c r="C15" s="32" t="s">
        <v>12</v>
      </c>
      <c r="D15" s="162" t="s">
        <v>723</v>
      </c>
      <c r="E15" s="193"/>
      <c r="F15" s="193"/>
      <c r="G15" s="65"/>
      <c r="H15" s="65"/>
      <c r="I15" s="65"/>
      <c r="J15" s="65"/>
    </row>
    <row r="16" spans="2:11" ht="31.5" customHeight="1" thickBot="1" x14ac:dyDescent="0.3">
      <c r="B16" s="310" t="s">
        <v>752</v>
      </c>
      <c r="C16" s="311">
        <f>SUM(C17:C19)</f>
        <v>836</v>
      </c>
      <c r="D16" s="312">
        <f>(C16/(C$29/100))%</f>
        <v>0.40445089501693277</v>
      </c>
      <c r="E16" s="252"/>
      <c r="F16" s="193"/>
      <c r="G16" s="65"/>
      <c r="H16" s="65"/>
      <c r="I16" s="65"/>
      <c r="J16" s="65"/>
    </row>
    <row r="17" spans="2:10" ht="35.25" customHeight="1" thickBot="1" x14ac:dyDescent="0.3">
      <c r="B17" s="70" t="s">
        <v>594</v>
      </c>
      <c r="C17" s="241">
        <v>682</v>
      </c>
      <c r="D17" s="309">
        <f>(C17/(C$16/100))%</f>
        <v>0.81578947368421051</v>
      </c>
      <c r="E17" s="252"/>
      <c r="F17" s="193"/>
      <c r="G17" s="65"/>
      <c r="H17" s="65"/>
      <c r="I17" s="65"/>
      <c r="J17" s="65"/>
    </row>
    <row r="18" spans="2:10" ht="39" customHeight="1" thickBot="1" x14ac:dyDescent="0.3">
      <c r="B18" s="70" t="s">
        <v>621</v>
      </c>
      <c r="C18" s="110">
        <v>2</v>
      </c>
      <c r="D18" s="224">
        <f>(C18/(C$16/100))%</f>
        <v>2.3923444976076558E-3</v>
      </c>
      <c r="E18" s="252"/>
      <c r="F18" s="193"/>
      <c r="G18" s="65"/>
      <c r="H18" s="65"/>
      <c r="I18" s="65"/>
      <c r="J18" s="65"/>
    </row>
    <row r="19" spans="2:10" ht="30" customHeight="1" thickBot="1" x14ac:dyDescent="0.3">
      <c r="B19" s="70" t="s">
        <v>304</v>
      </c>
      <c r="C19" s="240">
        <v>152</v>
      </c>
      <c r="D19" s="258">
        <f>(C19/(C$16/100))%</f>
        <v>0.18181818181818182</v>
      </c>
      <c r="E19" s="252"/>
      <c r="F19" s="193"/>
      <c r="G19" s="65"/>
      <c r="H19" s="65"/>
      <c r="I19" s="65"/>
      <c r="J19" s="65"/>
    </row>
    <row r="20" spans="2:10" ht="36.75" customHeight="1" thickBot="1" x14ac:dyDescent="0.3">
      <c r="B20" s="310" t="s">
        <v>753</v>
      </c>
      <c r="C20" s="311">
        <f>SUM(C21:C23)</f>
        <v>602</v>
      </c>
      <c r="D20" s="312">
        <f>(C20/(C$29/100))%</f>
        <v>0.29124334784712141</v>
      </c>
      <c r="E20" s="207"/>
      <c r="F20" s="159"/>
      <c r="G20" s="65"/>
      <c r="H20" s="65"/>
      <c r="I20" s="65"/>
      <c r="J20" s="65"/>
    </row>
    <row r="21" spans="2:10" ht="24" thickBot="1" x14ac:dyDescent="0.3">
      <c r="B21" s="70" t="s">
        <v>594</v>
      </c>
      <c r="C21" s="241">
        <v>0</v>
      </c>
      <c r="D21" s="309">
        <f>(C21/(C$20/100))%</f>
        <v>0</v>
      </c>
      <c r="E21" s="220"/>
      <c r="F21" s="160"/>
      <c r="G21" s="65"/>
      <c r="H21" s="65"/>
      <c r="I21" s="65"/>
      <c r="J21" s="65"/>
    </row>
    <row r="22" spans="2:10" ht="24" thickBot="1" x14ac:dyDescent="0.3">
      <c r="B22" s="70" t="s">
        <v>621</v>
      </c>
      <c r="C22" s="110">
        <v>442</v>
      </c>
      <c r="D22" s="224">
        <f>(C22/(C$20/100))%</f>
        <v>0.73421926910299007</v>
      </c>
      <c r="E22" s="220"/>
      <c r="F22" s="160"/>
      <c r="G22" s="65"/>
      <c r="H22" s="65"/>
      <c r="I22" s="65"/>
      <c r="J22" s="65"/>
    </row>
    <row r="23" spans="2:10" ht="30" customHeight="1" thickBot="1" x14ac:dyDescent="0.3">
      <c r="B23" s="70" t="s">
        <v>304</v>
      </c>
      <c r="C23" s="240">
        <v>160</v>
      </c>
      <c r="D23" s="258">
        <f>(C23/(C$20/100))%</f>
        <v>0.26578073089700999</v>
      </c>
      <c r="E23" s="220"/>
      <c r="F23" s="160"/>
      <c r="G23" s="65"/>
      <c r="H23" s="65"/>
      <c r="I23" s="65"/>
      <c r="J23" s="65"/>
    </row>
    <row r="24" spans="2:10" ht="24" thickBot="1" x14ac:dyDescent="0.3">
      <c r="B24" s="310" t="s">
        <v>697</v>
      </c>
      <c r="C24" s="311">
        <f>SUM(C25:C27)</f>
        <v>629</v>
      </c>
      <c r="D24" s="312">
        <f>(C24/(C$29/100))%</f>
        <v>0.30430575713594576</v>
      </c>
      <c r="E24" s="220"/>
      <c r="F24" s="160"/>
      <c r="G24" s="65"/>
      <c r="H24" s="65"/>
      <c r="I24" s="65"/>
      <c r="J24" s="65"/>
    </row>
    <row r="25" spans="2:10" ht="24" thickBot="1" x14ac:dyDescent="0.3">
      <c r="B25" s="70" t="s">
        <v>594</v>
      </c>
      <c r="C25" s="241">
        <v>3</v>
      </c>
      <c r="D25" s="309">
        <f>(C25/(C$24/100))%</f>
        <v>4.7694753577106515E-3</v>
      </c>
      <c r="E25" s="166"/>
      <c r="F25" s="161"/>
      <c r="G25" s="65"/>
      <c r="H25" s="65"/>
      <c r="I25" s="65"/>
      <c r="J25" s="65"/>
    </row>
    <row r="26" spans="2:10" ht="24" thickBot="1" x14ac:dyDescent="0.3">
      <c r="B26" s="70" t="s">
        <v>621</v>
      </c>
      <c r="C26" s="110">
        <v>90</v>
      </c>
      <c r="D26" s="224">
        <f>(C26/(C$24/100))%</f>
        <v>0.14308426073131955</v>
      </c>
      <c r="E26" s="166"/>
      <c r="F26" s="161"/>
      <c r="G26" s="65"/>
      <c r="H26" s="65"/>
      <c r="I26" s="65"/>
      <c r="J26" s="65"/>
    </row>
    <row r="27" spans="2:10" ht="24" thickBot="1" x14ac:dyDescent="0.3">
      <c r="B27" s="70" t="s">
        <v>304</v>
      </c>
      <c r="C27" s="240">
        <v>536</v>
      </c>
      <c r="D27" s="258">
        <f>(C27/(C$24/100))%</f>
        <v>0.85214626391096981</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1</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726</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751</v>
      </c>
      <c r="D35" s="161"/>
      <c r="E35" s="161"/>
      <c r="F35" s="161"/>
      <c r="G35" s="65"/>
      <c r="H35" s="65"/>
      <c r="I35" s="65"/>
      <c r="J35" s="65"/>
    </row>
    <row r="36" spans="2:10" ht="103.5" customHeight="1" thickBot="1" x14ac:dyDescent="0.3">
      <c r="B36" s="134" t="s">
        <v>277</v>
      </c>
      <c r="C36" s="135" t="s">
        <v>727</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629</v>
      </c>
      <c r="C40" s="377" t="s">
        <v>728</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310" t="s">
        <v>752</v>
      </c>
      <c r="D42" s="310" t="s">
        <v>753</v>
      </c>
      <c r="E42" s="262" t="s">
        <v>697</v>
      </c>
      <c r="F42" s="263" t="s">
        <v>665</v>
      </c>
      <c r="G42" s="65"/>
      <c r="H42" s="65"/>
      <c r="I42" s="65"/>
    </row>
    <row r="43" spans="2:10" ht="24" thickBot="1" x14ac:dyDescent="0.3">
      <c r="B43" s="70" t="s">
        <v>594</v>
      </c>
      <c r="C43" s="180">
        <f>(C17/(C$29/100))%</f>
        <v>0.32994678277697143</v>
      </c>
      <c r="D43" s="180">
        <f>(C21/(C$29/100))%</f>
        <v>0</v>
      </c>
      <c r="E43" s="180">
        <f>(C25/(C$29/100))%</f>
        <v>1.4513788098693759E-3</v>
      </c>
      <c r="F43" s="265">
        <v>0</v>
      </c>
      <c r="G43" s="65"/>
      <c r="H43" s="65"/>
      <c r="I43" s="65"/>
    </row>
    <row r="44" spans="2:10" ht="24" thickBot="1" x14ac:dyDescent="0.3">
      <c r="B44" s="70" t="s">
        <v>621</v>
      </c>
      <c r="C44" s="196">
        <f>(C18/(C$29/100))%</f>
        <v>9.6758587324625057E-4</v>
      </c>
      <c r="D44" s="196">
        <f>(C22/(C$29/100))%</f>
        <v>0.21383647798742136</v>
      </c>
      <c r="E44" s="196">
        <f>(C26/(C$29/100))%</f>
        <v>4.354136429608127E-2</v>
      </c>
      <c r="F44" s="267">
        <v>0</v>
      </c>
      <c r="G44" s="65"/>
      <c r="H44" s="65"/>
      <c r="I44" s="65"/>
    </row>
    <row r="45" spans="2:10" ht="34.5" customHeight="1" thickBot="1" x14ac:dyDescent="0.3">
      <c r="B45" s="70" t="s">
        <v>304</v>
      </c>
      <c r="C45" s="196">
        <f>(C19/(C$29/100))%</f>
        <v>7.3536526366715038E-2</v>
      </c>
      <c r="D45" s="196">
        <f>(C23/(C$29/100))%</f>
        <v>7.740686985970005E-2</v>
      </c>
      <c r="E45" s="196">
        <f>(C27/(C$29/100))%</f>
        <v>0.25931301402999513</v>
      </c>
      <c r="F45" s="267">
        <v>0</v>
      </c>
      <c r="G45" s="65"/>
      <c r="H45" s="65"/>
      <c r="I45" s="65"/>
    </row>
    <row r="46" spans="2:10" ht="24" thickBot="1" x14ac:dyDescent="0.3">
      <c r="B46" s="79" t="s">
        <v>260</v>
      </c>
      <c r="C46" s="212">
        <f>SUM(C43:C45)</f>
        <v>0.40445089501693271</v>
      </c>
      <c r="D46" s="212">
        <f>SUM(D43:D45)</f>
        <v>0.29124334784712141</v>
      </c>
      <c r="E46" s="212">
        <f>SUM(E43:E45)</f>
        <v>0.30430575713594576</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3">
    <dataValidation type="list" allowBlank="1" showInputMessage="1" showErrorMessage="1" sqref="I6" xr:uid="{01979407-BF3E-4F6A-9FE8-E5E827F13F8D}">
      <formula1>"vultures@jpcert.or.jp,cve@mitre.org/cve@cert.org.tw,talos-cna@cisco.com/psirt@cisco.com,psirt@bosch.com,OTRO"</formula1>
    </dataValidation>
    <dataValidation type="list" allowBlank="1" showInputMessage="1" showErrorMessage="1" promptTitle="VALORES POSIBLES ASIGNADOR IOT" sqref="H6" xr:uid="{162B8F62-553E-4307-9B6C-49A9BE78C03A}">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5" xr:uid="{95412910-7FD9-4134-B07C-55D01659B3BC}">
      <formula1>"COMPLETO,PARCIAL,NINGUNO"</formula1>
    </dataValidation>
  </dataValidations>
  <hyperlinks>
    <hyperlink ref="F5" r:id="rId1" display="cve@mitre.org/cve@cert.org.tw" xr:uid="{00623F05-AB6E-4187-8885-EE8F06E78765}"/>
    <hyperlink ref="G5" r:id="rId2" display="cve@mitre.org/cve@cert.org.tw" xr:uid="{ABD341BF-9EA2-4C2C-B6EC-A94C552DAC3B}"/>
    <hyperlink ref="F4" r:id="rId3" display="cve@mitre.org/cve@cert.org.tw" xr:uid="{AB31E2EC-B0B6-44BF-8AF2-144E6557BAF2}"/>
    <hyperlink ref="G4" r:id="rId4" display="cve@mitre.org/cve@cert.org.tw" xr:uid="{B5C9A23F-5B5C-40EB-9748-C62758396B44}"/>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E3D58-63F3-4E77-8AF5-E92FB1BF29F7}">
  <dimension ref="B2:L185"/>
  <sheetViews>
    <sheetView topLeftCell="A132" zoomScale="30" zoomScaleNormal="30" workbookViewId="0">
      <selection activeCell="D138" sqref="D138"/>
    </sheetView>
  </sheetViews>
  <sheetFormatPr baseColWidth="10" defaultRowHeight="15" x14ac:dyDescent="0.25"/>
  <cols>
    <col min="2" max="2" width="123" customWidth="1"/>
    <col min="3" max="3" width="129" customWidth="1"/>
    <col min="4" max="4" width="126.85546875" customWidth="1"/>
    <col min="5" max="5" width="69.42578125" customWidth="1"/>
    <col min="6" max="6" width="87.57031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Bot="1" x14ac:dyDescent="0.3">
      <c r="B4" s="120" t="s">
        <v>270</v>
      </c>
      <c r="C4" s="111" t="s">
        <v>271</v>
      </c>
      <c r="D4" s="112" t="s">
        <v>273</v>
      </c>
      <c r="E4" s="113" t="s">
        <v>272</v>
      </c>
      <c r="F4" s="114">
        <v>2023</v>
      </c>
      <c r="G4" s="114">
        <v>2023</v>
      </c>
      <c r="H4" s="175" t="s">
        <v>275</v>
      </c>
      <c r="I4" s="355" t="s">
        <v>310</v>
      </c>
      <c r="J4" s="354"/>
      <c r="K4" s="170"/>
    </row>
    <row r="5" spans="2:11" ht="188.25" customHeight="1" thickTop="1" thickBot="1" x14ac:dyDescent="0.3">
      <c r="B5" s="121" t="s">
        <v>288</v>
      </c>
      <c r="C5" s="115" t="s">
        <v>291</v>
      </c>
      <c r="D5" s="3" t="s">
        <v>309</v>
      </c>
      <c r="E5" s="117" t="s">
        <v>282</v>
      </c>
      <c r="F5" s="118" t="s">
        <v>299</v>
      </c>
      <c r="G5" s="118" t="s">
        <v>299</v>
      </c>
      <c r="H5" s="176" t="s">
        <v>283</v>
      </c>
      <c r="I5" s="356"/>
      <c r="J5" s="354"/>
      <c r="K5" s="171"/>
    </row>
    <row r="6" spans="2:11" ht="15.75" thickBot="1" x14ac:dyDescent="0.3">
      <c r="B6" s="109"/>
      <c r="C6" s="51"/>
      <c r="D6" s="21"/>
      <c r="E6" s="21"/>
      <c r="F6" s="21"/>
      <c r="G6" s="52"/>
      <c r="H6" s="53"/>
      <c r="I6" s="54"/>
      <c r="J6" s="173"/>
      <c r="K6" s="57"/>
    </row>
    <row r="7" spans="2:11" ht="24.75" thickTop="1" thickBot="1" x14ac:dyDescent="0.4">
      <c r="B7" s="345" t="s">
        <v>9</v>
      </c>
      <c r="C7" s="357"/>
      <c r="D7" s="358"/>
      <c r="E7" s="150"/>
      <c r="F7" s="150"/>
      <c r="G7" s="55"/>
      <c r="H7" s="359" t="s">
        <v>175</v>
      </c>
      <c r="I7" s="360"/>
      <c r="J7" s="347"/>
      <c r="K7" s="8"/>
    </row>
    <row r="8" spans="2:11" ht="20.25" thickTop="1" thickBot="1" x14ac:dyDescent="0.3">
      <c r="B8" s="6"/>
      <c r="C8" s="6"/>
      <c r="D8" s="7"/>
      <c r="E8" s="151"/>
      <c r="F8" s="151"/>
      <c r="G8" s="8"/>
      <c r="H8" s="56"/>
      <c r="I8" s="6"/>
      <c r="J8" s="7"/>
      <c r="K8" s="57"/>
    </row>
    <row r="9" spans="2:11" ht="21.75" thickBot="1" x14ac:dyDescent="0.4">
      <c r="B9" s="9" t="s">
        <v>10</v>
      </c>
      <c r="C9" s="10" t="s">
        <v>249</v>
      </c>
      <c r="D9" s="11"/>
      <c r="E9" s="126"/>
      <c r="F9" s="126"/>
      <c r="G9" s="12"/>
      <c r="H9" s="9" t="s">
        <v>10</v>
      </c>
      <c r="I9" s="10" t="s">
        <v>249</v>
      </c>
      <c r="J9" s="58"/>
      <c r="K9" s="8"/>
    </row>
    <row r="10" spans="2:11" ht="83.25" customHeight="1" thickBot="1" x14ac:dyDescent="0.4">
      <c r="B10" s="13" t="s">
        <v>11</v>
      </c>
      <c r="C10" s="59" t="s">
        <v>311</v>
      </c>
      <c r="D10" s="126"/>
      <c r="E10" s="126"/>
      <c r="F10" s="126"/>
      <c r="G10" s="12"/>
      <c r="H10" s="13" t="s">
        <v>11</v>
      </c>
      <c r="I10" s="59" t="s">
        <v>311</v>
      </c>
      <c r="J10" s="58"/>
      <c r="K10" s="8"/>
    </row>
    <row r="11" spans="2:11" ht="105.75" customHeight="1" thickBot="1" x14ac:dyDescent="0.4">
      <c r="B11" s="13" t="s">
        <v>277</v>
      </c>
      <c r="C11" s="59" t="s">
        <v>298</v>
      </c>
      <c r="D11" s="168"/>
      <c r="E11" s="12"/>
      <c r="F11" s="12"/>
      <c r="G11" s="12"/>
      <c r="H11" s="13" t="s">
        <v>277</v>
      </c>
      <c r="I11" s="59" t="s">
        <v>298</v>
      </c>
      <c r="J11" s="60"/>
      <c r="K11" s="8"/>
    </row>
    <row r="12" spans="2:11" ht="16.5" thickBot="1" x14ac:dyDescent="0.3">
      <c r="B12" s="61"/>
      <c r="C12" s="21"/>
      <c r="H12" s="21"/>
      <c r="J12" s="62"/>
    </row>
    <row r="13" spans="2:11" ht="57" customHeight="1" thickBot="1" x14ac:dyDescent="0.3">
      <c r="B13" s="31" t="s">
        <v>295</v>
      </c>
      <c r="C13" s="32" t="s">
        <v>12</v>
      </c>
      <c r="D13" s="162" t="s">
        <v>297</v>
      </c>
      <c r="E13" s="82"/>
      <c r="F13" s="82"/>
      <c r="H13" s="31" t="s">
        <v>295</v>
      </c>
      <c r="I13" s="32" t="s">
        <v>12</v>
      </c>
      <c r="J13" s="162" t="s">
        <v>297</v>
      </c>
    </row>
    <row r="14" spans="2:11" ht="28.5" customHeight="1" thickBot="1" x14ac:dyDescent="0.3">
      <c r="B14" s="79" t="s">
        <v>301</v>
      </c>
      <c r="C14" s="80">
        <f>SUM(C15:C20)</f>
        <v>707</v>
      </c>
      <c r="D14" s="81">
        <v>0.35580000000000001</v>
      </c>
      <c r="E14" s="82"/>
      <c r="F14" s="82"/>
      <c r="H14" s="200" t="s">
        <v>301</v>
      </c>
      <c r="I14" s="225">
        <f>SUM(I15:I20)</f>
        <v>8</v>
      </c>
      <c r="J14" s="223">
        <v>0.1</v>
      </c>
    </row>
    <row r="15" spans="2:11" ht="33" customHeight="1" x14ac:dyDescent="0.25">
      <c r="B15" s="70">
        <v>2023</v>
      </c>
      <c r="C15" s="71">
        <v>0</v>
      </c>
      <c r="D15" s="92">
        <v>0</v>
      </c>
      <c r="E15" s="82"/>
      <c r="F15" s="82"/>
      <c r="H15" s="70">
        <v>2023</v>
      </c>
      <c r="I15" s="221">
        <v>0</v>
      </c>
      <c r="J15" s="227">
        <v>0</v>
      </c>
    </row>
    <row r="16" spans="2:11" ht="31.5" customHeight="1" x14ac:dyDescent="0.25">
      <c r="B16" s="73">
        <v>2022</v>
      </c>
      <c r="C16" s="64">
        <v>183</v>
      </c>
      <c r="D16" s="93">
        <v>0.25879999999999997</v>
      </c>
      <c r="E16" s="82"/>
      <c r="F16" s="82"/>
      <c r="H16" s="73">
        <v>2022</v>
      </c>
      <c r="I16" s="222">
        <v>2</v>
      </c>
      <c r="J16" s="228">
        <v>0.25</v>
      </c>
    </row>
    <row r="17" spans="2:10" ht="30" customHeight="1" x14ac:dyDescent="0.25">
      <c r="B17" s="75">
        <v>2021</v>
      </c>
      <c r="C17" s="64">
        <v>146</v>
      </c>
      <c r="D17" s="93">
        <v>0.20649999999999999</v>
      </c>
      <c r="E17" s="82"/>
      <c r="F17" s="82"/>
      <c r="H17" s="75">
        <v>2021</v>
      </c>
      <c r="I17" s="222">
        <v>0</v>
      </c>
      <c r="J17" s="228">
        <v>0</v>
      </c>
    </row>
    <row r="18" spans="2:10" ht="36" customHeight="1" x14ac:dyDescent="0.25">
      <c r="B18" s="75">
        <v>2020</v>
      </c>
      <c r="C18" s="64">
        <v>188</v>
      </c>
      <c r="D18" s="93">
        <v>0.26590000000000003</v>
      </c>
      <c r="E18" s="82"/>
      <c r="F18" s="82"/>
      <c r="H18" s="75">
        <v>2020</v>
      </c>
      <c r="I18" s="222">
        <v>1</v>
      </c>
      <c r="J18" s="228">
        <v>0.125</v>
      </c>
    </row>
    <row r="19" spans="2:10" ht="37.5" customHeight="1" x14ac:dyDescent="0.25">
      <c r="B19" s="75">
        <v>2019</v>
      </c>
      <c r="C19" s="64">
        <v>150</v>
      </c>
      <c r="D19" s="93">
        <v>0.2122</v>
      </c>
      <c r="E19" s="82"/>
      <c r="F19" s="82"/>
      <c r="H19" s="75">
        <v>2019</v>
      </c>
      <c r="I19" s="222">
        <v>1</v>
      </c>
      <c r="J19" s="228">
        <v>0.125</v>
      </c>
    </row>
    <row r="20" spans="2:10" ht="40.5" customHeight="1" thickBot="1" x14ac:dyDescent="0.3">
      <c r="B20" s="75" t="s">
        <v>253</v>
      </c>
      <c r="C20" s="64">
        <v>40</v>
      </c>
      <c r="D20" s="93">
        <v>5.6599999999999998E-2</v>
      </c>
      <c r="E20" s="82"/>
      <c r="F20" s="82"/>
      <c r="H20" s="76" t="s">
        <v>253</v>
      </c>
      <c r="I20" s="229">
        <v>4</v>
      </c>
      <c r="J20" s="230">
        <v>0.5</v>
      </c>
    </row>
    <row r="21" spans="2:10" ht="24" thickBot="1" x14ac:dyDescent="0.3">
      <c r="B21" s="79" t="s">
        <v>302</v>
      </c>
      <c r="C21" s="80">
        <f>SUM(C22:C27)</f>
        <v>622</v>
      </c>
      <c r="D21" s="81">
        <v>0.313</v>
      </c>
      <c r="E21" s="207"/>
      <c r="F21" s="152"/>
      <c r="H21" s="195" t="s">
        <v>302</v>
      </c>
      <c r="I21" s="226">
        <f>SUM(I22:I27)</f>
        <v>35</v>
      </c>
      <c r="J21" s="201">
        <v>0.4375</v>
      </c>
    </row>
    <row r="22" spans="2:10" ht="31.5" customHeight="1" x14ac:dyDescent="0.25">
      <c r="B22" s="70">
        <v>2023</v>
      </c>
      <c r="C22" s="64">
        <v>0</v>
      </c>
      <c r="D22" s="92">
        <v>0</v>
      </c>
      <c r="E22" s="220"/>
      <c r="F22" s="153"/>
      <c r="H22" s="70">
        <v>2023</v>
      </c>
      <c r="I22" s="71">
        <v>0</v>
      </c>
      <c r="J22" s="92">
        <v>0</v>
      </c>
    </row>
    <row r="23" spans="2:10" ht="31.5" customHeight="1" x14ac:dyDescent="0.25">
      <c r="B23" s="73">
        <v>2022</v>
      </c>
      <c r="C23" s="64">
        <v>136</v>
      </c>
      <c r="D23" s="93">
        <v>0.21859999999999999</v>
      </c>
      <c r="E23" s="220"/>
      <c r="F23" s="153"/>
      <c r="H23" s="73">
        <v>2022</v>
      </c>
      <c r="I23" s="64">
        <v>0</v>
      </c>
      <c r="J23" s="93">
        <v>0</v>
      </c>
    </row>
    <row r="24" spans="2:10" ht="31.5" customHeight="1" x14ac:dyDescent="0.25">
      <c r="B24" s="75">
        <v>2021</v>
      </c>
      <c r="C24" s="64">
        <v>129</v>
      </c>
      <c r="D24" s="93">
        <v>0.2074</v>
      </c>
      <c r="E24" s="220"/>
      <c r="F24" s="153"/>
      <c r="H24" s="75">
        <v>2021</v>
      </c>
      <c r="I24" s="64">
        <v>6</v>
      </c>
      <c r="J24" s="93">
        <v>0.1714</v>
      </c>
    </row>
    <row r="25" spans="2:10" ht="31.5" customHeight="1" x14ac:dyDescent="0.25">
      <c r="B25" s="75">
        <v>2020</v>
      </c>
      <c r="C25" s="64">
        <v>131</v>
      </c>
      <c r="D25" s="93">
        <v>0.21060000000000001</v>
      </c>
      <c r="E25" s="220"/>
      <c r="F25" s="153"/>
      <c r="H25" s="75">
        <v>2020</v>
      </c>
      <c r="I25" s="64">
        <v>2</v>
      </c>
      <c r="J25" s="93">
        <v>5.7200000000000001E-2</v>
      </c>
    </row>
    <row r="26" spans="2:10" ht="31.5" customHeight="1" x14ac:dyDescent="0.25">
      <c r="B26" s="75">
        <v>2019</v>
      </c>
      <c r="C26" s="64">
        <v>171</v>
      </c>
      <c r="D26" s="93">
        <v>0.27489999999999998</v>
      </c>
      <c r="E26" s="220"/>
      <c r="F26" s="153"/>
      <c r="H26" s="75">
        <v>2019</v>
      </c>
      <c r="I26" s="64">
        <v>10</v>
      </c>
      <c r="J26" s="93">
        <v>0.28570000000000001</v>
      </c>
    </row>
    <row r="27" spans="2:10" ht="31.5" customHeight="1" thickBot="1" x14ac:dyDescent="0.3">
      <c r="B27" s="75" t="s">
        <v>253</v>
      </c>
      <c r="C27" s="64">
        <v>55</v>
      </c>
      <c r="D27" s="93">
        <v>8.8499999999999995E-2</v>
      </c>
      <c r="E27" s="220"/>
      <c r="F27" s="153"/>
      <c r="H27" s="75" t="s">
        <v>253</v>
      </c>
      <c r="I27" s="64">
        <v>17</v>
      </c>
      <c r="J27" s="93">
        <v>0.48570000000000002</v>
      </c>
    </row>
    <row r="28" spans="2:10" ht="24.75" customHeight="1" thickBot="1" x14ac:dyDescent="0.3">
      <c r="B28" s="79" t="s">
        <v>303</v>
      </c>
      <c r="C28" s="80">
        <f>SUM(C29:C34)</f>
        <v>313</v>
      </c>
      <c r="D28" s="81">
        <v>0.1575</v>
      </c>
      <c r="E28" s="207"/>
      <c r="F28" s="152"/>
      <c r="H28" s="79" t="s">
        <v>303</v>
      </c>
      <c r="I28" s="80">
        <f>SUM(I29:I34)</f>
        <v>29</v>
      </c>
      <c r="J28" s="81">
        <v>0.36249999999999999</v>
      </c>
    </row>
    <row r="29" spans="2:10" ht="29.25" customHeight="1" x14ac:dyDescent="0.25">
      <c r="B29" s="70">
        <v>2023</v>
      </c>
      <c r="C29" s="64">
        <v>0</v>
      </c>
      <c r="D29" s="93">
        <v>0</v>
      </c>
      <c r="E29" s="220"/>
      <c r="F29" s="153"/>
      <c r="H29" s="70">
        <v>2023</v>
      </c>
      <c r="I29" s="64">
        <v>0</v>
      </c>
      <c r="J29" s="93">
        <v>0</v>
      </c>
    </row>
    <row r="30" spans="2:10" ht="29.25" customHeight="1" x14ac:dyDescent="0.25">
      <c r="B30" s="73">
        <v>2022</v>
      </c>
      <c r="C30" s="64">
        <v>57</v>
      </c>
      <c r="D30" s="93">
        <v>0.18210000000000001</v>
      </c>
      <c r="E30" s="220"/>
      <c r="F30" s="153"/>
      <c r="H30" s="73">
        <v>2022</v>
      </c>
      <c r="I30" s="64">
        <v>0</v>
      </c>
      <c r="J30" s="93">
        <v>0</v>
      </c>
    </row>
    <row r="31" spans="2:10" ht="29.25" customHeight="1" x14ac:dyDescent="0.25">
      <c r="B31" s="75">
        <v>2021</v>
      </c>
      <c r="C31" s="64">
        <v>78</v>
      </c>
      <c r="D31" s="93">
        <v>0.2492</v>
      </c>
      <c r="E31" s="220"/>
      <c r="F31" s="153"/>
      <c r="H31" s="75">
        <v>2021</v>
      </c>
      <c r="I31" s="64">
        <v>6</v>
      </c>
      <c r="J31" s="93">
        <v>0.2069</v>
      </c>
    </row>
    <row r="32" spans="2:10" ht="29.25" customHeight="1" x14ac:dyDescent="0.25">
      <c r="B32" s="75">
        <v>2020</v>
      </c>
      <c r="C32" s="64">
        <v>55</v>
      </c>
      <c r="D32" s="93">
        <v>0.1757</v>
      </c>
      <c r="E32" s="220"/>
      <c r="F32" s="153"/>
      <c r="H32" s="75">
        <v>2020</v>
      </c>
      <c r="I32" s="64">
        <v>0</v>
      </c>
      <c r="J32" s="93">
        <v>0</v>
      </c>
    </row>
    <row r="33" spans="2:12" ht="29.25" customHeight="1" x14ac:dyDescent="0.25">
      <c r="B33" s="75">
        <v>2019</v>
      </c>
      <c r="C33" s="64">
        <v>71</v>
      </c>
      <c r="D33" s="93">
        <v>0.2268</v>
      </c>
      <c r="E33" s="220"/>
      <c r="F33" s="153"/>
      <c r="H33" s="75">
        <v>2019</v>
      </c>
      <c r="I33" s="64">
        <v>3</v>
      </c>
      <c r="J33" s="93">
        <v>0.10340000000000001</v>
      </c>
    </row>
    <row r="34" spans="2:12" ht="29.25" customHeight="1" x14ac:dyDescent="0.25">
      <c r="B34" s="75" t="s">
        <v>253</v>
      </c>
      <c r="C34" s="64">
        <v>52</v>
      </c>
      <c r="D34" s="93">
        <v>0.16619999999999999</v>
      </c>
      <c r="E34" s="220"/>
      <c r="F34" s="153"/>
      <c r="H34" s="75" t="s">
        <v>253</v>
      </c>
      <c r="I34" s="64">
        <v>20</v>
      </c>
      <c r="J34" s="93">
        <v>0.68969999999999998</v>
      </c>
    </row>
    <row r="35" spans="2:12" ht="29.25" customHeight="1" thickBot="1" x14ac:dyDescent="0.3">
      <c r="B35" s="147" t="s">
        <v>304</v>
      </c>
      <c r="C35" s="148">
        <v>345</v>
      </c>
      <c r="D35" s="149">
        <v>0.1736</v>
      </c>
      <c r="E35" s="207"/>
      <c r="F35" s="152"/>
      <c r="H35" s="147" t="s">
        <v>304</v>
      </c>
      <c r="I35" s="148">
        <v>8</v>
      </c>
      <c r="J35" s="149">
        <v>0.1</v>
      </c>
    </row>
    <row r="36" spans="2:12" ht="29.25" customHeight="1" thickBot="1" x14ac:dyDescent="0.3">
      <c r="B36" s="67" t="s">
        <v>251</v>
      </c>
      <c r="C36" s="68">
        <f>C28+C21+C14+C35</f>
        <v>1987</v>
      </c>
      <c r="D36" s="167">
        <f>D35+D28+D21+D14</f>
        <v>0.99990000000000001</v>
      </c>
      <c r="E36" s="220"/>
      <c r="F36" s="153"/>
      <c r="H36" s="67" t="s">
        <v>251</v>
      </c>
      <c r="I36" s="68">
        <f>I14+I21+I28+I35</f>
        <v>80</v>
      </c>
      <c r="J36" s="69">
        <f>J35+J28+J21+J14</f>
        <v>1</v>
      </c>
    </row>
    <row r="37" spans="2:12" ht="29.25" customHeight="1" thickBot="1" x14ac:dyDescent="0.3">
      <c r="E37" s="220"/>
      <c r="F37" s="153"/>
    </row>
    <row r="38" spans="2:12" ht="29.25" customHeight="1" thickBot="1" x14ac:dyDescent="0.4">
      <c r="B38" s="361" t="s">
        <v>294</v>
      </c>
      <c r="C38" s="362"/>
      <c r="E38" s="220"/>
      <c r="F38" s="153"/>
      <c r="H38" s="363" t="s">
        <v>293</v>
      </c>
      <c r="I38" s="364"/>
    </row>
    <row r="39" spans="2:12" ht="29.25" customHeight="1" thickBot="1" x14ac:dyDescent="0.4">
      <c r="B39" s="130"/>
      <c r="C39" s="130"/>
      <c r="E39" s="220"/>
      <c r="F39" s="153"/>
      <c r="H39" s="127"/>
      <c r="I39" s="139"/>
    </row>
    <row r="40" spans="2:12" ht="29.25" customHeight="1" thickBot="1" x14ac:dyDescent="0.3">
      <c r="B40" s="136" t="s">
        <v>10</v>
      </c>
      <c r="C40" s="137" t="s">
        <v>249</v>
      </c>
      <c r="E40" s="220"/>
      <c r="F40" s="153"/>
      <c r="H40" s="136" t="s">
        <v>10</v>
      </c>
      <c r="I40" s="137" t="s">
        <v>249</v>
      </c>
    </row>
    <row r="41" spans="2:12" ht="59.25" customHeight="1" thickBot="1" x14ac:dyDescent="0.3">
      <c r="B41" s="132" t="s">
        <v>11</v>
      </c>
      <c r="C41" s="59" t="s">
        <v>311</v>
      </c>
      <c r="E41" s="220"/>
      <c r="F41" s="153"/>
      <c r="H41" s="132" t="s">
        <v>11</v>
      </c>
      <c r="I41" s="59" t="s">
        <v>311</v>
      </c>
    </row>
    <row r="42" spans="2:12" ht="108" customHeight="1" thickBot="1" x14ac:dyDescent="0.3">
      <c r="B42" s="134" t="s">
        <v>277</v>
      </c>
      <c r="C42" s="135" t="s">
        <v>292</v>
      </c>
      <c r="E42" s="165"/>
      <c r="F42" s="154"/>
      <c r="H42" s="134" t="s">
        <v>277</v>
      </c>
      <c r="I42" s="135" t="s">
        <v>292</v>
      </c>
    </row>
    <row r="43" spans="2:12" ht="32.25" customHeight="1" x14ac:dyDescent="0.35">
      <c r="B43" s="131"/>
      <c r="C43" s="131"/>
      <c r="E43" s="166"/>
      <c r="F43" s="155"/>
      <c r="H43" s="140"/>
      <c r="I43" s="141"/>
      <c r="J43" s="8"/>
    </row>
    <row r="44" spans="2:12" ht="32.25" customHeight="1" x14ac:dyDescent="0.35">
      <c r="B44" s="128"/>
      <c r="C44" s="128"/>
      <c r="H44" s="142"/>
      <c r="I44" s="143"/>
      <c r="J44" s="8"/>
    </row>
    <row r="45" spans="2:12" ht="32.25" customHeight="1" x14ac:dyDescent="0.35">
      <c r="B45" s="128"/>
      <c r="C45" s="128"/>
      <c r="H45" s="129"/>
      <c r="I45" s="144"/>
      <c r="J45" s="8"/>
    </row>
    <row r="46" spans="2:12" ht="32.25" customHeight="1" thickBot="1" x14ac:dyDescent="0.3">
      <c r="H46" s="57"/>
      <c r="I46" s="57"/>
    </row>
    <row r="47" spans="2:12" ht="69.75" customHeight="1" thickBot="1" x14ac:dyDescent="0.4">
      <c r="B47" s="99" t="s">
        <v>265</v>
      </c>
      <c r="C47" s="377" t="s">
        <v>305</v>
      </c>
      <c r="D47" s="370"/>
      <c r="E47" s="370"/>
      <c r="F47" s="371"/>
      <c r="H47" s="218" t="s">
        <v>265</v>
      </c>
      <c r="I47" s="377" t="s">
        <v>305</v>
      </c>
      <c r="J47" s="370"/>
      <c r="K47" s="370"/>
      <c r="L47" s="371"/>
    </row>
    <row r="48" spans="2:12" ht="77.25" customHeight="1" thickBot="1" x14ac:dyDescent="0.3">
      <c r="C48" s="369" t="s">
        <v>264</v>
      </c>
      <c r="D48" s="370"/>
      <c r="E48" s="370"/>
      <c r="F48" s="371"/>
      <c r="H48" s="199"/>
      <c r="I48" s="369" t="s">
        <v>264</v>
      </c>
      <c r="J48" s="370"/>
      <c r="K48" s="370"/>
      <c r="L48" s="371"/>
    </row>
    <row r="49" spans="2:12" ht="122.25" customHeight="1" thickBot="1" x14ac:dyDescent="0.3">
      <c r="C49" s="209" t="s">
        <v>301</v>
      </c>
      <c r="D49" s="209" t="s">
        <v>302</v>
      </c>
      <c r="E49" s="209" t="s">
        <v>303</v>
      </c>
      <c r="F49" s="210" t="s">
        <v>304</v>
      </c>
      <c r="G49" s="205"/>
      <c r="I49" s="169" t="s">
        <v>301</v>
      </c>
      <c r="J49" s="169" t="s">
        <v>302</v>
      </c>
      <c r="K49" s="169" t="s">
        <v>303</v>
      </c>
      <c r="L49" s="169" t="s">
        <v>304</v>
      </c>
    </row>
    <row r="50" spans="2:12" ht="32.25" customHeight="1" thickBot="1" x14ac:dyDescent="0.3">
      <c r="B50" s="95">
        <v>2023</v>
      </c>
      <c r="C50" s="196">
        <v>0</v>
      </c>
      <c r="D50" s="196">
        <v>0</v>
      </c>
      <c r="E50" s="196">
        <v>0</v>
      </c>
      <c r="F50" s="196">
        <v>0</v>
      </c>
      <c r="G50" s="206"/>
      <c r="H50" s="95">
        <v>2023</v>
      </c>
      <c r="I50" s="180">
        <v>0</v>
      </c>
      <c r="J50" s="180">
        <v>0</v>
      </c>
      <c r="K50" s="181">
        <v>0</v>
      </c>
      <c r="L50" s="180">
        <v>0</v>
      </c>
    </row>
    <row r="51" spans="2:12" ht="32.25" customHeight="1" thickBot="1" x14ac:dyDescent="0.3">
      <c r="B51" s="96">
        <v>2022</v>
      </c>
      <c r="C51" s="196">
        <v>9.2100000000000001E-2</v>
      </c>
      <c r="D51" s="196">
        <v>6.8400000000000002E-2</v>
      </c>
      <c r="E51" s="196">
        <v>2.87E-2</v>
      </c>
      <c r="F51" s="196">
        <v>0</v>
      </c>
      <c r="G51" s="206"/>
      <c r="H51" s="96">
        <v>2022</v>
      </c>
      <c r="I51" s="177">
        <v>2.5000000000000001E-2</v>
      </c>
      <c r="J51" s="177">
        <v>0</v>
      </c>
      <c r="K51" s="178">
        <v>0</v>
      </c>
      <c r="L51" s="180">
        <v>0</v>
      </c>
    </row>
    <row r="52" spans="2:12" ht="32.25" customHeight="1" thickBot="1" x14ac:dyDescent="0.3">
      <c r="B52" s="97">
        <v>2021</v>
      </c>
      <c r="C52" s="196">
        <v>7.3499999999999996E-2</v>
      </c>
      <c r="D52" s="196">
        <v>6.4899999999999999E-2</v>
      </c>
      <c r="E52" s="196">
        <v>3.9300000000000002E-2</v>
      </c>
      <c r="F52" s="196">
        <v>0</v>
      </c>
      <c r="G52" s="206"/>
      <c r="H52" s="97">
        <v>2021</v>
      </c>
      <c r="I52" s="177">
        <v>0</v>
      </c>
      <c r="J52" s="177">
        <v>7.4999999999999997E-2</v>
      </c>
      <c r="K52" s="178">
        <v>7.4999999999999997E-2</v>
      </c>
      <c r="L52" s="180">
        <v>0</v>
      </c>
    </row>
    <row r="53" spans="2:12" ht="32.25" customHeight="1" thickBot="1" x14ac:dyDescent="0.3">
      <c r="B53" s="97">
        <v>2020</v>
      </c>
      <c r="C53" s="196">
        <v>9.4600000000000004E-2</v>
      </c>
      <c r="D53" s="196">
        <v>6.59E-2</v>
      </c>
      <c r="E53" s="196">
        <v>2.7699999999999999E-2</v>
      </c>
      <c r="F53" s="196">
        <v>0</v>
      </c>
      <c r="G53" s="206"/>
      <c r="H53" s="97">
        <v>2020</v>
      </c>
      <c r="I53" s="177">
        <v>1.2500000000000001E-2</v>
      </c>
      <c r="J53" s="177">
        <v>2.5000000000000001E-2</v>
      </c>
      <c r="K53" s="178">
        <v>0</v>
      </c>
      <c r="L53" s="180">
        <v>0</v>
      </c>
    </row>
    <row r="54" spans="2:12" ht="32.25" customHeight="1" thickBot="1" x14ac:dyDescent="0.3">
      <c r="B54" s="97">
        <v>2019</v>
      </c>
      <c r="C54" s="196">
        <v>7.5499999999999998E-2</v>
      </c>
      <c r="D54" s="196">
        <v>8.6099999999999996E-2</v>
      </c>
      <c r="E54" s="196">
        <v>3.5700000000000003E-2</v>
      </c>
      <c r="F54" s="196">
        <v>0</v>
      </c>
      <c r="G54" s="206"/>
      <c r="H54" s="97">
        <v>2019</v>
      </c>
      <c r="I54" s="177">
        <v>1.2500000000000001E-2</v>
      </c>
      <c r="J54" s="177">
        <v>0.125</v>
      </c>
      <c r="K54" s="178">
        <v>3.7499999999999999E-2</v>
      </c>
      <c r="L54" s="180">
        <v>0</v>
      </c>
    </row>
    <row r="55" spans="2:12" ht="32.25" customHeight="1" thickBot="1" x14ac:dyDescent="0.3">
      <c r="B55" s="98" t="s">
        <v>253</v>
      </c>
      <c r="C55" s="196">
        <v>2.01E-2</v>
      </c>
      <c r="D55" s="196">
        <v>2.7699999999999999E-2</v>
      </c>
      <c r="E55" s="196">
        <v>2.6100000000000002E-2</v>
      </c>
      <c r="F55" s="196">
        <v>0</v>
      </c>
      <c r="G55" s="206"/>
      <c r="H55" s="98" t="s">
        <v>253</v>
      </c>
      <c r="I55" s="184">
        <v>0.05</v>
      </c>
      <c r="J55" s="184">
        <v>0.21249999999999999</v>
      </c>
      <c r="K55" s="185">
        <v>0.25</v>
      </c>
      <c r="L55" s="180">
        <v>0</v>
      </c>
    </row>
    <row r="56" spans="2:12" ht="32.25" customHeight="1" thickBot="1" x14ac:dyDescent="0.3">
      <c r="B56" s="79" t="s">
        <v>260</v>
      </c>
      <c r="C56" s="212">
        <f>SUM(C50:C55)</f>
        <v>0.35580000000000001</v>
      </c>
      <c r="D56" s="212">
        <f>SUM(D50:D55)</f>
        <v>0.313</v>
      </c>
      <c r="E56" s="212">
        <f>SUM(E50:E55)</f>
        <v>0.15750000000000003</v>
      </c>
      <c r="F56" s="213">
        <v>0.1736</v>
      </c>
      <c r="G56" s="207"/>
      <c r="H56" s="79" t="s">
        <v>260</v>
      </c>
      <c r="I56" s="81">
        <f>SUM(I50:I55)</f>
        <v>0.1</v>
      </c>
      <c r="J56" s="81">
        <f>SUM(J50:J55)</f>
        <v>0.4375</v>
      </c>
      <c r="K56" s="81">
        <f>SUM(K50:K55)</f>
        <v>0.36249999999999999</v>
      </c>
      <c r="L56" s="179">
        <v>0.1</v>
      </c>
    </row>
    <row r="57" spans="2:12" ht="32.25" customHeight="1" x14ac:dyDescent="0.25">
      <c r="H57" s="198"/>
    </row>
    <row r="58" spans="2:12" ht="32.25" customHeight="1" x14ac:dyDescent="0.25">
      <c r="I58" s="186"/>
    </row>
    <row r="59" spans="2:12" ht="32.25" customHeight="1" x14ac:dyDescent="0.25"/>
    <row r="60" spans="2:12" ht="32.25" customHeight="1" x14ac:dyDescent="0.25">
      <c r="D60" s="65"/>
    </row>
    <row r="61" spans="2:12" ht="32.25" customHeight="1" x14ac:dyDescent="0.25"/>
    <row r="62" spans="2:12" ht="32.25" customHeight="1" x14ac:dyDescent="0.25"/>
    <row r="63" spans="2:12" ht="32.25" customHeight="1" x14ac:dyDescent="0.25"/>
    <row r="64" spans="2:12" ht="32.25" customHeight="1" x14ac:dyDescent="0.25"/>
    <row r="65" spans="2:10" ht="32.25" customHeight="1" x14ac:dyDescent="0.25"/>
    <row r="66" spans="2:10" ht="32.25" customHeight="1" x14ac:dyDescent="0.25"/>
    <row r="67" spans="2:10" ht="32.25" customHeight="1" x14ac:dyDescent="0.25"/>
    <row r="68" spans="2:10" ht="32.25" customHeight="1" x14ac:dyDescent="0.25"/>
    <row r="69" spans="2:10" ht="32.25" customHeight="1" x14ac:dyDescent="0.25"/>
    <row r="70" spans="2:10" ht="32.25" customHeight="1" x14ac:dyDescent="0.25"/>
    <row r="71" spans="2:10" ht="32.25" customHeight="1" x14ac:dyDescent="0.25"/>
    <row r="72" spans="2:10" ht="32.25" customHeight="1" x14ac:dyDescent="0.25"/>
    <row r="73" spans="2:10" ht="32.25" customHeight="1" x14ac:dyDescent="0.25"/>
    <row r="74" spans="2:10" ht="32.25" customHeight="1" x14ac:dyDescent="0.25"/>
    <row r="75" spans="2:10" ht="32.25" customHeight="1" x14ac:dyDescent="0.25"/>
    <row r="76" spans="2:10" ht="32.25" customHeight="1" x14ac:dyDescent="0.25"/>
    <row r="77" spans="2:10" ht="32.25" customHeight="1" x14ac:dyDescent="0.25"/>
    <row r="78" spans="2:10" ht="32.25" customHeight="1" x14ac:dyDescent="0.25"/>
    <row r="79" spans="2:10" ht="32.25" customHeight="1" x14ac:dyDescent="0.25"/>
    <row r="80" spans="2:10" ht="32.25" customHeight="1" x14ac:dyDescent="0.25">
      <c r="B80" s="65"/>
      <c r="C80" s="65"/>
      <c r="D80" s="65"/>
      <c r="E80" s="65"/>
      <c r="F80" s="65"/>
      <c r="G80" s="65"/>
      <c r="H80" s="65"/>
      <c r="I80" s="65"/>
      <c r="J80" s="65"/>
    </row>
    <row r="81" spans="2:10" ht="32.25" customHeight="1" x14ac:dyDescent="0.25">
      <c r="B81" s="65"/>
      <c r="C81" s="65"/>
      <c r="D81" s="65"/>
      <c r="E81" s="65"/>
      <c r="F81" s="65"/>
      <c r="G81" s="65"/>
      <c r="H81" s="65"/>
      <c r="I81" s="65"/>
      <c r="J81" s="65"/>
    </row>
    <row r="82" spans="2:10" ht="32.25" customHeight="1" thickBot="1" x14ac:dyDescent="0.3">
      <c r="B82" s="65"/>
      <c r="C82" s="65"/>
      <c r="D82" s="65"/>
      <c r="E82" s="65"/>
      <c r="F82" s="65"/>
      <c r="G82" s="65"/>
      <c r="H82" s="65"/>
      <c r="I82" s="65"/>
      <c r="J82" s="65"/>
    </row>
    <row r="83" spans="2:10" ht="32.25" customHeight="1" thickTop="1" thickBot="1" x14ac:dyDescent="0.3">
      <c r="B83" s="345" t="s">
        <v>184</v>
      </c>
      <c r="C83" s="357"/>
      <c r="D83" s="358"/>
      <c r="E83" s="150"/>
      <c r="F83" s="150"/>
      <c r="G83" s="65"/>
      <c r="H83" s="65"/>
      <c r="I83" s="65"/>
      <c r="J83" s="65"/>
    </row>
    <row r="84" spans="2:10" ht="32.25" customHeight="1" thickTop="1" thickBot="1" x14ac:dyDescent="0.3">
      <c r="B84" s="6"/>
      <c r="C84" s="6"/>
      <c r="D84" s="7"/>
      <c r="E84" s="151"/>
      <c r="F84" s="151"/>
      <c r="G84" s="65"/>
      <c r="H84" s="65"/>
      <c r="I84" s="65"/>
      <c r="J84" s="65"/>
    </row>
    <row r="85" spans="2:10" ht="32.25" customHeight="1" thickBot="1" x14ac:dyDescent="0.4">
      <c r="B85" s="9" t="s">
        <v>10</v>
      </c>
      <c r="C85" s="10" t="s">
        <v>249</v>
      </c>
      <c r="D85" s="11"/>
      <c r="E85" s="126"/>
      <c r="F85" s="126"/>
      <c r="G85" s="65"/>
      <c r="H85" s="65"/>
      <c r="I85" s="65"/>
      <c r="J85" s="65"/>
    </row>
    <row r="86" spans="2:10" ht="72" customHeight="1" thickBot="1" x14ac:dyDescent="0.4">
      <c r="B86" s="13" t="s">
        <v>11</v>
      </c>
      <c r="C86" s="59" t="s">
        <v>311</v>
      </c>
      <c r="D86" s="12"/>
      <c r="E86" s="12"/>
      <c r="F86" s="12"/>
      <c r="G86" s="65"/>
      <c r="H86" s="65"/>
      <c r="I86" s="65"/>
      <c r="J86" s="65"/>
    </row>
    <row r="87" spans="2:10" ht="102.75" customHeight="1" thickBot="1" x14ac:dyDescent="0.4">
      <c r="B87" s="13" t="s">
        <v>277</v>
      </c>
      <c r="C87" s="59" t="s">
        <v>298</v>
      </c>
      <c r="D87" s="12"/>
      <c r="E87" s="12"/>
      <c r="F87" s="12"/>
      <c r="G87" s="65"/>
      <c r="H87" s="65"/>
      <c r="I87" s="65"/>
      <c r="J87" s="65"/>
    </row>
    <row r="88" spans="2:10" ht="72.75" customHeight="1" thickBot="1" x14ac:dyDescent="0.3">
      <c r="B88" s="61"/>
      <c r="C88" s="21"/>
      <c r="G88" s="65"/>
      <c r="H88" s="65"/>
      <c r="I88" s="65"/>
      <c r="J88" s="65"/>
    </row>
    <row r="89" spans="2:10" ht="72.75" customHeight="1" thickBot="1" x14ac:dyDescent="0.3">
      <c r="B89" s="31" t="s">
        <v>295</v>
      </c>
      <c r="C89" s="32" t="s">
        <v>12</v>
      </c>
      <c r="D89" s="162" t="s">
        <v>297</v>
      </c>
      <c r="E89" s="193"/>
      <c r="F89" s="193"/>
      <c r="G89" s="65"/>
      <c r="H89" s="65"/>
      <c r="I89" s="65"/>
      <c r="J89" s="65"/>
    </row>
    <row r="90" spans="2:10" ht="36.75" customHeight="1" thickBot="1" x14ac:dyDescent="0.3">
      <c r="B90" s="79" t="s">
        <v>301</v>
      </c>
      <c r="C90" s="236">
        <f>C14+I14</f>
        <v>715</v>
      </c>
      <c r="D90" s="81">
        <f>(C90*(100/C112)%)</f>
        <v>0.34591194968553457</v>
      </c>
      <c r="E90" s="159"/>
      <c r="F90" s="159"/>
      <c r="G90" s="65"/>
      <c r="H90" s="65"/>
      <c r="I90" s="65"/>
      <c r="J90" s="65"/>
    </row>
    <row r="91" spans="2:10" ht="23.25" x14ac:dyDescent="0.25">
      <c r="B91" s="73">
        <v>2023</v>
      </c>
      <c r="C91" s="241">
        <f t="shared" ref="C91:C111" si="0">C15+I15</f>
        <v>0</v>
      </c>
      <c r="D91" s="242">
        <f>(C91*(100/C90)%)</f>
        <v>0</v>
      </c>
      <c r="E91" s="160"/>
      <c r="F91" s="160"/>
      <c r="G91" s="65"/>
      <c r="H91" s="65"/>
      <c r="I91" s="65"/>
      <c r="J91" s="65"/>
    </row>
    <row r="92" spans="2:10" ht="23.25" x14ac:dyDescent="0.25">
      <c r="B92" s="73">
        <v>2022</v>
      </c>
      <c r="C92" s="110">
        <f t="shared" si="0"/>
        <v>185</v>
      </c>
      <c r="D92" s="232">
        <f>(C92*(100/C90)%)</f>
        <v>0.25874125874125875</v>
      </c>
      <c r="E92" s="160"/>
      <c r="F92" s="160"/>
      <c r="G92" s="65"/>
      <c r="H92" s="65"/>
      <c r="I92" s="65"/>
      <c r="J92" s="65"/>
    </row>
    <row r="93" spans="2:10" ht="30" customHeight="1" x14ac:dyDescent="0.25">
      <c r="B93" s="75">
        <v>2021</v>
      </c>
      <c r="C93" s="110">
        <f t="shared" si="0"/>
        <v>146</v>
      </c>
      <c r="D93" s="232">
        <v>0.2041</v>
      </c>
      <c r="E93" s="160"/>
      <c r="F93" s="160"/>
      <c r="G93" s="65"/>
      <c r="H93" s="65"/>
      <c r="I93" s="65"/>
      <c r="J93" s="65"/>
    </row>
    <row r="94" spans="2:10" ht="27.75" customHeight="1" x14ac:dyDescent="0.25">
      <c r="B94" s="75">
        <v>2020</v>
      </c>
      <c r="C94" s="110">
        <f t="shared" si="0"/>
        <v>189</v>
      </c>
      <c r="D94" s="232">
        <v>0.26429999999999998</v>
      </c>
      <c r="E94" s="160"/>
      <c r="F94" s="160"/>
      <c r="G94" s="65"/>
      <c r="H94" s="65"/>
      <c r="I94" s="65"/>
      <c r="J94" s="65"/>
    </row>
    <row r="95" spans="2:10" ht="23.25" x14ac:dyDescent="0.25">
      <c r="B95" s="75">
        <v>2019</v>
      </c>
      <c r="C95" s="110">
        <f t="shared" si="0"/>
        <v>151</v>
      </c>
      <c r="D95" s="232">
        <v>0.2112</v>
      </c>
      <c r="E95" s="160"/>
      <c r="F95" s="160"/>
      <c r="G95" s="65"/>
      <c r="H95" s="65"/>
      <c r="I95" s="65"/>
      <c r="J95" s="65"/>
    </row>
    <row r="96" spans="2:10" ht="25.5" customHeight="1" thickBot="1" x14ac:dyDescent="0.3">
      <c r="B96" s="233" t="s">
        <v>253</v>
      </c>
      <c r="C96" s="240">
        <f t="shared" si="0"/>
        <v>44</v>
      </c>
      <c r="D96" s="234">
        <v>6.1699999999999998E-2</v>
      </c>
      <c r="E96" s="160"/>
      <c r="F96" s="160"/>
      <c r="G96" s="65"/>
      <c r="H96" s="65"/>
      <c r="I96" s="65"/>
      <c r="J96" s="65"/>
    </row>
    <row r="97" spans="2:10" ht="24" thickBot="1" x14ac:dyDescent="0.3">
      <c r="B97" s="79" t="s">
        <v>302</v>
      </c>
      <c r="C97" s="236">
        <f t="shared" si="0"/>
        <v>657</v>
      </c>
      <c r="D97" s="81">
        <f>(C97*(100/C112)%)</f>
        <v>0.31785195936139332</v>
      </c>
      <c r="E97" s="160"/>
      <c r="F97" s="160"/>
      <c r="G97" s="65"/>
      <c r="H97" s="65"/>
      <c r="I97" s="65"/>
      <c r="J97" s="65"/>
    </row>
    <row r="98" spans="2:10" ht="23.25" x14ac:dyDescent="0.25">
      <c r="B98" s="73">
        <v>2023</v>
      </c>
      <c r="C98" s="241">
        <f t="shared" si="0"/>
        <v>0</v>
      </c>
      <c r="D98" s="242">
        <v>0</v>
      </c>
      <c r="E98" s="161"/>
      <c r="F98" s="161"/>
      <c r="G98" s="65"/>
      <c r="H98" s="65"/>
      <c r="I98" s="65"/>
      <c r="J98" s="65"/>
    </row>
    <row r="99" spans="2:10" ht="23.25" x14ac:dyDescent="0.25">
      <c r="B99" s="73">
        <v>2022</v>
      </c>
      <c r="C99" s="110">
        <f t="shared" si="0"/>
        <v>136</v>
      </c>
      <c r="D99" s="232">
        <v>0.20699999999999999</v>
      </c>
      <c r="E99" s="161"/>
      <c r="F99" s="161"/>
      <c r="G99" s="65"/>
      <c r="H99" s="65"/>
      <c r="I99" s="65"/>
      <c r="J99" s="65"/>
    </row>
    <row r="100" spans="2:10" ht="23.25" x14ac:dyDescent="0.25">
      <c r="B100" s="75">
        <v>2021</v>
      </c>
      <c r="C100" s="110">
        <f t="shared" si="0"/>
        <v>135</v>
      </c>
      <c r="D100" s="232">
        <v>0.20549999999999999</v>
      </c>
      <c r="E100" s="161"/>
      <c r="F100" s="161"/>
      <c r="G100" s="65"/>
      <c r="H100" s="65"/>
      <c r="I100" s="65"/>
      <c r="J100" s="65"/>
    </row>
    <row r="101" spans="2:10" ht="23.25" x14ac:dyDescent="0.25">
      <c r="B101" s="75">
        <v>2020</v>
      </c>
      <c r="C101" s="110">
        <f t="shared" si="0"/>
        <v>133</v>
      </c>
      <c r="D101" s="232">
        <v>0.2024</v>
      </c>
      <c r="E101" s="161"/>
      <c r="F101" s="161"/>
      <c r="G101" s="65"/>
      <c r="H101" s="65"/>
      <c r="I101" s="65"/>
      <c r="J101" s="65"/>
    </row>
    <row r="102" spans="2:10" ht="23.25" x14ac:dyDescent="0.25">
      <c r="B102" s="75">
        <v>2019</v>
      </c>
      <c r="C102" s="110">
        <f t="shared" si="0"/>
        <v>181</v>
      </c>
      <c r="D102" s="232">
        <v>0.27550000000000002</v>
      </c>
      <c r="E102" s="161"/>
      <c r="F102" s="161"/>
      <c r="G102" s="65"/>
      <c r="H102" s="65"/>
      <c r="I102" s="65"/>
      <c r="J102" s="65"/>
    </row>
    <row r="103" spans="2:10" ht="24" thickBot="1" x14ac:dyDescent="0.3">
      <c r="B103" s="233" t="s">
        <v>253</v>
      </c>
      <c r="C103" s="240">
        <f t="shared" si="0"/>
        <v>72</v>
      </c>
      <c r="D103" s="234">
        <v>0.1096</v>
      </c>
      <c r="E103" s="161"/>
      <c r="F103" s="161"/>
      <c r="G103" s="65"/>
      <c r="H103" s="65"/>
      <c r="I103" s="65"/>
      <c r="J103" s="65"/>
    </row>
    <row r="104" spans="2:10" ht="24" thickBot="1" x14ac:dyDescent="0.3">
      <c r="B104" s="79" t="s">
        <v>303</v>
      </c>
      <c r="C104" s="236">
        <f t="shared" si="0"/>
        <v>342</v>
      </c>
      <c r="D104" s="81">
        <f>(C104*(100/C112)%)</f>
        <v>0.16545718432510884</v>
      </c>
      <c r="E104" s="161"/>
      <c r="F104" s="161"/>
      <c r="G104" s="65"/>
      <c r="H104" s="65"/>
      <c r="I104" s="65"/>
      <c r="J104" s="65"/>
    </row>
    <row r="105" spans="2:10" ht="23.25" x14ac:dyDescent="0.25">
      <c r="B105" s="73">
        <v>2023</v>
      </c>
      <c r="C105" s="241">
        <f t="shared" si="0"/>
        <v>0</v>
      </c>
      <c r="D105" s="242">
        <v>0</v>
      </c>
      <c r="E105" s="161"/>
      <c r="F105" s="161"/>
      <c r="G105" s="65"/>
      <c r="H105" s="65"/>
      <c r="I105" s="65"/>
      <c r="J105" s="65"/>
    </row>
    <row r="106" spans="2:10" ht="23.25" x14ac:dyDescent="0.25">
      <c r="B106" s="73">
        <v>2022</v>
      </c>
      <c r="C106" s="110">
        <f t="shared" si="0"/>
        <v>57</v>
      </c>
      <c r="D106" s="232">
        <v>0.16669999999999999</v>
      </c>
      <c r="E106" s="161"/>
      <c r="F106" s="161"/>
      <c r="G106" s="65"/>
      <c r="H106" s="65"/>
      <c r="I106" s="65"/>
      <c r="J106" s="65"/>
    </row>
    <row r="107" spans="2:10" ht="23.25" x14ac:dyDescent="0.25">
      <c r="B107" s="75">
        <v>2021</v>
      </c>
      <c r="C107" s="110">
        <f t="shared" si="0"/>
        <v>84</v>
      </c>
      <c r="D107" s="232">
        <v>0.24560000000000001</v>
      </c>
      <c r="E107" s="161"/>
      <c r="F107" s="161"/>
      <c r="G107" s="65"/>
      <c r="H107" s="65"/>
      <c r="I107" s="65"/>
      <c r="J107" s="65"/>
    </row>
    <row r="108" spans="2:10" ht="23.25" x14ac:dyDescent="0.25">
      <c r="B108" s="75">
        <v>2020</v>
      </c>
      <c r="C108" s="110">
        <f t="shared" si="0"/>
        <v>55</v>
      </c>
      <c r="D108" s="232">
        <v>0.1608</v>
      </c>
      <c r="E108" s="161"/>
      <c r="F108" s="161"/>
      <c r="G108" s="65"/>
      <c r="H108" s="65"/>
      <c r="I108" s="65"/>
      <c r="J108" s="65"/>
    </row>
    <row r="109" spans="2:10" ht="23.25" x14ac:dyDescent="0.25">
      <c r="B109" s="75">
        <v>2019</v>
      </c>
      <c r="C109" s="110">
        <f t="shared" si="0"/>
        <v>74</v>
      </c>
      <c r="D109" s="232">
        <v>0.21640000000000001</v>
      </c>
      <c r="E109" s="161"/>
      <c r="F109" s="161"/>
      <c r="G109" s="65"/>
      <c r="H109" s="65"/>
      <c r="I109" s="65"/>
      <c r="J109" s="65"/>
    </row>
    <row r="110" spans="2:10" ht="24" thickBot="1" x14ac:dyDescent="0.3">
      <c r="B110" s="233" t="s">
        <v>253</v>
      </c>
      <c r="C110" s="240">
        <f t="shared" si="0"/>
        <v>72</v>
      </c>
      <c r="D110" s="234">
        <v>0.21049999999999999</v>
      </c>
      <c r="E110" s="161"/>
      <c r="F110" s="161"/>
      <c r="G110" s="65"/>
      <c r="H110" s="65"/>
      <c r="I110" s="65"/>
      <c r="J110" s="65"/>
    </row>
    <row r="111" spans="2:10" ht="24" thickBot="1" x14ac:dyDescent="0.3">
      <c r="B111" s="208" t="s">
        <v>304</v>
      </c>
      <c r="C111" s="236">
        <f t="shared" si="0"/>
        <v>353</v>
      </c>
      <c r="D111" s="81">
        <f>(C111*(100/C112)%)</f>
        <v>0.17077890662796322</v>
      </c>
      <c r="E111" s="161"/>
      <c r="F111" s="161"/>
      <c r="G111" s="65"/>
      <c r="H111" s="65"/>
      <c r="I111" s="65"/>
      <c r="J111" s="65"/>
    </row>
    <row r="112" spans="2:10" ht="24" thickBot="1" x14ac:dyDescent="0.3">
      <c r="B112" s="67" t="s">
        <v>251</v>
      </c>
      <c r="C112" s="68">
        <f>C104+C97+C90+C111</f>
        <v>2067</v>
      </c>
      <c r="D112" s="238">
        <f>D111+D104+D97+D90</f>
        <v>1</v>
      </c>
      <c r="E112" s="161"/>
      <c r="F112" s="161"/>
      <c r="G112" s="65"/>
      <c r="H112" s="65"/>
      <c r="I112" s="65"/>
      <c r="J112" s="65"/>
    </row>
    <row r="113" spans="2:10" ht="23.25" x14ac:dyDescent="0.25">
      <c r="B113" s="187"/>
      <c r="C113" s="187"/>
      <c r="D113" s="161"/>
      <c r="E113" s="161"/>
      <c r="F113" s="161"/>
      <c r="G113" s="65"/>
      <c r="H113" s="65"/>
      <c r="I113" s="65"/>
      <c r="J113" s="65"/>
    </row>
    <row r="114" spans="2:10" ht="24" thickBot="1" x14ac:dyDescent="0.3">
      <c r="B114" s="187"/>
      <c r="C114" s="187"/>
      <c r="D114" s="161"/>
      <c r="E114" s="161"/>
      <c r="F114" s="161"/>
      <c r="G114" s="65"/>
      <c r="H114" s="65"/>
      <c r="I114" s="65"/>
      <c r="J114" s="65"/>
    </row>
    <row r="115" spans="2:10" ht="24" thickBot="1" x14ac:dyDescent="0.4">
      <c r="B115" s="348" t="s">
        <v>308</v>
      </c>
      <c r="C115" s="349"/>
      <c r="D115" s="161"/>
      <c r="E115" s="161"/>
      <c r="F115" s="161"/>
      <c r="G115" s="65"/>
      <c r="H115" s="65"/>
      <c r="I115" s="65"/>
      <c r="J115" s="65"/>
    </row>
    <row r="116" spans="2:10" ht="24" thickBot="1" x14ac:dyDescent="0.4">
      <c r="B116" s="130"/>
      <c r="C116" s="130"/>
      <c r="D116" s="161"/>
      <c r="E116" s="161"/>
      <c r="F116" s="161"/>
      <c r="G116" s="65"/>
      <c r="H116" s="65"/>
      <c r="I116" s="65"/>
      <c r="J116" s="65"/>
    </row>
    <row r="117" spans="2:10" ht="24" thickBot="1" x14ac:dyDescent="0.3">
      <c r="B117" s="136" t="s">
        <v>10</v>
      </c>
      <c r="C117" s="137" t="s">
        <v>249</v>
      </c>
      <c r="D117" s="161"/>
      <c r="E117" s="161"/>
      <c r="F117" s="161"/>
      <c r="G117" s="65"/>
      <c r="H117" s="65"/>
      <c r="I117" s="65"/>
      <c r="J117" s="65"/>
    </row>
    <row r="118" spans="2:10" ht="69" customHeight="1" thickBot="1" x14ac:dyDescent="0.3">
      <c r="B118" s="132" t="s">
        <v>11</v>
      </c>
      <c r="C118" s="59" t="s">
        <v>311</v>
      </c>
      <c r="D118" s="161"/>
      <c r="E118" s="166"/>
      <c r="F118" s="161"/>
      <c r="G118" s="65"/>
      <c r="H118" s="65"/>
      <c r="I118" s="65"/>
      <c r="J118" s="65"/>
    </row>
    <row r="119" spans="2:10" ht="88.5" customHeight="1" thickBot="1" x14ac:dyDescent="0.3">
      <c r="B119" s="134" t="s">
        <v>277</v>
      </c>
      <c r="C119" s="135" t="s">
        <v>292</v>
      </c>
      <c r="D119" s="161"/>
      <c r="E119" s="161"/>
      <c r="F119" s="161"/>
      <c r="G119" s="65"/>
      <c r="H119" s="65"/>
      <c r="I119" s="65"/>
      <c r="J119" s="65"/>
    </row>
    <row r="120" spans="2:10" ht="23.25" x14ac:dyDescent="0.25">
      <c r="B120" s="187"/>
      <c r="C120" s="187"/>
      <c r="D120" s="161"/>
      <c r="E120" s="161"/>
      <c r="F120" s="161"/>
      <c r="G120" s="65"/>
      <c r="H120" s="65"/>
      <c r="I120" s="65"/>
      <c r="J120" s="65"/>
    </row>
    <row r="121" spans="2:10" ht="23.25" x14ac:dyDescent="0.25">
      <c r="B121" s="187"/>
      <c r="C121" s="187"/>
      <c r="D121" s="161"/>
      <c r="E121" s="161"/>
      <c r="F121" s="161"/>
      <c r="G121" s="65"/>
      <c r="H121" s="65"/>
      <c r="I121" s="65"/>
      <c r="J121" s="65"/>
    </row>
    <row r="122" spans="2:10" ht="24" thickBot="1" x14ac:dyDescent="0.3">
      <c r="B122" s="187"/>
      <c r="C122" s="243"/>
      <c r="D122" s="244"/>
      <c r="E122" s="244"/>
      <c r="F122" s="244"/>
      <c r="G122" s="65"/>
      <c r="H122" s="65"/>
      <c r="I122" s="65"/>
      <c r="J122" s="65"/>
    </row>
    <row r="123" spans="2:10" ht="24" thickBot="1" x14ac:dyDescent="0.4">
      <c r="B123" s="99" t="s">
        <v>265</v>
      </c>
      <c r="C123" s="377" t="s">
        <v>305</v>
      </c>
      <c r="D123" s="370"/>
      <c r="E123" s="370"/>
      <c r="F123" s="371"/>
      <c r="G123" s="65"/>
      <c r="H123" s="65"/>
      <c r="I123" s="65"/>
      <c r="J123" s="65"/>
    </row>
    <row r="124" spans="2:10" ht="34.5" customHeight="1" thickBot="1" x14ac:dyDescent="0.3">
      <c r="C124" s="369" t="s">
        <v>264</v>
      </c>
      <c r="D124" s="370"/>
      <c r="E124" s="370"/>
      <c r="F124" s="371"/>
      <c r="G124" s="65"/>
      <c r="H124" s="65"/>
      <c r="I124" s="65"/>
      <c r="J124" s="65"/>
    </row>
    <row r="125" spans="2:10" ht="24" thickBot="1" x14ac:dyDescent="0.3">
      <c r="C125" s="209" t="s">
        <v>301</v>
      </c>
      <c r="D125" s="209" t="s">
        <v>302</v>
      </c>
      <c r="E125" s="209" t="s">
        <v>303</v>
      </c>
      <c r="F125" s="209" t="s">
        <v>304</v>
      </c>
      <c r="G125" s="65"/>
      <c r="H125" s="65"/>
      <c r="I125" s="65"/>
    </row>
    <row r="126" spans="2:10" ht="23.25" x14ac:dyDescent="0.25">
      <c r="B126" s="95">
        <v>2023</v>
      </c>
      <c r="C126" s="245">
        <v>0</v>
      </c>
      <c r="D126" s="245">
        <v>0</v>
      </c>
      <c r="E126" s="245">
        <v>0</v>
      </c>
      <c r="F126" s="245">
        <v>0</v>
      </c>
      <c r="G126" s="65"/>
      <c r="H126" s="65"/>
      <c r="I126" s="65"/>
    </row>
    <row r="127" spans="2:10" ht="23.25" x14ac:dyDescent="0.25">
      <c r="B127" s="96">
        <v>2022</v>
      </c>
      <c r="C127" s="246">
        <v>8.9499999999999996E-2</v>
      </c>
      <c r="D127" s="247">
        <v>6.5799999999999997E-2</v>
      </c>
      <c r="E127" s="247">
        <v>2.76E-2</v>
      </c>
      <c r="F127" s="245">
        <v>0</v>
      </c>
      <c r="G127" s="65"/>
      <c r="H127" s="65"/>
      <c r="I127" s="65"/>
    </row>
    <row r="128" spans="2:10" ht="23.25" x14ac:dyDescent="0.25">
      <c r="B128" s="97">
        <v>2021</v>
      </c>
      <c r="C128" s="246">
        <v>7.0599999999999996E-2</v>
      </c>
      <c r="D128" s="247">
        <v>6.5299999999999997E-2</v>
      </c>
      <c r="E128" s="247">
        <v>4.0599999999999997E-2</v>
      </c>
      <c r="F128" s="245">
        <v>0</v>
      </c>
      <c r="G128" s="65"/>
      <c r="H128" s="65"/>
      <c r="I128" s="65"/>
    </row>
    <row r="129" spans="2:10" ht="44.25" customHeight="1" x14ac:dyDescent="0.25">
      <c r="B129" s="97">
        <v>2020</v>
      </c>
      <c r="C129" s="246">
        <v>9.1399999999999995E-2</v>
      </c>
      <c r="D129" s="247">
        <v>6.4299999999999996E-2</v>
      </c>
      <c r="E129" s="247">
        <v>2.6599999999999999E-2</v>
      </c>
      <c r="F129" s="245">
        <v>0</v>
      </c>
      <c r="G129" s="65"/>
      <c r="H129" s="65"/>
      <c r="I129" s="65"/>
    </row>
    <row r="130" spans="2:10" ht="23.25" x14ac:dyDescent="0.25">
      <c r="B130" s="97">
        <v>2019</v>
      </c>
      <c r="C130" s="246">
        <v>7.2999999999999995E-2</v>
      </c>
      <c r="D130" s="247">
        <v>8.7599999999999997E-2</v>
      </c>
      <c r="E130" s="247">
        <v>3.5799999999999998E-2</v>
      </c>
      <c r="F130" s="245">
        <v>0</v>
      </c>
      <c r="G130" s="65"/>
      <c r="H130" s="65"/>
      <c r="I130" s="65"/>
    </row>
    <row r="131" spans="2:10" ht="24" thickBot="1" x14ac:dyDescent="0.3">
      <c r="B131" s="98" t="s">
        <v>253</v>
      </c>
      <c r="C131" s="246">
        <v>2.1399999999999999E-2</v>
      </c>
      <c r="D131" s="248">
        <v>3.49E-2</v>
      </c>
      <c r="E131" s="248">
        <v>3.4799999999999998E-2</v>
      </c>
      <c r="F131" s="245">
        <v>0</v>
      </c>
      <c r="G131" s="65"/>
      <c r="H131" s="65"/>
      <c r="I131" s="65"/>
    </row>
    <row r="132" spans="2:10" ht="75" customHeight="1" thickBot="1" x14ac:dyDescent="0.3">
      <c r="B132" s="79" t="s">
        <v>260</v>
      </c>
      <c r="C132" s="212">
        <f>SUM(C126:C131)</f>
        <v>0.34589999999999999</v>
      </c>
      <c r="D132" s="212">
        <f>SUM(D126:D131)</f>
        <v>0.31789999999999996</v>
      </c>
      <c r="E132" s="212">
        <f>SUM(E126:E131)</f>
        <v>0.16539999999999999</v>
      </c>
      <c r="F132" s="212">
        <v>0.17069999999999999</v>
      </c>
      <c r="G132" s="65"/>
      <c r="H132" s="65"/>
      <c r="I132" s="65"/>
    </row>
    <row r="133" spans="2:10" ht="108.75" customHeight="1" x14ac:dyDescent="0.25">
      <c r="B133" s="187"/>
      <c r="C133" s="187"/>
      <c r="D133" s="161"/>
      <c r="E133" s="161"/>
      <c r="F133" s="161"/>
      <c r="G133" s="65"/>
      <c r="H133" s="65"/>
      <c r="I133" s="65"/>
      <c r="J133" s="65"/>
    </row>
    <row r="134" spans="2:10" ht="23.25" x14ac:dyDescent="0.25">
      <c r="B134" s="187"/>
      <c r="C134" s="187"/>
      <c r="D134" s="161"/>
      <c r="E134" s="161"/>
      <c r="F134" s="161"/>
      <c r="G134" s="65"/>
      <c r="H134" s="65"/>
      <c r="I134" s="65"/>
      <c r="J134" s="65"/>
    </row>
    <row r="135" spans="2:10" ht="23.25" x14ac:dyDescent="0.25">
      <c r="B135" s="187"/>
      <c r="C135" s="187"/>
      <c r="D135" s="161"/>
      <c r="E135" s="161"/>
      <c r="F135" s="161"/>
      <c r="G135" s="65"/>
      <c r="H135" s="65"/>
      <c r="I135" s="65"/>
      <c r="J135" s="65"/>
    </row>
    <row r="136" spans="2:10" ht="23.25" x14ac:dyDescent="0.25">
      <c r="B136" s="187"/>
      <c r="C136" s="187"/>
      <c r="D136" s="161"/>
      <c r="E136" s="161"/>
      <c r="F136" s="161"/>
      <c r="G136" s="65"/>
      <c r="H136" s="65"/>
      <c r="I136" s="65"/>
      <c r="J136" s="65"/>
    </row>
    <row r="137" spans="2:10" ht="23.25" x14ac:dyDescent="0.25">
      <c r="B137" s="187"/>
      <c r="C137" s="187"/>
      <c r="D137" s="161"/>
      <c r="E137" s="161"/>
      <c r="F137" s="161"/>
      <c r="G137" s="65"/>
      <c r="H137" s="65"/>
      <c r="I137" s="65"/>
      <c r="J137" s="65"/>
    </row>
    <row r="138" spans="2:10" ht="42" customHeight="1" x14ac:dyDescent="0.25">
      <c r="B138" s="187"/>
      <c r="C138" s="187"/>
      <c r="D138" s="161"/>
      <c r="E138" s="161"/>
      <c r="F138" s="161"/>
      <c r="G138" s="65"/>
      <c r="H138" s="65"/>
      <c r="I138" s="65"/>
      <c r="J138" s="65"/>
    </row>
    <row r="139" spans="2:10" ht="50.25" customHeight="1" x14ac:dyDescent="0.25">
      <c r="B139" s="187"/>
      <c r="C139" s="187"/>
      <c r="D139" s="161"/>
      <c r="E139" s="161"/>
      <c r="F139" s="161"/>
      <c r="G139" s="65"/>
      <c r="H139" s="65"/>
      <c r="I139" s="65"/>
      <c r="J139" s="65"/>
    </row>
    <row r="140" spans="2:10" ht="23.25" x14ac:dyDescent="0.25">
      <c r="B140" s="187"/>
      <c r="C140" s="187"/>
      <c r="D140" s="161"/>
      <c r="E140" s="161"/>
      <c r="F140" s="161"/>
      <c r="G140" s="65"/>
      <c r="H140" s="65"/>
      <c r="I140" s="65"/>
      <c r="J140" s="65"/>
    </row>
    <row r="141" spans="2:10" ht="23.25" x14ac:dyDescent="0.25">
      <c r="B141" s="187"/>
      <c r="C141" s="187"/>
      <c r="D141" s="161"/>
      <c r="E141" s="161"/>
      <c r="F141" s="161"/>
      <c r="G141" s="65"/>
      <c r="H141" s="65"/>
      <c r="I141" s="65"/>
      <c r="J141" s="65"/>
    </row>
    <row r="142" spans="2:10" ht="23.25" x14ac:dyDescent="0.25">
      <c r="B142" s="187"/>
      <c r="C142" s="187"/>
      <c r="D142" s="161"/>
      <c r="E142" s="161"/>
      <c r="F142" s="161"/>
      <c r="G142" s="65"/>
      <c r="H142" s="65"/>
      <c r="I142" s="65"/>
      <c r="J142" s="65"/>
    </row>
    <row r="143" spans="2:10" ht="23.25" x14ac:dyDescent="0.25">
      <c r="B143" s="187"/>
      <c r="C143" s="187"/>
      <c r="D143" s="161"/>
      <c r="E143" s="161"/>
      <c r="F143" s="161"/>
      <c r="G143" s="65"/>
      <c r="H143" s="65"/>
      <c r="I143" s="65"/>
      <c r="J143" s="65"/>
    </row>
    <row r="144" spans="2:10" ht="23.25" x14ac:dyDescent="0.25">
      <c r="B144" s="187"/>
      <c r="C144" s="187"/>
      <c r="D144" s="161"/>
      <c r="E144" s="161"/>
      <c r="F144" s="161"/>
      <c r="G144" s="65"/>
      <c r="H144" s="65"/>
      <c r="I144" s="65"/>
      <c r="J144" s="65"/>
    </row>
    <row r="145" spans="2:10" ht="23.25" x14ac:dyDescent="0.25">
      <c r="B145" s="187"/>
      <c r="C145" s="187"/>
      <c r="D145" s="161"/>
      <c r="E145" s="161"/>
      <c r="F145" s="161"/>
      <c r="G145" s="65"/>
      <c r="H145" s="65"/>
      <c r="I145" s="65"/>
      <c r="J145" s="65"/>
    </row>
    <row r="146" spans="2:10" ht="23.25" x14ac:dyDescent="0.25">
      <c r="B146" s="187"/>
      <c r="C146" s="187"/>
      <c r="D146" s="161"/>
      <c r="E146" s="161"/>
      <c r="F146" s="161"/>
      <c r="G146" s="65"/>
      <c r="H146" s="65"/>
      <c r="I146" s="65"/>
      <c r="J146" s="65"/>
    </row>
    <row r="147" spans="2:10" ht="23.25" x14ac:dyDescent="0.25">
      <c r="B147" s="187"/>
      <c r="C147" s="187"/>
      <c r="D147" s="161"/>
      <c r="E147" s="161"/>
      <c r="F147" s="161"/>
      <c r="G147" s="65"/>
      <c r="H147" s="65"/>
      <c r="I147" s="65"/>
      <c r="J147" s="65"/>
    </row>
    <row r="148" spans="2:10" ht="23.25" x14ac:dyDescent="0.25">
      <c r="B148" s="187"/>
      <c r="C148" s="187"/>
      <c r="D148" s="161"/>
      <c r="E148" s="161"/>
      <c r="F148" s="161"/>
      <c r="G148" s="65"/>
      <c r="H148" s="65"/>
      <c r="I148" s="65"/>
      <c r="J148" s="65"/>
    </row>
    <row r="149" spans="2:10" ht="23.25" x14ac:dyDescent="0.25">
      <c r="B149" s="187"/>
      <c r="C149" s="187"/>
      <c r="D149" s="161"/>
      <c r="E149" s="161"/>
      <c r="F149" s="161"/>
      <c r="G149" s="65"/>
      <c r="H149" s="65"/>
      <c r="I149" s="65"/>
      <c r="J149" s="65"/>
    </row>
    <row r="150" spans="2:10" ht="23.25" x14ac:dyDescent="0.25">
      <c r="B150" s="187"/>
      <c r="C150" s="187"/>
      <c r="D150" s="161"/>
      <c r="E150" s="161"/>
      <c r="F150" s="161"/>
      <c r="G150" s="65"/>
      <c r="H150" s="65"/>
      <c r="I150" s="65"/>
      <c r="J150" s="65"/>
    </row>
    <row r="151" spans="2:10" ht="23.25" x14ac:dyDescent="0.25">
      <c r="B151" s="187"/>
      <c r="C151" s="187"/>
      <c r="D151" s="161"/>
      <c r="E151" s="161"/>
      <c r="F151" s="161"/>
      <c r="G151" s="65"/>
      <c r="H151" s="65"/>
      <c r="I151" s="65"/>
      <c r="J151" s="65"/>
    </row>
    <row r="152" spans="2:10" ht="23.25" x14ac:dyDescent="0.25">
      <c r="B152" s="187"/>
      <c r="C152" s="187"/>
      <c r="D152" s="161"/>
      <c r="E152" s="161"/>
      <c r="F152" s="161"/>
      <c r="G152" s="65"/>
      <c r="H152" s="65"/>
      <c r="I152" s="65"/>
      <c r="J152" s="65"/>
    </row>
    <row r="153" spans="2:10" ht="23.25" x14ac:dyDescent="0.25">
      <c r="B153" s="187"/>
      <c r="C153" s="187"/>
      <c r="D153" s="161"/>
      <c r="E153" s="161"/>
      <c r="F153" s="161"/>
      <c r="G153" s="65"/>
      <c r="H153" s="65"/>
      <c r="I153" s="65"/>
      <c r="J153" s="65"/>
    </row>
    <row r="154" spans="2:10" ht="23.25" x14ac:dyDescent="0.25">
      <c r="B154" s="187"/>
      <c r="C154" s="187"/>
      <c r="D154" s="161"/>
      <c r="E154" s="161"/>
      <c r="F154" s="161"/>
      <c r="G154" s="65"/>
      <c r="H154" s="65"/>
      <c r="I154" s="65"/>
      <c r="J154" s="65"/>
    </row>
    <row r="155" spans="2:10" ht="23.25" x14ac:dyDescent="0.25">
      <c r="B155" s="187"/>
      <c r="C155" s="187"/>
      <c r="D155" s="161"/>
      <c r="E155" s="161"/>
      <c r="F155" s="161"/>
      <c r="G155" s="65"/>
      <c r="H155" s="65"/>
      <c r="I155" s="65"/>
      <c r="J155" s="65"/>
    </row>
    <row r="156" spans="2:10" ht="23.25" x14ac:dyDescent="0.25">
      <c r="B156" s="187"/>
      <c r="C156" s="187"/>
      <c r="D156" s="161"/>
      <c r="E156" s="161"/>
      <c r="F156" s="161"/>
      <c r="G156" s="65"/>
      <c r="H156" s="65"/>
      <c r="I156" s="65"/>
      <c r="J156" s="65"/>
    </row>
    <row r="157" spans="2:10" ht="23.25" x14ac:dyDescent="0.25">
      <c r="B157" s="187"/>
      <c r="C157" s="187"/>
      <c r="D157" s="161"/>
      <c r="E157" s="161"/>
      <c r="F157" s="161"/>
      <c r="G157" s="65"/>
      <c r="H157" s="65"/>
      <c r="I157" s="65"/>
      <c r="J157" s="65"/>
    </row>
    <row r="158" spans="2:10" ht="23.25" x14ac:dyDescent="0.25">
      <c r="B158" s="187"/>
      <c r="C158" s="187"/>
      <c r="D158" s="161"/>
      <c r="E158" s="161"/>
      <c r="F158" s="161"/>
      <c r="G158" s="65"/>
      <c r="H158" s="65"/>
      <c r="I158" s="65"/>
      <c r="J158" s="65"/>
    </row>
    <row r="159" spans="2:10" ht="23.25" x14ac:dyDescent="0.25">
      <c r="B159" s="187"/>
      <c r="C159" s="187"/>
      <c r="D159" s="161"/>
      <c r="E159" s="161"/>
      <c r="F159" s="161"/>
      <c r="G159" s="65"/>
      <c r="H159" s="65"/>
      <c r="I159" s="65"/>
      <c r="J159" s="65"/>
    </row>
    <row r="160" spans="2:10" ht="23.25" x14ac:dyDescent="0.25">
      <c r="B160" s="187"/>
      <c r="C160" s="187"/>
      <c r="D160" s="161"/>
      <c r="E160" s="161"/>
      <c r="F160" s="161"/>
      <c r="G160" s="65"/>
      <c r="H160" s="65"/>
      <c r="I160" s="65"/>
      <c r="J160" s="65"/>
    </row>
    <row r="161" spans="2:10" ht="23.25" x14ac:dyDescent="0.25">
      <c r="B161" s="187"/>
      <c r="C161" s="187"/>
      <c r="D161" s="161"/>
      <c r="E161" s="161"/>
      <c r="F161" s="161"/>
      <c r="G161" s="65"/>
      <c r="H161" s="65"/>
      <c r="I161" s="65"/>
      <c r="J161" s="65"/>
    </row>
    <row r="162" spans="2:10" ht="23.25" x14ac:dyDescent="0.25">
      <c r="B162" s="187"/>
      <c r="C162" s="187"/>
      <c r="D162" s="161"/>
      <c r="E162" s="161"/>
      <c r="F162" s="161"/>
      <c r="G162" s="65"/>
      <c r="H162" s="65"/>
      <c r="I162" s="65"/>
      <c r="J162" s="65"/>
    </row>
    <row r="163" spans="2:10" ht="23.25" x14ac:dyDescent="0.25">
      <c r="B163" s="187"/>
      <c r="C163" s="187"/>
      <c r="D163" s="161"/>
      <c r="E163" s="161"/>
      <c r="F163" s="161"/>
      <c r="G163" s="65"/>
      <c r="H163" s="65"/>
      <c r="I163" s="65"/>
      <c r="J163" s="65"/>
    </row>
    <row r="164" spans="2:10" x14ac:dyDescent="0.25">
      <c r="G164" s="65"/>
      <c r="H164" s="65"/>
      <c r="I164" s="65"/>
      <c r="J164" s="65"/>
    </row>
    <row r="165" spans="2:10" x14ac:dyDescent="0.25">
      <c r="B165" s="65"/>
      <c r="C165" s="65"/>
      <c r="D165" s="65"/>
      <c r="E165" s="65"/>
      <c r="F165" s="65"/>
      <c r="G165" s="65"/>
      <c r="H165" s="65"/>
      <c r="I165" s="65"/>
      <c r="J165" s="65"/>
    </row>
    <row r="166" spans="2:10" x14ac:dyDescent="0.25">
      <c r="B166" s="65"/>
      <c r="C166" s="65"/>
      <c r="D166" s="65"/>
      <c r="E166" s="65"/>
      <c r="F166" s="65"/>
      <c r="G166" s="65"/>
      <c r="H166" s="65"/>
      <c r="I166" s="65"/>
      <c r="J166" s="65"/>
    </row>
    <row r="167" spans="2:10" x14ac:dyDescent="0.25">
      <c r="B167" s="65"/>
      <c r="C167" s="65"/>
      <c r="D167" s="65"/>
      <c r="E167" s="65"/>
      <c r="F167" s="65"/>
      <c r="G167" s="65"/>
      <c r="H167" s="65"/>
      <c r="I167" s="65"/>
      <c r="J167" s="65"/>
    </row>
    <row r="168" spans="2:10" x14ac:dyDescent="0.25">
      <c r="B168" s="65"/>
      <c r="C168" s="65"/>
      <c r="D168" s="65"/>
      <c r="E168" s="65"/>
      <c r="F168" s="65"/>
      <c r="G168" s="65"/>
      <c r="H168" s="65"/>
      <c r="I168" s="65"/>
      <c r="J168" s="65"/>
    </row>
    <row r="169" spans="2:10" x14ac:dyDescent="0.25">
      <c r="B169" s="65"/>
      <c r="C169" s="65"/>
      <c r="D169" s="65"/>
      <c r="E169" s="65"/>
      <c r="F169" s="65"/>
      <c r="G169" s="65"/>
      <c r="H169" s="65"/>
      <c r="I169" s="65"/>
      <c r="J169" s="65"/>
    </row>
    <row r="170" spans="2:10" x14ac:dyDescent="0.25">
      <c r="B170" s="65"/>
      <c r="C170" s="65"/>
      <c r="D170" s="65"/>
      <c r="E170" s="65"/>
      <c r="F170" s="65"/>
      <c r="G170" s="65"/>
      <c r="H170" s="65"/>
      <c r="I170" s="65"/>
      <c r="J170" s="65"/>
    </row>
    <row r="171" spans="2:10" x14ac:dyDescent="0.25">
      <c r="B171" s="65"/>
      <c r="C171" s="65"/>
      <c r="D171" s="65"/>
      <c r="E171" s="65"/>
      <c r="F171" s="65"/>
      <c r="G171" s="65"/>
      <c r="H171" s="65"/>
      <c r="I171" s="65"/>
      <c r="J171" s="65"/>
    </row>
    <row r="172" spans="2:10" x14ac:dyDescent="0.25">
      <c r="B172" s="65"/>
      <c r="C172" s="65"/>
      <c r="D172" s="65"/>
      <c r="E172" s="65"/>
      <c r="F172" s="65"/>
      <c r="G172" s="65"/>
      <c r="H172" s="65"/>
      <c r="I172" s="65"/>
    </row>
    <row r="173" spans="2:10" x14ac:dyDescent="0.25">
      <c r="B173" s="65"/>
      <c r="C173" s="65"/>
      <c r="D173" s="65"/>
      <c r="E173" s="65"/>
      <c r="F173" s="65"/>
      <c r="G173" s="65"/>
      <c r="H173" s="65"/>
      <c r="I173" s="65"/>
    </row>
    <row r="174" spans="2:10" x14ac:dyDescent="0.25">
      <c r="B174" s="65"/>
      <c r="C174" s="65"/>
      <c r="D174" s="65"/>
      <c r="E174" s="65"/>
      <c r="F174" s="65"/>
      <c r="G174" s="65"/>
      <c r="H174" s="65"/>
      <c r="I174" s="65"/>
    </row>
    <row r="175" spans="2:10" x14ac:dyDescent="0.25">
      <c r="B175" s="65"/>
      <c r="C175" s="65"/>
      <c r="D175" s="65"/>
      <c r="E175" s="65"/>
      <c r="F175" s="65"/>
      <c r="G175" s="65"/>
      <c r="H175" s="65"/>
      <c r="I175" s="65"/>
    </row>
    <row r="176" spans="2:10" x14ac:dyDescent="0.25">
      <c r="B176" s="65"/>
      <c r="C176" s="65"/>
      <c r="D176" s="65"/>
      <c r="E176" s="65"/>
      <c r="F176" s="65"/>
      <c r="G176" s="65"/>
      <c r="H176" s="65"/>
      <c r="I176" s="65"/>
    </row>
    <row r="177" spans="2:9" x14ac:dyDescent="0.25">
      <c r="B177" s="65"/>
      <c r="C177" s="65"/>
      <c r="D177" s="65"/>
      <c r="E177" s="65"/>
      <c r="F177" s="65"/>
      <c r="G177" s="65"/>
      <c r="H177" s="65"/>
      <c r="I177" s="65"/>
    </row>
    <row r="178" spans="2:9" x14ac:dyDescent="0.25">
      <c r="B178" s="65"/>
      <c r="C178" s="65"/>
      <c r="D178" s="65"/>
      <c r="E178" s="65"/>
      <c r="F178" s="65"/>
      <c r="G178" s="65"/>
      <c r="H178" s="65"/>
      <c r="I178" s="65"/>
    </row>
    <row r="179" spans="2:9" ht="23.25" x14ac:dyDescent="0.35">
      <c r="C179" s="131"/>
      <c r="D179" s="131"/>
      <c r="H179" s="65"/>
      <c r="I179" s="65"/>
    </row>
    <row r="180" spans="2:9" x14ac:dyDescent="0.25">
      <c r="H180" s="65"/>
      <c r="I180" s="65"/>
    </row>
    <row r="181" spans="2:9" x14ac:dyDescent="0.25">
      <c r="H181" s="65"/>
      <c r="I181" s="65"/>
    </row>
    <row r="182" spans="2:9" x14ac:dyDescent="0.25">
      <c r="H182" s="65"/>
      <c r="I182" s="65"/>
    </row>
    <row r="183" spans="2:9" x14ac:dyDescent="0.25">
      <c r="H183" s="65"/>
    </row>
    <row r="184" spans="2:9" x14ac:dyDescent="0.25">
      <c r="H184" s="65"/>
    </row>
    <row r="185" spans="2:9" x14ac:dyDescent="0.25">
      <c r="H185" s="65"/>
    </row>
  </sheetData>
  <mergeCells count="14">
    <mergeCell ref="C124:F124"/>
    <mergeCell ref="B83:D83"/>
    <mergeCell ref="B115:C115"/>
    <mergeCell ref="I4:I5"/>
    <mergeCell ref="J4:J5"/>
    <mergeCell ref="B7:D7"/>
    <mergeCell ref="H7:J7"/>
    <mergeCell ref="B38:C38"/>
    <mergeCell ref="H38:I38"/>
    <mergeCell ref="I47:L47"/>
    <mergeCell ref="I48:L48"/>
    <mergeCell ref="C47:F47"/>
    <mergeCell ref="C48:F48"/>
    <mergeCell ref="C123:F123"/>
  </mergeCells>
  <dataValidations count="4">
    <dataValidation type="list" allowBlank="1" showInputMessage="1" showErrorMessage="1" sqref="F4:G4" xr:uid="{BA43B3D9-4F93-4F10-A49E-3F01AC9E04FF}">
      <formula1>"2023,2022,2021,2020,2019,2018(O ANTERIOR)"</formula1>
    </dataValidation>
    <dataValidation type="list" allowBlank="1" showInputMessage="1" showErrorMessage="1" promptTitle="VALORES POSIBLES ASIGNADOR IOT" sqref="H6" xr:uid="{E99A1021-3F5D-408F-A32B-01B36339C91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1E550DB8-778A-47E1-9B5F-605DEE9C1115}">
      <formula1>"vultures@jpcert.or.jp,cve@mitre.org/cve@cert.org.tw,talos-cna@cisco.com/psirt@cisco.com,psirt@bosch.com,OTRO"</formula1>
    </dataValidation>
    <dataValidation type="list" allowBlank="1" showInputMessage="1" showErrorMessage="1" sqref="F5:G5" xr:uid="{4B5C3013-7F8E-496B-8951-D59907C9329B}">
      <formula1>"ALTO,MEDIO,BAJO,NINGUNO"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8EC60-8A5D-4479-8295-1E3AD2806E0D}">
  <dimension ref="B2:K103"/>
  <sheetViews>
    <sheetView topLeftCell="A39" zoomScale="40" zoomScaleNormal="40" workbookViewId="0">
      <selection activeCell="D51" sqref="D51"/>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13.75" customHeight="1" thickTop="1" thickBot="1" x14ac:dyDescent="0.3">
      <c r="B4" s="290" t="s">
        <v>501</v>
      </c>
      <c r="C4" s="2" t="s">
        <v>592</v>
      </c>
      <c r="D4" s="293" t="s">
        <v>593</v>
      </c>
      <c r="E4" s="300" t="s">
        <v>282</v>
      </c>
      <c r="F4" s="299" t="s">
        <v>594</v>
      </c>
      <c r="G4" s="299" t="s">
        <v>594</v>
      </c>
      <c r="H4" s="194" t="s">
        <v>595</v>
      </c>
      <c r="I4" s="381" t="s">
        <v>754</v>
      </c>
      <c r="J4" s="378"/>
      <c r="K4" s="170"/>
    </row>
    <row r="5" spans="2:11" ht="188.25" customHeight="1" thickTop="1" thickBot="1" x14ac:dyDescent="0.3">
      <c r="B5" s="338" t="s">
        <v>475</v>
      </c>
      <c r="C5" s="339" t="s">
        <v>599</v>
      </c>
      <c r="D5" s="340" t="s">
        <v>600</v>
      </c>
      <c r="E5" s="341" t="s">
        <v>282</v>
      </c>
      <c r="F5" s="332" t="s">
        <v>594</v>
      </c>
      <c r="G5" s="332" t="s">
        <v>594</v>
      </c>
      <c r="H5" s="342" t="s">
        <v>741</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755</v>
      </c>
      <c r="D12" s="12"/>
      <c r="E12" s="12"/>
      <c r="F12" s="12"/>
      <c r="G12" s="65"/>
      <c r="H12" s="65"/>
      <c r="I12" s="65"/>
      <c r="J12" s="65"/>
    </row>
    <row r="13" spans="2:11" ht="102.75" customHeight="1" thickBot="1" x14ac:dyDescent="0.4">
      <c r="B13" s="13" t="s">
        <v>277</v>
      </c>
      <c r="C13" s="59" t="s">
        <v>731</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735</v>
      </c>
      <c r="C15" s="32" t="s">
        <v>12</v>
      </c>
      <c r="D15" s="162" t="s">
        <v>723</v>
      </c>
      <c r="E15" s="193"/>
      <c r="F15" s="193"/>
      <c r="G15" s="65"/>
      <c r="H15" s="65"/>
      <c r="I15" s="65"/>
      <c r="J15" s="65"/>
    </row>
    <row r="16" spans="2:11" ht="31.5" customHeight="1" thickBot="1" x14ac:dyDescent="0.3">
      <c r="B16" s="310" t="s">
        <v>752</v>
      </c>
      <c r="C16" s="311">
        <f>SUM(C17:C19)</f>
        <v>836</v>
      </c>
      <c r="D16" s="312">
        <f>(C16/(C$29/100))%</f>
        <v>0.40445089501693277</v>
      </c>
      <c r="E16" s="252"/>
      <c r="F16" s="193"/>
      <c r="G16" s="65"/>
      <c r="H16" s="65"/>
      <c r="I16" s="65"/>
      <c r="J16" s="65"/>
    </row>
    <row r="17" spans="2:10" ht="35.25" customHeight="1" thickBot="1" x14ac:dyDescent="0.3">
      <c r="B17" s="70" t="s">
        <v>594</v>
      </c>
      <c r="C17" s="241">
        <v>711</v>
      </c>
      <c r="D17" s="309">
        <f>(C17/(C$16/100))%</f>
        <v>0.8504784688995215</v>
      </c>
      <c r="E17" s="252"/>
      <c r="F17" s="193"/>
      <c r="G17" s="65"/>
      <c r="H17" s="65"/>
      <c r="I17" s="65"/>
      <c r="J17" s="65"/>
    </row>
    <row r="18" spans="2:10" ht="39" customHeight="1" thickBot="1" x14ac:dyDescent="0.3">
      <c r="B18" s="70" t="s">
        <v>621</v>
      </c>
      <c r="C18" s="110">
        <v>0</v>
      </c>
      <c r="D18" s="224">
        <f>(C18/(C$16/100))%</f>
        <v>0</v>
      </c>
      <c r="E18" s="252"/>
      <c r="F18" s="193"/>
      <c r="G18" s="65"/>
      <c r="H18" s="65"/>
      <c r="I18" s="65"/>
      <c r="J18" s="65"/>
    </row>
    <row r="19" spans="2:10" ht="30" customHeight="1" thickBot="1" x14ac:dyDescent="0.3">
      <c r="B19" s="70" t="s">
        <v>304</v>
      </c>
      <c r="C19" s="240">
        <v>125</v>
      </c>
      <c r="D19" s="258">
        <f>(C19/(C$16/100))%</f>
        <v>0.14952153110047847</v>
      </c>
      <c r="E19" s="252"/>
      <c r="F19" s="193"/>
      <c r="G19" s="65"/>
      <c r="H19" s="65"/>
      <c r="I19" s="65"/>
      <c r="J19" s="65"/>
    </row>
    <row r="20" spans="2:10" ht="36.75" customHeight="1" thickBot="1" x14ac:dyDescent="0.3">
      <c r="B20" s="310" t="s">
        <v>753</v>
      </c>
      <c r="C20" s="311">
        <f>SUM(C21:C23)</f>
        <v>602</v>
      </c>
      <c r="D20" s="312">
        <f>(C20/(C$29/100))%</f>
        <v>0.29124334784712141</v>
      </c>
      <c r="E20" s="207"/>
      <c r="F20" s="159"/>
      <c r="G20" s="65"/>
      <c r="H20" s="65"/>
      <c r="I20" s="65"/>
      <c r="J20" s="65"/>
    </row>
    <row r="21" spans="2:10" ht="24" thickBot="1" x14ac:dyDescent="0.3">
      <c r="B21" s="70" t="s">
        <v>594</v>
      </c>
      <c r="C21" s="241">
        <v>0</v>
      </c>
      <c r="D21" s="309">
        <f>(C21/(C$20/100))%</f>
        <v>0</v>
      </c>
      <c r="E21" s="220"/>
      <c r="F21" s="160"/>
      <c r="G21" s="65"/>
      <c r="H21" s="65"/>
      <c r="I21" s="65"/>
      <c r="J21" s="65"/>
    </row>
    <row r="22" spans="2:10" ht="24" thickBot="1" x14ac:dyDescent="0.3">
      <c r="B22" s="70" t="s">
        <v>621</v>
      </c>
      <c r="C22" s="110">
        <v>479</v>
      </c>
      <c r="D22" s="224">
        <f>(C22/(C$20/100))%</f>
        <v>0.79568106312292353</v>
      </c>
      <c r="E22" s="220"/>
      <c r="F22" s="160"/>
      <c r="G22" s="65"/>
      <c r="H22" s="65"/>
      <c r="I22" s="65"/>
      <c r="J22" s="65"/>
    </row>
    <row r="23" spans="2:10" ht="30" customHeight="1" thickBot="1" x14ac:dyDescent="0.3">
      <c r="B23" s="70" t="s">
        <v>304</v>
      </c>
      <c r="C23" s="240">
        <v>123</v>
      </c>
      <c r="D23" s="258">
        <f>(C23/(C$20/100))%</f>
        <v>0.20431893687707642</v>
      </c>
      <c r="E23" s="220"/>
      <c r="F23" s="160"/>
      <c r="G23" s="65"/>
      <c r="H23" s="65"/>
      <c r="I23" s="65"/>
      <c r="J23" s="65"/>
    </row>
    <row r="24" spans="2:10" ht="24" thickBot="1" x14ac:dyDescent="0.3">
      <c r="B24" s="310" t="s">
        <v>697</v>
      </c>
      <c r="C24" s="311">
        <f>SUM(C25:C27)</f>
        <v>629</v>
      </c>
      <c r="D24" s="312">
        <f>(C24/(C$29/100))%</f>
        <v>0.30430575713594576</v>
      </c>
      <c r="E24" s="220"/>
      <c r="F24" s="160"/>
      <c r="G24" s="65"/>
      <c r="H24" s="65"/>
      <c r="I24" s="65"/>
      <c r="J24" s="65"/>
    </row>
    <row r="25" spans="2:10" ht="24" thickBot="1" x14ac:dyDescent="0.3">
      <c r="B25" s="70" t="s">
        <v>594</v>
      </c>
      <c r="C25" s="241">
        <v>25</v>
      </c>
      <c r="D25" s="309">
        <f>(C25/(C$24/100))%</f>
        <v>3.9745627980922099E-2</v>
      </c>
      <c r="E25" s="166"/>
      <c r="F25" s="161"/>
      <c r="G25" s="65"/>
      <c r="H25" s="65"/>
      <c r="I25" s="65"/>
      <c r="J25" s="65"/>
    </row>
    <row r="26" spans="2:10" ht="24" thickBot="1" x14ac:dyDescent="0.3">
      <c r="B26" s="70" t="s">
        <v>621</v>
      </c>
      <c r="C26" s="110">
        <v>183</v>
      </c>
      <c r="D26" s="224">
        <f>(C26/(C$24/100))%</f>
        <v>0.29093799682034976</v>
      </c>
      <c r="E26" s="166"/>
      <c r="F26" s="161"/>
      <c r="G26" s="65"/>
      <c r="H26" s="65"/>
      <c r="I26" s="65"/>
      <c r="J26" s="65"/>
    </row>
    <row r="27" spans="2:10" ht="24" thickBot="1" x14ac:dyDescent="0.3">
      <c r="B27" s="70" t="s">
        <v>304</v>
      </c>
      <c r="C27" s="240">
        <v>421</v>
      </c>
      <c r="D27" s="258">
        <f>(C27/(C$24/100))%</f>
        <v>0.66931637519872811</v>
      </c>
      <c r="E27" s="166"/>
      <c r="F27" s="161"/>
      <c r="G27" s="65"/>
      <c r="H27" s="65"/>
      <c r="I27" s="65"/>
      <c r="J27" s="65"/>
    </row>
    <row r="28" spans="2:10" ht="24" thickBot="1" x14ac:dyDescent="0.3">
      <c r="B28" s="310" t="s">
        <v>665</v>
      </c>
      <c r="C28" s="311">
        <v>0</v>
      </c>
      <c r="D28" s="312">
        <f>(C28/(C$29/100))%</f>
        <v>0</v>
      </c>
      <c r="E28" s="166"/>
      <c r="F28" s="161"/>
      <c r="G28" s="65"/>
      <c r="H28" s="65"/>
      <c r="I28" s="65"/>
      <c r="J28" s="65"/>
    </row>
    <row r="29" spans="2:10" ht="24" thickBot="1" x14ac:dyDescent="0.3">
      <c r="B29" s="67" t="s">
        <v>251</v>
      </c>
      <c r="C29" s="68">
        <f>C16+C20+C24+C28</f>
        <v>2067</v>
      </c>
      <c r="D29" s="238">
        <f>D28+D24+D20+D16</f>
        <v>1</v>
      </c>
      <c r="E29" s="166"/>
      <c r="F29" s="161"/>
      <c r="G29" s="65"/>
      <c r="H29" s="65"/>
      <c r="I29" s="65"/>
      <c r="J29" s="65"/>
    </row>
    <row r="30" spans="2:10" ht="23.25" x14ac:dyDescent="0.25">
      <c r="B30" s="187"/>
      <c r="C30" s="187"/>
      <c r="D30" s="161"/>
      <c r="E30" s="166"/>
      <c r="F30" s="161"/>
      <c r="G30" s="65"/>
      <c r="H30" s="65"/>
      <c r="I30" s="65"/>
      <c r="J30" s="65"/>
    </row>
    <row r="31" spans="2:10" ht="24" thickBot="1" x14ac:dyDescent="0.3">
      <c r="B31" s="187"/>
      <c r="C31" s="187"/>
      <c r="D31" s="161"/>
      <c r="E31" s="166"/>
      <c r="F31" s="161"/>
      <c r="G31" s="65"/>
      <c r="H31" s="65"/>
      <c r="I31" s="65"/>
      <c r="J31" s="65"/>
    </row>
    <row r="32" spans="2:10" ht="50.25" customHeight="1" thickBot="1" x14ac:dyDescent="0.4">
      <c r="B32" s="348" t="s">
        <v>732</v>
      </c>
      <c r="C32" s="349"/>
      <c r="D32" s="161"/>
      <c r="E32" s="161"/>
      <c r="F32" s="161"/>
      <c r="G32" s="65"/>
      <c r="H32" s="65"/>
      <c r="I32" s="65"/>
      <c r="J32" s="65"/>
    </row>
    <row r="33" spans="2:10" ht="24" thickBot="1" x14ac:dyDescent="0.4">
      <c r="B33" s="130"/>
      <c r="C33" s="130"/>
      <c r="D33" s="161"/>
      <c r="E33" s="161"/>
      <c r="F33" s="161"/>
      <c r="G33" s="65"/>
      <c r="H33" s="65"/>
      <c r="I33" s="65"/>
      <c r="J33" s="65"/>
    </row>
    <row r="34" spans="2:10" ht="24" thickBot="1" x14ac:dyDescent="0.3">
      <c r="B34" s="136" t="s">
        <v>10</v>
      </c>
      <c r="C34" s="137" t="s">
        <v>249</v>
      </c>
      <c r="D34" s="161"/>
      <c r="E34" s="161"/>
      <c r="F34" s="161"/>
      <c r="G34" s="65"/>
      <c r="H34" s="65"/>
      <c r="I34" s="65"/>
      <c r="J34" s="65"/>
    </row>
    <row r="35" spans="2:10" ht="131.25" customHeight="1" thickBot="1" x14ac:dyDescent="0.3">
      <c r="B35" s="132" t="s">
        <v>11</v>
      </c>
      <c r="C35" s="59" t="s">
        <v>755</v>
      </c>
      <c r="D35" s="161"/>
      <c r="E35" s="161"/>
      <c r="F35" s="161"/>
      <c r="G35" s="65"/>
      <c r="H35" s="65"/>
      <c r="I35" s="65"/>
      <c r="J35" s="65"/>
    </row>
    <row r="36" spans="2:10" ht="103.5" customHeight="1" thickBot="1" x14ac:dyDescent="0.3">
      <c r="B36" s="134" t="s">
        <v>277</v>
      </c>
      <c r="C36" s="135" t="s">
        <v>733</v>
      </c>
      <c r="D36" s="161"/>
      <c r="E36" s="161"/>
      <c r="F36" s="161"/>
      <c r="G36" s="65"/>
      <c r="H36" s="65"/>
      <c r="I36" s="65"/>
      <c r="J36" s="65"/>
    </row>
    <row r="37" spans="2:10" ht="23.25" x14ac:dyDescent="0.25">
      <c r="B37" s="187"/>
      <c r="C37" s="187"/>
      <c r="D37" s="161"/>
      <c r="E37" s="161"/>
      <c r="F37" s="161"/>
      <c r="G37" s="65"/>
      <c r="H37" s="65"/>
      <c r="I37" s="65"/>
      <c r="J37" s="65"/>
    </row>
    <row r="38" spans="2:10" ht="23.25" x14ac:dyDescent="0.25">
      <c r="B38" s="187"/>
      <c r="C38" s="187"/>
      <c r="D38" s="161"/>
      <c r="E38" s="161"/>
      <c r="F38" s="161"/>
      <c r="G38" s="65"/>
      <c r="H38" s="65"/>
      <c r="I38" s="65"/>
      <c r="J38" s="65"/>
    </row>
    <row r="39" spans="2:10" ht="69" customHeight="1" thickBot="1" x14ac:dyDescent="0.3">
      <c r="B39" s="187"/>
      <c r="C39" s="243"/>
      <c r="D39" s="244"/>
      <c r="E39" s="166"/>
      <c r="F39" s="161"/>
      <c r="G39" s="65"/>
      <c r="H39" s="65"/>
      <c r="I39" s="65"/>
      <c r="J39" s="65"/>
    </row>
    <row r="40" spans="2:10" ht="88.5" customHeight="1" thickBot="1" x14ac:dyDescent="0.3">
      <c r="B40" s="314" t="s">
        <v>622</v>
      </c>
      <c r="C40" s="377" t="s">
        <v>728</v>
      </c>
      <c r="D40" s="370"/>
      <c r="E40" s="370"/>
      <c r="F40" s="370"/>
      <c r="G40" s="371"/>
      <c r="H40" s="65"/>
      <c r="I40" s="65"/>
      <c r="J40" s="65"/>
    </row>
    <row r="41" spans="2:10" ht="42" customHeight="1" thickBot="1" x14ac:dyDescent="0.3">
      <c r="C41" s="369" t="s">
        <v>264</v>
      </c>
      <c r="D41" s="370"/>
      <c r="E41" s="370"/>
      <c r="F41" s="370"/>
      <c r="G41" s="371"/>
      <c r="H41" s="65"/>
      <c r="I41" s="65"/>
      <c r="J41" s="65"/>
    </row>
    <row r="42" spans="2:10" ht="24" thickBot="1" x14ac:dyDescent="0.3">
      <c r="C42" s="310" t="s">
        <v>752</v>
      </c>
      <c r="D42" s="310" t="s">
        <v>753</v>
      </c>
      <c r="E42" s="262" t="s">
        <v>697</v>
      </c>
      <c r="F42" s="263" t="s">
        <v>665</v>
      </c>
      <c r="G42" s="65"/>
      <c r="H42" s="65"/>
      <c r="I42" s="65"/>
    </row>
    <row r="43" spans="2:10" ht="24" thickBot="1" x14ac:dyDescent="0.3">
      <c r="B43" s="70" t="s">
        <v>594</v>
      </c>
      <c r="C43" s="180">
        <f>(C17/(C$29/100))%</f>
        <v>0.34397677793904208</v>
      </c>
      <c r="D43" s="180">
        <f>(C21/(C$29/100))%</f>
        <v>0</v>
      </c>
      <c r="E43" s="180">
        <f>(C25/(C$29/100))%</f>
        <v>1.209482341557813E-2</v>
      </c>
      <c r="F43" s="265">
        <v>0</v>
      </c>
      <c r="G43" s="65"/>
      <c r="H43" s="65"/>
      <c r="I43" s="65"/>
    </row>
    <row r="44" spans="2:10" ht="24" thickBot="1" x14ac:dyDescent="0.3">
      <c r="B44" s="70" t="s">
        <v>621</v>
      </c>
      <c r="C44" s="196">
        <f>(C18/(C$29/100))%</f>
        <v>0</v>
      </c>
      <c r="D44" s="196">
        <f>(C22/(C$29/100))%</f>
        <v>0.231736816642477</v>
      </c>
      <c r="E44" s="196">
        <f>(C26/(C$29/100))%</f>
        <v>8.8534107402031936E-2</v>
      </c>
      <c r="F44" s="267">
        <v>0</v>
      </c>
      <c r="G44" s="65"/>
      <c r="H44" s="65"/>
      <c r="I44" s="65"/>
    </row>
    <row r="45" spans="2:10" ht="34.5" customHeight="1" thickBot="1" x14ac:dyDescent="0.3">
      <c r="B45" s="70" t="s">
        <v>304</v>
      </c>
      <c r="C45" s="196">
        <f>(C19/(C$29/100))%</f>
        <v>6.047411707789066E-2</v>
      </c>
      <c r="D45" s="196">
        <f>(C23/(C$29/100))%</f>
        <v>5.9506531204644414E-2</v>
      </c>
      <c r="E45" s="196">
        <f>(C27/(C$29/100))%</f>
        <v>0.20367682631833575</v>
      </c>
      <c r="F45" s="267">
        <v>0</v>
      </c>
      <c r="G45" s="65"/>
      <c r="H45" s="65"/>
      <c r="I45" s="65"/>
    </row>
    <row r="46" spans="2:10" ht="24" thickBot="1" x14ac:dyDescent="0.3">
      <c r="B46" s="79" t="s">
        <v>260</v>
      </c>
      <c r="C46" s="212">
        <f>SUM(C43:C45)</f>
        <v>0.40445089501693277</v>
      </c>
      <c r="D46" s="212">
        <f>SUM(D43:D45)</f>
        <v>0.29124334784712141</v>
      </c>
      <c r="E46" s="212">
        <f>SUM(E43:E45)</f>
        <v>0.30430575713594582</v>
      </c>
      <c r="F46" s="212">
        <f>D28</f>
        <v>0</v>
      </c>
      <c r="G46" s="65"/>
      <c r="H46" s="65"/>
      <c r="I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75" customHeight="1" x14ac:dyDescent="0.25">
      <c r="B50" s="187"/>
      <c r="C50" s="187"/>
      <c r="D50" s="161"/>
      <c r="E50" s="161"/>
      <c r="F50" s="161"/>
      <c r="G50" s="65"/>
      <c r="H50" s="65"/>
      <c r="I50" s="65"/>
      <c r="J50" s="65"/>
    </row>
    <row r="51" spans="2:10" ht="108.75" customHeight="1"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42" customHeight="1" x14ac:dyDescent="0.25">
      <c r="B56" s="187"/>
      <c r="C56" s="187"/>
      <c r="D56" s="161"/>
      <c r="E56" s="161"/>
      <c r="F56" s="161"/>
      <c r="G56" s="65"/>
      <c r="H56" s="65"/>
      <c r="I56" s="65"/>
      <c r="J56" s="65"/>
    </row>
    <row r="57" spans="2:10" ht="50.25" customHeight="1"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ht="23.25" x14ac:dyDescent="0.25">
      <c r="B74" s="187"/>
      <c r="C74" s="187"/>
      <c r="D74" s="161"/>
      <c r="E74" s="161"/>
      <c r="F74" s="161"/>
      <c r="G74" s="65"/>
      <c r="H74" s="65"/>
      <c r="I74" s="65"/>
      <c r="J74" s="65"/>
    </row>
    <row r="75" spans="2:10" ht="23.25" x14ac:dyDescent="0.25">
      <c r="B75" s="187"/>
      <c r="C75" s="187"/>
      <c r="D75" s="161"/>
      <c r="E75" s="161"/>
      <c r="F75" s="161"/>
      <c r="G75" s="65"/>
      <c r="H75" s="65"/>
      <c r="I75" s="65"/>
      <c r="J75" s="65"/>
    </row>
    <row r="76" spans="2:10" ht="23.25" x14ac:dyDescent="0.25">
      <c r="B76" s="187"/>
      <c r="C76" s="187"/>
      <c r="D76" s="161"/>
      <c r="E76" s="161"/>
      <c r="F76" s="161"/>
      <c r="G76" s="65"/>
      <c r="H76" s="65"/>
      <c r="I76" s="65"/>
      <c r="J76" s="65"/>
    </row>
    <row r="77" spans="2:10" ht="23.25" x14ac:dyDescent="0.25">
      <c r="B77" s="187"/>
      <c r="C77" s="187"/>
      <c r="D77" s="161"/>
      <c r="E77" s="161"/>
      <c r="F77" s="161"/>
      <c r="G77" s="65"/>
      <c r="H77" s="65"/>
      <c r="I77" s="65"/>
      <c r="J77" s="65"/>
    </row>
    <row r="78" spans="2:10" x14ac:dyDescent="0.2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c r="J86" s="65"/>
    </row>
    <row r="87" spans="2:10" x14ac:dyDescent="0.25">
      <c r="B87" s="65"/>
      <c r="C87" s="65"/>
      <c r="D87" s="65"/>
      <c r="E87" s="65"/>
      <c r="F87" s="65"/>
      <c r="G87" s="65"/>
      <c r="H87" s="65"/>
      <c r="I87" s="65"/>
      <c r="J87" s="65"/>
    </row>
    <row r="88" spans="2:10" x14ac:dyDescent="0.25">
      <c r="B88" s="65"/>
      <c r="C88" s="65"/>
      <c r="D88" s="65"/>
      <c r="E88" s="65"/>
      <c r="F88" s="65"/>
      <c r="G88" s="65"/>
      <c r="H88" s="65"/>
      <c r="I88" s="65"/>
      <c r="J88" s="65"/>
    </row>
    <row r="89" spans="2:10" x14ac:dyDescent="0.25">
      <c r="B89" s="65"/>
      <c r="C89" s="65"/>
      <c r="D89" s="65"/>
      <c r="E89" s="65"/>
      <c r="F89" s="65"/>
      <c r="G89" s="65"/>
      <c r="H89" s="65"/>
      <c r="I89" s="65"/>
      <c r="J89" s="65"/>
    </row>
    <row r="90" spans="2:10" x14ac:dyDescent="0.25">
      <c r="B90" s="65"/>
      <c r="C90" s="65"/>
      <c r="D90" s="65"/>
      <c r="E90" s="65"/>
      <c r="F90" s="65"/>
      <c r="G90" s="65"/>
      <c r="H90" s="65"/>
      <c r="I90" s="65"/>
    </row>
    <row r="91" spans="2:10" x14ac:dyDescent="0.25">
      <c r="B91" s="65"/>
      <c r="C91" s="65"/>
      <c r="D91" s="65"/>
      <c r="E91" s="65"/>
      <c r="F91" s="65"/>
      <c r="G91" s="65"/>
      <c r="H91" s="65"/>
      <c r="I91" s="65"/>
    </row>
    <row r="92" spans="2:10" x14ac:dyDescent="0.25">
      <c r="B92" s="65"/>
      <c r="C92" s="65"/>
      <c r="D92" s="65"/>
      <c r="E92" s="65"/>
      <c r="F92" s="65"/>
      <c r="G92" s="65"/>
      <c r="H92" s="65"/>
      <c r="I92" s="65"/>
    </row>
    <row r="93" spans="2:10" ht="23.25" x14ac:dyDescent="0.35">
      <c r="C93" s="131"/>
      <c r="D93" s="131"/>
      <c r="H93" s="65"/>
      <c r="I93" s="65"/>
    </row>
    <row r="94" spans="2:10" x14ac:dyDescent="0.25">
      <c r="H94" s="65"/>
      <c r="I94" s="65"/>
    </row>
    <row r="95" spans="2:10" x14ac:dyDescent="0.25">
      <c r="H95" s="65"/>
      <c r="I95" s="65"/>
    </row>
    <row r="96" spans="2:10" x14ac:dyDescent="0.25">
      <c r="H96" s="65"/>
      <c r="I96" s="65"/>
    </row>
    <row r="97" spans="8:9" x14ac:dyDescent="0.25">
      <c r="H97" s="65"/>
      <c r="I97" s="65"/>
    </row>
    <row r="98" spans="8:9" x14ac:dyDescent="0.25">
      <c r="H98" s="65"/>
      <c r="I98" s="65"/>
    </row>
    <row r="99" spans="8:9" x14ac:dyDescent="0.25">
      <c r="H99" s="65"/>
      <c r="I99" s="65"/>
    </row>
    <row r="100" spans="8:9" x14ac:dyDescent="0.25">
      <c r="H100" s="65"/>
      <c r="I100" s="65"/>
    </row>
    <row r="101" spans="8:9" x14ac:dyDescent="0.25">
      <c r="H101" s="65"/>
    </row>
    <row r="102" spans="8:9" x14ac:dyDescent="0.25">
      <c r="H102" s="65"/>
    </row>
    <row r="103" spans="8:9" x14ac:dyDescent="0.25">
      <c r="H103" s="65"/>
    </row>
  </sheetData>
  <mergeCells count="6">
    <mergeCell ref="C41:G41"/>
    <mergeCell ref="I4:I5"/>
    <mergeCell ref="J4:J5"/>
    <mergeCell ref="B9:D9"/>
    <mergeCell ref="B32:C32"/>
    <mergeCell ref="C40:G40"/>
  </mergeCells>
  <dataValidations count="3">
    <dataValidation type="list" allowBlank="1" showInputMessage="1" showErrorMessage="1" promptTitle="VALORES POSIBLES ASIGNADOR IOT" sqref="F4:G5" xr:uid="{4841B99C-4936-41D3-93E0-EBAFA241DC87}">
      <formula1>"COMPLETO,PARCIAL,NINGUNO"</formula1>
    </dataValidation>
    <dataValidation type="list" allowBlank="1" showInputMessage="1" showErrorMessage="1" promptTitle="VALORES POSIBLES ASIGNADOR IOT" sqref="H6" xr:uid="{569D1FBD-449D-4599-9628-41FF04F6667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259A3B36-AA52-48C0-8731-15762BB9FE9A}">
      <formula1>"vultures@jpcert.or.jp,cve@mitre.org/cve@cert.org.tw,talos-cna@cisco.com/psirt@cisco.com,psirt@bosch.com,OTRO"</formula1>
    </dataValidation>
  </dataValidations>
  <hyperlinks>
    <hyperlink ref="F4" r:id="rId1" display="cve@mitre.org/cve@cert.org.tw" xr:uid="{A40DBB01-B2FE-4B08-9F6B-41FFEC2B6FBF}"/>
    <hyperlink ref="G4" r:id="rId2" display="cve@mitre.org/cve@cert.org.tw" xr:uid="{638D84E9-6604-43BC-8E20-09AB3B78A018}"/>
    <hyperlink ref="F5" r:id="rId3" display="cve@mitre.org/cve@cert.org.tw" xr:uid="{AFF7FDE9-3953-4894-A552-04084CC84428}"/>
    <hyperlink ref="G5" r:id="rId4" display="cve@mitre.org/cve@cert.org.tw" xr:uid="{D70308BD-388B-42F4-95A5-103F76CE7A62}"/>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6B490-3CEE-44D1-B726-46EE066BC296}">
  <dimension ref="B2:K96"/>
  <sheetViews>
    <sheetView topLeftCell="A13" zoomScale="40" zoomScaleNormal="40" workbookViewId="0">
      <selection activeCell="I4" sqref="I4:I5"/>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253.5" customHeight="1" thickTop="1" thickBot="1" x14ac:dyDescent="0.3">
      <c r="B4" s="304" t="s">
        <v>439</v>
      </c>
      <c r="C4" s="297" t="s">
        <v>440</v>
      </c>
      <c r="D4" s="305" t="s">
        <v>441</v>
      </c>
      <c r="E4" s="289" t="s">
        <v>282</v>
      </c>
      <c r="F4" s="306" t="s">
        <v>442</v>
      </c>
      <c r="G4" s="306" t="s">
        <v>442</v>
      </c>
      <c r="H4" s="307" t="s">
        <v>757</v>
      </c>
      <c r="I4" s="381" t="s">
        <v>764</v>
      </c>
      <c r="J4" s="378"/>
      <c r="K4" s="170"/>
    </row>
    <row r="5" spans="2:11" ht="188.25" customHeight="1" thickTop="1" thickBot="1" x14ac:dyDescent="0.3">
      <c r="B5" s="304" t="s">
        <v>459</v>
      </c>
      <c r="C5" s="297" t="s">
        <v>460</v>
      </c>
      <c r="D5" s="305" t="s">
        <v>461</v>
      </c>
      <c r="E5" s="289" t="s">
        <v>282</v>
      </c>
      <c r="F5" s="306" t="s">
        <v>462</v>
      </c>
      <c r="G5" s="306" t="s">
        <v>462</v>
      </c>
      <c r="H5" s="307" t="s">
        <v>757</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765</v>
      </c>
      <c r="D12" s="12"/>
      <c r="E12" s="12"/>
      <c r="F12" s="12"/>
      <c r="G12" s="65"/>
      <c r="H12" s="65"/>
      <c r="I12" s="65"/>
      <c r="J12" s="65"/>
    </row>
    <row r="13" spans="2:11" ht="102.75" customHeight="1" thickBot="1" x14ac:dyDescent="0.4">
      <c r="B13" s="13" t="s">
        <v>277</v>
      </c>
      <c r="C13" s="59" t="s">
        <v>766</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756</v>
      </c>
      <c r="C15" s="32" t="s">
        <v>12</v>
      </c>
      <c r="D15" s="162" t="s">
        <v>767</v>
      </c>
      <c r="E15" s="193"/>
      <c r="F15" s="193"/>
      <c r="G15" s="65"/>
      <c r="H15" s="65"/>
      <c r="I15" s="65"/>
      <c r="J15" s="65"/>
    </row>
    <row r="16" spans="2:11" ht="31.5" customHeight="1" thickBot="1" x14ac:dyDescent="0.3">
      <c r="B16" s="310" t="s">
        <v>758</v>
      </c>
      <c r="C16" s="311">
        <f>SUM(C17:C18)</f>
        <v>98</v>
      </c>
      <c r="D16" s="312">
        <f>(C16/(C$23/100))%</f>
        <v>4.7411707789066275E-2</v>
      </c>
      <c r="E16" s="252"/>
      <c r="F16" s="193"/>
      <c r="G16" s="65"/>
      <c r="H16" s="65"/>
      <c r="I16" s="65"/>
      <c r="J16" s="65"/>
    </row>
    <row r="17" spans="2:10" ht="35.25" customHeight="1" thickBot="1" x14ac:dyDescent="0.3">
      <c r="B17" s="70" t="s">
        <v>462</v>
      </c>
      <c r="C17" s="241">
        <v>50</v>
      </c>
      <c r="D17" s="309">
        <f>(C17/(C$16/100))%</f>
        <v>0.51020408163265307</v>
      </c>
      <c r="E17" s="252"/>
      <c r="F17" s="193"/>
      <c r="G17" s="65"/>
      <c r="H17" s="65"/>
      <c r="I17" s="65"/>
      <c r="J17" s="65"/>
    </row>
    <row r="18" spans="2:10" ht="39" customHeight="1" thickBot="1" x14ac:dyDescent="0.3">
      <c r="B18" s="70" t="s">
        <v>760</v>
      </c>
      <c r="C18" s="110">
        <v>48</v>
      </c>
      <c r="D18" s="224">
        <f>(C18/(C$16/100))%</f>
        <v>0.48979591836734693</v>
      </c>
      <c r="E18" s="252"/>
      <c r="F18" s="193"/>
      <c r="G18" s="65"/>
      <c r="H18" s="65"/>
      <c r="I18" s="65"/>
      <c r="J18" s="65"/>
    </row>
    <row r="19" spans="2:10" ht="36.75" customHeight="1" thickBot="1" x14ac:dyDescent="0.3">
      <c r="B19" s="310" t="s">
        <v>759</v>
      </c>
      <c r="C19" s="311">
        <f>SUM(C20:C21)</f>
        <v>1904</v>
      </c>
      <c r="D19" s="312">
        <f>(C19/(C$23/100))%</f>
        <v>0.92114175133043052</v>
      </c>
      <c r="E19" s="207"/>
      <c r="F19" s="159"/>
      <c r="G19" s="65"/>
      <c r="H19" s="65"/>
      <c r="I19" s="65"/>
      <c r="J19" s="65"/>
    </row>
    <row r="20" spans="2:10" ht="24" thickBot="1" x14ac:dyDescent="0.3">
      <c r="B20" s="70" t="s">
        <v>462</v>
      </c>
      <c r="C20" s="241">
        <v>34</v>
      </c>
      <c r="D20" s="309">
        <f>(C20/(C$19/100))%</f>
        <v>1.785714285714286E-2</v>
      </c>
      <c r="E20" s="220"/>
      <c r="F20" s="160"/>
      <c r="G20" s="65"/>
      <c r="H20" s="65"/>
      <c r="I20" s="65"/>
      <c r="J20" s="65"/>
    </row>
    <row r="21" spans="2:10" ht="24" thickBot="1" x14ac:dyDescent="0.3">
      <c r="B21" s="70" t="s">
        <v>760</v>
      </c>
      <c r="C21" s="110">
        <v>1870</v>
      </c>
      <c r="D21" s="224">
        <f>(C21/(C$19/100))%</f>
        <v>0.98214285714285721</v>
      </c>
      <c r="E21" s="220"/>
      <c r="F21" s="160"/>
      <c r="G21" s="65"/>
      <c r="H21" s="65"/>
      <c r="I21" s="65"/>
      <c r="J21" s="65"/>
    </row>
    <row r="22" spans="2:10" ht="24" thickBot="1" x14ac:dyDescent="0.3">
      <c r="B22" s="310" t="s">
        <v>665</v>
      </c>
      <c r="C22" s="311">
        <v>65</v>
      </c>
      <c r="D22" s="312">
        <f>(C22/(C$23/100))%</f>
        <v>3.1446540880503145E-2</v>
      </c>
      <c r="E22" s="166"/>
      <c r="F22" s="161"/>
      <c r="G22" s="65"/>
      <c r="H22" s="65"/>
      <c r="I22" s="65"/>
      <c r="J22" s="65"/>
    </row>
    <row r="23" spans="2:10" ht="24" thickBot="1" x14ac:dyDescent="0.3">
      <c r="B23" s="67" t="s">
        <v>251</v>
      </c>
      <c r="C23" s="68">
        <f>C16+C19+C22</f>
        <v>2067</v>
      </c>
      <c r="D23" s="238">
        <f>D22+D19+D16</f>
        <v>0.99999999999999989</v>
      </c>
      <c r="E23" s="166"/>
      <c r="F23" s="161"/>
      <c r="G23" s="65"/>
      <c r="H23" s="65"/>
      <c r="I23" s="65"/>
      <c r="J23" s="65"/>
    </row>
    <row r="24" spans="2:10" ht="23.25" x14ac:dyDescent="0.25">
      <c r="B24" s="187"/>
      <c r="C24" s="187"/>
      <c r="D24" s="161"/>
      <c r="E24" s="166"/>
      <c r="F24" s="161"/>
      <c r="G24" s="65"/>
      <c r="H24" s="65"/>
      <c r="I24" s="65"/>
      <c r="J24" s="65"/>
    </row>
    <row r="25" spans="2:10" ht="24" thickBot="1" x14ac:dyDescent="0.3">
      <c r="B25" s="187"/>
      <c r="C25" s="187"/>
      <c r="D25" s="161"/>
      <c r="E25" s="166"/>
      <c r="F25" s="161"/>
      <c r="G25" s="65"/>
      <c r="H25" s="65"/>
      <c r="I25" s="65"/>
      <c r="J25" s="65"/>
    </row>
    <row r="26" spans="2:10" ht="50.25" customHeight="1" thickBot="1" x14ac:dyDescent="0.4">
      <c r="B26" s="348" t="s">
        <v>761</v>
      </c>
      <c r="C26" s="349"/>
      <c r="D26" s="161"/>
      <c r="E26" s="161"/>
      <c r="F26" s="161"/>
      <c r="G26" s="65"/>
      <c r="H26" s="65"/>
      <c r="I26" s="65"/>
      <c r="J26" s="65"/>
    </row>
    <row r="27" spans="2:10" ht="24" thickBot="1" x14ac:dyDescent="0.4">
      <c r="B27" s="130"/>
      <c r="C27" s="130"/>
      <c r="D27" s="161"/>
      <c r="E27" s="161"/>
      <c r="F27" s="161"/>
      <c r="G27" s="65"/>
      <c r="H27" s="65"/>
      <c r="I27" s="65"/>
      <c r="J27" s="65"/>
    </row>
    <row r="28" spans="2:10" ht="24" thickBot="1" x14ac:dyDescent="0.3">
      <c r="B28" s="136" t="s">
        <v>10</v>
      </c>
      <c r="C28" s="137" t="s">
        <v>249</v>
      </c>
      <c r="D28" s="161"/>
      <c r="E28" s="161"/>
      <c r="F28" s="161"/>
      <c r="G28" s="65"/>
      <c r="H28" s="65"/>
      <c r="I28" s="65"/>
      <c r="J28" s="65"/>
    </row>
    <row r="29" spans="2:10" ht="131.25" customHeight="1" thickBot="1" x14ac:dyDescent="0.3">
      <c r="B29" s="132" t="s">
        <v>11</v>
      </c>
      <c r="C29" s="59" t="s">
        <v>765</v>
      </c>
      <c r="D29" s="161"/>
      <c r="E29" s="161"/>
      <c r="F29" s="161"/>
      <c r="G29" s="65"/>
      <c r="H29" s="65"/>
      <c r="I29" s="65"/>
      <c r="J29" s="65"/>
    </row>
    <row r="30" spans="2:10" ht="103.5" customHeight="1" thickBot="1" x14ac:dyDescent="0.3">
      <c r="B30" s="134" t="s">
        <v>277</v>
      </c>
      <c r="C30" s="135" t="s">
        <v>768</v>
      </c>
      <c r="D30" s="161"/>
      <c r="E30" s="161"/>
      <c r="F30" s="161"/>
      <c r="G30" s="65"/>
      <c r="H30" s="65"/>
      <c r="I30" s="65"/>
      <c r="J30" s="65"/>
    </row>
    <row r="31" spans="2:10" ht="23.25" x14ac:dyDescent="0.25">
      <c r="B31" s="187"/>
      <c r="C31" s="187"/>
      <c r="D31" s="161"/>
      <c r="E31" s="161"/>
      <c r="F31" s="161"/>
      <c r="G31" s="65"/>
      <c r="H31" s="65"/>
      <c r="I31" s="65"/>
      <c r="J31" s="65"/>
    </row>
    <row r="32" spans="2:10" ht="23.25" x14ac:dyDescent="0.25">
      <c r="B32" s="187"/>
      <c r="C32" s="187"/>
      <c r="D32" s="161"/>
      <c r="E32" s="161"/>
      <c r="F32" s="161"/>
      <c r="G32" s="65"/>
      <c r="H32" s="65"/>
      <c r="I32" s="65"/>
      <c r="J32" s="65"/>
    </row>
    <row r="33" spans="2:10" ht="69" customHeight="1" thickBot="1" x14ac:dyDescent="0.3">
      <c r="B33" s="187"/>
      <c r="C33" s="243"/>
      <c r="D33" s="244"/>
      <c r="E33" s="166"/>
      <c r="F33" s="161"/>
      <c r="G33" s="65"/>
      <c r="H33" s="65"/>
      <c r="I33" s="65"/>
      <c r="J33" s="65"/>
    </row>
    <row r="34" spans="2:10" ht="88.5" customHeight="1" thickBot="1" x14ac:dyDescent="0.3">
      <c r="B34" s="314" t="s">
        <v>762</v>
      </c>
      <c r="C34" s="377" t="s">
        <v>763</v>
      </c>
      <c r="D34" s="370"/>
      <c r="E34" s="370"/>
      <c r="F34" s="370"/>
      <c r="G34" s="371"/>
      <c r="H34" s="65"/>
      <c r="I34" s="65"/>
      <c r="J34" s="65"/>
    </row>
    <row r="35" spans="2:10" ht="42" customHeight="1" thickBot="1" x14ac:dyDescent="0.3">
      <c r="C35" s="369" t="s">
        <v>264</v>
      </c>
      <c r="D35" s="370"/>
      <c r="E35" s="370"/>
      <c r="F35" s="370"/>
      <c r="G35" s="371"/>
      <c r="H35" s="65"/>
      <c r="I35" s="65"/>
      <c r="J35" s="65"/>
    </row>
    <row r="36" spans="2:10" ht="24" thickBot="1" x14ac:dyDescent="0.3">
      <c r="C36" s="310" t="s">
        <v>758</v>
      </c>
      <c r="D36" s="310" t="s">
        <v>759</v>
      </c>
      <c r="E36" s="263" t="s">
        <v>665</v>
      </c>
      <c r="F36" s="65"/>
      <c r="G36" s="65"/>
      <c r="H36" s="65"/>
    </row>
    <row r="37" spans="2:10" ht="24" thickBot="1" x14ac:dyDescent="0.3">
      <c r="B37" s="70" t="s">
        <v>462</v>
      </c>
      <c r="C37" s="180">
        <f>(C17/(C$23/100))%</f>
        <v>2.4189646831156261E-2</v>
      </c>
      <c r="D37" s="180">
        <f>(C20/(C$23/100))%</f>
        <v>1.644895984518626E-2</v>
      </c>
      <c r="E37" s="265">
        <v>0</v>
      </c>
      <c r="F37" s="65"/>
      <c r="G37" s="65"/>
      <c r="H37" s="65"/>
    </row>
    <row r="38" spans="2:10" ht="24" thickBot="1" x14ac:dyDescent="0.3">
      <c r="B38" s="70" t="s">
        <v>760</v>
      </c>
      <c r="C38" s="196">
        <f>(C18/(C$23/100))%</f>
        <v>2.3222060957910014E-2</v>
      </c>
      <c r="D38" s="196">
        <f>(C21/(C$23/100))%</f>
        <v>0.90469279148524417</v>
      </c>
      <c r="E38" s="267">
        <v>0</v>
      </c>
      <c r="F38" s="65"/>
      <c r="G38" s="65"/>
      <c r="H38" s="65"/>
    </row>
    <row r="39" spans="2:10" ht="24" thickBot="1" x14ac:dyDescent="0.3">
      <c r="B39" s="79" t="s">
        <v>260</v>
      </c>
      <c r="C39" s="212">
        <f>SUM(C37:C38)</f>
        <v>4.7411707789066275E-2</v>
      </c>
      <c r="D39" s="212">
        <f>SUM(D37:D38)</f>
        <v>0.92114175133043041</v>
      </c>
      <c r="E39" s="212">
        <f>D22</f>
        <v>3.1446540880503145E-2</v>
      </c>
      <c r="F39" s="65"/>
      <c r="G39" s="65"/>
      <c r="H39" s="65"/>
    </row>
    <row r="40" spans="2:10" ht="23.25" x14ac:dyDescent="0.25">
      <c r="B40" s="187"/>
      <c r="C40" s="187"/>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75" customHeight="1" x14ac:dyDescent="0.25">
      <c r="B43" s="187"/>
      <c r="C43" s="187"/>
      <c r="D43" s="161"/>
      <c r="E43" s="161"/>
      <c r="F43" s="161"/>
      <c r="G43" s="65"/>
      <c r="H43" s="65"/>
      <c r="I43" s="65"/>
      <c r="J43" s="65"/>
    </row>
    <row r="44" spans="2:10" ht="108.75" customHeight="1" x14ac:dyDescent="0.25">
      <c r="B44" s="187"/>
      <c r="C44" s="187"/>
      <c r="D44" s="161"/>
      <c r="E44" s="161"/>
      <c r="F44" s="161"/>
      <c r="G44" s="65"/>
      <c r="H44" s="65"/>
      <c r="I44" s="65"/>
      <c r="J44" s="65"/>
    </row>
    <row r="45" spans="2:10" ht="23.25" x14ac:dyDescent="0.25">
      <c r="B45" s="187"/>
      <c r="C45" s="187"/>
      <c r="D45" s="161"/>
      <c r="E45" s="161"/>
      <c r="F45" s="161"/>
      <c r="G45" s="65"/>
      <c r="H45" s="65"/>
      <c r="I45" s="65"/>
      <c r="J45" s="65"/>
    </row>
    <row r="46" spans="2:10" ht="23.25" x14ac:dyDescent="0.25">
      <c r="B46" s="187"/>
      <c r="C46" s="187"/>
      <c r="D46" s="161"/>
      <c r="E46" s="161"/>
      <c r="F46" s="161"/>
      <c r="G46" s="65"/>
      <c r="H46" s="65"/>
      <c r="I46" s="65"/>
      <c r="J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42" customHeight="1" x14ac:dyDescent="0.25">
      <c r="B49" s="187"/>
      <c r="C49" s="187"/>
      <c r="D49" s="161"/>
      <c r="E49" s="161"/>
      <c r="F49" s="161"/>
      <c r="G49" s="65"/>
      <c r="H49" s="65"/>
      <c r="I49" s="65"/>
      <c r="J49" s="65"/>
    </row>
    <row r="50" spans="2:10" ht="50.25" customHeight="1"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x14ac:dyDescent="0.25">
      <c r="G71" s="65"/>
      <c r="H71" s="65"/>
      <c r="I71" s="65"/>
      <c r="J71" s="65"/>
    </row>
    <row r="72" spans="2:10" x14ac:dyDescent="0.25">
      <c r="B72" s="65"/>
      <c r="C72" s="65"/>
      <c r="D72" s="65"/>
      <c r="E72" s="65"/>
      <c r="F72" s="65"/>
      <c r="G72" s="65"/>
      <c r="H72" s="65"/>
      <c r="I72" s="65"/>
      <c r="J72" s="65"/>
    </row>
    <row r="73" spans="2:10" x14ac:dyDescent="0.25">
      <c r="B73" s="65"/>
      <c r="C73" s="65"/>
      <c r="D73" s="65"/>
      <c r="E73" s="65"/>
      <c r="F73" s="65"/>
      <c r="G73" s="65"/>
      <c r="H73" s="65"/>
      <c r="I73" s="65"/>
      <c r="J73" s="65"/>
    </row>
    <row r="74" spans="2:10" x14ac:dyDescent="0.25">
      <c r="B74" s="65"/>
      <c r="C74" s="65"/>
      <c r="D74" s="65"/>
      <c r="E74" s="65"/>
      <c r="F74" s="65"/>
      <c r="G74" s="65"/>
      <c r="H74" s="65"/>
      <c r="I74" s="65"/>
      <c r="J74" s="65"/>
    </row>
    <row r="75" spans="2:10" x14ac:dyDescent="0.25">
      <c r="B75" s="65"/>
      <c r="C75" s="65"/>
      <c r="D75" s="65"/>
      <c r="E75" s="65"/>
      <c r="F75" s="65"/>
      <c r="G75" s="65"/>
      <c r="H75" s="65"/>
      <c r="I75" s="65"/>
      <c r="J75" s="65"/>
    </row>
    <row r="76" spans="2:10" x14ac:dyDescent="0.25">
      <c r="B76" s="65"/>
      <c r="C76" s="65"/>
      <c r="D76" s="65"/>
      <c r="E76" s="65"/>
      <c r="F76" s="65"/>
      <c r="G76" s="65"/>
      <c r="H76" s="65"/>
      <c r="I76" s="65"/>
      <c r="J76" s="65"/>
    </row>
    <row r="77" spans="2:10" x14ac:dyDescent="0.25">
      <c r="B77" s="65"/>
      <c r="C77" s="65"/>
      <c r="D77" s="65"/>
      <c r="E77" s="65"/>
      <c r="F77" s="6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row>
    <row r="84" spans="2:10" x14ac:dyDescent="0.25">
      <c r="B84" s="65"/>
      <c r="C84" s="65"/>
      <c r="D84" s="65"/>
      <c r="E84" s="65"/>
      <c r="F84" s="65"/>
      <c r="G84" s="65"/>
      <c r="H84" s="65"/>
      <c r="I84" s="65"/>
    </row>
    <row r="85" spans="2:10" x14ac:dyDescent="0.25">
      <c r="B85" s="65"/>
      <c r="C85" s="65"/>
      <c r="D85" s="65"/>
      <c r="E85" s="65"/>
      <c r="F85" s="65"/>
      <c r="G85" s="65"/>
      <c r="H85" s="65"/>
      <c r="I85" s="65"/>
    </row>
    <row r="86" spans="2:10" ht="23.25" x14ac:dyDescent="0.35">
      <c r="C86" s="131"/>
      <c r="D86" s="131"/>
      <c r="H86" s="65"/>
      <c r="I86" s="65"/>
    </row>
    <row r="87" spans="2:10" x14ac:dyDescent="0.25">
      <c r="H87" s="65"/>
      <c r="I87" s="65"/>
    </row>
    <row r="88" spans="2:10" x14ac:dyDescent="0.25">
      <c r="H88" s="65"/>
      <c r="I88" s="65"/>
    </row>
    <row r="89" spans="2:10" x14ac:dyDescent="0.25">
      <c r="H89" s="65"/>
      <c r="I89" s="65"/>
    </row>
    <row r="90" spans="2:10" x14ac:dyDescent="0.25">
      <c r="H90" s="65"/>
      <c r="I90" s="65"/>
    </row>
    <row r="91" spans="2:10" x14ac:dyDescent="0.25">
      <c r="H91" s="65"/>
      <c r="I91" s="65"/>
    </row>
    <row r="92" spans="2:10" x14ac:dyDescent="0.25">
      <c r="H92" s="65"/>
      <c r="I92" s="65"/>
    </row>
    <row r="93" spans="2:10" x14ac:dyDescent="0.25">
      <c r="H93" s="65"/>
      <c r="I93" s="65"/>
    </row>
    <row r="94" spans="2:10" x14ac:dyDescent="0.25">
      <c r="H94" s="65"/>
    </row>
    <row r="95" spans="2:10" x14ac:dyDescent="0.25">
      <c r="H95" s="65"/>
    </row>
    <row r="96" spans="2:10" x14ac:dyDescent="0.25">
      <c r="H96" s="65"/>
    </row>
  </sheetData>
  <mergeCells count="6">
    <mergeCell ref="C35:G35"/>
    <mergeCell ref="I4:I5"/>
    <mergeCell ref="J4:J5"/>
    <mergeCell ref="B9:D9"/>
    <mergeCell ref="B26:C26"/>
    <mergeCell ref="C34:G34"/>
  </mergeCells>
  <dataValidations count="5">
    <dataValidation type="list" allowBlank="1" showInputMessage="1" showErrorMessage="1" sqref="I6" xr:uid="{84774B94-FD22-4594-B977-8B90CED56EBB}">
      <formula1>"vultures@jpcert.or.jp,cve@mitre.org/cve@cert.org.tw,talos-cna@cisco.com/psirt@cisco.com,psirt@bosch.com,OTRO"</formula1>
    </dataValidation>
    <dataValidation type="list" allowBlank="1" showInputMessage="1" showErrorMessage="1" promptTitle="VALORES POSIBLES ASIGNADOR IOT" sqref="H6" xr:uid="{DF1E2DD0-735F-464B-B0BB-86AE5833327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FAFF44CE-4A5C-494D-9CFF-3349FA880BFF}">
      <formula1>"REQUERIDA,NO REQUERIDA"</formula1>
    </dataValidation>
    <dataValidation type="list" allowBlank="1" showInputMessage="1" showErrorMessage="1" promptTitle="VALORES POSIBLES ASIGNADOR IOT" sqref="F4" xr:uid="{39F63EFD-A6FC-40B9-83A9-7E6BD8D75975}">
      <formula1>"REQUERIDA,NO REQUERIDA"</formula1>
    </dataValidation>
    <dataValidation type="list" allowBlank="1" showInputMessage="1" showErrorMessage="1" promptTitle="VALORES POSIBLES ASIGNADOR IOT" sqref="F5:G5" xr:uid="{E58AB2A9-05D8-471F-923E-29BEC330F277}">
      <formula1>"MODIFICADO,NO MODIFICADO"</formula1>
    </dataValidation>
  </dataValidations>
  <hyperlinks>
    <hyperlink ref="F4" r:id="rId1" display="cve@mitre.org/cve@cert.org.tw" xr:uid="{F6AF8A7E-4B67-40A8-8642-30C15D960B67}"/>
    <hyperlink ref="G4" r:id="rId2" display="vultures@jpcert.or.jp" xr:uid="{A5152078-CC6B-427C-AE81-702CAAC8F999}"/>
    <hyperlink ref="F5" r:id="rId3" display="cve@mitre.org/cve@cert.org.tw" xr:uid="{817F8EC7-699E-4681-AE1B-5A0FC608112C}"/>
    <hyperlink ref="G5" r:id="rId4" display="cve@mitre.org/cve@cert.org.tw" xr:uid="{218432B0-6D9D-491A-BBBD-508EC291FFFF}"/>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E3F2F-CF37-4BED-9C77-AB96C521C9DB}">
  <dimension ref="B2:K99"/>
  <sheetViews>
    <sheetView topLeftCell="A16" zoomScale="40" zoomScaleNormal="40" workbookViewId="0">
      <selection activeCell="C32" sqref="C32"/>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323.25" customHeight="1" thickTop="1" thickBot="1" x14ac:dyDescent="0.3">
      <c r="B4" s="338" t="s">
        <v>439</v>
      </c>
      <c r="C4" s="339" t="s">
        <v>440</v>
      </c>
      <c r="D4" s="340" t="s">
        <v>441</v>
      </c>
      <c r="E4" s="341" t="s">
        <v>282</v>
      </c>
      <c r="F4" s="332" t="s">
        <v>442</v>
      </c>
      <c r="G4" s="332" t="s">
        <v>442</v>
      </c>
      <c r="H4" s="342" t="s">
        <v>769</v>
      </c>
      <c r="I4" s="381" t="s">
        <v>773</v>
      </c>
      <c r="J4" s="378"/>
      <c r="K4" s="170"/>
    </row>
    <row r="5" spans="2:11" ht="188.25" customHeight="1" thickTop="1" thickBot="1" x14ac:dyDescent="0.3">
      <c r="B5" s="338" t="s">
        <v>513</v>
      </c>
      <c r="C5" s="339" t="s">
        <v>514</v>
      </c>
      <c r="D5" s="340" t="s">
        <v>489</v>
      </c>
      <c r="E5" s="341" t="s">
        <v>282</v>
      </c>
      <c r="F5" s="332" t="s">
        <v>503</v>
      </c>
      <c r="G5" s="332" t="s">
        <v>503</v>
      </c>
      <c r="H5" s="343" t="s">
        <v>772</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770</v>
      </c>
      <c r="D12" s="12"/>
      <c r="E12" s="12"/>
      <c r="F12" s="12"/>
      <c r="G12" s="65"/>
      <c r="H12" s="65"/>
      <c r="I12" s="65"/>
      <c r="J12" s="65"/>
    </row>
    <row r="13" spans="2:11" ht="102.75" customHeight="1" thickBot="1" x14ac:dyDescent="0.4">
      <c r="B13" s="13" t="s">
        <v>277</v>
      </c>
      <c r="C13" s="59" t="s">
        <v>774</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776</v>
      </c>
      <c r="C15" s="32" t="s">
        <v>12</v>
      </c>
      <c r="D15" s="162" t="s">
        <v>767</v>
      </c>
      <c r="E15" s="193"/>
      <c r="F15" s="193"/>
      <c r="G15" s="65"/>
      <c r="H15" s="65"/>
      <c r="I15" s="65"/>
      <c r="J15" s="65"/>
    </row>
    <row r="16" spans="2:11" ht="31.5" customHeight="1" thickBot="1" x14ac:dyDescent="0.3">
      <c r="B16" s="310" t="s">
        <v>758</v>
      </c>
      <c r="C16" s="311">
        <f>SUM(C17:C19)</f>
        <v>98</v>
      </c>
      <c r="D16" s="312">
        <f>(C16/(C$25/100))%</f>
        <v>4.7411707789066275E-2</v>
      </c>
      <c r="E16" s="252"/>
      <c r="F16" s="193"/>
      <c r="G16" s="65"/>
      <c r="H16" s="65"/>
      <c r="I16" s="65"/>
      <c r="J16" s="65"/>
    </row>
    <row r="17" spans="2:10" ht="35.25" customHeight="1" thickBot="1" x14ac:dyDescent="0.3">
      <c r="B17" s="70" t="s">
        <v>503</v>
      </c>
      <c r="C17" s="241">
        <v>3</v>
      </c>
      <c r="D17" s="309">
        <f>(C17/(C$16/100))%</f>
        <v>3.0612244897959183E-2</v>
      </c>
      <c r="E17" s="252"/>
      <c r="F17" s="193"/>
      <c r="G17" s="65"/>
      <c r="H17" s="65"/>
      <c r="I17" s="65"/>
      <c r="J17" s="65"/>
    </row>
    <row r="18" spans="2:10" ht="35.25" customHeight="1" thickBot="1" x14ac:dyDescent="0.3">
      <c r="B18" s="70" t="s">
        <v>504</v>
      </c>
      <c r="C18" s="241">
        <v>24</v>
      </c>
      <c r="D18" s="309">
        <f>(C18/(C$16/100))%</f>
        <v>0.24489795918367346</v>
      </c>
      <c r="E18" s="252"/>
      <c r="F18" s="193"/>
      <c r="G18" s="65"/>
      <c r="H18" s="65"/>
      <c r="I18" s="65"/>
      <c r="J18" s="65"/>
    </row>
    <row r="19" spans="2:10" ht="39" customHeight="1" thickBot="1" x14ac:dyDescent="0.3">
      <c r="B19" s="70" t="s">
        <v>775</v>
      </c>
      <c r="C19" s="110">
        <v>71</v>
      </c>
      <c r="D19" s="224">
        <f>(C19/(C$16/100))%</f>
        <v>0.72448979591836737</v>
      </c>
      <c r="E19" s="252"/>
      <c r="F19" s="193"/>
      <c r="G19" s="65"/>
      <c r="H19" s="65"/>
      <c r="I19" s="65"/>
      <c r="J19" s="65"/>
    </row>
    <row r="20" spans="2:10" ht="36.75" customHeight="1" thickBot="1" x14ac:dyDescent="0.3">
      <c r="B20" s="310" t="s">
        <v>759</v>
      </c>
      <c r="C20" s="311">
        <f>SUM(C21:C23)</f>
        <v>1969</v>
      </c>
      <c r="D20" s="312">
        <f>(C20/(C$25/100))%</f>
        <v>0.95258829221093366</v>
      </c>
      <c r="E20" s="207"/>
      <c r="F20" s="159"/>
      <c r="G20" s="65"/>
      <c r="H20" s="65"/>
      <c r="I20" s="65"/>
      <c r="J20" s="65"/>
    </row>
    <row r="21" spans="2:10" ht="24" thickBot="1" x14ac:dyDescent="0.3">
      <c r="B21" s="70" t="s">
        <v>503</v>
      </c>
      <c r="C21" s="241">
        <v>61</v>
      </c>
      <c r="D21" s="309">
        <f>(C21/(C$20/100))%</f>
        <v>3.0980192991366177E-2</v>
      </c>
      <c r="E21" s="220"/>
      <c r="F21" s="160"/>
      <c r="G21" s="65"/>
      <c r="H21" s="65"/>
      <c r="I21" s="65"/>
      <c r="J21" s="65"/>
    </row>
    <row r="22" spans="2:10" ht="24" thickBot="1" x14ac:dyDescent="0.3">
      <c r="B22" s="70" t="s">
        <v>504</v>
      </c>
      <c r="C22" s="241">
        <v>683</v>
      </c>
      <c r="D22" s="309">
        <f>(C22/(C$20/100))%</f>
        <v>0.34687658710005076</v>
      </c>
      <c r="E22" s="220"/>
      <c r="F22" s="160"/>
      <c r="G22" s="65"/>
      <c r="H22" s="65"/>
      <c r="I22" s="65"/>
      <c r="J22" s="65"/>
    </row>
    <row r="23" spans="2:10" ht="24" thickBot="1" x14ac:dyDescent="0.3">
      <c r="B23" s="70" t="s">
        <v>775</v>
      </c>
      <c r="C23" s="110">
        <v>1225</v>
      </c>
      <c r="D23" s="224">
        <f>(C23/(C$20/100))%</f>
        <v>0.62214321990858301</v>
      </c>
      <c r="E23" s="220"/>
      <c r="F23" s="160"/>
      <c r="G23" s="65"/>
      <c r="H23" s="65"/>
      <c r="I23" s="65"/>
      <c r="J23" s="65"/>
    </row>
    <row r="24" spans="2:10" ht="24" thickBot="1" x14ac:dyDescent="0.3">
      <c r="B24" s="310" t="s">
        <v>665</v>
      </c>
      <c r="C24" s="311">
        <v>0</v>
      </c>
      <c r="D24" s="312">
        <f>(C24/(C$25/100))%</f>
        <v>0</v>
      </c>
      <c r="E24" s="166"/>
      <c r="F24" s="161"/>
      <c r="G24" s="65"/>
      <c r="H24" s="65"/>
      <c r="I24" s="65"/>
      <c r="J24" s="65"/>
    </row>
    <row r="25" spans="2:10" ht="24" thickBot="1" x14ac:dyDescent="0.3">
      <c r="B25" s="67" t="s">
        <v>251</v>
      </c>
      <c r="C25" s="68">
        <f>C16+C20+C24</f>
        <v>2067</v>
      </c>
      <c r="D25" s="238">
        <f>D24+D20+D16</f>
        <v>0.99999999999999989</v>
      </c>
      <c r="E25" s="166"/>
      <c r="F25" s="161"/>
      <c r="G25" s="65"/>
      <c r="H25" s="65"/>
      <c r="I25" s="65"/>
      <c r="J25" s="65"/>
    </row>
    <row r="26" spans="2:10" ht="23.25" x14ac:dyDescent="0.25">
      <c r="B26" s="187"/>
      <c r="C26" s="187"/>
      <c r="D26" s="161"/>
      <c r="E26" s="166"/>
      <c r="F26" s="161"/>
      <c r="G26" s="65"/>
      <c r="H26" s="65"/>
      <c r="I26" s="65"/>
      <c r="J26" s="65"/>
    </row>
    <row r="27" spans="2:10" ht="24" thickBot="1" x14ac:dyDescent="0.3">
      <c r="B27" s="187"/>
      <c r="C27" s="187"/>
      <c r="D27" s="161"/>
      <c r="E27" s="166"/>
      <c r="F27" s="161"/>
      <c r="G27" s="65"/>
      <c r="H27" s="65"/>
      <c r="I27" s="65"/>
      <c r="J27" s="65"/>
    </row>
    <row r="28" spans="2:10" ht="50.25" customHeight="1" thickBot="1" x14ac:dyDescent="0.4">
      <c r="B28" s="348" t="s">
        <v>771</v>
      </c>
      <c r="C28" s="349"/>
      <c r="D28" s="161"/>
      <c r="E28" s="161"/>
      <c r="F28" s="161"/>
      <c r="G28" s="65"/>
      <c r="H28" s="65"/>
      <c r="I28" s="65"/>
      <c r="J28" s="65"/>
    </row>
    <row r="29" spans="2:10" ht="24" thickBot="1" x14ac:dyDescent="0.4">
      <c r="B29" s="130"/>
      <c r="C29" s="130"/>
      <c r="D29" s="161"/>
      <c r="E29" s="161"/>
      <c r="F29" s="161"/>
      <c r="G29" s="65"/>
      <c r="H29" s="65"/>
      <c r="I29" s="65"/>
      <c r="J29" s="65"/>
    </row>
    <row r="30" spans="2:10" ht="24" thickBot="1" x14ac:dyDescent="0.3">
      <c r="B30" s="136" t="s">
        <v>10</v>
      </c>
      <c r="C30" s="137" t="s">
        <v>249</v>
      </c>
      <c r="D30" s="161"/>
      <c r="E30" s="161"/>
      <c r="F30" s="161"/>
      <c r="G30" s="65"/>
      <c r="H30" s="65"/>
      <c r="I30" s="65"/>
      <c r="J30" s="65"/>
    </row>
    <row r="31" spans="2:10" ht="131.25" customHeight="1" thickBot="1" x14ac:dyDescent="0.3">
      <c r="B31" s="132" t="s">
        <v>11</v>
      </c>
      <c r="C31" s="59" t="s">
        <v>770</v>
      </c>
      <c r="D31" s="161"/>
      <c r="E31" s="161"/>
      <c r="F31" s="161"/>
      <c r="G31" s="65"/>
      <c r="H31" s="65"/>
      <c r="I31" s="65"/>
      <c r="J31" s="65"/>
    </row>
    <row r="32" spans="2:10" ht="103.5" customHeight="1" thickBot="1" x14ac:dyDescent="0.3">
      <c r="B32" s="134" t="s">
        <v>277</v>
      </c>
      <c r="C32" s="135" t="s">
        <v>777</v>
      </c>
      <c r="D32" s="161"/>
      <c r="E32" s="161"/>
      <c r="F32" s="161"/>
      <c r="G32" s="65"/>
      <c r="H32" s="65"/>
      <c r="I32" s="65"/>
      <c r="J32" s="65"/>
    </row>
    <row r="33" spans="2:10" ht="23.25" x14ac:dyDescent="0.25">
      <c r="B33" s="187"/>
      <c r="C33" s="187"/>
      <c r="D33" s="161"/>
      <c r="E33" s="161"/>
      <c r="F33" s="161"/>
      <c r="G33" s="65"/>
      <c r="H33" s="65"/>
      <c r="I33" s="65"/>
      <c r="J33" s="65"/>
    </row>
    <row r="34" spans="2:10" ht="23.25" x14ac:dyDescent="0.25">
      <c r="B34" s="187"/>
      <c r="C34" s="187"/>
      <c r="D34" s="161"/>
      <c r="E34" s="161"/>
      <c r="F34" s="161"/>
      <c r="G34" s="65"/>
      <c r="H34" s="65"/>
      <c r="I34" s="65"/>
      <c r="J34" s="65"/>
    </row>
    <row r="35" spans="2:10" ht="69" customHeight="1" thickBot="1" x14ac:dyDescent="0.3">
      <c r="B35" s="187"/>
      <c r="C35" s="243"/>
      <c r="D35" s="244"/>
      <c r="E35" s="166"/>
      <c r="F35" s="161"/>
      <c r="G35" s="65"/>
      <c r="H35" s="65"/>
      <c r="I35" s="65"/>
      <c r="J35" s="65"/>
    </row>
    <row r="36" spans="2:10" ht="88.5" customHeight="1" thickBot="1" x14ac:dyDescent="0.3">
      <c r="B36" s="314" t="s">
        <v>505</v>
      </c>
      <c r="C36" s="377" t="s">
        <v>763</v>
      </c>
      <c r="D36" s="370"/>
      <c r="E36" s="370"/>
      <c r="F36" s="370"/>
      <c r="G36" s="371"/>
      <c r="H36" s="65"/>
      <c r="I36" s="65"/>
      <c r="J36" s="65"/>
    </row>
    <row r="37" spans="2:10" ht="42" customHeight="1" thickBot="1" x14ac:dyDescent="0.3">
      <c r="C37" s="369" t="s">
        <v>264</v>
      </c>
      <c r="D37" s="370"/>
      <c r="E37" s="370"/>
      <c r="F37" s="370"/>
      <c r="G37" s="371"/>
      <c r="H37" s="65"/>
      <c r="I37" s="65"/>
      <c r="J37" s="65"/>
    </row>
    <row r="38" spans="2:10" ht="24" thickBot="1" x14ac:dyDescent="0.3">
      <c r="C38" s="310" t="s">
        <v>758</v>
      </c>
      <c r="D38" s="310" t="s">
        <v>759</v>
      </c>
      <c r="E38" s="263" t="s">
        <v>665</v>
      </c>
      <c r="F38" s="65"/>
      <c r="G38" s="65"/>
      <c r="H38" s="65"/>
    </row>
    <row r="39" spans="2:10" ht="24" thickBot="1" x14ac:dyDescent="0.3">
      <c r="B39" s="70" t="s">
        <v>503</v>
      </c>
      <c r="C39" s="180">
        <f>(C17/(C$25/100))%</f>
        <v>1.4513788098693759E-3</v>
      </c>
      <c r="D39" s="180">
        <f>(C21/(C$25/100))%</f>
        <v>2.9511369134010642E-2</v>
      </c>
      <c r="E39" s="265">
        <v>0</v>
      </c>
      <c r="F39" s="65"/>
      <c r="G39" s="65"/>
      <c r="H39" s="65"/>
    </row>
    <row r="40" spans="2:10" ht="24" thickBot="1" x14ac:dyDescent="0.3">
      <c r="B40" s="70" t="s">
        <v>504</v>
      </c>
      <c r="C40" s="180">
        <f>(C18/(C$25/100))%</f>
        <v>1.1611030478955007E-2</v>
      </c>
      <c r="D40" s="180">
        <f>(C22/(C$25/100))%</f>
        <v>0.33043057571359458</v>
      </c>
      <c r="E40" s="265">
        <v>0</v>
      </c>
      <c r="F40" s="65"/>
      <c r="G40" s="65"/>
      <c r="H40" s="65"/>
    </row>
    <row r="41" spans="2:10" ht="24" thickBot="1" x14ac:dyDescent="0.3">
      <c r="B41" s="70" t="s">
        <v>775</v>
      </c>
      <c r="C41" s="196">
        <f>(C19/(C$25/100))%</f>
        <v>3.434929850024189E-2</v>
      </c>
      <c r="D41" s="196">
        <f>(C23/(C$25/100))%</f>
        <v>0.59264634736332844</v>
      </c>
      <c r="E41" s="267">
        <v>0</v>
      </c>
      <c r="F41" s="65"/>
      <c r="G41" s="65"/>
      <c r="H41" s="65"/>
    </row>
    <row r="42" spans="2:10" ht="24" thickBot="1" x14ac:dyDescent="0.3">
      <c r="B42" s="79" t="s">
        <v>260</v>
      </c>
      <c r="C42" s="212">
        <f>SUM(C39:C41)</f>
        <v>4.7411707789066275E-2</v>
      </c>
      <c r="D42" s="212">
        <f>SUM(D39:D41)</f>
        <v>0.95258829221093366</v>
      </c>
      <c r="E42" s="212">
        <f>D24</f>
        <v>0</v>
      </c>
      <c r="F42" s="65"/>
      <c r="G42" s="65"/>
      <c r="H42" s="65"/>
    </row>
    <row r="43" spans="2:10" ht="23.25" x14ac:dyDescent="0.25">
      <c r="B43" s="187"/>
      <c r="C43" s="187"/>
      <c r="D43" s="161"/>
      <c r="E43" s="161"/>
      <c r="F43" s="161"/>
      <c r="G43" s="65"/>
      <c r="H43" s="65"/>
      <c r="I43" s="65"/>
      <c r="J43" s="65"/>
    </row>
    <row r="44" spans="2:10" ht="23.25" x14ac:dyDescent="0.25">
      <c r="B44" s="187"/>
      <c r="C44" s="187"/>
      <c r="D44" s="161"/>
      <c r="E44" s="161"/>
      <c r="F44" s="161"/>
      <c r="G44" s="65"/>
      <c r="H44" s="65"/>
      <c r="I44" s="65"/>
      <c r="J44" s="65"/>
    </row>
    <row r="45" spans="2:10" ht="23.25" x14ac:dyDescent="0.25">
      <c r="B45" s="187"/>
      <c r="C45" s="187"/>
      <c r="D45" s="161"/>
      <c r="E45" s="161"/>
      <c r="F45" s="161"/>
      <c r="G45" s="65"/>
      <c r="H45" s="65"/>
      <c r="I45" s="65"/>
      <c r="J45" s="65"/>
    </row>
    <row r="46" spans="2:10" ht="75" customHeight="1" x14ac:dyDescent="0.25">
      <c r="B46" s="187"/>
      <c r="C46" s="187"/>
      <c r="D46" s="161"/>
      <c r="E46" s="161"/>
      <c r="F46" s="161"/>
      <c r="G46" s="65"/>
      <c r="H46" s="65"/>
      <c r="I46" s="65"/>
      <c r="J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x14ac:dyDescent="0.25">
      <c r="G74" s="65"/>
      <c r="H74" s="65"/>
      <c r="I74" s="65"/>
      <c r="J74" s="65"/>
    </row>
    <row r="75" spans="2:10" x14ac:dyDescent="0.25">
      <c r="B75" s="65"/>
      <c r="C75" s="65"/>
      <c r="D75" s="65"/>
      <c r="E75" s="65"/>
      <c r="F75" s="65"/>
      <c r="G75" s="65"/>
      <c r="H75" s="65"/>
      <c r="I75" s="65"/>
      <c r="J75" s="65"/>
    </row>
    <row r="76" spans="2:10" x14ac:dyDescent="0.25">
      <c r="B76" s="65"/>
      <c r="C76" s="65"/>
      <c r="D76" s="65"/>
      <c r="E76" s="65"/>
      <c r="F76" s="65"/>
      <c r="G76" s="65"/>
      <c r="H76" s="65"/>
      <c r="I76" s="65"/>
      <c r="J76" s="65"/>
    </row>
    <row r="77" spans="2:10" x14ac:dyDescent="0.25">
      <c r="B77" s="65"/>
      <c r="C77" s="65"/>
      <c r="D77" s="65"/>
      <c r="E77" s="65"/>
      <c r="F77" s="6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ht="23.25" x14ac:dyDescent="0.35">
      <c r="C89" s="131"/>
      <c r="D89" s="131"/>
      <c r="H89" s="65"/>
      <c r="I89" s="65"/>
    </row>
    <row r="90" spans="2:10" x14ac:dyDescent="0.25">
      <c r="H90" s="65"/>
      <c r="I90" s="65"/>
    </row>
    <row r="91" spans="2:10" x14ac:dyDescent="0.25">
      <c r="H91" s="65"/>
      <c r="I91" s="65"/>
    </row>
    <row r="92" spans="2:10" x14ac:dyDescent="0.25">
      <c r="H92" s="65"/>
      <c r="I92" s="65"/>
    </row>
    <row r="93" spans="2:10" x14ac:dyDescent="0.25">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37:G37"/>
    <mergeCell ref="I4:I5"/>
    <mergeCell ref="J4:J5"/>
    <mergeCell ref="B9:D9"/>
    <mergeCell ref="B28:C28"/>
    <mergeCell ref="C36:G36"/>
  </mergeCells>
  <dataValidations count="6">
    <dataValidation type="list" allowBlank="1" showInputMessage="1" showErrorMessage="1" promptTitle="VALORES POSIBLES ASIGNADOR IOT" sqref="F4" xr:uid="{6BAC6F8D-FF2B-4EF9-AE71-34217D22892D}">
      <formula1>"REQUERIDA,NO REQUERIDA"</formula1>
    </dataValidation>
    <dataValidation type="list" allowBlank="1" showInputMessage="1" showErrorMessage="1" sqref="G4" xr:uid="{1F9C9D81-1486-498F-BDA0-18D6DAC6BE13}">
      <formula1>"REQUERIDA,NO REQUERIDA"</formula1>
    </dataValidation>
    <dataValidation type="list" allowBlank="1" showInputMessage="1" showErrorMessage="1" promptTitle="VALORES POSIBLES ASIGNADOR IOT" sqref="H6" xr:uid="{FBDD17BE-B5F7-41F4-B9A4-79679ADD105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79F71594-4B2C-423A-BDE8-A753BD8EE2D8}">
      <formula1>"vultures@jpcert.or.jp,cve@mitre.org/cve@cert.org.tw,talos-cna@cisco.com/psirt@cisco.com,psirt@bosch.com,OTRO"</formula1>
    </dataValidation>
    <dataValidation type="list" allowBlank="1" showInputMessage="1" showErrorMessage="1" promptTitle="VALORES POSIBLES ASIGNADOR IOT" sqref="F5" xr:uid="{41F16435-20F2-4160-B774-CBFBDF4CFD46}">
      <formula1>"ALTOS,BAJOS,NO REQUERIDOS"</formula1>
    </dataValidation>
    <dataValidation type="list" allowBlank="1" showInputMessage="1" showErrorMessage="1" sqref="G5" xr:uid="{E0DDF526-FD9A-41EF-B666-69A89CA9AA10}">
      <formula1>"ALTOS,BAJOS,NO REQUERIDOS"</formula1>
    </dataValidation>
  </dataValidations>
  <hyperlinks>
    <hyperlink ref="F4" r:id="rId1" display="cve@mitre.org/cve@cert.org.tw" xr:uid="{C907C11F-9277-49C9-9A0F-A3A2905A6DC8}"/>
    <hyperlink ref="G4" r:id="rId2" display="vultures@jpcert.or.jp" xr:uid="{47D7707D-7522-4ABF-B170-D63BDDAE6146}"/>
    <hyperlink ref="F5" r:id="rId3" display="cve@mitre.org/cve@cert.org.tw" xr:uid="{C592D228-DBF8-4959-B926-90CF9F5311E8}"/>
    <hyperlink ref="G5" r:id="rId4" display="vultures@jpcert.or.jp" xr:uid="{DC509ED8-6389-4D8E-8675-5E39152446D3}"/>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E0D6-5DED-4DDA-9160-D8C89D20DEDF}">
  <dimension ref="B2:K99"/>
  <sheetViews>
    <sheetView topLeftCell="H1" zoomScale="40" zoomScaleNormal="40" workbookViewId="0">
      <selection activeCell="I4" sqref="I4:I5"/>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323.25" customHeight="1" thickTop="1" thickBot="1" x14ac:dyDescent="0.3">
      <c r="B4" s="304" t="s">
        <v>459</v>
      </c>
      <c r="C4" s="297" t="s">
        <v>460</v>
      </c>
      <c r="D4" s="305" t="s">
        <v>461</v>
      </c>
      <c r="E4" s="289" t="s">
        <v>282</v>
      </c>
      <c r="F4" s="306" t="s">
        <v>462</v>
      </c>
      <c r="G4" s="306" t="s">
        <v>462</v>
      </c>
      <c r="H4" s="307" t="s">
        <v>757</v>
      </c>
      <c r="I4" s="381" t="s">
        <v>781</v>
      </c>
      <c r="J4" s="378"/>
      <c r="K4" s="170"/>
    </row>
    <row r="5" spans="2:11" ht="188.25" customHeight="1" thickTop="1" thickBot="1" x14ac:dyDescent="0.3">
      <c r="B5" s="338" t="s">
        <v>513</v>
      </c>
      <c r="C5" s="339" t="s">
        <v>514</v>
      </c>
      <c r="D5" s="340" t="s">
        <v>489</v>
      </c>
      <c r="E5" s="341" t="s">
        <v>282</v>
      </c>
      <c r="F5" s="332" t="s">
        <v>503</v>
      </c>
      <c r="G5" s="332" t="s">
        <v>503</v>
      </c>
      <c r="H5" s="343" t="s">
        <v>772</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782</v>
      </c>
      <c r="D12" s="12"/>
      <c r="E12" s="12"/>
      <c r="F12" s="12"/>
      <c r="G12" s="65"/>
      <c r="H12" s="65"/>
      <c r="I12" s="65"/>
      <c r="J12" s="65"/>
    </row>
    <row r="13" spans="2:11" ht="102.75" customHeight="1" thickBot="1" x14ac:dyDescent="0.4">
      <c r="B13" s="13" t="s">
        <v>277</v>
      </c>
      <c r="C13" s="59" t="s">
        <v>783</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786</v>
      </c>
      <c r="C15" s="32" t="s">
        <v>12</v>
      </c>
      <c r="D15" s="162" t="s">
        <v>778</v>
      </c>
      <c r="E15" s="193"/>
      <c r="F15" s="193"/>
      <c r="G15" s="65"/>
      <c r="H15" s="65"/>
      <c r="I15" s="65"/>
      <c r="J15" s="65"/>
    </row>
    <row r="16" spans="2:11" ht="31.5" customHeight="1" thickBot="1" x14ac:dyDescent="0.3">
      <c r="B16" s="310" t="s">
        <v>784</v>
      </c>
      <c r="C16" s="311">
        <f>SUM(C17:C19)</f>
        <v>84</v>
      </c>
      <c r="D16" s="312">
        <f>(C16/(C$25/100))%</f>
        <v>4.0638606676342517E-2</v>
      </c>
      <c r="E16" s="252"/>
      <c r="F16" s="193"/>
      <c r="G16" s="65"/>
      <c r="H16" s="65"/>
      <c r="I16" s="65"/>
      <c r="J16" s="65"/>
    </row>
    <row r="17" spans="2:10" ht="35.25" customHeight="1" thickBot="1" x14ac:dyDescent="0.3">
      <c r="B17" s="70" t="s">
        <v>503</v>
      </c>
      <c r="C17" s="241">
        <v>6</v>
      </c>
      <c r="D17" s="309">
        <f>(C17/(C$16/100))%</f>
        <v>7.1428571428571438E-2</v>
      </c>
      <c r="E17" s="252"/>
      <c r="F17" s="193"/>
      <c r="G17" s="65"/>
      <c r="H17" s="65"/>
      <c r="I17" s="65"/>
      <c r="J17" s="65"/>
    </row>
    <row r="18" spans="2:10" ht="35.25" customHeight="1" thickBot="1" x14ac:dyDescent="0.3">
      <c r="B18" s="70" t="s">
        <v>504</v>
      </c>
      <c r="C18" s="241">
        <v>34</v>
      </c>
      <c r="D18" s="309">
        <f>(C18/(C$16/100))%</f>
        <v>0.40476190476190477</v>
      </c>
      <c r="E18" s="252"/>
      <c r="F18" s="193"/>
      <c r="G18" s="65"/>
      <c r="H18" s="65"/>
      <c r="I18" s="65"/>
      <c r="J18" s="65"/>
    </row>
    <row r="19" spans="2:10" ht="39" customHeight="1" thickBot="1" x14ac:dyDescent="0.3">
      <c r="B19" s="70" t="s">
        <v>775</v>
      </c>
      <c r="C19" s="110">
        <v>44</v>
      </c>
      <c r="D19" s="224">
        <f>(C19/(C$16/100))%</f>
        <v>0.52380952380952384</v>
      </c>
      <c r="E19" s="252"/>
      <c r="F19" s="193"/>
      <c r="G19" s="65"/>
      <c r="H19" s="65"/>
      <c r="I19" s="65"/>
      <c r="J19" s="65"/>
    </row>
    <row r="20" spans="2:10" ht="36.75" customHeight="1" thickBot="1" x14ac:dyDescent="0.3">
      <c r="B20" s="310" t="s">
        <v>785</v>
      </c>
      <c r="C20" s="311">
        <f>SUM(C21:C23)</f>
        <v>1918</v>
      </c>
      <c r="D20" s="312">
        <f>(C20/(C$25/100))%</f>
        <v>0.92791485244315419</v>
      </c>
      <c r="E20" s="207"/>
      <c r="F20" s="159"/>
      <c r="G20" s="65"/>
      <c r="H20" s="65"/>
      <c r="I20" s="65"/>
      <c r="J20" s="65"/>
    </row>
    <row r="21" spans="2:10" ht="24" thickBot="1" x14ac:dyDescent="0.3">
      <c r="B21" s="70" t="s">
        <v>503</v>
      </c>
      <c r="C21" s="241">
        <v>58</v>
      </c>
      <c r="D21" s="309">
        <f>(C21/(C$20/100))%</f>
        <v>3.0239833159541187E-2</v>
      </c>
      <c r="E21" s="220"/>
      <c r="F21" s="160"/>
      <c r="G21" s="65"/>
      <c r="H21" s="65"/>
      <c r="I21" s="65"/>
      <c r="J21" s="65"/>
    </row>
    <row r="22" spans="2:10" ht="24" thickBot="1" x14ac:dyDescent="0.3">
      <c r="B22" s="70" t="s">
        <v>504</v>
      </c>
      <c r="C22" s="241">
        <v>673</v>
      </c>
      <c r="D22" s="309">
        <f>(C22/(C$20/100))%</f>
        <v>0.35088633993743484</v>
      </c>
      <c r="E22" s="220"/>
      <c r="F22" s="160"/>
      <c r="G22" s="65"/>
      <c r="H22" s="65"/>
      <c r="I22" s="65"/>
      <c r="J22" s="65"/>
    </row>
    <row r="23" spans="2:10" ht="24" thickBot="1" x14ac:dyDescent="0.3">
      <c r="B23" s="70" t="s">
        <v>775</v>
      </c>
      <c r="C23" s="110">
        <v>1187</v>
      </c>
      <c r="D23" s="224">
        <f>(C23/(C$20/100))%</f>
        <v>0.61887382690302406</v>
      </c>
      <c r="E23" s="220"/>
      <c r="F23" s="160"/>
      <c r="G23" s="65"/>
      <c r="H23" s="65"/>
      <c r="I23" s="65"/>
      <c r="J23" s="65"/>
    </row>
    <row r="24" spans="2:10" ht="24" thickBot="1" x14ac:dyDescent="0.3">
      <c r="B24" s="310" t="s">
        <v>665</v>
      </c>
      <c r="C24" s="311">
        <v>65</v>
      </c>
      <c r="D24" s="312">
        <f>(C24/(C$25/100))%</f>
        <v>3.1446540880503145E-2</v>
      </c>
      <c r="E24" s="166"/>
      <c r="F24" s="161"/>
      <c r="G24" s="65"/>
      <c r="H24" s="65"/>
      <c r="I24" s="65"/>
      <c r="J24" s="65"/>
    </row>
    <row r="25" spans="2:10" ht="24" thickBot="1" x14ac:dyDescent="0.3">
      <c r="B25" s="67" t="s">
        <v>251</v>
      </c>
      <c r="C25" s="68">
        <f>C16+C20+C24</f>
        <v>2067</v>
      </c>
      <c r="D25" s="238">
        <f>D24+D20+D16</f>
        <v>0.99999999999999989</v>
      </c>
      <c r="E25" s="166"/>
      <c r="F25" s="161"/>
      <c r="G25" s="65"/>
      <c r="H25" s="65"/>
      <c r="I25" s="65"/>
      <c r="J25" s="65"/>
    </row>
    <row r="26" spans="2:10" ht="23.25" x14ac:dyDescent="0.25">
      <c r="B26" s="187"/>
      <c r="C26" s="187"/>
      <c r="D26" s="161"/>
      <c r="E26" s="166"/>
      <c r="F26" s="161"/>
      <c r="G26" s="65"/>
      <c r="H26" s="65"/>
      <c r="I26" s="65"/>
      <c r="J26" s="65"/>
    </row>
    <row r="27" spans="2:10" ht="24" thickBot="1" x14ac:dyDescent="0.3">
      <c r="B27" s="187"/>
      <c r="C27" s="187"/>
      <c r="D27" s="161"/>
      <c r="E27" s="166"/>
      <c r="F27" s="161"/>
      <c r="G27" s="65"/>
      <c r="H27" s="65"/>
      <c r="I27" s="65"/>
      <c r="J27" s="65"/>
    </row>
    <row r="28" spans="2:10" ht="50.25" customHeight="1" thickBot="1" x14ac:dyDescent="0.4">
      <c r="B28" s="348" t="s">
        <v>779</v>
      </c>
      <c r="C28" s="349"/>
      <c r="D28" s="161"/>
      <c r="E28" s="161"/>
      <c r="F28" s="161"/>
      <c r="G28" s="65"/>
      <c r="H28" s="65"/>
      <c r="I28" s="65"/>
      <c r="J28" s="65"/>
    </row>
    <row r="29" spans="2:10" ht="24" thickBot="1" x14ac:dyDescent="0.4">
      <c r="B29" s="130"/>
      <c r="C29" s="130"/>
      <c r="D29" s="161"/>
      <c r="E29" s="161"/>
      <c r="F29" s="161"/>
      <c r="G29" s="65"/>
      <c r="H29" s="65"/>
      <c r="I29" s="65"/>
      <c r="J29" s="65"/>
    </row>
    <row r="30" spans="2:10" ht="24" thickBot="1" x14ac:dyDescent="0.3">
      <c r="B30" s="136" t="s">
        <v>10</v>
      </c>
      <c r="C30" s="137" t="s">
        <v>249</v>
      </c>
      <c r="D30" s="161"/>
      <c r="E30" s="161"/>
      <c r="F30" s="161"/>
      <c r="G30" s="65"/>
      <c r="H30" s="65"/>
      <c r="I30" s="65"/>
      <c r="J30" s="65"/>
    </row>
    <row r="31" spans="2:10" ht="131.25" customHeight="1" thickBot="1" x14ac:dyDescent="0.3">
      <c r="B31" s="132" t="s">
        <v>11</v>
      </c>
      <c r="C31" s="59" t="s">
        <v>782</v>
      </c>
      <c r="D31" s="161"/>
      <c r="E31" s="161"/>
      <c r="F31" s="161"/>
      <c r="G31" s="65"/>
      <c r="H31" s="65"/>
      <c r="I31" s="65"/>
      <c r="J31" s="65"/>
    </row>
    <row r="32" spans="2:10" ht="103.5" customHeight="1" thickBot="1" x14ac:dyDescent="0.3">
      <c r="B32" s="134" t="s">
        <v>277</v>
      </c>
      <c r="C32" s="135" t="s">
        <v>787</v>
      </c>
      <c r="D32" s="161"/>
      <c r="E32" s="161"/>
      <c r="F32" s="161"/>
      <c r="G32" s="65"/>
      <c r="H32" s="65"/>
      <c r="I32" s="65"/>
      <c r="J32" s="65"/>
    </row>
    <row r="33" spans="2:10" ht="23.25" x14ac:dyDescent="0.25">
      <c r="B33" s="187"/>
      <c r="C33" s="187"/>
      <c r="D33" s="161"/>
      <c r="E33" s="161"/>
      <c r="F33" s="161"/>
      <c r="G33" s="65"/>
      <c r="H33" s="65"/>
      <c r="I33" s="65"/>
      <c r="J33" s="65"/>
    </row>
    <row r="34" spans="2:10" ht="23.25" x14ac:dyDescent="0.25">
      <c r="B34" s="187"/>
      <c r="C34" s="187"/>
      <c r="D34" s="161"/>
      <c r="E34" s="161"/>
      <c r="F34" s="161"/>
      <c r="G34" s="65"/>
      <c r="H34" s="65"/>
      <c r="I34" s="65"/>
      <c r="J34" s="65"/>
    </row>
    <row r="35" spans="2:10" ht="69" customHeight="1" thickBot="1" x14ac:dyDescent="0.3">
      <c r="B35" s="187"/>
      <c r="C35" s="243"/>
      <c r="D35" s="244"/>
      <c r="E35" s="166"/>
      <c r="F35" s="161"/>
      <c r="G35" s="65"/>
      <c r="H35" s="65"/>
      <c r="I35" s="65"/>
      <c r="J35" s="65"/>
    </row>
    <row r="36" spans="2:10" ht="88.5" customHeight="1" thickBot="1" x14ac:dyDescent="0.3">
      <c r="B36" s="314" t="s">
        <v>505</v>
      </c>
      <c r="C36" s="377" t="s">
        <v>780</v>
      </c>
      <c r="D36" s="370"/>
      <c r="E36" s="370"/>
      <c r="F36" s="370"/>
      <c r="G36" s="371"/>
      <c r="H36" s="65"/>
      <c r="I36" s="65"/>
      <c r="J36" s="65"/>
    </row>
    <row r="37" spans="2:10" ht="42" customHeight="1" thickBot="1" x14ac:dyDescent="0.3">
      <c r="C37" s="369" t="s">
        <v>264</v>
      </c>
      <c r="D37" s="370"/>
      <c r="E37" s="370"/>
      <c r="F37" s="370"/>
      <c r="G37" s="371"/>
      <c r="H37" s="65"/>
      <c r="I37" s="65"/>
      <c r="J37" s="65"/>
    </row>
    <row r="38" spans="2:10" ht="24" thickBot="1" x14ac:dyDescent="0.3">
      <c r="C38" s="310" t="s">
        <v>788</v>
      </c>
      <c r="D38" s="310" t="s">
        <v>785</v>
      </c>
      <c r="E38" s="263" t="s">
        <v>665</v>
      </c>
      <c r="F38" s="65"/>
      <c r="G38" s="65"/>
      <c r="H38" s="65"/>
    </row>
    <row r="39" spans="2:10" ht="24" thickBot="1" x14ac:dyDescent="0.3">
      <c r="B39" s="70" t="s">
        <v>503</v>
      </c>
      <c r="C39" s="180">
        <f>(C17/(C$25/100))%</f>
        <v>2.9027576197387518E-3</v>
      </c>
      <c r="D39" s="180">
        <f>(C21/(C$25/100))%</f>
        <v>2.8059990324141262E-2</v>
      </c>
      <c r="E39" s="265">
        <v>0</v>
      </c>
      <c r="F39" s="65"/>
      <c r="G39" s="65"/>
      <c r="H39" s="65"/>
    </row>
    <row r="40" spans="2:10" ht="24" thickBot="1" x14ac:dyDescent="0.3">
      <c r="B40" s="70" t="s">
        <v>504</v>
      </c>
      <c r="C40" s="180">
        <f>(C18/(C$25/100))%</f>
        <v>1.644895984518626E-2</v>
      </c>
      <c r="D40" s="180">
        <f>(C22/(C$25/100))%</f>
        <v>0.32559264634736329</v>
      </c>
      <c r="E40" s="265">
        <v>0</v>
      </c>
      <c r="F40" s="65"/>
      <c r="G40" s="65"/>
      <c r="H40" s="65"/>
    </row>
    <row r="41" spans="2:10" ht="24" thickBot="1" x14ac:dyDescent="0.3">
      <c r="B41" s="70" t="s">
        <v>775</v>
      </c>
      <c r="C41" s="196">
        <f>(C19/(C$25/100))%</f>
        <v>2.1286889211417512E-2</v>
      </c>
      <c r="D41" s="196">
        <f>(C23/(C$25/100))%</f>
        <v>0.57426221577164971</v>
      </c>
      <c r="E41" s="267">
        <v>0</v>
      </c>
      <c r="F41" s="65"/>
      <c r="G41" s="65"/>
      <c r="H41" s="65"/>
    </row>
    <row r="42" spans="2:10" ht="24" thickBot="1" x14ac:dyDescent="0.3">
      <c r="B42" s="79" t="s">
        <v>260</v>
      </c>
      <c r="C42" s="212">
        <f>SUM(C39:C41)</f>
        <v>4.0638606676342524E-2</v>
      </c>
      <c r="D42" s="212">
        <f>SUM(D39:D41)</f>
        <v>0.92791485244315419</v>
      </c>
      <c r="E42" s="212">
        <f>D24</f>
        <v>3.1446540880503145E-2</v>
      </c>
      <c r="F42" s="65"/>
      <c r="G42" s="65"/>
      <c r="H42" s="65"/>
    </row>
    <row r="43" spans="2:10" ht="23.25" x14ac:dyDescent="0.25">
      <c r="B43" s="187"/>
      <c r="C43" s="187"/>
      <c r="D43" s="161"/>
      <c r="E43" s="161"/>
      <c r="F43" s="161"/>
      <c r="G43" s="65"/>
      <c r="H43" s="65"/>
      <c r="I43" s="65"/>
      <c r="J43" s="65"/>
    </row>
    <row r="44" spans="2:10" ht="23.25" x14ac:dyDescent="0.25">
      <c r="B44" s="187"/>
      <c r="C44" s="187"/>
      <c r="D44" s="161"/>
      <c r="E44" s="161"/>
      <c r="F44" s="161"/>
      <c r="G44" s="65"/>
      <c r="H44" s="65"/>
      <c r="I44" s="65"/>
      <c r="J44" s="65"/>
    </row>
    <row r="45" spans="2:10" ht="23.25" x14ac:dyDescent="0.25">
      <c r="B45" s="187"/>
      <c r="C45" s="187"/>
      <c r="D45" s="161"/>
      <c r="E45" s="161"/>
      <c r="F45" s="161"/>
      <c r="G45" s="65"/>
      <c r="H45" s="65"/>
      <c r="I45" s="65"/>
      <c r="J45" s="65"/>
    </row>
    <row r="46" spans="2:10" ht="75" customHeight="1" x14ac:dyDescent="0.25">
      <c r="B46" s="187"/>
      <c r="C46" s="187"/>
      <c r="D46" s="161"/>
      <c r="E46" s="161"/>
      <c r="F46" s="161"/>
      <c r="G46" s="65"/>
      <c r="H46" s="65"/>
      <c r="I46" s="65"/>
      <c r="J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x14ac:dyDescent="0.25">
      <c r="G74" s="65"/>
      <c r="H74" s="65"/>
      <c r="I74" s="65"/>
      <c r="J74" s="65"/>
    </row>
    <row r="75" spans="2:10" x14ac:dyDescent="0.25">
      <c r="B75" s="65"/>
      <c r="C75" s="65"/>
      <c r="D75" s="65"/>
      <c r="E75" s="65"/>
      <c r="F75" s="65"/>
      <c r="G75" s="65"/>
      <c r="H75" s="65"/>
      <c r="I75" s="65"/>
      <c r="J75" s="65"/>
    </row>
    <row r="76" spans="2:10" x14ac:dyDescent="0.25">
      <c r="B76" s="65"/>
      <c r="C76" s="65"/>
      <c r="D76" s="65"/>
      <c r="E76" s="65"/>
      <c r="F76" s="65"/>
      <c r="G76" s="65"/>
      <c r="H76" s="65"/>
      <c r="I76" s="65"/>
      <c r="J76" s="65"/>
    </row>
    <row r="77" spans="2:10" x14ac:dyDescent="0.25">
      <c r="B77" s="65"/>
      <c r="C77" s="65"/>
      <c r="D77" s="65"/>
      <c r="E77" s="65"/>
      <c r="F77" s="6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ht="23.25" x14ac:dyDescent="0.35">
      <c r="C89" s="131"/>
      <c r="D89" s="131"/>
      <c r="H89" s="65"/>
      <c r="I89" s="65"/>
    </row>
    <row r="90" spans="2:10" x14ac:dyDescent="0.25">
      <c r="H90" s="65"/>
      <c r="I90" s="65"/>
    </row>
    <row r="91" spans="2:10" x14ac:dyDescent="0.25">
      <c r="H91" s="65"/>
      <c r="I91" s="65"/>
    </row>
    <row r="92" spans="2:10" x14ac:dyDescent="0.25">
      <c r="H92" s="65"/>
      <c r="I92" s="65"/>
    </row>
    <row r="93" spans="2:10" x14ac:dyDescent="0.25">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37:G37"/>
    <mergeCell ref="I4:I5"/>
    <mergeCell ref="J4:J5"/>
    <mergeCell ref="B9:D9"/>
    <mergeCell ref="B28:C28"/>
    <mergeCell ref="C36:G36"/>
  </mergeCells>
  <dataValidations count="5">
    <dataValidation type="list" allowBlank="1" showInputMessage="1" showErrorMessage="1" sqref="G5" xr:uid="{3F14AB17-95BB-4174-80BC-76280CBFB299}">
      <formula1>"ALTOS,BAJOS,NO REQUERIDOS"</formula1>
    </dataValidation>
    <dataValidation type="list" allowBlank="1" showInputMessage="1" showErrorMessage="1" promptTitle="VALORES POSIBLES ASIGNADOR IOT" sqref="F5" xr:uid="{38DEA9F2-E915-4B08-8822-50406115D071}">
      <formula1>"ALTOS,BAJOS,NO REQUERIDOS"</formula1>
    </dataValidation>
    <dataValidation type="list" allowBlank="1" showInputMessage="1" showErrorMessage="1" sqref="I6" xr:uid="{C736BEA5-C3C2-470B-8F3F-2F10CC69CE8B}">
      <formula1>"vultures@jpcert.or.jp,cve@mitre.org/cve@cert.org.tw,talos-cna@cisco.com/psirt@cisco.com,psirt@bosch.com,OTRO"</formula1>
    </dataValidation>
    <dataValidation type="list" allowBlank="1" showInputMessage="1" showErrorMessage="1" promptTitle="VALORES POSIBLES ASIGNADOR IOT" sqref="H6" xr:uid="{40790765-AE25-4D2A-9536-18FFC4F4A80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B1B08CE7-30F9-4720-810B-888A7845835E}">
      <formula1>"MODIFICADO,NO MODIFICADO"</formula1>
    </dataValidation>
  </dataValidations>
  <hyperlinks>
    <hyperlink ref="F5" r:id="rId1" display="cve@mitre.org/cve@cert.org.tw" xr:uid="{490897BC-7403-494D-B8D8-3F6174D15AB9}"/>
    <hyperlink ref="G5" r:id="rId2" display="vultures@jpcert.or.jp" xr:uid="{72840398-FA23-463D-86D8-ECC16A7BD414}"/>
    <hyperlink ref="F4" r:id="rId3" display="cve@mitre.org/cve@cert.org.tw" xr:uid="{65833533-6117-4F2B-94A7-70CB4FCD6530}"/>
    <hyperlink ref="G4" r:id="rId4" display="cve@mitre.org/cve@cert.org.tw" xr:uid="{5B6E1145-D12B-4064-BAE6-EFBC6D2967B8}"/>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79FC-096A-437B-B1B6-85B607945126}">
  <dimension ref="B2:K96"/>
  <sheetViews>
    <sheetView topLeftCell="A39" zoomScale="40" zoomScaleNormal="40" workbookViewId="0">
      <selection activeCell="C53" sqref="C53"/>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323.25" customHeight="1" thickTop="1" thickBot="1" x14ac:dyDescent="0.3">
      <c r="B4" s="304" t="s">
        <v>459</v>
      </c>
      <c r="C4" s="297" t="s">
        <v>460</v>
      </c>
      <c r="D4" s="305" t="s">
        <v>461</v>
      </c>
      <c r="E4" s="289" t="s">
        <v>282</v>
      </c>
      <c r="F4" s="306" t="s">
        <v>462</v>
      </c>
      <c r="G4" s="306" t="s">
        <v>462</v>
      </c>
      <c r="H4" s="307" t="s">
        <v>757</v>
      </c>
      <c r="I4" s="381" t="s">
        <v>764</v>
      </c>
      <c r="J4" s="378"/>
      <c r="K4" s="170"/>
    </row>
    <row r="5" spans="2:11" ht="297.75" customHeight="1" thickTop="1" thickBot="1" x14ac:dyDescent="0.3">
      <c r="B5" s="338" t="s">
        <v>439</v>
      </c>
      <c r="C5" s="339" t="s">
        <v>440</v>
      </c>
      <c r="D5" s="340" t="s">
        <v>441</v>
      </c>
      <c r="E5" s="341" t="s">
        <v>282</v>
      </c>
      <c r="F5" s="332" t="s">
        <v>442</v>
      </c>
      <c r="G5" s="332" t="s">
        <v>442</v>
      </c>
      <c r="H5" s="342" t="s">
        <v>769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792</v>
      </c>
      <c r="D12" s="12"/>
      <c r="E12" s="12"/>
      <c r="F12" s="12"/>
      <c r="G12" s="65"/>
      <c r="H12" s="65"/>
      <c r="I12" s="65"/>
      <c r="J12" s="65"/>
    </row>
    <row r="13" spans="2:11" ht="102.75" customHeight="1" thickBot="1" x14ac:dyDescent="0.4">
      <c r="B13" s="13" t="s">
        <v>277</v>
      </c>
      <c r="C13" s="59" t="s">
        <v>793</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789</v>
      </c>
      <c r="C15" s="32" t="s">
        <v>12</v>
      </c>
      <c r="D15" s="162" t="s">
        <v>778</v>
      </c>
      <c r="E15" s="193"/>
      <c r="F15" s="193"/>
      <c r="G15" s="65"/>
      <c r="H15" s="65"/>
      <c r="I15" s="65"/>
      <c r="J15" s="65"/>
    </row>
    <row r="16" spans="2:11" ht="31.5" customHeight="1" thickBot="1" x14ac:dyDescent="0.3">
      <c r="B16" s="310" t="s">
        <v>784</v>
      </c>
      <c r="C16" s="311">
        <f>SUM(C17:C18)</f>
        <v>84</v>
      </c>
      <c r="D16" s="312">
        <f>(C16/(C$23/100))%</f>
        <v>4.0638606676342517E-2</v>
      </c>
      <c r="E16" s="252"/>
      <c r="F16" s="193"/>
      <c r="G16" s="65"/>
      <c r="H16" s="65"/>
      <c r="I16" s="65"/>
      <c r="J16" s="65"/>
    </row>
    <row r="17" spans="2:10" ht="35.25" customHeight="1" thickBot="1" x14ac:dyDescent="0.3">
      <c r="B17" s="70" t="s">
        <v>442</v>
      </c>
      <c r="C17" s="241">
        <v>50</v>
      </c>
      <c r="D17" s="309">
        <f>(C17/(C$16/100))%</f>
        <v>0.59523809523809523</v>
      </c>
      <c r="E17" s="252"/>
      <c r="F17" s="193"/>
      <c r="G17" s="65"/>
      <c r="H17" s="65"/>
      <c r="I17" s="65"/>
      <c r="J17" s="65"/>
    </row>
    <row r="18" spans="2:10" ht="35.25" customHeight="1" thickBot="1" x14ac:dyDescent="0.3">
      <c r="B18" s="70" t="s">
        <v>448</v>
      </c>
      <c r="C18" s="241">
        <v>34</v>
      </c>
      <c r="D18" s="309">
        <f>(C18/(C$16/100))%</f>
        <v>0.40476190476190477</v>
      </c>
      <c r="E18" s="252"/>
      <c r="F18" s="193"/>
      <c r="G18" s="65"/>
      <c r="H18" s="65"/>
      <c r="I18" s="65"/>
      <c r="J18" s="65"/>
    </row>
    <row r="19" spans="2:10" ht="36.75" customHeight="1" thickBot="1" x14ac:dyDescent="0.3">
      <c r="B19" s="310" t="s">
        <v>785</v>
      </c>
      <c r="C19" s="311">
        <f>SUM(C20:C21)</f>
        <v>1918</v>
      </c>
      <c r="D19" s="312">
        <f>(C19/(C$23/100))%</f>
        <v>0.92791485244315419</v>
      </c>
      <c r="E19" s="207"/>
      <c r="F19" s="159"/>
      <c r="G19" s="65"/>
      <c r="H19" s="65"/>
      <c r="I19" s="65"/>
      <c r="J19" s="65"/>
    </row>
    <row r="20" spans="2:10" ht="24" thickBot="1" x14ac:dyDescent="0.3">
      <c r="B20" s="70" t="s">
        <v>442</v>
      </c>
      <c r="C20" s="241">
        <v>48</v>
      </c>
      <c r="D20" s="309">
        <f>(C20/(C$19/100))%</f>
        <v>2.502606882168926E-2</v>
      </c>
      <c r="E20" s="220"/>
      <c r="F20" s="160"/>
      <c r="G20" s="65"/>
      <c r="H20" s="65"/>
      <c r="I20" s="65"/>
      <c r="J20" s="65"/>
    </row>
    <row r="21" spans="2:10" ht="24" thickBot="1" x14ac:dyDescent="0.3">
      <c r="B21" s="70" t="s">
        <v>448</v>
      </c>
      <c r="C21" s="241">
        <v>1870</v>
      </c>
      <c r="D21" s="309">
        <f>(C21/(C$19/100))%</f>
        <v>0.97497393117831077</v>
      </c>
      <c r="E21" s="220"/>
      <c r="F21" s="160"/>
      <c r="G21" s="65"/>
      <c r="H21" s="65"/>
      <c r="I21" s="65"/>
      <c r="J21" s="65"/>
    </row>
    <row r="22" spans="2:10" ht="24" thickBot="1" x14ac:dyDescent="0.3">
      <c r="B22" s="310" t="s">
        <v>665</v>
      </c>
      <c r="C22" s="311">
        <v>65</v>
      </c>
      <c r="D22" s="312">
        <f>(C22/(C$23/100))%</f>
        <v>3.1446540880503145E-2</v>
      </c>
      <c r="E22" s="166"/>
      <c r="F22" s="161"/>
      <c r="G22" s="65"/>
      <c r="H22" s="65"/>
      <c r="I22" s="65"/>
      <c r="J22" s="65"/>
    </row>
    <row r="23" spans="2:10" ht="24" thickBot="1" x14ac:dyDescent="0.3">
      <c r="B23" s="67" t="s">
        <v>251</v>
      </c>
      <c r="C23" s="68">
        <f>C16+C19+C22</f>
        <v>2067</v>
      </c>
      <c r="D23" s="238">
        <f>D22+D19+D16</f>
        <v>0.99999999999999989</v>
      </c>
      <c r="E23" s="166"/>
      <c r="F23" s="161"/>
      <c r="G23" s="65"/>
      <c r="H23" s="65"/>
      <c r="I23" s="65"/>
      <c r="J23" s="65"/>
    </row>
    <row r="24" spans="2:10" ht="23.25" x14ac:dyDescent="0.25">
      <c r="B24" s="187"/>
      <c r="C24" s="187"/>
      <c r="D24" s="161"/>
      <c r="E24" s="166"/>
      <c r="F24" s="161"/>
      <c r="G24" s="65"/>
      <c r="H24" s="65"/>
      <c r="I24" s="65"/>
      <c r="J24" s="65"/>
    </row>
    <row r="25" spans="2:10" ht="24" thickBot="1" x14ac:dyDescent="0.3">
      <c r="B25" s="187"/>
      <c r="C25" s="187"/>
      <c r="D25" s="161"/>
      <c r="E25" s="166"/>
      <c r="F25" s="161"/>
      <c r="G25" s="65"/>
      <c r="H25" s="65"/>
      <c r="I25" s="65"/>
      <c r="J25" s="65"/>
    </row>
    <row r="26" spans="2:10" ht="50.25" customHeight="1" thickBot="1" x14ac:dyDescent="0.4">
      <c r="B26" s="348" t="s">
        <v>790</v>
      </c>
      <c r="C26" s="349"/>
      <c r="D26" s="161"/>
      <c r="E26" s="161"/>
      <c r="F26" s="161"/>
      <c r="G26" s="65"/>
      <c r="H26" s="65"/>
      <c r="I26" s="65"/>
      <c r="J26" s="65"/>
    </row>
    <row r="27" spans="2:10" ht="24" thickBot="1" x14ac:dyDescent="0.4">
      <c r="B27" s="130"/>
      <c r="C27" s="130"/>
      <c r="D27" s="161"/>
      <c r="E27" s="161"/>
      <c r="F27" s="161"/>
      <c r="G27" s="65"/>
      <c r="H27" s="65"/>
      <c r="I27" s="65"/>
      <c r="J27" s="65"/>
    </row>
    <row r="28" spans="2:10" ht="24" thickBot="1" x14ac:dyDescent="0.3">
      <c r="B28" s="136" t="s">
        <v>10</v>
      </c>
      <c r="C28" s="137" t="s">
        <v>249</v>
      </c>
      <c r="D28" s="161"/>
      <c r="E28" s="161"/>
      <c r="F28" s="161"/>
      <c r="G28" s="65"/>
      <c r="H28" s="65"/>
      <c r="I28" s="65"/>
      <c r="J28" s="65"/>
    </row>
    <row r="29" spans="2:10" ht="131.25" customHeight="1" thickBot="1" x14ac:dyDescent="0.3">
      <c r="B29" s="132" t="s">
        <v>11</v>
      </c>
      <c r="C29" s="59" t="s">
        <v>792</v>
      </c>
      <c r="D29" s="161"/>
      <c r="E29" s="161"/>
      <c r="F29" s="161"/>
      <c r="G29" s="65"/>
      <c r="H29" s="65"/>
      <c r="I29" s="65"/>
      <c r="J29" s="65"/>
    </row>
    <row r="30" spans="2:10" ht="103.5" customHeight="1" thickBot="1" x14ac:dyDescent="0.3">
      <c r="B30" s="134" t="s">
        <v>277</v>
      </c>
      <c r="C30" s="135" t="s">
        <v>794</v>
      </c>
      <c r="D30" s="161"/>
      <c r="E30" s="161"/>
      <c r="F30" s="161"/>
      <c r="G30" s="65"/>
      <c r="H30" s="65"/>
      <c r="I30" s="65"/>
      <c r="J30" s="65"/>
    </row>
    <row r="31" spans="2:10" ht="23.25" x14ac:dyDescent="0.25">
      <c r="B31" s="187"/>
      <c r="C31" s="187"/>
      <c r="D31" s="161"/>
      <c r="E31" s="161"/>
      <c r="F31" s="161"/>
      <c r="G31" s="65"/>
      <c r="H31" s="65"/>
      <c r="I31" s="65"/>
      <c r="J31" s="65"/>
    </row>
    <row r="32" spans="2:10" ht="23.25" x14ac:dyDescent="0.25">
      <c r="B32" s="187"/>
      <c r="C32" s="187"/>
      <c r="D32" s="161"/>
      <c r="E32" s="161"/>
      <c r="F32" s="161"/>
      <c r="G32" s="65"/>
      <c r="H32" s="65"/>
      <c r="I32" s="65"/>
      <c r="J32" s="65"/>
    </row>
    <row r="33" spans="2:10" ht="69" customHeight="1" thickBot="1" x14ac:dyDescent="0.3">
      <c r="B33" s="187"/>
      <c r="C33" s="243"/>
      <c r="D33" s="244"/>
      <c r="E33" s="166"/>
      <c r="F33" s="161"/>
      <c r="G33" s="65"/>
      <c r="H33" s="65"/>
      <c r="I33" s="65"/>
      <c r="J33" s="65"/>
    </row>
    <row r="34" spans="2:10" ht="88.5" customHeight="1" thickBot="1" x14ac:dyDescent="0.3">
      <c r="B34" s="314" t="s">
        <v>791</v>
      </c>
      <c r="C34" s="377" t="s">
        <v>780</v>
      </c>
      <c r="D34" s="370"/>
      <c r="E34" s="370"/>
      <c r="F34" s="370"/>
      <c r="G34" s="371"/>
      <c r="H34" s="65"/>
      <c r="I34" s="65"/>
      <c r="J34" s="65"/>
    </row>
    <row r="35" spans="2:10" ht="42" customHeight="1" thickBot="1" x14ac:dyDescent="0.3">
      <c r="C35" s="369" t="s">
        <v>264</v>
      </c>
      <c r="D35" s="370"/>
      <c r="E35" s="370"/>
      <c r="F35" s="370"/>
      <c r="G35" s="371"/>
      <c r="H35" s="65"/>
      <c r="I35" s="65"/>
      <c r="J35" s="65"/>
    </row>
    <row r="36" spans="2:10" ht="24" thickBot="1" x14ac:dyDescent="0.3">
      <c r="C36" s="310" t="s">
        <v>788</v>
      </c>
      <c r="D36" s="310" t="s">
        <v>785</v>
      </c>
      <c r="E36" s="263" t="s">
        <v>665</v>
      </c>
      <c r="F36" s="65"/>
      <c r="G36" s="65"/>
      <c r="H36" s="65"/>
    </row>
    <row r="37" spans="2:10" ht="24" thickBot="1" x14ac:dyDescent="0.3">
      <c r="B37" s="70" t="s">
        <v>442</v>
      </c>
      <c r="C37" s="180">
        <f>(C17/(C$23/100))%</f>
        <v>2.4189646831156261E-2</v>
      </c>
      <c r="D37" s="180">
        <f>(C20/(C$23/100))%</f>
        <v>2.3222060957910014E-2</v>
      </c>
      <c r="E37" s="265">
        <v>0</v>
      </c>
      <c r="F37" s="65"/>
      <c r="G37" s="65"/>
      <c r="H37" s="65"/>
    </row>
    <row r="38" spans="2:10" ht="24" thickBot="1" x14ac:dyDescent="0.3">
      <c r="B38" s="70" t="s">
        <v>448</v>
      </c>
      <c r="C38" s="180">
        <f>(C18/(C$23/100))%</f>
        <v>1.644895984518626E-2</v>
      </c>
      <c r="D38" s="180">
        <f>(C21/(C$23/100))%</f>
        <v>0.90469279148524417</v>
      </c>
      <c r="E38" s="265">
        <v>0</v>
      </c>
      <c r="F38" s="65"/>
      <c r="G38" s="65"/>
      <c r="H38" s="65"/>
    </row>
    <row r="39" spans="2:10" ht="24" thickBot="1" x14ac:dyDescent="0.3">
      <c r="B39" s="79" t="s">
        <v>260</v>
      </c>
      <c r="C39" s="212">
        <f>SUM(C37:C38)</f>
        <v>4.0638606676342517E-2</v>
      </c>
      <c r="D39" s="212">
        <f>SUM(D37:D38)</f>
        <v>0.92791485244315419</v>
      </c>
      <c r="E39" s="212">
        <f>D22</f>
        <v>3.1446540880503145E-2</v>
      </c>
      <c r="F39" s="65"/>
      <c r="G39" s="65"/>
      <c r="H39" s="65"/>
    </row>
    <row r="40" spans="2:10" ht="23.25" x14ac:dyDescent="0.25">
      <c r="B40" s="187"/>
      <c r="C40" s="187"/>
      <c r="D40" s="161"/>
      <c r="E40" s="161"/>
      <c r="F40" s="161"/>
      <c r="G40" s="65"/>
      <c r="H40" s="65"/>
      <c r="I40" s="65"/>
      <c r="J40" s="65"/>
    </row>
    <row r="41" spans="2:10" ht="23.25" x14ac:dyDescent="0.25">
      <c r="B41" s="187"/>
      <c r="C41" s="187"/>
      <c r="D41" s="161"/>
      <c r="E41" s="161"/>
      <c r="F41" s="161"/>
      <c r="G41" s="65"/>
      <c r="H41" s="65"/>
      <c r="I41" s="65"/>
      <c r="J41" s="65"/>
    </row>
    <row r="42" spans="2:10" ht="23.25" x14ac:dyDescent="0.25">
      <c r="B42" s="187"/>
      <c r="C42" s="187"/>
      <c r="D42" s="161"/>
      <c r="E42" s="161"/>
      <c r="F42" s="161"/>
      <c r="G42" s="65"/>
      <c r="H42" s="65"/>
      <c r="I42" s="65"/>
      <c r="J42" s="65"/>
    </row>
    <row r="43" spans="2:10" ht="75" customHeight="1" x14ac:dyDescent="0.25">
      <c r="B43" s="187"/>
      <c r="C43" s="187"/>
      <c r="D43" s="161"/>
      <c r="E43" s="161"/>
      <c r="F43" s="161"/>
      <c r="G43" s="65"/>
      <c r="H43" s="65"/>
      <c r="I43" s="65"/>
      <c r="J43" s="65"/>
    </row>
    <row r="44" spans="2:10" ht="108.75" customHeight="1" x14ac:dyDescent="0.25">
      <c r="B44" s="187"/>
      <c r="C44" s="187"/>
      <c r="D44" s="161"/>
      <c r="E44" s="161"/>
      <c r="F44" s="161"/>
      <c r="G44" s="65"/>
      <c r="H44" s="65"/>
      <c r="I44" s="65"/>
      <c r="J44" s="65"/>
    </row>
    <row r="45" spans="2:10" ht="23.25" x14ac:dyDescent="0.25">
      <c r="B45" s="187"/>
      <c r="C45" s="187"/>
      <c r="D45" s="161"/>
      <c r="E45" s="161"/>
      <c r="F45" s="161"/>
      <c r="G45" s="65"/>
      <c r="H45" s="65"/>
      <c r="I45" s="65"/>
      <c r="J45" s="65"/>
    </row>
    <row r="46" spans="2:10" ht="23.25" x14ac:dyDescent="0.25">
      <c r="B46" s="187"/>
      <c r="C46" s="187"/>
      <c r="D46" s="161"/>
      <c r="E46" s="161"/>
      <c r="F46" s="161"/>
      <c r="G46" s="65"/>
      <c r="H46" s="65"/>
      <c r="I46" s="65"/>
      <c r="J46" s="65"/>
    </row>
    <row r="47" spans="2:10" ht="23.25"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42" customHeight="1" x14ac:dyDescent="0.25">
      <c r="B49" s="187"/>
      <c r="C49" s="187"/>
      <c r="D49" s="161"/>
      <c r="E49" s="161"/>
      <c r="F49" s="161"/>
      <c r="G49" s="65"/>
      <c r="H49" s="65"/>
      <c r="I49" s="65"/>
      <c r="J49" s="65"/>
    </row>
    <row r="50" spans="2:10" ht="50.25" customHeight="1"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23.25" x14ac:dyDescent="0.25">
      <c r="B52" s="187"/>
      <c r="C52" s="187"/>
      <c r="D52" s="161"/>
      <c r="E52" s="161"/>
      <c r="F52" s="161"/>
      <c r="G52" s="65"/>
      <c r="H52" s="65"/>
      <c r="I52" s="65"/>
      <c r="J52" s="65"/>
    </row>
    <row r="53" spans="2:10" ht="23.25"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x14ac:dyDescent="0.25">
      <c r="G71" s="65"/>
      <c r="H71" s="65"/>
      <c r="I71" s="65"/>
      <c r="J71" s="65"/>
    </row>
    <row r="72" spans="2:10" x14ac:dyDescent="0.25">
      <c r="B72" s="65"/>
      <c r="C72" s="65"/>
      <c r="D72" s="65"/>
      <c r="E72" s="65"/>
      <c r="F72" s="65"/>
      <c r="G72" s="65"/>
      <c r="H72" s="65"/>
      <c r="I72" s="65"/>
      <c r="J72" s="65"/>
    </row>
    <row r="73" spans="2:10" x14ac:dyDescent="0.25">
      <c r="B73" s="65"/>
      <c r="C73" s="65"/>
      <c r="D73" s="65"/>
      <c r="E73" s="65"/>
      <c r="F73" s="65"/>
      <c r="G73" s="65"/>
      <c r="H73" s="65"/>
      <c r="I73" s="65"/>
      <c r="J73" s="65"/>
    </row>
    <row r="74" spans="2:10" x14ac:dyDescent="0.25">
      <c r="B74" s="65"/>
      <c r="C74" s="65"/>
      <c r="D74" s="65"/>
      <c r="E74" s="65"/>
      <c r="F74" s="65"/>
      <c r="G74" s="65"/>
      <c r="H74" s="65"/>
      <c r="I74" s="65"/>
      <c r="J74" s="65"/>
    </row>
    <row r="75" spans="2:10" x14ac:dyDescent="0.25">
      <c r="B75" s="65"/>
      <c r="C75" s="65"/>
      <c r="D75" s="65"/>
      <c r="E75" s="65"/>
      <c r="F75" s="65"/>
      <c r="G75" s="65"/>
      <c r="H75" s="65"/>
      <c r="I75" s="65"/>
      <c r="J75" s="65"/>
    </row>
    <row r="76" spans="2:10" x14ac:dyDescent="0.25">
      <c r="B76" s="65"/>
      <c r="C76" s="65"/>
      <c r="D76" s="65"/>
      <c r="E76" s="65"/>
      <c r="F76" s="65"/>
      <c r="G76" s="65"/>
      <c r="H76" s="65"/>
      <c r="I76" s="65"/>
      <c r="J76" s="65"/>
    </row>
    <row r="77" spans="2:10" x14ac:dyDescent="0.25">
      <c r="B77" s="65"/>
      <c r="C77" s="65"/>
      <c r="D77" s="65"/>
      <c r="E77" s="65"/>
      <c r="F77" s="6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row>
    <row r="84" spans="2:10" x14ac:dyDescent="0.25">
      <c r="B84" s="65"/>
      <c r="C84" s="65"/>
      <c r="D84" s="65"/>
      <c r="E84" s="65"/>
      <c r="F84" s="65"/>
      <c r="G84" s="65"/>
      <c r="H84" s="65"/>
      <c r="I84" s="65"/>
    </row>
    <row r="85" spans="2:10" x14ac:dyDescent="0.25">
      <c r="B85" s="65"/>
      <c r="C85" s="65"/>
      <c r="D85" s="65"/>
      <c r="E85" s="65"/>
      <c r="F85" s="65"/>
      <c r="G85" s="65"/>
      <c r="H85" s="65"/>
      <c r="I85" s="65"/>
    </row>
    <row r="86" spans="2:10" ht="23.25" x14ac:dyDescent="0.35">
      <c r="C86" s="131"/>
      <c r="D86" s="131"/>
      <c r="H86" s="65"/>
      <c r="I86" s="65"/>
    </row>
    <row r="87" spans="2:10" x14ac:dyDescent="0.25">
      <c r="H87" s="65"/>
      <c r="I87" s="65"/>
    </row>
    <row r="88" spans="2:10" x14ac:dyDescent="0.25">
      <c r="H88" s="65"/>
      <c r="I88" s="65"/>
    </row>
    <row r="89" spans="2:10" x14ac:dyDescent="0.25">
      <c r="H89" s="65"/>
      <c r="I89" s="65"/>
    </row>
    <row r="90" spans="2:10" x14ac:dyDescent="0.25">
      <c r="H90" s="65"/>
      <c r="I90" s="65"/>
    </row>
    <row r="91" spans="2:10" x14ac:dyDescent="0.25">
      <c r="H91" s="65"/>
      <c r="I91" s="65"/>
    </row>
    <row r="92" spans="2:10" x14ac:dyDescent="0.25">
      <c r="H92" s="65"/>
      <c r="I92" s="65"/>
    </row>
    <row r="93" spans="2:10" x14ac:dyDescent="0.25">
      <c r="H93" s="65"/>
      <c r="I93" s="65"/>
    </row>
    <row r="94" spans="2:10" x14ac:dyDescent="0.25">
      <c r="H94" s="65"/>
    </row>
    <row r="95" spans="2:10" x14ac:dyDescent="0.25">
      <c r="H95" s="65"/>
    </row>
    <row r="96" spans="2:10" x14ac:dyDescent="0.25">
      <c r="H96" s="65"/>
    </row>
  </sheetData>
  <mergeCells count="6">
    <mergeCell ref="C35:G35"/>
    <mergeCell ref="I4:I5"/>
    <mergeCell ref="J4:J5"/>
    <mergeCell ref="B9:D9"/>
    <mergeCell ref="B26:C26"/>
    <mergeCell ref="C34:G34"/>
  </mergeCells>
  <dataValidations count="5">
    <dataValidation type="list" allowBlank="1" showInputMessage="1" showErrorMessage="1" promptTitle="VALORES POSIBLES ASIGNADOR IOT" sqref="F4:G4" xr:uid="{BB076537-57D1-45E1-97DC-A302E0924071}">
      <formula1>"MODIFICADO,NO MODIFICADO"</formula1>
    </dataValidation>
    <dataValidation type="list" allowBlank="1" showInputMessage="1" showErrorMessage="1" promptTitle="VALORES POSIBLES ASIGNADOR IOT" sqref="H6" xr:uid="{AED2B71F-58D2-4808-932C-2EE80315054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3D2EC32B-964B-4EE2-AC83-9500514ACD70}">
      <formula1>"vultures@jpcert.or.jp,cve@mitre.org/cve@cert.org.tw,talos-cna@cisco.com/psirt@cisco.com,psirt@bosch.com,OTRO"</formula1>
    </dataValidation>
    <dataValidation type="list" allowBlank="1" showInputMessage="1" showErrorMessage="1" sqref="G5" xr:uid="{AB37027E-C828-4228-B655-DFF2764AFA14}">
      <formula1>"REQUERIDA,NO REQUERIDA"</formula1>
    </dataValidation>
    <dataValidation type="list" allowBlank="1" showInputMessage="1" showErrorMessage="1" promptTitle="VALORES POSIBLES ASIGNADOR IOT" sqref="F5" xr:uid="{F3DEF282-40A8-4A42-BDDB-09E5626B22AA}">
      <formula1>"REQUERIDA,NO REQUERIDA"</formula1>
    </dataValidation>
  </dataValidations>
  <hyperlinks>
    <hyperlink ref="F4" r:id="rId1" display="cve@mitre.org/cve@cert.org.tw" xr:uid="{803A5129-3542-4336-A075-6918A7E97BC0}"/>
    <hyperlink ref="G4" r:id="rId2" display="cve@mitre.org/cve@cert.org.tw" xr:uid="{730A03A0-CC33-436C-9CF6-F0919C2E20AA}"/>
    <hyperlink ref="F5" r:id="rId3" display="cve@mitre.org/cve@cert.org.tw" xr:uid="{F84FCCC5-6A32-4F8A-9A0C-41500DB02AA7}"/>
    <hyperlink ref="G5" r:id="rId4" display="vultures@jpcert.or.jp" xr:uid="{CDF2EB41-8BED-423C-BDD8-1D7D24DFFCC0}"/>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C3D91-0D9A-42AA-92C2-1F9644712710}">
  <dimension ref="B2:K99"/>
  <sheetViews>
    <sheetView topLeftCell="A42" zoomScale="40" zoomScaleNormal="40" workbookViewId="0">
      <selection activeCell="C54" sqref="C54"/>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323.25" customHeight="1" thickTop="1" thickBot="1" x14ac:dyDescent="0.3">
      <c r="B4" s="338" t="s">
        <v>513</v>
      </c>
      <c r="C4" s="339" t="s">
        <v>514</v>
      </c>
      <c r="D4" s="340" t="s">
        <v>489</v>
      </c>
      <c r="E4" s="341" t="s">
        <v>282</v>
      </c>
      <c r="F4" s="332" t="s">
        <v>503</v>
      </c>
      <c r="G4" s="332" t="s">
        <v>503</v>
      </c>
      <c r="H4" s="343" t="s">
        <v>772</v>
      </c>
      <c r="I4" s="381" t="s">
        <v>773</v>
      </c>
      <c r="J4" s="378"/>
      <c r="K4" s="170"/>
    </row>
    <row r="5" spans="2:11" ht="297.75" customHeight="1" thickTop="1" thickBot="1" x14ac:dyDescent="0.3">
      <c r="B5" s="338" t="s">
        <v>439</v>
      </c>
      <c r="C5" s="339" t="s">
        <v>440</v>
      </c>
      <c r="D5" s="340" t="s">
        <v>441</v>
      </c>
      <c r="E5" s="341" t="s">
        <v>282</v>
      </c>
      <c r="F5" s="332" t="s">
        <v>442</v>
      </c>
      <c r="G5" s="332" t="s">
        <v>442</v>
      </c>
      <c r="H5" s="342" t="s">
        <v>769</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802</v>
      </c>
      <c r="D12" s="12"/>
      <c r="E12" s="12"/>
      <c r="F12" s="12"/>
      <c r="G12" s="65"/>
      <c r="H12" s="65"/>
      <c r="I12" s="65"/>
      <c r="J12" s="65"/>
    </row>
    <row r="13" spans="2:11" ht="102.75" customHeight="1" thickBot="1" x14ac:dyDescent="0.4">
      <c r="B13" s="13" t="s">
        <v>277</v>
      </c>
      <c r="C13" s="59" t="s">
        <v>804</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795</v>
      </c>
      <c r="C15" s="32" t="s">
        <v>12</v>
      </c>
      <c r="D15" s="162" t="s">
        <v>799</v>
      </c>
      <c r="E15" s="193"/>
      <c r="F15" s="193"/>
      <c r="G15" s="65"/>
      <c r="H15" s="65"/>
      <c r="I15" s="65"/>
      <c r="J15" s="65"/>
    </row>
    <row r="16" spans="2:11" ht="31.5" customHeight="1" thickBot="1" x14ac:dyDescent="0.3">
      <c r="B16" s="310" t="s">
        <v>796</v>
      </c>
      <c r="C16" s="311">
        <f>SUM(C17:C18)</f>
        <v>64</v>
      </c>
      <c r="D16" s="312">
        <f>(C16/(C$26/100))%</f>
        <v>3.0962747943880018E-2</v>
      </c>
      <c r="E16" s="252"/>
      <c r="F16" s="193"/>
      <c r="G16" s="65"/>
      <c r="H16" s="65"/>
      <c r="I16" s="65"/>
      <c r="J16" s="65"/>
    </row>
    <row r="17" spans="2:10" ht="35.25" customHeight="1" thickBot="1" x14ac:dyDescent="0.3">
      <c r="B17" s="70" t="s">
        <v>442</v>
      </c>
      <c r="C17" s="241">
        <v>3</v>
      </c>
      <c r="D17" s="309">
        <f>(C17/(C$16/100))%</f>
        <v>4.6875E-2</v>
      </c>
      <c r="E17" s="252"/>
      <c r="F17" s="193"/>
      <c r="G17" s="65"/>
      <c r="H17" s="65"/>
      <c r="I17" s="65"/>
      <c r="J17" s="65"/>
    </row>
    <row r="18" spans="2:10" ht="35.25" customHeight="1" thickBot="1" x14ac:dyDescent="0.3">
      <c r="B18" s="70" t="s">
        <v>448</v>
      </c>
      <c r="C18" s="241">
        <v>61</v>
      </c>
      <c r="D18" s="309">
        <f>(C18/(C$16/100))%</f>
        <v>0.953125</v>
      </c>
      <c r="E18" s="252"/>
      <c r="F18" s="193"/>
      <c r="G18" s="65"/>
      <c r="H18" s="65"/>
      <c r="I18" s="65"/>
      <c r="J18" s="65"/>
    </row>
    <row r="19" spans="2:10" ht="35.25" customHeight="1" thickBot="1" x14ac:dyDescent="0.3">
      <c r="B19" s="310" t="s">
        <v>797</v>
      </c>
      <c r="C19" s="311">
        <f>SUM(C20:C21)</f>
        <v>707</v>
      </c>
      <c r="D19" s="312">
        <f>(C19/(C$26/100))%</f>
        <v>0.34204160619254959</v>
      </c>
      <c r="E19" s="252"/>
      <c r="F19" s="193"/>
      <c r="G19" s="65"/>
      <c r="H19" s="65"/>
      <c r="I19" s="65"/>
      <c r="J19" s="65"/>
    </row>
    <row r="20" spans="2:10" ht="35.25" customHeight="1" thickBot="1" x14ac:dyDescent="0.3">
      <c r="B20" s="70" t="s">
        <v>442</v>
      </c>
      <c r="C20" s="241">
        <v>24</v>
      </c>
      <c r="D20" s="309">
        <f>(C20/(C$22/100))%</f>
        <v>1.8518518518518517E-2</v>
      </c>
      <c r="E20" s="252"/>
      <c r="F20" s="193"/>
      <c r="G20" s="65"/>
      <c r="H20" s="65"/>
      <c r="I20" s="65"/>
      <c r="J20" s="65"/>
    </row>
    <row r="21" spans="2:10" ht="35.25" customHeight="1" thickBot="1" x14ac:dyDescent="0.3">
      <c r="B21" s="70" t="s">
        <v>448</v>
      </c>
      <c r="C21" s="241">
        <v>683</v>
      </c>
      <c r="D21" s="309">
        <f>(C21/(C$22/100))%</f>
        <v>0.52700617283950613</v>
      </c>
      <c r="E21" s="252"/>
      <c r="F21" s="193"/>
      <c r="G21" s="65"/>
      <c r="H21" s="65"/>
      <c r="I21" s="65"/>
      <c r="J21" s="65"/>
    </row>
    <row r="22" spans="2:10" ht="36.75" customHeight="1" thickBot="1" x14ac:dyDescent="0.3">
      <c r="B22" s="310" t="s">
        <v>798</v>
      </c>
      <c r="C22" s="311">
        <f>SUM(C23:C24)</f>
        <v>1296</v>
      </c>
      <c r="D22" s="312">
        <f>(C22/(C$26/100))%</f>
        <v>0.62699564586357037</v>
      </c>
      <c r="E22" s="207"/>
      <c r="F22" s="159"/>
      <c r="G22" s="65"/>
      <c r="H22" s="65"/>
      <c r="I22" s="65"/>
      <c r="J22" s="65"/>
    </row>
    <row r="23" spans="2:10" ht="24" thickBot="1" x14ac:dyDescent="0.3">
      <c r="B23" s="70" t="s">
        <v>442</v>
      </c>
      <c r="C23" s="241">
        <v>71</v>
      </c>
      <c r="D23" s="309">
        <f>(C23/(C$22/100))%</f>
        <v>5.4783950617283944E-2</v>
      </c>
      <c r="E23" s="220"/>
      <c r="F23" s="160"/>
      <c r="G23" s="65"/>
      <c r="H23" s="65"/>
      <c r="I23" s="65"/>
      <c r="J23" s="65"/>
    </row>
    <row r="24" spans="2:10" ht="24" thickBot="1" x14ac:dyDescent="0.3">
      <c r="B24" s="70" t="s">
        <v>448</v>
      </c>
      <c r="C24" s="241">
        <v>1225</v>
      </c>
      <c r="D24" s="309">
        <f>(C24/(C$22/100))%</f>
        <v>0.94521604938271597</v>
      </c>
      <c r="E24" s="220"/>
      <c r="F24" s="160"/>
      <c r="G24" s="65"/>
      <c r="H24" s="65"/>
      <c r="I24" s="65"/>
      <c r="J24" s="65"/>
    </row>
    <row r="25" spans="2:10" ht="24" thickBot="1" x14ac:dyDescent="0.3">
      <c r="B25" s="310" t="s">
        <v>665</v>
      </c>
      <c r="C25" s="311">
        <v>0</v>
      </c>
      <c r="D25" s="312">
        <f>(C25/(C$26/100))%</f>
        <v>0</v>
      </c>
      <c r="E25" s="166"/>
      <c r="F25" s="161"/>
      <c r="G25" s="65"/>
      <c r="H25" s="65"/>
      <c r="I25" s="65"/>
      <c r="J25" s="65"/>
    </row>
    <row r="26" spans="2:10" ht="24" thickBot="1" x14ac:dyDescent="0.3">
      <c r="B26" s="67" t="s">
        <v>251</v>
      </c>
      <c r="C26" s="68">
        <f>C16+C22+C25+C19</f>
        <v>2067</v>
      </c>
      <c r="D26" s="238">
        <f>D25+D22+D16+D19</f>
        <v>1</v>
      </c>
      <c r="E26" s="166"/>
      <c r="F26" s="161"/>
      <c r="G26" s="65"/>
      <c r="H26" s="65"/>
      <c r="I26" s="65"/>
      <c r="J26" s="65"/>
    </row>
    <row r="27" spans="2:10" ht="23.25" x14ac:dyDescent="0.25">
      <c r="B27" s="187"/>
      <c r="C27" s="187"/>
      <c r="D27" s="161"/>
      <c r="E27" s="166"/>
      <c r="F27" s="161"/>
      <c r="G27" s="65"/>
      <c r="H27" s="65"/>
      <c r="I27" s="65"/>
      <c r="J27" s="65"/>
    </row>
    <row r="28" spans="2:10" ht="24" thickBot="1" x14ac:dyDescent="0.3">
      <c r="B28" s="187"/>
      <c r="C28" s="187"/>
      <c r="D28" s="161"/>
      <c r="E28" s="166"/>
      <c r="F28" s="161"/>
      <c r="G28" s="65"/>
      <c r="H28" s="65"/>
      <c r="I28" s="65"/>
      <c r="J28" s="65"/>
    </row>
    <row r="29" spans="2:10" ht="50.25" customHeight="1" thickBot="1" x14ac:dyDescent="0.4">
      <c r="B29" s="348" t="s">
        <v>800</v>
      </c>
      <c r="C29" s="349"/>
      <c r="D29" s="161"/>
      <c r="E29" s="161"/>
      <c r="F29" s="161"/>
      <c r="G29" s="65"/>
      <c r="H29" s="65"/>
      <c r="I29" s="65"/>
      <c r="J29" s="65"/>
    </row>
    <row r="30" spans="2:10" ht="24" thickBot="1" x14ac:dyDescent="0.4">
      <c r="B30" s="130"/>
      <c r="C30" s="130"/>
      <c r="D30" s="161"/>
      <c r="E30" s="161"/>
      <c r="F30" s="161"/>
      <c r="G30" s="65"/>
      <c r="H30" s="65"/>
      <c r="I30" s="65"/>
      <c r="J30" s="65"/>
    </row>
    <row r="31" spans="2:10" ht="24" thickBot="1" x14ac:dyDescent="0.3">
      <c r="B31" s="136" t="s">
        <v>10</v>
      </c>
      <c r="C31" s="137" t="s">
        <v>249</v>
      </c>
      <c r="D31" s="161"/>
      <c r="E31" s="161"/>
      <c r="F31" s="161"/>
      <c r="G31" s="65"/>
      <c r="H31" s="65"/>
      <c r="I31" s="65"/>
      <c r="J31" s="65"/>
    </row>
    <row r="32" spans="2:10" ht="131.25" customHeight="1" thickBot="1" x14ac:dyDescent="0.3">
      <c r="B32" s="132" t="s">
        <v>11</v>
      </c>
      <c r="C32" s="59" t="s">
        <v>803</v>
      </c>
      <c r="D32" s="161"/>
      <c r="E32" s="161"/>
      <c r="F32" s="161"/>
      <c r="G32" s="65"/>
      <c r="H32" s="65"/>
      <c r="I32" s="65"/>
      <c r="J32" s="65"/>
    </row>
    <row r="33" spans="2:10" ht="103.5" customHeight="1" thickBot="1" x14ac:dyDescent="0.3">
      <c r="B33" s="134" t="s">
        <v>277</v>
      </c>
      <c r="C33" s="135" t="s">
        <v>805</v>
      </c>
      <c r="D33" s="161"/>
      <c r="E33" s="161"/>
      <c r="F33" s="161"/>
      <c r="G33" s="65"/>
      <c r="H33" s="65"/>
      <c r="I33" s="65"/>
      <c r="J33" s="65"/>
    </row>
    <row r="34" spans="2:10" ht="23.25" x14ac:dyDescent="0.25">
      <c r="B34" s="187"/>
      <c r="C34" s="187"/>
      <c r="D34" s="161"/>
      <c r="E34" s="161"/>
      <c r="F34" s="161"/>
      <c r="G34" s="65"/>
      <c r="H34" s="65"/>
      <c r="I34" s="65"/>
      <c r="J34" s="65"/>
    </row>
    <row r="35" spans="2:10" ht="23.25" x14ac:dyDescent="0.25">
      <c r="B35" s="187"/>
      <c r="C35" s="187"/>
      <c r="D35" s="161"/>
      <c r="E35" s="161"/>
      <c r="F35" s="161"/>
      <c r="G35" s="65"/>
      <c r="H35" s="65"/>
      <c r="I35" s="65"/>
      <c r="J35" s="65"/>
    </row>
    <row r="36" spans="2:10" ht="69" customHeight="1" thickBot="1" x14ac:dyDescent="0.3">
      <c r="B36" s="187"/>
      <c r="C36" s="243"/>
      <c r="D36" s="244"/>
      <c r="E36" s="166"/>
      <c r="F36" s="161"/>
      <c r="G36" s="65"/>
      <c r="H36" s="65"/>
      <c r="I36" s="65"/>
      <c r="J36" s="65"/>
    </row>
    <row r="37" spans="2:10" ht="88.5" customHeight="1" thickBot="1" x14ac:dyDescent="0.3">
      <c r="B37" s="314" t="s">
        <v>791</v>
      </c>
      <c r="C37" s="377" t="s">
        <v>801</v>
      </c>
      <c r="D37" s="370"/>
      <c r="E37" s="370"/>
      <c r="F37" s="370"/>
      <c r="G37" s="371"/>
      <c r="H37" s="65"/>
      <c r="I37" s="65"/>
      <c r="J37" s="65"/>
    </row>
    <row r="38" spans="2:10" ht="42" customHeight="1" thickBot="1" x14ac:dyDescent="0.3">
      <c r="C38" s="369" t="s">
        <v>264</v>
      </c>
      <c r="D38" s="370"/>
      <c r="E38" s="370"/>
      <c r="F38" s="370"/>
      <c r="G38" s="371"/>
      <c r="H38" s="65"/>
      <c r="I38" s="65"/>
      <c r="J38" s="65"/>
    </row>
    <row r="39" spans="2:10" ht="24" thickBot="1" x14ac:dyDescent="0.3">
      <c r="C39" s="310" t="s">
        <v>796</v>
      </c>
      <c r="D39" s="310" t="s">
        <v>797</v>
      </c>
      <c r="E39" s="263" t="s">
        <v>798</v>
      </c>
      <c r="F39" s="65"/>
      <c r="G39" s="65"/>
      <c r="H39" s="65"/>
    </row>
    <row r="40" spans="2:10" ht="21.75" thickBot="1" x14ac:dyDescent="0.3">
      <c r="B40" s="70" t="s">
        <v>442</v>
      </c>
      <c r="C40" s="180">
        <f>(C17/(C$26/100))%</f>
        <v>1.4513788098693759E-3</v>
      </c>
      <c r="D40" s="180">
        <f>(C20/(C$26/100))%</f>
        <v>1.1611030478955007E-2</v>
      </c>
      <c r="E40" s="180">
        <f>(C23/(C$26/100))%</f>
        <v>3.434929850024189E-2</v>
      </c>
      <c r="F40" s="65"/>
      <c r="G40" s="65"/>
      <c r="H40" s="65"/>
    </row>
    <row r="41" spans="2:10" ht="21.75" thickBot="1" x14ac:dyDescent="0.3">
      <c r="B41" s="70" t="s">
        <v>448</v>
      </c>
      <c r="C41" s="180">
        <f>(C18/(C$26/100))%</f>
        <v>2.9511369134010642E-2</v>
      </c>
      <c r="D41" s="180">
        <f>(C21/(C$26/100))%</f>
        <v>0.33043057571359458</v>
      </c>
      <c r="E41" s="180">
        <f>(C24/(C$26/100))%</f>
        <v>0.59264634736332844</v>
      </c>
      <c r="F41" s="65"/>
      <c r="G41" s="65"/>
      <c r="H41" s="65"/>
    </row>
    <row r="42" spans="2:10" ht="24" thickBot="1" x14ac:dyDescent="0.3">
      <c r="B42" s="79" t="s">
        <v>260</v>
      </c>
      <c r="C42" s="212">
        <f>SUM(C40:C41)</f>
        <v>3.0962747943880018E-2</v>
      </c>
      <c r="D42" s="212">
        <f>SUM(D40:D41)</f>
        <v>0.34204160619254959</v>
      </c>
      <c r="E42" s="344">
        <f>E40+E41</f>
        <v>0.62699564586357037</v>
      </c>
      <c r="F42" s="65"/>
      <c r="G42" s="65"/>
      <c r="H42" s="65"/>
    </row>
    <row r="43" spans="2:10" ht="23.25" x14ac:dyDescent="0.25">
      <c r="B43" s="187"/>
      <c r="C43" s="187"/>
      <c r="D43" s="161"/>
      <c r="E43" s="161"/>
      <c r="F43" s="161"/>
      <c r="G43" s="65"/>
      <c r="H43" s="65"/>
      <c r="I43" s="65"/>
      <c r="J43" s="65"/>
    </row>
    <row r="44" spans="2:10" ht="23.25" x14ac:dyDescent="0.25">
      <c r="B44" s="187"/>
      <c r="C44" s="187"/>
      <c r="D44" s="161"/>
      <c r="E44" s="161"/>
      <c r="F44" s="161"/>
      <c r="G44" s="65"/>
      <c r="H44" s="65"/>
      <c r="I44" s="65"/>
      <c r="J44" s="65"/>
    </row>
    <row r="45" spans="2:10" ht="23.25" x14ac:dyDescent="0.25">
      <c r="B45" s="187"/>
      <c r="C45" s="187"/>
      <c r="D45" s="161"/>
      <c r="E45" s="161"/>
      <c r="F45" s="161"/>
      <c r="G45" s="65"/>
      <c r="H45" s="65"/>
      <c r="I45" s="65"/>
      <c r="J45" s="65"/>
    </row>
    <row r="46" spans="2:10" ht="75" customHeight="1" x14ac:dyDescent="0.25">
      <c r="B46" s="187"/>
      <c r="C46" s="187"/>
      <c r="D46" s="161"/>
      <c r="E46" s="161"/>
      <c r="F46" s="161"/>
      <c r="G46" s="65"/>
      <c r="H46" s="65"/>
      <c r="I46" s="65"/>
      <c r="J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x14ac:dyDescent="0.25">
      <c r="G74" s="65"/>
      <c r="H74" s="65"/>
      <c r="I74" s="65"/>
      <c r="J74" s="65"/>
    </row>
    <row r="75" spans="2:10" x14ac:dyDescent="0.25">
      <c r="B75" s="65"/>
      <c r="C75" s="65"/>
      <c r="D75" s="65"/>
      <c r="E75" s="65"/>
      <c r="F75" s="65"/>
      <c r="G75" s="65"/>
      <c r="H75" s="65"/>
      <c r="I75" s="65"/>
      <c r="J75" s="65"/>
    </row>
    <row r="76" spans="2:10" x14ac:dyDescent="0.25">
      <c r="B76" s="65"/>
      <c r="C76" s="65"/>
      <c r="D76" s="65"/>
      <c r="E76" s="65"/>
      <c r="F76" s="65"/>
      <c r="G76" s="65"/>
      <c r="H76" s="65"/>
      <c r="I76" s="65"/>
      <c r="J76" s="65"/>
    </row>
    <row r="77" spans="2:10" x14ac:dyDescent="0.25">
      <c r="B77" s="65"/>
      <c r="C77" s="65"/>
      <c r="D77" s="65"/>
      <c r="E77" s="65"/>
      <c r="F77" s="6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ht="23.25" x14ac:dyDescent="0.35">
      <c r="C89" s="131"/>
      <c r="D89" s="131"/>
      <c r="H89" s="65"/>
      <c r="I89" s="65"/>
    </row>
    <row r="90" spans="2:10" x14ac:dyDescent="0.25">
      <c r="H90" s="65"/>
      <c r="I90" s="65"/>
    </row>
    <row r="91" spans="2:10" x14ac:dyDescent="0.25">
      <c r="H91" s="65"/>
      <c r="I91" s="65"/>
    </row>
    <row r="92" spans="2:10" x14ac:dyDescent="0.25">
      <c r="H92" s="65"/>
      <c r="I92" s="65"/>
    </row>
    <row r="93" spans="2:10" x14ac:dyDescent="0.25">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38:G38"/>
    <mergeCell ref="I4:I5"/>
    <mergeCell ref="J4:J5"/>
    <mergeCell ref="B9:D9"/>
    <mergeCell ref="B29:C29"/>
    <mergeCell ref="C37:G37"/>
  </mergeCells>
  <dataValidations count="6">
    <dataValidation type="list" allowBlank="1" showInputMessage="1" showErrorMessage="1" promptTitle="VALORES POSIBLES ASIGNADOR IOT" sqref="F5" xr:uid="{4AACDDDF-34C4-498E-AE79-5A111ADD9571}">
      <formula1>"REQUERIDA,NO REQUERIDA"</formula1>
    </dataValidation>
    <dataValidation type="list" allowBlank="1" showInputMessage="1" showErrorMessage="1" sqref="G5" xr:uid="{1CF87CC2-E19D-479C-953E-5FD7E461EC36}">
      <formula1>"REQUERIDA,NO REQUERIDA"</formula1>
    </dataValidation>
    <dataValidation type="list" allowBlank="1" showInputMessage="1" showErrorMessage="1" sqref="I6" xr:uid="{14D6397E-C82B-475F-ADEB-2765F85BBBDE}">
      <formula1>"vultures@jpcert.or.jp,cve@mitre.org/cve@cert.org.tw,talos-cna@cisco.com/psirt@cisco.com,psirt@bosch.com,OTRO"</formula1>
    </dataValidation>
    <dataValidation type="list" allowBlank="1" showInputMessage="1" showErrorMessage="1" promptTitle="VALORES POSIBLES ASIGNADOR IOT" sqref="H6" xr:uid="{ACC282A3-8282-4967-BD11-850C86A7A45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AA130E86-7E95-4742-8881-5A1F4CA54B5D}">
      <formula1>"ALTOS,BAJOS,NO REQUERIDOS"</formula1>
    </dataValidation>
    <dataValidation type="list" allowBlank="1" showInputMessage="1" showErrorMessage="1" sqref="G4" xr:uid="{B140F799-CBB7-4866-962D-C54354A9B580}">
      <formula1>"ALTOS,BAJOS,NO REQUERIDOS"</formula1>
    </dataValidation>
  </dataValidations>
  <hyperlinks>
    <hyperlink ref="F5" r:id="rId1" display="cve@mitre.org/cve@cert.org.tw" xr:uid="{DB58F239-0815-4EBD-BEB6-461B2FA39A24}"/>
    <hyperlink ref="G5" r:id="rId2" display="vultures@jpcert.or.jp" xr:uid="{4B694C2D-017A-45E8-B113-6CA2FF6C4897}"/>
    <hyperlink ref="F4" r:id="rId3" display="cve@mitre.org/cve@cert.org.tw" xr:uid="{A0DA91E0-D72E-4C3E-894E-9BFE5BBC8BE8}"/>
    <hyperlink ref="G4" r:id="rId4" display="vultures@jpcert.or.jp" xr:uid="{C5840BC2-AE79-4500-9EB4-21215E9130FF}"/>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A966-9A4A-47E9-9F37-038FB1E42965}">
  <dimension ref="B2:K99"/>
  <sheetViews>
    <sheetView topLeftCell="C13" zoomScale="40" zoomScaleNormal="40" workbookViewId="0">
      <selection activeCell="C20" sqref="C20"/>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11.7109375" customWidth="1"/>
    <col min="8" max="8" width="100"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323.25" customHeight="1" thickTop="1" thickBot="1" x14ac:dyDescent="0.3">
      <c r="B4" s="338" t="s">
        <v>513</v>
      </c>
      <c r="C4" s="339" t="s">
        <v>514</v>
      </c>
      <c r="D4" s="340" t="s">
        <v>489</v>
      </c>
      <c r="E4" s="341" t="s">
        <v>282</v>
      </c>
      <c r="F4" s="332" t="s">
        <v>503</v>
      </c>
      <c r="G4" s="332" t="s">
        <v>503</v>
      </c>
      <c r="H4" s="343" t="s">
        <v>772</v>
      </c>
      <c r="I4" s="381" t="s">
        <v>781</v>
      </c>
      <c r="J4" s="378"/>
      <c r="K4" s="170"/>
    </row>
    <row r="5" spans="2:11" ht="297.75" customHeight="1" thickTop="1" thickBot="1" x14ac:dyDescent="0.3">
      <c r="B5" s="304" t="s">
        <v>459</v>
      </c>
      <c r="C5" s="297" t="s">
        <v>460</v>
      </c>
      <c r="D5" s="305" t="s">
        <v>461</v>
      </c>
      <c r="E5" s="289" t="s">
        <v>282</v>
      </c>
      <c r="F5" s="306" t="s">
        <v>462</v>
      </c>
      <c r="G5" s="306" t="s">
        <v>462</v>
      </c>
      <c r="H5" s="307" t="s">
        <v>757</v>
      </c>
      <c r="I5" s="382"/>
      <c r="J5" s="378"/>
      <c r="K5" s="171"/>
    </row>
    <row r="6" spans="2:11" ht="15.75" thickTop="1" x14ac:dyDescent="0.25">
      <c r="B6" s="109"/>
      <c r="C6" s="51"/>
      <c r="D6" s="21"/>
      <c r="E6" s="21"/>
      <c r="F6" s="21"/>
      <c r="G6" s="52"/>
      <c r="H6" s="53"/>
      <c r="I6" s="54"/>
      <c r="J6" s="296"/>
      <c r="K6" s="57"/>
    </row>
    <row r="7" spans="2:11" ht="32.25" customHeight="1" x14ac:dyDescent="0.25">
      <c r="B7" s="65"/>
      <c r="C7" s="65"/>
      <c r="D7" s="65"/>
      <c r="E7" s="65"/>
      <c r="F7" s="65"/>
      <c r="G7" s="65"/>
      <c r="H7" s="65"/>
      <c r="I7" s="65"/>
      <c r="J7" s="65"/>
    </row>
    <row r="8" spans="2:11" ht="32.25" customHeight="1" thickBot="1" x14ac:dyDescent="0.3">
      <c r="B8" s="65"/>
      <c r="C8" s="65"/>
      <c r="D8" s="65"/>
      <c r="E8" s="65"/>
      <c r="F8" s="65"/>
      <c r="G8" s="65"/>
      <c r="H8" s="65"/>
      <c r="I8" s="65"/>
      <c r="J8" s="65"/>
    </row>
    <row r="9" spans="2:11" ht="32.25" customHeight="1" thickTop="1" thickBot="1" x14ac:dyDescent="0.3">
      <c r="B9" s="345" t="s">
        <v>184</v>
      </c>
      <c r="C9" s="357"/>
      <c r="D9" s="358"/>
      <c r="E9" s="150"/>
      <c r="F9" s="150"/>
      <c r="G9" s="65"/>
      <c r="H9" s="65"/>
      <c r="I9" s="65"/>
      <c r="J9" s="65"/>
    </row>
    <row r="10" spans="2:11" ht="32.25" customHeight="1" thickTop="1" thickBot="1" x14ac:dyDescent="0.3">
      <c r="B10" s="6"/>
      <c r="C10" s="6"/>
      <c r="D10" s="7"/>
      <c r="E10" s="151"/>
      <c r="F10" s="151"/>
      <c r="G10" s="65"/>
      <c r="H10" s="65"/>
      <c r="I10" s="65"/>
      <c r="J10" s="65"/>
    </row>
    <row r="11" spans="2:11" ht="32.25" customHeight="1" thickBot="1" x14ac:dyDescent="0.4">
      <c r="B11" s="9" t="s">
        <v>10</v>
      </c>
      <c r="C11" s="10" t="s">
        <v>249</v>
      </c>
      <c r="D11" s="11"/>
      <c r="E11" s="126"/>
      <c r="F11" s="126"/>
      <c r="G11" s="65"/>
      <c r="H11" s="65"/>
      <c r="I11" s="65"/>
      <c r="J11" s="65"/>
    </row>
    <row r="12" spans="2:11" ht="126.75" customHeight="1" thickBot="1" x14ac:dyDescent="0.4">
      <c r="B12" s="13" t="s">
        <v>11</v>
      </c>
      <c r="C12" s="59" t="s">
        <v>808</v>
      </c>
      <c r="D12" s="12"/>
      <c r="E12" s="12"/>
      <c r="F12" s="12"/>
      <c r="G12" s="65"/>
      <c r="H12" s="65"/>
      <c r="I12" s="65"/>
      <c r="J12" s="65"/>
    </row>
    <row r="13" spans="2:11" ht="102.75" customHeight="1" thickBot="1" x14ac:dyDescent="0.4">
      <c r="B13" s="13" t="s">
        <v>277</v>
      </c>
      <c r="C13" s="59" t="s">
        <v>809</v>
      </c>
      <c r="D13" s="12"/>
      <c r="E13" s="12"/>
      <c r="F13" s="12"/>
      <c r="G13" s="65"/>
      <c r="H13" s="65"/>
      <c r="I13" s="65"/>
      <c r="J13" s="65"/>
    </row>
    <row r="14" spans="2:11" ht="72.75" customHeight="1" thickBot="1" x14ac:dyDescent="0.3">
      <c r="B14" s="61"/>
      <c r="C14" s="21"/>
      <c r="G14" s="65"/>
      <c r="H14" s="65"/>
      <c r="I14" s="65"/>
      <c r="J14" s="65"/>
    </row>
    <row r="15" spans="2:11" ht="72.75" customHeight="1" thickBot="1" x14ac:dyDescent="0.3">
      <c r="B15" s="31" t="s">
        <v>806</v>
      </c>
      <c r="C15" s="32" t="s">
        <v>12</v>
      </c>
      <c r="D15" s="162" t="s">
        <v>799</v>
      </c>
      <c r="E15" s="193"/>
      <c r="F15" s="193"/>
      <c r="G15" s="65"/>
      <c r="H15" s="65"/>
      <c r="I15" s="65"/>
      <c r="J15" s="65"/>
    </row>
    <row r="16" spans="2:11" ht="31.5" customHeight="1" thickBot="1" x14ac:dyDescent="0.3">
      <c r="B16" s="310" t="s">
        <v>796</v>
      </c>
      <c r="C16" s="311">
        <f>SUM(C17:C18)</f>
        <v>64</v>
      </c>
      <c r="D16" s="312">
        <f>(C16/(C$26/100))%</f>
        <v>3.0962747943880018E-2</v>
      </c>
      <c r="E16" s="252"/>
      <c r="F16" s="193"/>
      <c r="G16" s="65"/>
      <c r="H16" s="65"/>
      <c r="I16" s="65"/>
      <c r="J16" s="65"/>
    </row>
    <row r="17" spans="2:10" ht="35.25" customHeight="1" thickBot="1" x14ac:dyDescent="0.3">
      <c r="B17" s="70" t="s">
        <v>456</v>
      </c>
      <c r="C17" s="241">
        <v>6</v>
      </c>
      <c r="D17" s="309">
        <f>(C17/(C$16/100))%</f>
        <v>9.375E-2</v>
      </c>
      <c r="E17" s="252"/>
      <c r="F17" s="193"/>
      <c r="G17" s="65"/>
      <c r="H17" s="65"/>
      <c r="I17" s="65"/>
      <c r="J17" s="65"/>
    </row>
    <row r="18" spans="2:10" ht="35.25" customHeight="1" thickBot="1" x14ac:dyDescent="0.3">
      <c r="B18" s="70" t="s">
        <v>457</v>
      </c>
      <c r="C18" s="241">
        <v>58</v>
      </c>
      <c r="D18" s="309">
        <f>(C18/(C$16/100))%</f>
        <v>0.90625</v>
      </c>
      <c r="E18" s="252"/>
      <c r="F18" s="193"/>
      <c r="G18" s="65"/>
      <c r="H18" s="65"/>
      <c r="I18" s="65"/>
      <c r="J18" s="65"/>
    </row>
    <row r="19" spans="2:10" ht="35.25" customHeight="1" thickBot="1" x14ac:dyDescent="0.3">
      <c r="B19" s="310" t="s">
        <v>797</v>
      </c>
      <c r="C19" s="311">
        <f>SUM(C20:C21)</f>
        <v>707</v>
      </c>
      <c r="D19" s="312">
        <f>(C19/(C$26/100))%</f>
        <v>0.34204160619254959</v>
      </c>
      <c r="E19" s="252"/>
      <c r="F19" s="193"/>
      <c r="G19" s="65"/>
      <c r="H19" s="65"/>
      <c r="I19" s="65"/>
      <c r="J19" s="65"/>
    </row>
    <row r="20" spans="2:10" ht="35.25" customHeight="1" thickBot="1" x14ac:dyDescent="0.3">
      <c r="B20" s="70" t="s">
        <v>456</v>
      </c>
      <c r="C20" s="241">
        <v>34</v>
      </c>
      <c r="D20" s="309">
        <f>(C20/(C$22/100))%</f>
        <v>2.761982128350934E-2</v>
      </c>
      <c r="E20" s="252"/>
      <c r="F20" s="193"/>
      <c r="G20" s="65"/>
      <c r="H20" s="65"/>
      <c r="I20" s="65"/>
      <c r="J20" s="65"/>
    </row>
    <row r="21" spans="2:10" ht="35.25" customHeight="1" thickBot="1" x14ac:dyDescent="0.3">
      <c r="B21" s="70" t="s">
        <v>457</v>
      </c>
      <c r="C21" s="241">
        <v>673</v>
      </c>
      <c r="D21" s="309">
        <f>(C21/(C$22/100))%</f>
        <v>0.54670999187652314</v>
      </c>
      <c r="E21" s="252"/>
      <c r="F21" s="193"/>
      <c r="G21" s="65"/>
      <c r="H21" s="65"/>
      <c r="I21" s="65"/>
      <c r="J21" s="65"/>
    </row>
    <row r="22" spans="2:10" ht="36.75" customHeight="1" thickBot="1" x14ac:dyDescent="0.3">
      <c r="B22" s="310" t="s">
        <v>798</v>
      </c>
      <c r="C22" s="311">
        <f>SUM(C23:C24)</f>
        <v>1231</v>
      </c>
      <c r="D22" s="312">
        <f>(C22/(C$26/100))%</f>
        <v>0.59554910498306723</v>
      </c>
      <c r="E22" s="207"/>
      <c r="F22" s="159"/>
      <c r="G22" s="65"/>
      <c r="H22" s="65"/>
      <c r="I22" s="65"/>
      <c r="J22" s="65"/>
    </row>
    <row r="23" spans="2:10" ht="24" thickBot="1" x14ac:dyDescent="0.3">
      <c r="B23" s="70" t="s">
        <v>456</v>
      </c>
      <c r="C23" s="241">
        <v>44</v>
      </c>
      <c r="D23" s="309">
        <f>(C23/(C$22/100))%</f>
        <v>3.5743298131600321E-2</v>
      </c>
      <c r="E23" s="220"/>
      <c r="F23" s="160"/>
      <c r="G23" s="65"/>
      <c r="H23" s="65"/>
      <c r="I23" s="65"/>
      <c r="J23" s="65"/>
    </row>
    <row r="24" spans="2:10" ht="24" thickBot="1" x14ac:dyDescent="0.3">
      <c r="B24" s="70" t="s">
        <v>457</v>
      </c>
      <c r="C24" s="241">
        <v>1187</v>
      </c>
      <c r="D24" s="309">
        <f>(C24/(C$22/100))%</f>
        <v>0.96425670186839962</v>
      </c>
      <c r="E24" s="220"/>
      <c r="F24" s="160"/>
      <c r="G24" s="65"/>
      <c r="H24" s="65"/>
      <c r="I24" s="65"/>
      <c r="J24" s="65"/>
    </row>
    <row r="25" spans="2:10" ht="24" thickBot="1" x14ac:dyDescent="0.3">
      <c r="B25" s="310" t="s">
        <v>665</v>
      </c>
      <c r="C25" s="311">
        <v>65</v>
      </c>
      <c r="D25" s="312">
        <f>(C25/(C$26/100))%</f>
        <v>3.1446540880503145E-2</v>
      </c>
      <c r="E25" s="166"/>
      <c r="F25" s="161"/>
      <c r="G25" s="65"/>
      <c r="H25" s="65"/>
      <c r="I25" s="65"/>
      <c r="J25" s="65"/>
    </row>
    <row r="26" spans="2:10" ht="24" thickBot="1" x14ac:dyDescent="0.3">
      <c r="B26" s="67" t="s">
        <v>251</v>
      </c>
      <c r="C26" s="68">
        <f>C16+C22+C25+C19</f>
        <v>2067</v>
      </c>
      <c r="D26" s="238">
        <f>D25+D22+D16+D19</f>
        <v>1</v>
      </c>
      <c r="E26" s="166"/>
      <c r="F26" s="161"/>
      <c r="G26" s="65"/>
      <c r="H26" s="65"/>
      <c r="I26" s="65"/>
      <c r="J26" s="65"/>
    </row>
    <row r="27" spans="2:10" ht="23.25" x14ac:dyDescent="0.25">
      <c r="B27" s="187"/>
      <c r="C27" s="187"/>
      <c r="D27" s="161"/>
      <c r="E27" s="166"/>
      <c r="F27" s="161"/>
      <c r="G27" s="65"/>
      <c r="H27" s="65"/>
      <c r="I27" s="65"/>
      <c r="J27" s="65"/>
    </row>
    <row r="28" spans="2:10" ht="24" thickBot="1" x14ac:dyDescent="0.3">
      <c r="B28" s="187"/>
      <c r="C28" s="187"/>
      <c r="D28" s="161"/>
      <c r="E28" s="166"/>
      <c r="F28" s="161"/>
      <c r="G28" s="65"/>
      <c r="H28" s="65"/>
      <c r="I28" s="65"/>
      <c r="J28" s="65"/>
    </row>
    <row r="29" spans="2:10" ht="50.25" customHeight="1" thickBot="1" x14ac:dyDescent="0.4">
      <c r="B29" s="348" t="s">
        <v>807</v>
      </c>
      <c r="C29" s="349"/>
      <c r="D29" s="161"/>
      <c r="E29" s="161"/>
      <c r="F29" s="161"/>
      <c r="G29" s="65"/>
      <c r="H29" s="65"/>
      <c r="I29" s="65"/>
      <c r="J29" s="65"/>
    </row>
    <row r="30" spans="2:10" ht="24" thickBot="1" x14ac:dyDescent="0.4">
      <c r="B30" s="130"/>
      <c r="C30" s="130"/>
      <c r="D30" s="161"/>
      <c r="E30" s="161"/>
      <c r="F30" s="161"/>
      <c r="G30" s="65"/>
      <c r="H30" s="65"/>
      <c r="I30" s="65"/>
      <c r="J30" s="65"/>
    </row>
    <row r="31" spans="2:10" ht="24" thickBot="1" x14ac:dyDescent="0.3">
      <c r="B31" s="136" t="s">
        <v>10</v>
      </c>
      <c r="C31" s="137" t="s">
        <v>249</v>
      </c>
      <c r="D31" s="161"/>
      <c r="E31" s="161"/>
      <c r="F31" s="161"/>
      <c r="G31" s="65"/>
      <c r="H31" s="65"/>
      <c r="I31" s="65"/>
      <c r="J31" s="65"/>
    </row>
    <row r="32" spans="2:10" ht="131.25" customHeight="1" thickBot="1" x14ac:dyDescent="0.3">
      <c r="B32" s="132" t="s">
        <v>11</v>
      </c>
      <c r="C32" s="59" t="s">
        <v>808</v>
      </c>
      <c r="D32" s="161"/>
      <c r="E32" s="161"/>
      <c r="F32" s="161"/>
      <c r="G32" s="65"/>
      <c r="H32" s="65"/>
      <c r="I32" s="65"/>
      <c r="J32" s="65"/>
    </row>
    <row r="33" spans="2:10" ht="103.5" customHeight="1" thickBot="1" x14ac:dyDescent="0.3">
      <c r="B33" s="134" t="s">
        <v>277</v>
      </c>
      <c r="C33" s="135" t="s">
        <v>810</v>
      </c>
      <c r="D33" s="161"/>
      <c r="E33" s="161"/>
      <c r="F33" s="161"/>
      <c r="G33" s="65"/>
      <c r="H33" s="65"/>
      <c r="I33" s="65"/>
      <c r="J33" s="65"/>
    </row>
    <row r="34" spans="2:10" ht="23.25" x14ac:dyDescent="0.25">
      <c r="B34" s="187"/>
      <c r="C34" s="187"/>
      <c r="D34" s="161"/>
      <c r="E34" s="161"/>
      <c r="F34" s="161"/>
      <c r="G34" s="65"/>
      <c r="H34" s="65"/>
      <c r="I34" s="65"/>
      <c r="J34" s="65"/>
    </row>
    <row r="35" spans="2:10" ht="23.25" x14ac:dyDescent="0.25">
      <c r="B35" s="187"/>
      <c r="C35" s="187"/>
      <c r="D35" s="161"/>
      <c r="E35" s="161"/>
      <c r="F35" s="161"/>
      <c r="G35" s="65"/>
      <c r="H35" s="65"/>
      <c r="I35" s="65"/>
      <c r="J35" s="65"/>
    </row>
    <row r="36" spans="2:10" ht="69" customHeight="1" thickBot="1" x14ac:dyDescent="0.3">
      <c r="B36" s="187"/>
      <c r="C36" s="243"/>
      <c r="D36" s="244"/>
      <c r="E36" s="166"/>
      <c r="F36" s="161"/>
      <c r="G36" s="65"/>
      <c r="H36" s="65"/>
      <c r="I36" s="65"/>
      <c r="J36" s="65"/>
    </row>
    <row r="37" spans="2:10" ht="88.5" customHeight="1" thickBot="1" x14ac:dyDescent="0.3">
      <c r="B37" s="314" t="s">
        <v>762</v>
      </c>
      <c r="C37" s="377" t="s">
        <v>801</v>
      </c>
      <c r="D37" s="370"/>
      <c r="E37" s="370"/>
      <c r="F37" s="370"/>
      <c r="G37" s="371"/>
      <c r="H37" s="65"/>
      <c r="I37" s="65"/>
      <c r="J37" s="65"/>
    </row>
    <row r="38" spans="2:10" ht="42" customHeight="1" thickBot="1" x14ac:dyDescent="0.3">
      <c r="C38" s="369" t="s">
        <v>264</v>
      </c>
      <c r="D38" s="370"/>
      <c r="E38" s="370"/>
      <c r="F38" s="370"/>
      <c r="G38" s="371"/>
      <c r="H38" s="65"/>
      <c r="I38" s="65"/>
      <c r="J38" s="65"/>
    </row>
    <row r="39" spans="2:10" ht="24" thickBot="1" x14ac:dyDescent="0.3">
      <c r="C39" s="310" t="s">
        <v>796</v>
      </c>
      <c r="D39" s="310" t="s">
        <v>797</v>
      </c>
      <c r="E39" s="263" t="s">
        <v>798</v>
      </c>
      <c r="F39" s="65"/>
      <c r="G39" s="65"/>
      <c r="H39" s="65"/>
    </row>
    <row r="40" spans="2:10" ht="21.75" thickBot="1" x14ac:dyDescent="0.3">
      <c r="B40" s="70" t="s">
        <v>456</v>
      </c>
      <c r="C40" s="180">
        <f>(C17/(C$26/100))%</f>
        <v>2.9027576197387518E-3</v>
      </c>
      <c r="D40" s="180">
        <f>(C20/(C$26/100))%</f>
        <v>1.644895984518626E-2</v>
      </c>
      <c r="E40" s="180">
        <f>(C23/(C$26/100))%</f>
        <v>2.1286889211417512E-2</v>
      </c>
      <c r="F40" s="65"/>
      <c r="G40" s="65"/>
      <c r="H40" s="65"/>
    </row>
    <row r="41" spans="2:10" ht="21.75" thickBot="1" x14ac:dyDescent="0.3">
      <c r="B41" s="70" t="s">
        <v>457</v>
      </c>
      <c r="C41" s="180">
        <f>(C18/(C$26/100))%</f>
        <v>2.8059990324141262E-2</v>
      </c>
      <c r="D41" s="180">
        <f>(C21/(C$26/100))%</f>
        <v>0.32559264634736329</v>
      </c>
      <c r="E41" s="180">
        <f>(C24/(C$26/100))%</f>
        <v>0.57426221577164971</v>
      </c>
      <c r="F41" s="65"/>
      <c r="G41" s="65"/>
      <c r="H41" s="65"/>
    </row>
    <row r="42" spans="2:10" ht="24" thickBot="1" x14ac:dyDescent="0.3">
      <c r="B42" s="79" t="s">
        <v>260</v>
      </c>
      <c r="C42" s="212">
        <f>SUM(C40:C41)</f>
        <v>3.0962747943880015E-2</v>
      </c>
      <c r="D42" s="212">
        <f>SUM(D40:D41)</f>
        <v>0.34204160619254953</v>
      </c>
      <c r="E42" s="344">
        <f>E40+E41</f>
        <v>0.59554910498306723</v>
      </c>
      <c r="F42" s="65"/>
      <c r="G42" s="65"/>
      <c r="H42" s="65"/>
    </row>
    <row r="43" spans="2:10" ht="23.25" x14ac:dyDescent="0.25">
      <c r="B43" s="187"/>
      <c r="C43" s="187"/>
      <c r="D43" s="161"/>
      <c r="E43" s="161"/>
      <c r="F43" s="161"/>
      <c r="G43" s="65"/>
      <c r="H43" s="65"/>
      <c r="I43" s="65"/>
      <c r="J43" s="65"/>
    </row>
    <row r="44" spans="2:10" ht="23.25" x14ac:dyDescent="0.25">
      <c r="B44" s="187"/>
      <c r="C44" s="187"/>
      <c r="D44" s="161"/>
      <c r="E44" s="161"/>
      <c r="F44" s="161"/>
      <c r="G44" s="65"/>
      <c r="H44" s="65"/>
      <c r="I44" s="65"/>
      <c r="J44" s="65"/>
    </row>
    <row r="45" spans="2:10" ht="23.25" x14ac:dyDescent="0.25">
      <c r="B45" s="187"/>
      <c r="C45" s="187"/>
      <c r="D45" s="161"/>
      <c r="E45" s="161"/>
      <c r="F45" s="161"/>
      <c r="G45" s="65"/>
      <c r="H45" s="65"/>
      <c r="I45" s="65"/>
      <c r="J45" s="65"/>
    </row>
    <row r="46" spans="2:10" ht="75" customHeight="1" x14ac:dyDescent="0.25">
      <c r="B46" s="187"/>
      <c r="C46" s="187"/>
      <c r="D46" s="161"/>
      <c r="E46" s="161"/>
      <c r="F46" s="161"/>
      <c r="G46" s="65"/>
      <c r="H46" s="65"/>
      <c r="I46" s="65"/>
      <c r="J46" s="65"/>
    </row>
    <row r="47" spans="2:10" ht="108.75" customHeight="1" x14ac:dyDescent="0.25">
      <c r="B47" s="187"/>
      <c r="C47" s="187"/>
      <c r="D47" s="161"/>
      <c r="E47" s="161"/>
      <c r="F47" s="161"/>
      <c r="G47" s="65"/>
      <c r="H47" s="65"/>
      <c r="I47" s="65"/>
      <c r="J47" s="65"/>
    </row>
    <row r="48" spans="2:10" ht="23.25" x14ac:dyDescent="0.25">
      <c r="B48" s="187"/>
      <c r="C48" s="187"/>
      <c r="D48" s="161"/>
      <c r="E48" s="161"/>
      <c r="F48" s="161"/>
      <c r="G48" s="65"/>
      <c r="H48" s="65"/>
      <c r="I48" s="65"/>
      <c r="J48" s="65"/>
    </row>
    <row r="49" spans="2:10" ht="23.25" x14ac:dyDescent="0.25">
      <c r="B49" s="187"/>
      <c r="C49" s="187"/>
      <c r="D49" s="161"/>
      <c r="E49" s="161"/>
      <c r="F49" s="161"/>
      <c r="G49" s="65"/>
      <c r="H49" s="65"/>
      <c r="I49" s="65"/>
      <c r="J49" s="65"/>
    </row>
    <row r="50" spans="2:10" ht="23.25" x14ac:dyDescent="0.25">
      <c r="B50" s="187"/>
      <c r="C50" s="187"/>
      <c r="D50" s="161"/>
      <c r="E50" s="161"/>
      <c r="F50" s="161"/>
      <c r="G50" s="65"/>
      <c r="H50" s="65"/>
      <c r="I50" s="65"/>
      <c r="J50" s="65"/>
    </row>
    <row r="51" spans="2:10" ht="23.25" x14ac:dyDescent="0.25">
      <c r="B51" s="187"/>
      <c r="C51" s="187"/>
      <c r="D51" s="161"/>
      <c r="E51" s="161"/>
      <c r="F51" s="161"/>
      <c r="G51" s="65"/>
      <c r="H51" s="65"/>
      <c r="I51" s="65"/>
      <c r="J51" s="65"/>
    </row>
    <row r="52" spans="2:10" ht="42" customHeight="1" x14ac:dyDescent="0.25">
      <c r="B52" s="187"/>
      <c r="C52" s="187"/>
      <c r="D52" s="161"/>
      <c r="E52" s="161"/>
      <c r="F52" s="161"/>
      <c r="G52" s="65"/>
      <c r="H52" s="65"/>
      <c r="I52" s="65"/>
      <c r="J52" s="65"/>
    </row>
    <row r="53" spans="2:10" ht="50.25" customHeight="1" x14ac:dyDescent="0.25">
      <c r="B53" s="187"/>
      <c r="C53" s="187"/>
      <c r="D53" s="161"/>
      <c r="E53" s="161"/>
      <c r="F53" s="161"/>
      <c r="G53" s="65"/>
      <c r="H53" s="65"/>
      <c r="I53" s="65"/>
      <c r="J53" s="65"/>
    </row>
    <row r="54" spans="2:10" ht="23.25" x14ac:dyDescent="0.25">
      <c r="B54" s="187"/>
      <c r="C54" s="187"/>
      <c r="D54" s="161"/>
      <c r="E54" s="161"/>
      <c r="F54" s="161"/>
      <c r="G54" s="65"/>
      <c r="H54" s="65"/>
      <c r="I54" s="65"/>
      <c r="J54" s="65"/>
    </row>
    <row r="55" spans="2:10" ht="23.25" x14ac:dyDescent="0.25">
      <c r="B55" s="187"/>
      <c r="C55" s="187"/>
      <c r="D55" s="161"/>
      <c r="E55" s="161"/>
      <c r="F55" s="161"/>
      <c r="G55" s="65"/>
      <c r="H55" s="65"/>
      <c r="I55" s="65"/>
      <c r="J55" s="65"/>
    </row>
    <row r="56" spans="2:10" ht="23.25" x14ac:dyDescent="0.25">
      <c r="B56" s="187"/>
      <c r="C56" s="187"/>
      <c r="D56" s="161"/>
      <c r="E56" s="161"/>
      <c r="F56" s="161"/>
      <c r="G56" s="65"/>
      <c r="H56" s="65"/>
      <c r="I56" s="65"/>
      <c r="J56" s="65"/>
    </row>
    <row r="57" spans="2:10" ht="23.25" x14ac:dyDescent="0.25">
      <c r="B57" s="187"/>
      <c r="C57" s="187"/>
      <c r="D57" s="161"/>
      <c r="E57" s="161"/>
      <c r="F57" s="161"/>
      <c r="G57" s="65"/>
      <c r="H57" s="65"/>
      <c r="I57" s="65"/>
      <c r="J57" s="65"/>
    </row>
    <row r="58" spans="2:10" ht="23.25" x14ac:dyDescent="0.25">
      <c r="B58" s="187"/>
      <c r="C58" s="187"/>
      <c r="D58" s="161"/>
      <c r="E58" s="161"/>
      <c r="F58" s="161"/>
      <c r="G58" s="65"/>
      <c r="H58" s="65"/>
      <c r="I58" s="65"/>
      <c r="J58" s="65"/>
    </row>
    <row r="59" spans="2:10" ht="23.25" x14ac:dyDescent="0.25">
      <c r="B59" s="187"/>
      <c r="C59" s="187"/>
      <c r="D59" s="161"/>
      <c r="E59" s="161"/>
      <c r="F59" s="161"/>
      <c r="G59" s="65"/>
      <c r="H59" s="65"/>
      <c r="I59" s="65"/>
      <c r="J59" s="65"/>
    </row>
    <row r="60" spans="2:10" ht="23.25" x14ac:dyDescent="0.25">
      <c r="B60" s="187"/>
      <c r="C60" s="187"/>
      <c r="D60" s="161"/>
      <c r="E60" s="161"/>
      <c r="F60" s="161"/>
      <c r="G60" s="65"/>
      <c r="H60" s="65"/>
      <c r="I60" s="65"/>
      <c r="J60" s="65"/>
    </row>
    <row r="61" spans="2:10" ht="23.25" x14ac:dyDescent="0.25">
      <c r="B61" s="187"/>
      <c r="C61" s="187"/>
      <c r="D61" s="161"/>
      <c r="E61" s="161"/>
      <c r="F61" s="161"/>
      <c r="G61" s="65"/>
      <c r="H61" s="65"/>
      <c r="I61" s="65"/>
      <c r="J61" s="65"/>
    </row>
    <row r="62" spans="2:10" ht="23.25" x14ac:dyDescent="0.25">
      <c r="B62" s="187"/>
      <c r="C62" s="187"/>
      <c r="D62" s="161"/>
      <c r="E62" s="161"/>
      <c r="F62" s="161"/>
      <c r="G62" s="65"/>
      <c r="H62" s="65"/>
      <c r="I62" s="65"/>
      <c r="J62" s="65"/>
    </row>
    <row r="63" spans="2:10" ht="23.25" x14ac:dyDescent="0.25">
      <c r="B63" s="187"/>
      <c r="C63" s="187"/>
      <c r="D63" s="161"/>
      <c r="E63" s="161"/>
      <c r="F63" s="161"/>
      <c r="G63" s="65"/>
      <c r="H63" s="65"/>
      <c r="I63" s="65"/>
      <c r="J63" s="65"/>
    </row>
    <row r="64" spans="2:10" ht="23.25" x14ac:dyDescent="0.25">
      <c r="B64" s="187"/>
      <c r="C64" s="187"/>
      <c r="D64" s="161"/>
      <c r="E64" s="161"/>
      <c r="F64" s="161"/>
      <c r="G64" s="65"/>
      <c r="H64" s="65"/>
      <c r="I64" s="65"/>
      <c r="J64" s="65"/>
    </row>
    <row r="65" spans="2:10" ht="23.25" x14ac:dyDescent="0.25">
      <c r="B65" s="187"/>
      <c r="C65" s="187"/>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3.25" x14ac:dyDescent="0.25">
      <c r="B68" s="187"/>
      <c r="C68" s="187"/>
      <c r="D68" s="161"/>
      <c r="E68" s="161"/>
      <c r="F68" s="161"/>
      <c r="G68" s="65"/>
      <c r="H68" s="65"/>
      <c r="I68" s="65"/>
      <c r="J68" s="65"/>
    </row>
    <row r="69" spans="2:10" ht="23.25" x14ac:dyDescent="0.25">
      <c r="B69" s="187"/>
      <c r="C69" s="187"/>
      <c r="D69" s="161"/>
      <c r="E69" s="161"/>
      <c r="F69" s="161"/>
      <c r="G69" s="65"/>
      <c r="H69" s="65"/>
      <c r="I69" s="65"/>
      <c r="J69" s="65"/>
    </row>
    <row r="70" spans="2:10" ht="23.25" x14ac:dyDescent="0.25">
      <c r="B70" s="187"/>
      <c r="C70" s="187"/>
      <c r="D70" s="161"/>
      <c r="E70" s="161"/>
      <c r="F70" s="161"/>
      <c r="G70" s="65"/>
      <c r="H70" s="65"/>
      <c r="I70" s="65"/>
      <c r="J70" s="65"/>
    </row>
    <row r="71" spans="2:10" ht="23.25" x14ac:dyDescent="0.25">
      <c r="B71" s="187"/>
      <c r="C71" s="187"/>
      <c r="D71" s="161"/>
      <c r="E71" s="161"/>
      <c r="F71" s="161"/>
      <c r="G71" s="65"/>
      <c r="H71" s="65"/>
      <c r="I71" s="65"/>
      <c r="J71" s="65"/>
    </row>
    <row r="72" spans="2:10" ht="23.25" x14ac:dyDescent="0.25">
      <c r="B72" s="187"/>
      <c r="C72" s="187"/>
      <c r="D72" s="161"/>
      <c r="E72" s="161"/>
      <c r="F72" s="161"/>
      <c r="G72" s="65"/>
      <c r="H72" s="65"/>
      <c r="I72" s="65"/>
      <c r="J72" s="65"/>
    </row>
    <row r="73" spans="2:10" ht="23.25" x14ac:dyDescent="0.25">
      <c r="B73" s="187"/>
      <c r="C73" s="187"/>
      <c r="D73" s="161"/>
      <c r="E73" s="161"/>
      <c r="F73" s="161"/>
      <c r="G73" s="65"/>
      <c r="H73" s="65"/>
      <c r="I73" s="65"/>
      <c r="J73" s="65"/>
    </row>
    <row r="74" spans="2:10" x14ac:dyDescent="0.25">
      <c r="G74" s="65"/>
      <c r="H74" s="65"/>
      <c r="I74" s="65"/>
      <c r="J74" s="65"/>
    </row>
    <row r="75" spans="2:10" x14ac:dyDescent="0.25">
      <c r="B75" s="65"/>
      <c r="C75" s="65"/>
      <c r="D75" s="65"/>
      <c r="E75" s="65"/>
      <c r="F75" s="65"/>
      <c r="G75" s="65"/>
      <c r="H75" s="65"/>
      <c r="I75" s="65"/>
      <c r="J75" s="65"/>
    </row>
    <row r="76" spans="2:10" x14ac:dyDescent="0.25">
      <c r="B76" s="65"/>
      <c r="C76" s="65"/>
      <c r="D76" s="65"/>
      <c r="E76" s="65"/>
      <c r="F76" s="65"/>
      <c r="G76" s="65"/>
      <c r="H76" s="65"/>
      <c r="I76" s="65"/>
      <c r="J76" s="65"/>
    </row>
    <row r="77" spans="2:10" x14ac:dyDescent="0.25">
      <c r="B77" s="65"/>
      <c r="C77" s="65"/>
      <c r="D77" s="65"/>
      <c r="E77" s="65"/>
      <c r="F77" s="65"/>
      <c r="G77" s="65"/>
      <c r="H77" s="65"/>
      <c r="I77" s="65"/>
      <c r="J77" s="65"/>
    </row>
    <row r="78" spans="2:10" x14ac:dyDescent="0.25">
      <c r="B78" s="65"/>
      <c r="C78" s="65"/>
      <c r="D78" s="65"/>
      <c r="E78" s="65"/>
      <c r="F78" s="65"/>
      <c r="G78" s="65"/>
      <c r="H78" s="65"/>
      <c r="I78" s="65"/>
      <c r="J78" s="65"/>
    </row>
    <row r="79" spans="2:10" x14ac:dyDescent="0.25">
      <c r="B79" s="65"/>
      <c r="C79" s="65"/>
      <c r="D79" s="65"/>
      <c r="E79" s="65"/>
      <c r="F79" s="65"/>
      <c r="G79" s="65"/>
      <c r="H79" s="65"/>
      <c r="I79" s="65"/>
      <c r="J79" s="65"/>
    </row>
    <row r="80" spans="2:10" x14ac:dyDescent="0.25">
      <c r="B80" s="65"/>
      <c r="C80" s="65"/>
      <c r="D80" s="65"/>
      <c r="E80" s="65"/>
      <c r="F80" s="65"/>
      <c r="G80" s="65"/>
      <c r="H80" s="65"/>
      <c r="I80" s="65"/>
      <c r="J80" s="65"/>
    </row>
    <row r="81" spans="2:10" x14ac:dyDescent="0.25">
      <c r="B81" s="65"/>
      <c r="C81" s="65"/>
      <c r="D81" s="65"/>
      <c r="E81" s="65"/>
      <c r="F81" s="65"/>
      <c r="G81" s="65"/>
      <c r="H81" s="65"/>
      <c r="I81" s="65"/>
      <c r="J81" s="65"/>
    </row>
    <row r="82" spans="2:10" x14ac:dyDescent="0.25">
      <c r="B82" s="65"/>
      <c r="C82" s="65"/>
      <c r="D82" s="65"/>
      <c r="E82" s="65"/>
      <c r="F82" s="65"/>
      <c r="G82" s="65"/>
      <c r="H82" s="65"/>
      <c r="I82" s="65"/>
      <c r="J82" s="65"/>
    </row>
    <row r="83" spans="2:10" x14ac:dyDescent="0.25">
      <c r="B83" s="65"/>
      <c r="C83" s="65"/>
      <c r="D83" s="65"/>
      <c r="E83" s="65"/>
      <c r="F83" s="65"/>
      <c r="G83" s="65"/>
      <c r="H83" s="65"/>
      <c r="I83" s="65"/>
      <c r="J83" s="65"/>
    </row>
    <row r="84" spans="2:10" x14ac:dyDescent="0.25">
      <c r="B84" s="65"/>
      <c r="C84" s="65"/>
      <c r="D84" s="65"/>
      <c r="E84" s="65"/>
      <c r="F84" s="65"/>
      <c r="G84" s="65"/>
      <c r="H84" s="65"/>
      <c r="I84" s="65"/>
      <c r="J84" s="65"/>
    </row>
    <row r="85" spans="2:10" x14ac:dyDescent="0.25">
      <c r="B85" s="65"/>
      <c r="C85" s="65"/>
      <c r="D85" s="65"/>
      <c r="E85" s="65"/>
      <c r="F85" s="65"/>
      <c r="G85" s="65"/>
      <c r="H85" s="65"/>
      <c r="I85" s="65"/>
      <c r="J85" s="65"/>
    </row>
    <row r="86" spans="2:10" x14ac:dyDescent="0.25">
      <c r="B86" s="65"/>
      <c r="C86" s="65"/>
      <c r="D86" s="65"/>
      <c r="E86" s="65"/>
      <c r="F86" s="65"/>
      <c r="G86" s="65"/>
      <c r="H86" s="65"/>
      <c r="I86" s="65"/>
    </row>
    <row r="87" spans="2:10" x14ac:dyDescent="0.25">
      <c r="B87" s="65"/>
      <c r="C87" s="65"/>
      <c r="D87" s="65"/>
      <c r="E87" s="65"/>
      <c r="F87" s="65"/>
      <c r="G87" s="65"/>
      <c r="H87" s="65"/>
      <c r="I87" s="65"/>
    </row>
    <row r="88" spans="2:10" x14ac:dyDescent="0.25">
      <c r="B88" s="65"/>
      <c r="C88" s="65"/>
      <c r="D88" s="65"/>
      <c r="E88" s="65"/>
      <c r="F88" s="65"/>
      <c r="G88" s="65"/>
      <c r="H88" s="65"/>
      <c r="I88" s="65"/>
    </row>
    <row r="89" spans="2:10" ht="23.25" x14ac:dyDescent="0.35">
      <c r="C89" s="131"/>
      <c r="D89" s="131"/>
      <c r="H89" s="65"/>
      <c r="I89" s="65"/>
    </row>
    <row r="90" spans="2:10" x14ac:dyDescent="0.25">
      <c r="H90" s="65"/>
      <c r="I90" s="65"/>
    </row>
    <row r="91" spans="2:10" x14ac:dyDescent="0.25">
      <c r="H91" s="65"/>
      <c r="I91" s="65"/>
    </row>
    <row r="92" spans="2:10" x14ac:dyDescent="0.25">
      <c r="H92" s="65"/>
      <c r="I92" s="65"/>
    </row>
    <row r="93" spans="2:10" x14ac:dyDescent="0.25">
      <c r="H93" s="65"/>
      <c r="I93" s="65"/>
    </row>
    <row r="94" spans="2:10" x14ac:dyDescent="0.25">
      <c r="H94" s="65"/>
      <c r="I94" s="65"/>
    </row>
    <row r="95" spans="2:10" x14ac:dyDescent="0.25">
      <c r="H95" s="65"/>
      <c r="I95" s="65"/>
    </row>
    <row r="96" spans="2:10" x14ac:dyDescent="0.25">
      <c r="H96" s="65"/>
      <c r="I96" s="65"/>
    </row>
    <row r="97" spans="8:8" x14ac:dyDescent="0.25">
      <c r="H97" s="65"/>
    </row>
    <row r="98" spans="8:8" x14ac:dyDescent="0.25">
      <c r="H98" s="65"/>
    </row>
    <row r="99" spans="8:8" x14ac:dyDescent="0.25">
      <c r="H99" s="65"/>
    </row>
  </sheetData>
  <mergeCells count="6">
    <mergeCell ref="C38:G38"/>
    <mergeCell ref="I4:I5"/>
    <mergeCell ref="J4:J5"/>
    <mergeCell ref="B9:D9"/>
    <mergeCell ref="B29:C29"/>
    <mergeCell ref="C37:G37"/>
  </mergeCells>
  <dataValidations count="5">
    <dataValidation type="list" allowBlank="1" showInputMessage="1" showErrorMessage="1" sqref="G4" xr:uid="{DD412FE2-4376-4F64-8ACE-E0C671A8E9DB}">
      <formula1>"ALTOS,BAJOS,NO REQUERIDOS"</formula1>
    </dataValidation>
    <dataValidation type="list" allowBlank="1" showInputMessage="1" showErrorMessage="1" promptTitle="VALORES POSIBLES ASIGNADOR IOT" sqref="F4" xr:uid="{CCC890BA-A2DC-4380-A052-DF15472D14C1}">
      <formula1>"ALTOS,BAJOS,NO REQUERIDOS"</formula1>
    </dataValidation>
    <dataValidation type="list" allowBlank="1" showInputMessage="1" showErrorMessage="1" promptTitle="VALORES POSIBLES ASIGNADOR IOT" sqref="H6" xr:uid="{AFF5DDF5-3740-449E-A695-9E54732F149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CA65192C-C1F6-44EC-82F5-823F53F93E00}">
      <formula1>"vultures@jpcert.or.jp,cve@mitre.org/cve@cert.org.tw,talos-cna@cisco.com/psirt@cisco.com,psirt@bosch.com,OTRO"</formula1>
    </dataValidation>
    <dataValidation type="list" allowBlank="1" showInputMessage="1" showErrorMessage="1" promptTitle="VALORES POSIBLES ASIGNADOR IOT" sqref="F5:G5" xr:uid="{63ABC4C5-5AE1-4152-B58A-D64C131186D2}">
      <formula1>"MODIFICADO,NO MODIFICADO"</formula1>
    </dataValidation>
  </dataValidations>
  <hyperlinks>
    <hyperlink ref="F4" r:id="rId1" display="cve@mitre.org/cve@cert.org.tw" xr:uid="{4FB43C3E-3ABA-4272-AE81-F09A1324D27C}"/>
    <hyperlink ref="G4" r:id="rId2" display="vultures@jpcert.or.jp" xr:uid="{39A90105-FD57-45D9-9EDB-063F260F7A54}"/>
    <hyperlink ref="F5" r:id="rId3" display="cve@mitre.org/cve@cert.org.tw" xr:uid="{4A23BA99-3CFA-44F4-B3BE-C36E60BB3670}"/>
    <hyperlink ref="G5" r:id="rId4" display="cve@mitre.org/cve@cert.org.tw" xr:uid="{C6389B5E-B5C7-4A21-8BC9-B5D5E50B9425}"/>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48C4-1699-44E5-BB38-D23B8FBD65D7}">
  <dimension ref="B2:I36"/>
  <sheetViews>
    <sheetView topLeftCell="A20" zoomScale="70" zoomScaleNormal="70" workbookViewId="0">
      <selection activeCell="B28" sqref="B28:D36"/>
    </sheetView>
  </sheetViews>
  <sheetFormatPr baseColWidth="10" defaultRowHeight="15" x14ac:dyDescent="0.25"/>
  <cols>
    <col min="1" max="1" width="49.7109375" customWidth="1"/>
    <col min="2" max="2" width="81" customWidth="1"/>
    <col min="3" max="4" width="49.28515625" customWidth="1"/>
    <col min="5" max="5" width="51.42578125" customWidth="1"/>
    <col min="6" max="6" width="41.7109375" customWidth="1"/>
    <col min="7" max="7" width="58.28515625" customWidth="1"/>
    <col min="8" max="8" width="55.28515625" customWidth="1"/>
  </cols>
  <sheetData>
    <row r="2" spans="2:9" ht="15.75" thickBot="1" x14ac:dyDescent="0.3">
      <c r="B2" s="83"/>
      <c r="C2" s="30"/>
      <c r="D2" s="30"/>
      <c r="E2" s="30"/>
    </row>
    <row r="3" spans="2:9" ht="24" thickBot="1" x14ac:dyDescent="0.3">
      <c r="B3" s="45"/>
      <c r="C3" s="389" t="s">
        <v>259</v>
      </c>
      <c r="D3" s="390"/>
      <c r="E3" s="391"/>
      <c r="F3" s="391"/>
      <c r="G3" s="391"/>
      <c r="H3" s="392"/>
    </row>
    <row r="4" spans="2:9" ht="24" thickBot="1" x14ac:dyDescent="0.3">
      <c r="B4" s="82"/>
      <c r="C4" s="383" t="s">
        <v>252</v>
      </c>
      <c r="D4" s="384"/>
      <c r="E4" s="385"/>
      <c r="F4" s="386" t="s">
        <v>257</v>
      </c>
      <c r="G4" s="387"/>
      <c r="H4" s="388"/>
    </row>
    <row r="5" spans="2:9" ht="24" thickBot="1" x14ac:dyDescent="0.3">
      <c r="B5" s="79" t="s">
        <v>258</v>
      </c>
      <c r="C5" s="88" t="s">
        <v>261</v>
      </c>
      <c r="D5" s="90" t="s">
        <v>262</v>
      </c>
      <c r="E5" s="90" t="s">
        <v>13</v>
      </c>
      <c r="F5" s="86" t="s">
        <v>261</v>
      </c>
      <c r="G5" s="90" t="s">
        <v>262</v>
      </c>
      <c r="H5" s="90" t="s">
        <v>13</v>
      </c>
      <c r="I5" s="89"/>
    </row>
    <row r="6" spans="2:9" ht="21" x14ac:dyDescent="0.25">
      <c r="B6" s="70">
        <v>2023</v>
      </c>
      <c r="C6" s="63">
        <v>23</v>
      </c>
      <c r="D6" s="85">
        <v>1.1599999999999999E-2</v>
      </c>
      <c r="E6" s="85">
        <v>1.1599999999999999E-2</v>
      </c>
      <c r="F6" s="87">
        <v>23</v>
      </c>
      <c r="G6" s="84">
        <v>1.1599999999999999E-2</v>
      </c>
      <c r="H6" s="84">
        <v>1.1599999999999999E-2</v>
      </c>
    </row>
    <row r="7" spans="2:9" ht="21" x14ac:dyDescent="0.25">
      <c r="B7" s="73">
        <v>2022</v>
      </c>
      <c r="C7" s="64">
        <v>695</v>
      </c>
      <c r="D7" s="74">
        <v>0.3498</v>
      </c>
      <c r="E7" s="74">
        <v>0.3498</v>
      </c>
      <c r="F7" s="64">
        <v>695</v>
      </c>
      <c r="G7" s="74">
        <v>0.3498</v>
      </c>
      <c r="H7" s="74">
        <v>0.3498</v>
      </c>
    </row>
    <row r="8" spans="2:9" ht="21" x14ac:dyDescent="0.25">
      <c r="B8" s="75">
        <v>2021</v>
      </c>
      <c r="C8" s="64">
        <v>353</v>
      </c>
      <c r="D8" s="74">
        <v>0.17760000000000001</v>
      </c>
      <c r="E8" s="74">
        <v>0.17760000000000001</v>
      </c>
      <c r="F8" s="64">
        <v>353</v>
      </c>
      <c r="G8" s="74">
        <v>0.17760000000000001</v>
      </c>
      <c r="H8" s="74">
        <v>0.17760000000000001</v>
      </c>
    </row>
    <row r="9" spans="2:9" ht="21" x14ac:dyDescent="0.25">
      <c r="B9" s="75">
        <v>2020</v>
      </c>
      <c r="C9" s="64">
        <v>374</v>
      </c>
      <c r="D9" s="74">
        <v>0.18820000000000001</v>
      </c>
      <c r="E9" s="74">
        <v>0.18820000000000001</v>
      </c>
      <c r="F9" s="64">
        <v>374</v>
      </c>
      <c r="G9" s="74">
        <v>0.18820000000000001</v>
      </c>
      <c r="H9" s="74">
        <v>0.18820000000000001</v>
      </c>
    </row>
    <row r="10" spans="2:9" ht="21" x14ac:dyDescent="0.25">
      <c r="B10" s="75">
        <v>2019</v>
      </c>
      <c r="C10" s="64">
        <v>392</v>
      </c>
      <c r="D10" s="74">
        <v>0.1973</v>
      </c>
      <c r="E10" s="74">
        <v>0.1973</v>
      </c>
      <c r="F10" s="64">
        <v>392</v>
      </c>
      <c r="G10" s="74">
        <v>0.1973</v>
      </c>
      <c r="H10" s="74">
        <v>0.1973</v>
      </c>
    </row>
    <row r="11" spans="2:9" ht="21" x14ac:dyDescent="0.25">
      <c r="B11" s="75" t="s">
        <v>253</v>
      </c>
      <c r="C11" s="64">
        <v>100</v>
      </c>
      <c r="D11" s="74">
        <v>5.0299999999999997E-2</v>
      </c>
      <c r="E11" s="74">
        <v>5.0299999999999997E-2</v>
      </c>
      <c r="F11" s="64">
        <v>100</v>
      </c>
      <c r="G11" s="74">
        <v>5.0299999999999997E-2</v>
      </c>
      <c r="H11" s="74">
        <v>5.0299999999999997E-2</v>
      </c>
    </row>
    <row r="12" spans="2:9" ht="21.75" thickBot="1" x14ac:dyDescent="0.3">
      <c r="B12" s="76" t="s">
        <v>250</v>
      </c>
      <c r="C12" s="77">
        <v>50</v>
      </c>
      <c r="D12" s="78">
        <v>2.52E-2</v>
      </c>
      <c r="E12" s="78">
        <v>2.52E-2</v>
      </c>
      <c r="F12" s="77">
        <v>50</v>
      </c>
      <c r="G12" s="78">
        <v>2.52E-2</v>
      </c>
      <c r="H12" s="78">
        <v>2.52E-2</v>
      </c>
    </row>
    <row r="13" spans="2:9" ht="24" thickBot="1" x14ac:dyDescent="0.3">
      <c r="B13" s="79" t="s">
        <v>260</v>
      </c>
      <c r="C13" s="80">
        <f t="shared" ref="C13:H13" si="0">SUM(C6:C12)</f>
        <v>1987</v>
      </c>
      <c r="D13" s="81">
        <f t="shared" si="0"/>
        <v>1</v>
      </c>
      <c r="E13" s="81">
        <f t="shared" si="0"/>
        <v>1</v>
      </c>
      <c r="F13" s="80">
        <f t="shared" si="0"/>
        <v>1987</v>
      </c>
      <c r="G13" s="81">
        <f t="shared" si="0"/>
        <v>1</v>
      </c>
      <c r="H13" s="81">
        <f t="shared" si="0"/>
        <v>1</v>
      </c>
    </row>
    <row r="14" spans="2:9" ht="21" x14ac:dyDescent="0.25">
      <c r="B14" s="70">
        <v>2023</v>
      </c>
      <c r="C14" s="71">
        <v>30</v>
      </c>
      <c r="D14" s="72">
        <v>7.1599999999999997E-2</v>
      </c>
      <c r="E14" s="72">
        <v>7.1599999999999997E-2</v>
      </c>
      <c r="F14" s="71">
        <v>30</v>
      </c>
      <c r="G14" s="72">
        <v>7.1599999999999997E-2</v>
      </c>
      <c r="H14" s="72">
        <v>7.1599999999999997E-2</v>
      </c>
    </row>
    <row r="15" spans="2:9" ht="21" x14ac:dyDescent="0.25">
      <c r="B15" s="73">
        <v>2022</v>
      </c>
      <c r="C15" s="64">
        <v>695</v>
      </c>
      <c r="D15" s="74">
        <v>0.3498</v>
      </c>
      <c r="E15" s="74">
        <v>0.3498</v>
      </c>
      <c r="F15" s="64">
        <v>695</v>
      </c>
      <c r="G15" s="74">
        <v>0.3498</v>
      </c>
      <c r="H15" s="74">
        <v>0.3498</v>
      </c>
    </row>
    <row r="16" spans="2:9" ht="21" x14ac:dyDescent="0.25">
      <c r="B16" s="75">
        <v>2021</v>
      </c>
      <c r="C16" s="64">
        <v>383</v>
      </c>
      <c r="D16" s="74">
        <v>0.12759999999999999</v>
      </c>
      <c r="E16" s="74">
        <v>0.12759999999999999</v>
      </c>
      <c r="F16" s="64">
        <v>383</v>
      </c>
      <c r="G16" s="74">
        <v>0.12759999999999999</v>
      </c>
      <c r="H16" s="74">
        <v>0.12759999999999999</v>
      </c>
    </row>
    <row r="17" spans="2:8" ht="21" x14ac:dyDescent="0.25">
      <c r="B17" s="75">
        <v>2020</v>
      </c>
      <c r="C17" s="64">
        <v>374</v>
      </c>
      <c r="D17" s="74">
        <v>0.18820000000000001</v>
      </c>
      <c r="E17" s="74">
        <v>0.18820000000000001</v>
      </c>
      <c r="F17" s="64">
        <v>374</v>
      </c>
      <c r="G17" s="74">
        <v>0.18820000000000001</v>
      </c>
      <c r="H17" s="74">
        <v>0.18820000000000001</v>
      </c>
    </row>
    <row r="18" spans="2:8" ht="21" x14ac:dyDescent="0.25">
      <c r="B18" s="75">
        <v>2019</v>
      </c>
      <c r="C18" s="64">
        <v>392</v>
      </c>
      <c r="D18" s="74">
        <v>0.13730000000000001</v>
      </c>
      <c r="E18" s="74">
        <v>0.13730000000000001</v>
      </c>
      <c r="F18" s="64">
        <v>392</v>
      </c>
      <c r="G18" s="74">
        <v>0.13730000000000001</v>
      </c>
      <c r="H18" s="74">
        <v>0.13730000000000001</v>
      </c>
    </row>
    <row r="19" spans="2:8" ht="21" x14ac:dyDescent="0.25">
      <c r="B19" s="75" t="s">
        <v>253</v>
      </c>
      <c r="C19" s="64">
        <v>150</v>
      </c>
      <c r="D19" s="74">
        <v>5.0299999999999997E-2</v>
      </c>
      <c r="E19" s="74">
        <v>5.0299999999999997E-2</v>
      </c>
      <c r="F19" s="64">
        <v>150</v>
      </c>
      <c r="G19" s="74">
        <v>5.0299999999999997E-2</v>
      </c>
      <c r="H19" s="74">
        <v>5.0299999999999997E-2</v>
      </c>
    </row>
    <row r="20" spans="2:8" ht="21.75" thickBot="1" x14ac:dyDescent="0.3">
      <c r="B20" s="76" t="s">
        <v>250</v>
      </c>
      <c r="C20" s="77">
        <v>50</v>
      </c>
      <c r="D20" s="78">
        <v>7.5200000000000003E-2</v>
      </c>
      <c r="E20" s="78">
        <v>7.5200000000000003E-2</v>
      </c>
      <c r="F20" s="77">
        <v>50</v>
      </c>
      <c r="G20" s="78">
        <v>7.5200000000000003E-2</v>
      </c>
      <c r="H20" s="78">
        <v>7.5200000000000003E-2</v>
      </c>
    </row>
    <row r="21" spans="2:8" ht="24" thickBot="1" x14ac:dyDescent="0.3">
      <c r="B21" s="67" t="s">
        <v>260</v>
      </c>
      <c r="C21" s="68">
        <f t="shared" ref="C21:H21" si="1">SUM(C14:C20)</f>
        <v>2074</v>
      </c>
      <c r="D21" s="69">
        <f t="shared" si="1"/>
        <v>1</v>
      </c>
      <c r="E21" s="69">
        <f t="shared" si="1"/>
        <v>1</v>
      </c>
      <c r="F21" s="68">
        <f t="shared" si="1"/>
        <v>2074</v>
      </c>
      <c r="G21" s="69">
        <f t="shared" si="1"/>
        <v>1</v>
      </c>
      <c r="H21" s="69">
        <f t="shared" si="1"/>
        <v>1</v>
      </c>
    </row>
    <row r="28" spans="2:8" ht="24" thickBot="1" x14ac:dyDescent="0.3">
      <c r="C28" s="88" t="s">
        <v>252</v>
      </c>
      <c r="D28" s="88" t="s">
        <v>257</v>
      </c>
    </row>
    <row r="29" spans="2:8" ht="21" x14ac:dyDescent="0.25">
      <c r="B29" s="70">
        <v>2023</v>
      </c>
      <c r="C29" s="85">
        <v>1.1599999999999999E-2</v>
      </c>
      <c r="D29" s="85">
        <v>8.1600000000000006E-2</v>
      </c>
    </row>
    <row r="30" spans="2:8" ht="21" x14ac:dyDescent="0.25">
      <c r="B30" s="73">
        <v>2022</v>
      </c>
      <c r="C30" s="74">
        <v>3.6799999999999999E-2</v>
      </c>
      <c r="D30" s="74">
        <v>0.20449999999999999</v>
      </c>
    </row>
    <row r="31" spans="2:8" ht="21" x14ac:dyDescent="0.25">
      <c r="B31" s="75">
        <v>2021</v>
      </c>
      <c r="C31" s="74">
        <v>0.2056</v>
      </c>
      <c r="D31" s="74">
        <v>9.1999999999999998E-2</v>
      </c>
    </row>
    <row r="32" spans="2:8" ht="21" x14ac:dyDescent="0.25">
      <c r="B32" s="75">
        <v>2020</v>
      </c>
      <c r="C32" s="74">
        <v>1.2E-2</v>
      </c>
      <c r="D32" s="74">
        <v>1.4E-2</v>
      </c>
    </row>
    <row r="33" spans="2:4" ht="21" x14ac:dyDescent="0.25">
      <c r="B33" s="75">
        <v>2019</v>
      </c>
      <c r="C33" s="74">
        <v>3.4000000000000002E-2</v>
      </c>
      <c r="D33" s="74">
        <v>9.7299999999999998E-2</v>
      </c>
    </row>
    <row r="34" spans="2:4" ht="21" x14ac:dyDescent="0.25">
      <c r="B34" s="75" t="s">
        <v>253</v>
      </c>
      <c r="C34" s="74">
        <v>7.9000000000000001E-2</v>
      </c>
      <c r="D34" s="74">
        <v>5.0299999999999997E-2</v>
      </c>
    </row>
    <row r="35" spans="2:4" ht="21.75" thickBot="1" x14ac:dyDescent="0.3">
      <c r="B35" s="76" t="s">
        <v>250</v>
      </c>
      <c r="C35" s="78">
        <v>5.67E-2</v>
      </c>
      <c r="D35" s="78">
        <v>2.46E-2</v>
      </c>
    </row>
    <row r="36" spans="2:4" ht="24" thickBot="1" x14ac:dyDescent="0.3">
      <c r="B36" s="79" t="s">
        <v>260</v>
      </c>
      <c r="C36" s="81">
        <f>SUM(C29:C35)</f>
        <v>0.43570000000000009</v>
      </c>
      <c r="D36" s="81">
        <f>SUM(D29:D35)</f>
        <v>0.56429999999999991</v>
      </c>
    </row>
  </sheetData>
  <mergeCells count="3">
    <mergeCell ref="C4:E4"/>
    <mergeCell ref="F4:H4"/>
    <mergeCell ref="C3:H3"/>
  </mergeCells>
  <pageMargins left="0.7" right="0.7" top="0.75" bottom="0.75" header="0.3" footer="0.3"/>
  <pageSetup paperSize="9" orientation="portrait" r:id="rId1"/>
  <headerFooter>
    <oddFooter>&amp;C&amp;1#&amp;"Calibri"&amp;12&amp;K008000Internal Use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E401-2B7F-470A-87FD-ED1B3945ABC7}">
  <dimension ref="B2:L185"/>
  <sheetViews>
    <sheetView zoomScale="42" zoomScaleNormal="40" workbookViewId="0">
      <selection activeCell="B123" sqref="B123:F132"/>
    </sheetView>
  </sheetViews>
  <sheetFormatPr baseColWidth="10" defaultRowHeight="15" x14ac:dyDescent="0.25"/>
  <cols>
    <col min="2" max="2" width="123" customWidth="1"/>
    <col min="3" max="3" width="129" customWidth="1"/>
    <col min="4" max="4" width="126.85546875" customWidth="1"/>
    <col min="5" max="5" width="69.42578125" customWidth="1"/>
    <col min="6" max="6" width="87.57031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Bot="1" x14ac:dyDescent="0.3">
      <c r="B4" s="120" t="s">
        <v>270</v>
      </c>
      <c r="C4" s="111" t="s">
        <v>271</v>
      </c>
      <c r="D4" s="112" t="s">
        <v>273</v>
      </c>
      <c r="E4" s="113" t="s">
        <v>272</v>
      </c>
      <c r="F4" s="114">
        <v>2023</v>
      </c>
      <c r="G4" s="114">
        <v>2023</v>
      </c>
      <c r="H4" s="175" t="s">
        <v>275</v>
      </c>
      <c r="I4" s="355" t="s">
        <v>324</v>
      </c>
      <c r="J4" s="354"/>
      <c r="K4" s="170"/>
    </row>
    <row r="5" spans="2:11" ht="188.25" customHeight="1" thickTop="1" thickBot="1" x14ac:dyDescent="0.3">
      <c r="B5" s="1" t="s">
        <v>320</v>
      </c>
      <c r="C5" s="2" t="s">
        <v>321</v>
      </c>
      <c r="D5" s="3" t="s">
        <v>322</v>
      </c>
      <c r="E5" s="117" t="s">
        <v>282</v>
      </c>
      <c r="F5" s="118" t="s">
        <v>323</v>
      </c>
      <c r="G5" s="118" t="s">
        <v>323</v>
      </c>
      <c r="H5" s="176" t="s">
        <v>283</v>
      </c>
      <c r="I5" s="356"/>
      <c r="J5" s="354"/>
      <c r="K5" s="171"/>
    </row>
    <row r="6" spans="2:11" ht="16.5" thickTop="1" thickBot="1" x14ac:dyDescent="0.3">
      <c r="B6" s="109"/>
      <c r="C6" s="51"/>
      <c r="D6" s="21"/>
      <c r="E6" s="21"/>
      <c r="F6" s="21"/>
      <c r="G6" s="52"/>
      <c r="H6" s="53"/>
      <c r="I6" s="54"/>
      <c r="J6" s="173"/>
      <c r="K6" s="57"/>
    </row>
    <row r="7" spans="2:11" ht="24.75" thickTop="1" thickBot="1" x14ac:dyDescent="0.4">
      <c r="B7" s="345" t="s">
        <v>9</v>
      </c>
      <c r="C7" s="357"/>
      <c r="D7" s="358"/>
      <c r="E7" s="150"/>
      <c r="F7" s="150"/>
      <c r="G7" s="55"/>
      <c r="H7" s="359" t="s">
        <v>175</v>
      </c>
      <c r="I7" s="360"/>
      <c r="J7" s="347"/>
      <c r="K7" s="8"/>
    </row>
    <row r="8" spans="2:11" ht="20.25" thickTop="1" thickBot="1" x14ac:dyDescent="0.3">
      <c r="B8" s="6"/>
      <c r="C8" s="6"/>
      <c r="D8" s="7"/>
      <c r="E8" s="151"/>
      <c r="F8" s="151"/>
      <c r="G8" s="8"/>
      <c r="H8" s="56"/>
      <c r="I8" s="6"/>
      <c r="J8" s="7"/>
      <c r="K8" s="57"/>
    </row>
    <row r="9" spans="2:11" ht="21.75" thickBot="1" x14ac:dyDescent="0.4">
      <c r="B9" s="9" t="s">
        <v>10</v>
      </c>
      <c r="C9" s="10" t="s">
        <v>249</v>
      </c>
      <c r="D9" s="11"/>
      <c r="E9" s="126"/>
      <c r="F9" s="126"/>
      <c r="G9" s="12"/>
      <c r="H9" s="9" t="s">
        <v>10</v>
      </c>
      <c r="I9" s="10" t="s">
        <v>249</v>
      </c>
      <c r="J9" s="58"/>
      <c r="K9" s="8"/>
    </row>
    <row r="10" spans="2:11" ht="83.25" customHeight="1" thickBot="1" x14ac:dyDescent="0.4">
      <c r="B10" s="13" t="s">
        <v>11</v>
      </c>
      <c r="C10" s="59" t="s">
        <v>312</v>
      </c>
      <c r="D10" s="126"/>
      <c r="E10" s="126"/>
      <c r="F10" s="126"/>
      <c r="G10" s="12"/>
      <c r="H10" s="13" t="s">
        <v>11</v>
      </c>
      <c r="I10" s="59" t="s">
        <v>312</v>
      </c>
      <c r="J10" s="58"/>
      <c r="K10" s="8"/>
    </row>
    <row r="11" spans="2:11" ht="105.75" customHeight="1" thickBot="1" x14ac:dyDescent="0.4">
      <c r="B11" s="13" t="s">
        <v>277</v>
      </c>
      <c r="C11" s="59" t="s">
        <v>327</v>
      </c>
      <c r="D11" s="168"/>
      <c r="E11" s="12"/>
      <c r="F11" s="12"/>
      <c r="G11" s="12"/>
      <c r="H11" s="13" t="s">
        <v>277</v>
      </c>
      <c r="I11" s="59" t="s">
        <v>327</v>
      </c>
      <c r="J11" s="60"/>
      <c r="K11" s="8"/>
    </row>
    <row r="12" spans="2:11" ht="16.5" thickBot="1" x14ac:dyDescent="0.3">
      <c r="B12" s="61"/>
      <c r="C12" s="21"/>
      <c r="H12" s="21"/>
      <c r="J12" s="62"/>
    </row>
    <row r="13" spans="2:11" ht="57" customHeight="1" thickBot="1" x14ac:dyDescent="0.3">
      <c r="B13" s="31" t="s">
        <v>325</v>
      </c>
      <c r="C13" s="32" t="s">
        <v>12</v>
      </c>
      <c r="D13" s="162" t="s">
        <v>326</v>
      </c>
      <c r="E13" s="82"/>
      <c r="F13" s="82"/>
      <c r="H13" s="31" t="s">
        <v>325</v>
      </c>
      <c r="I13" s="32" t="s">
        <v>12</v>
      </c>
      <c r="J13" s="162" t="s">
        <v>326</v>
      </c>
    </row>
    <row r="14" spans="2:11" ht="28.5" customHeight="1" thickBot="1" x14ac:dyDescent="0.3">
      <c r="B14" s="79" t="s">
        <v>317</v>
      </c>
      <c r="C14" s="80">
        <f>SUM(C15:C20)</f>
        <v>949</v>
      </c>
      <c r="D14" s="223">
        <f>(C14/(C$36/100))%</f>
        <v>0.47760442878711623</v>
      </c>
      <c r="E14" s="82"/>
      <c r="F14" s="82"/>
      <c r="H14" s="79" t="s">
        <v>317</v>
      </c>
      <c r="I14" s="225">
        <f>SUM(I15:I20)</f>
        <v>17</v>
      </c>
      <c r="J14" s="223">
        <f>(I14/(I$36/100))%</f>
        <v>0.21249999999999999</v>
      </c>
    </row>
    <row r="15" spans="2:11" ht="33" customHeight="1" x14ac:dyDescent="0.25">
      <c r="B15" s="70">
        <v>2023</v>
      </c>
      <c r="C15" s="221">
        <v>0</v>
      </c>
      <c r="D15" s="224">
        <f>(C15/(C$14/100))%</f>
        <v>0</v>
      </c>
      <c r="E15" s="82"/>
      <c r="F15" s="82"/>
      <c r="H15" s="70">
        <v>2023</v>
      </c>
      <c r="I15" s="221">
        <v>0</v>
      </c>
      <c r="J15" s="224">
        <f>(I15/(I$14/100))%</f>
        <v>0</v>
      </c>
    </row>
    <row r="16" spans="2:11" ht="31.5" customHeight="1" x14ac:dyDescent="0.25">
      <c r="B16" s="73">
        <v>2022</v>
      </c>
      <c r="C16" s="222">
        <v>281</v>
      </c>
      <c r="D16" s="224">
        <f t="shared" ref="D16:D20" si="0">(C16/(C$14/100))%</f>
        <v>0.29610115911485774</v>
      </c>
      <c r="E16" s="82"/>
      <c r="F16" s="82"/>
      <c r="H16" s="73">
        <v>2022</v>
      </c>
      <c r="I16" s="222">
        <v>2</v>
      </c>
      <c r="J16" s="224">
        <f t="shared" ref="J16:J20" si="1">(I16/(I$14/100))%</f>
        <v>0.1176470588235294</v>
      </c>
    </row>
    <row r="17" spans="2:10" ht="30" customHeight="1" x14ac:dyDescent="0.25">
      <c r="B17" s="75">
        <v>2021</v>
      </c>
      <c r="C17" s="222">
        <v>187</v>
      </c>
      <c r="D17" s="224">
        <f t="shared" si="0"/>
        <v>0.19704952581664908</v>
      </c>
      <c r="E17" s="82"/>
      <c r="F17" s="82"/>
      <c r="H17" s="75">
        <v>2021</v>
      </c>
      <c r="I17" s="222">
        <v>3</v>
      </c>
      <c r="J17" s="224">
        <f t="shared" si="1"/>
        <v>0.1764705882352941</v>
      </c>
    </row>
    <row r="18" spans="2:10" ht="36" customHeight="1" x14ac:dyDescent="0.25">
      <c r="B18" s="75">
        <v>2020</v>
      </c>
      <c r="C18" s="222">
        <v>217</v>
      </c>
      <c r="D18" s="224">
        <f t="shared" si="0"/>
        <v>0.22866174920969443</v>
      </c>
      <c r="E18" s="82"/>
      <c r="F18" s="82"/>
      <c r="H18" s="75">
        <v>2020</v>
      </c>
      <c r="I18" s="222">
        <v>2</v>
      </c>
      <c r="J18" s="224">
        <f t="shared" si="1"/>
        <v>0.1176470588235294</v>
      </c>
    </row>
    <row r="19" spans="2:10" ht="37.5" customHeight="1" x14ac:dyDescent="0.25">
      <c r="B19" s="75">
        <v>2019</v>
      </c>
      <c r="C19" s="222">
        <v>197</v>
      </c>
      <c r="D19" s="224">
        <f t="shared" si="0"/>
        <v>0.20758693361433087</v>
      </c>
      <c r="E19" s="82"/>
      <c r="F19" s="82"/>
      <c r="H19" s="75">
        <v>2019</v>
      </c>
      <c r="I19" s="222">
        <v>4</v>
      </c>
      <c r="J19" s="224">
        <f t="shared" si="1"/>
        <v>0.23529411764705879</v>
      </c>
    </row>
    <row r="20" spans="2:10" ht="40.5" customHeight="1" thickBot="1" x14ac:dyDescent="0.3">
      <c r="B20" s="75" t="s">
        <v>253</v>
      </c>
      <c r="C20" s="222">
        <v>67</v>
      </c>
      <c r="D20" s="224">
        <f t="shared" si="0"/>
        <v>7.0600632244467859E-2</v>
      </c>
      <c r="E20" s="82"/>
      <c r="F20" s="82"/>
      <c r="H20" s="75" t="s">
        <v>253</v>
      </c>
      <c r="I20" s="229">
        <v>6</v>
      </c>
      <c r="J20" s="224">
        <f t="shared" si="1"/>
        <v>0.3529411764705882</v>
      </c>
    </row>
    <row r="21" spans="2:10" ht="24" thickBot="1" x14ac:dyDescent="0.3">
      <c r="B21" s="79" t="s">
        <v>318</v>
      </c>
      <c r="C21" s="80">
        <f>SUM(C22:C27)</f>
        <v>562</v>
      </c>
      <c r="D21" s="249">
        <f>(C21/(C$36/100))%</f>
        <v>0.28283844992450929</v>
      </c>
      <c r="E21" s="207"/>
      <c r="F21" s="152"/>
      <c r="H21" s="79" t="s">
        <v>318</v>
      </c>
      <c r="I21" s="226">
        <f>SUM(I22:I27)</f>
        <v>49</v>
      </c>
      <c r="J21" s="249">
        <f>(I21/(I$36/100))%</f>
        <v>0.61250000000000004</v>
      </c>
    </row>
    <row r="22" spans="2:10" ht="31.5" customHeight="1" x14ac:dyDescent="0.25">
      <c r="B22" s="70">
        <v>2023</v>
      </c>
      <c r="C22" s="222">
        <v>0</v>
      </c>
      <c r="D22" s="224">
        <f>(C22/(C$21/100))%</f>
        <v>0</v>
      </c>
      <c r="E22" s="220"/>
      <c r="F22" s="153"/>
      <c r="H22" s="70">
        <v>2023</v>
      </c>
      <c r="I22" s="71">
        <v>0</v>
      </c>
      <c r="J22" s="224">
        <f>(I22/(I$21/100))%</f>
        <v>0</v>
      </c>
    </row>
    <row r="23" spans="2:10" ht="31.5" customHeight="1" x14ac:dyDescent="0.25">
      <c r="B23" s="73">
        <v>2022</v>
      </c>
      <c r="C23" s="222">
        <v>80</v>
      </c>
      <c r="D23" s="224">
        <f t="shared" ref="D23:D27" si="2">(C23/(C$21/100))%</f>
        <v>0.14234875444839859</v>
      </c>
      <c r="E23" s="220"/>
      <c r="F23" s="153"/>
      <c r="H23" s="73">
        <v>2022</v>
      </c>
      <c r="I23" s="64">
        <v>0</v>
      </c>
      <c r="J23" s="224">
        <f t="shared" ref="J23:J27" si="3">(I23/(I$21/100))%</f>
        <v>0</v>
      </c>
    </row>
    <row r="24" spans="2:10" ht="31.5" customHeight="1" x14ac:dyDescent="0.25">
      <c r="B24" s="75">
        <v>2021</v>
      </c>
      <c r="C24" s="222">
        <v>133</v>
      </c>
      <c r="D24" s="224">
        <f t="shared" si="2"/>
        <v>0.23665480427046262</v>
      </c>
      <c r="E24" s="220"/>
      <c r="F24" s="153"/>
      <c r="H24" s="75">
        <v>2021</v>
      </c>
      <c r="I24" s="64">
        <v>7</v>
      </c>
      <c r="J24" s="224">
        <f t="shared" si="3"/>
        <v>0.14285714285714288</v>
      </c>
    </row>
    <row r="25" spans="2:10" ht="31.5" customHeight="1" x14ac:dyDescent="0.25">
      <c r="B25" s="75">
        <v>2020</v>
      </c>
      <c r="C25" s="222">
        <v>118</v>
      </c>
      <c r="D25" s="224">
        <f t="shared" si="2"/>
        <v>0.20996441281138789</v>
      </c>
      <c r="E25" s="220"/>
      <c r="F25" s="153"/>
      <c r="H25" s="75">
        <v>2020</v>
      </c>
      <c r="I25" s="64">
        <v>1</v>
      </c>
      <c r="J25" s="224">
        <f t="shared" si="3"/>
        <v>2.0408163265306124E-2</v>
      </c>
    </row>
    <row r="26" spans="2:10" ht="31.5" customHeight="1" x14ac:dyDescent="0.25">
      <c r="B26" s="75">
        <v>2019</v>
      </c>
      <c r="C26" s="222">
        <v>165</v>
      </c>
      <c r="D26" s="224">
        <f t="shared" si="2"/>
        <v>0.29359430604982206</v>
      </c>
      <c r="E26" s="220"/>
      <c r="F26" s="153"/>
      <c r="H26" s="75">
        <v>2019</v>
      </c>
      <c r="I26" s="64">
        <v>7</v>
      </c>
      <c r="J26" s="224">
        <f t="shared" si="3"/>
        <v>0.14285714285714288</v>
      </c>
    </row>
    <row r="27" spans="2:10" ht="31.5" customHeight="1" thickBot="1" x14ac:dyDescent="0.3">
      <c r="B27" s="75" t="s">
        <v>253</v>
      </c>
      <c r="C27" s="64">
        <v>66</v>
      </c>
      <c r="D27" s="235">
        <f t="shared" si="2"/>
        <v>0.11743772241992882</v>
      </c>
      <c r="E27" s="220"/>
      <c r="F27" s="153"/>
      <c r="H27" s="75" t="s">
        <v>253</v>
      </c>
      <c r="I27" s="64">
        <v>34</v>
      </c>
      <c r="J27" s="235">
        <f t="shared" si="3"/>
        <v>0.69387755102040816</v>
      </c>
    </row>
    <row r="28" spans="2:10" ht="24.75" customHeight="1" thickBot="1" x14ac:dyDescent="0.3">
      <c r="B28" s="79" t="s">
        <v>319</v>
      </c>
      <c r="C28" s="80">
        <f>SUM(C29:C34)</f>
        <v>131</v>
      </c>
      <c r="D28" s="81">
        <f>(C28/(C$36/100))%</f>
        <v>6.5928535480624051E-2</v>
      </c>
      <c r="E28" s="207"/>
      <c r="F28" s="152"/>
      <c r="H28" s="79" t="s">
        <v>319</v>
      </c>
      <c r="I28" s="80">
        <f>SUM(I29:I34)</f>
        <v>6</v>
      </c>
      <c r="J28" s="81">
        <f>(I28/(I$36/100))%</f>
        <v>7.4999999999999997E-2</v>
      </c>
    </row>
    <row r="29" spans="2:10" ht="29.25" customHeight="1" x14ac:dyDescent="0.25">
      <c r="B29" s="70">
        <v>2023</v>
      </c>
      <c r="C29" s="64">
        <v>0</v>
      </c>
      <c r="D29" s="93">
        <f>(C29/(C$28/100))%</f>
        <v>0</v>
      </c>
      <c r="E29" s="220"/>
      <c r="F29" s="153"/>
      <c r="H29" s="70">
        <v>2023</v>
      </c>
      <c r="I29" s="64">
        <v>0</v>
      </c>
      <c r="J29" s="93">
        <f>(I29/(I$28/100))%</f>
        <v>0</v>
      </c>
    </row>
    <row r="30" spans="2:10" ht="29.25" customHeight="1" x14ac:dyDescent="0.25">
      <c r="B30" s="73">
        <v>2022</v>
      </c>
      <c r="C30" s="64">
        <v>15</v>
      </c>
      <c r="D30" s="93">
        <f t="shared" ref="D30:D33" si="4">(C30/(C$28/100))%</f>
        <v>0.11450381679389313</v>
      </c>
      <c r="E30" s="220"/>
      <c r="F30" s="153"/>
      <c r="H30" s="73">
        <v>2022</v>
      </c>
      <c r="I30" s="64">
        <v>0</v>
      </c>
      <c r="J30" s="93">
        <f t="shared" ref="J30:J34" si="5">(I30/(I$28/100))%</f>
        <v>0</v>
      </c>
    </row>
    <row r="31" spans="2:10" ht="29.25" customHeight="1" x14ac:dyDescent="0.25">
      <c r="B31" s="75">
        <v>2021</v>
      </c>
      <c r="C31" s="64">
        <v>33</v>
      </c>
      <c r="D31" s="93">
        <f t="shared" si="4"/>
        <v>0.25190839694656492</v>
      </c>
      <c r="E31" s="220"/>
      <c r="F31" s="153"/>
      <c r="H31" s="75">
        <v>2021</v>
      </c>
      <c r="I31" s="64">
        <v>2</v>
      </c>
      <c r="J31" s="93">
        <f t="shared" si="5"/>
        <v>0.33333333333333337</v>
      </c>
    </row>
    <row r="32" spans="2:10" ht="29.25" customHeight="1" x14ac:dyDescent="0.25">
      <c r="B32" s="75">
        <v>2020</v>
      </c>
      <c r="C32" s="64">
        <v>39</v>
      </c>
      <c r="D32" s="93">
        <f t="shared" si="4"/>
        <v>0.29770992366412213</v>
      </c>
      <c r="E32" s="220"/>
      <c r="F32" s="153"/>
      <c r="H32" s="75">
        <v>2020</v>
      </c>
      <c r="I32" s="64">
        <v>0</v>
      </c>
      <c r="J32" s="93">
        <f t="shared" si="5"/>
        <v>0</v>
      </c>
    </row>
    <row r="33" spans="2:12" ht="29.25" customHeight="1" x14ac:dyDescent="0.25">
      <c r="B33" s="75">
        <v>2019</v>
      </c>
      <c r="C33" s="64">
        <v>30</v>
      </c>
      <c r="D33" s="93">
        <f t="shared" si="4"/>
        <v>0.22900763358778625</v>
      </c>
      <c r="E33" s="220"/>
      <c r="F33" s="153"/>
      <c r="H33" s="75">
        <v>2019</v>
      </c>
      <c r="I33" s="64">
        <v>3</v>
      </c>
      <c r="J33" s="93">
        <f t="shared" si="5"/>
        <v>0.5</v>
      </c>
    </row>
    <row r="34" spans="2:12" ht="29.25" customHeight="1" thickBot="1" x14ac:dyDescent="0.3">
      <c r="B34" s="75" t="s">
        <v>253</v>
      </c>
      <c r="C34" s="64">
        <v>14</v>
      </c>
      <c r="D34" s="93">
        <f>(C34/(C$28/100))%</f>
        <v>0.10687022900763359</v>
      </c>
      <c r="E34" s="220"/>
      <c r="F34" s="153"/>
      <c r="H34" s="75" t="s">
        <v>253</v>
      </c>
      <c r="I34" s="64">
        <v>1</v>
      </c>
      <c r="J34" s="93">
        <f t="shared" si="5"/>
        <v>0.16666666666666669</v>
      </c>
    </row>
    <row r="35" spans="2:12" ht="29.25" customHeight="1" thickBot="1" x14ac:dyDescent="0.3">
      <c r="B35" s="147" t="s">
        <v>304</v>
      </c>
      <c r="C35" s="148">
        <v>345</v>
      </c>
      <c r="D35" s="81">
        <f>(C35/(C$36/100))%</f>
        <v>0.17362858580775037</v>
      </c>
      <c r="E35" s="207"/>
      <c r="F35" s="152"/>
      <c r="H35" s="147" t="s">
        <v>304</v>
      </c>
      <c r="I35" s="148">
        <v>8</v>
      </c>
      <c r="J35" s="81">
        <f>(I35/(I$36/100))%</f>
        <v>0.1</v>
      </c>
    </row>
    <row r="36" spans="2:12" ht="29.25" customHeight="1" thickBot="1" x14ac:dyDescent="0.3">
      <c r="B36" s="67" t="s">
        <v>251</v>
      </c>
      <c r="C36" s="68">
        <f>C28+C21+C14+C35</f>
        <v>1987</v>
      </c>
      <c r="D36" s="167">
        <f>D35+D28+D21+D14</f>
        <v>1</v>
      </c>
      <c r="E36" s="220"/>
      <c r="F36" s="153"/>
      <c r="H36" s="67" t="s">
        <v>251</v>
      </c>
      <c r="I36" s="68">
        <f>I14+I21+I28+I35</f>
        <v>80</v>
      </c>
      <c r="J36" s="69">
        <f>J35+J28+J21+J14</f>
        <v>1</v>
      </c>
    </row>
    <row r="37" spans="2:12" ht="29.25" customHeight="1" thickBot="1" x14ac:dyDescent="0.3">
      <c r="E37" s="220"/>
      <c r="F37" s="153"/>
    </row>
    <row r="38" spans="2:12" ht="29.25" customHeight="1" thickBot="1" x14ac:dyDescent="0.4">
      <c r="B38" s="361" t="s">
        <v>314</v>
      </c>
      <c r="C38" s="362"/>
      <c r="E38" s="220"/>
      <c r="F38" s="153"/>
      <c r="H38" s="363" t="s">
        <v>313</v>
      </c>
      <c r="I38" s="364"/>
    </row>
    <row r="39" spans="2:12" ht="29.25" customHeight="1" thickBot="1" x14ac:dyDescent="0.4">
      <c r="B39" s="130"/>
      <c r="C39" s="130"/>
      <c r="E39" s="220"/>
      <c r="F39" s="153"/>
      <c r="H39" s="127"/>
      <c r="I39" s="139"/>
    </row>
    <row r="40" spans="2:12" ht="29.25" customHeight="1" thickBot="1" x14ac:dyDescent="0.3">
      <c r="B40" s="136" t="s">
        <v>10</v>
      </c>
      <c r="C40" s="137" t="s">
        <v>249</v>
      </c>
      <c r="E40" s="220"/>
      <c r="F40" s="153"/>
      <c r="H40" s="136" t="s">
        <v>10</v>
      </c>
      <c r="I40" s="137" t="s">
        <v>249</v>
      </c>
    </row>
    <row r="41" spans="2:12" ht="59.25" customHeight="1" thickBot="1" x14ac:dyDescent="0.3">
      <c r="B41" s="132" t="s">
        <v>11</v>
      </c>
      <c r="C41" s="59" t="s">
        <v>312</v>
      </c>
      <c r="E41" s="220"/>
      <c r="F41" s="153"/>
      <c r="H41" s="132" t="s">
        <v>11</v>
      </c>
      <c r="I41" s="59" t="s">
        <v>312</v>
      </c>
    </row>
    <row r="42" spans="2:12" ht="108" customHeight="1" thickBot="1" x14ac:dyDescent="0.3">
      <c r="B42" s="134" t="s">
        <v>277</v>
      </c>
      <c r="C42" s="135" t="s">
        <v>315</v>
      </c>
      <c r="E42" s="165"/>
      <c r="F42" s="154"/>
      <c r="H42" s="134" t="s">
        <v>277</v>
      </c>
      <c r="I42" s="135" t="s">
        <v>315</v>
      </c>
    </row>
    <row r="43" spans="2:12" ht="32.25" customHeight="1" x14ac:dyDescent="0.35">
      <c r="B43" s="131"/>
      <c r="C43" s="131"/>
      <c r="E43" s="166"/>
      <c r="F43" s="155"/>
      <c r="H43" s="140"/>
      <c r="I43" s="141"/>
      <c r="J43" s="8"/>
    </row>
    <row r="44" spans="2:12" ht="32.25" customHeight="1" x14ac:dyDescent="0.35">
      <c r="B44" s="128"/>
      <c r="C44" s="128"/>
      <c r="H44" s="142"/>
      <c r="I44" s="143"/>
      <c r="J44" s="8"/>
    </row>
    <row r="45" spans="2:12" ht="32.25" customHeight="1" x14ac:dyDescent="0.35">
      <c r="B45" s="128"/>
      <c r="C45" s="128"/>
      <c r="H45" s="129"/>
      <c r="I45" s="144"/>
      <c r="J45" s="8"/>
    </row>
    <row r="46" spans="2:12" ht="32.25" customHeight="1" thickBot="1" x14ac:dyDescent="0.3">
      <c r="H46" s="57"/>
      <c r="I46" s="57"/>
    </row>
    <row r="47" spans="2:12" ht="69.75" customHeight="1" thickBot="1" x14ac:dyDescent="0.4">
      <c r="B47" s="99" t="s">
        <v>265</v>
      </c>
      <c r="C47" s="377" t="s">
        <v>316</v>
      </c>
      <c r="D47" s="370"/>
      <c r="E47" s="370"/>
      <c r="F47" s="371"/>
      <c r="H47" s="99" t="s">
        <v>265</v>
      </c>
      <c r="I47" s="377" t="s">
        <v>316</v>
      </c>
      <c r="J47" s="370"/>
      <c r="K47" s="370"/>
      <c r="L47" s="371"/>
    </row>
    <row r="48" spans="2:12" ht="77.25" customHeight="1" thickBot="1" x14ac:dyDescent="0.3">
      <c r="C48" s="369" t="s">
        <v>264</v>
      </c>
      <c r="D48" s="370"/>
      <c r="E48" s="370"/>
      <c r="F48" s="371"/>
      <c r="I48" s="369" t="s">
        <v>264</v>
      </c>
      <c r="J48" s="370"/>
      <c r="K48" s="370"/>
      <c r="L48" s="371"/>
    </row>
    <row r="49" spans="2:12" ht="122.25" customHeight="1" thickBot="1" x14ac:dyDescent="0.3">
      <c r="C49" s="209" t="s">
        <v>317</v>
      </c>
      <c r="D49" s="209" t="s">
        <v>318</v>
      </c>
      <c r="E49" s="209" t="s">
        <v>319</v>
      </c>
      <c r="F49" s="210" t="s">
        <v>250</v>
      </c>
      <c r="G49" s="205"/>
      <c r="I49" s="209" t="s">
        <v>317</v>
      </c>
      <c r="J49" s="209" t="s">
        <v>318</v>
      </c>
      <c r="K49" s="209" t="s">
        <v>319</v>
      </c>
      <c r="L49" s="210" t="s">
        <v>250</v>
      </c>
    </row>
    <row r="50" spans="2:12" ht="32.25" customHeight="1" x14ac:dyDescent="0.25">
      <c r="B50" s="95">
        <v>2023</v>
      </c>
      <c r="C50" s="196">
        <f>(C15/(C$36/100))%</f>
        <v>0</v>
      </c>
      <c r="D50" s="196">
        <f>(C22/(C$36/100))%</f>
        <v>0</v>
      </c>
      <c r="E50" s="196">
        <f>(C29/(C$36/100))%</f>
        <v>0</v>
      </c>
      <c r="F50" s="196">
        <v>0</v>
      </c>
      <c r="G50" s="206"/>
      <c r="H50" s="95">
        <v>2023</v>
      </c>
      <c r="I50" s="196">
        <f>(I15/(I$36/100))%</f>
        <v>0</v>
      </c>
      <c r="J50" s="196">
        <f>(I22/(I$36/100))%</f>
        <v>0</v>
      </c>
      <c r="K50" s="196">
        <f>(I29/(I$36/100))%</f>
        <v>0</v>
      </c>
      <c r="L50" s="196">
        <v>0</v>
      </c>
    </row>
    <row r="51" spans="2:12" ht="32.25" customHeight="1" x14ac:dyDescent="0.25">
      <c r="B51" s="96">
        <v>2022</v>
      </c>
      <c r="C51" s="196">
        <f t="shared" ref="C51:C55" si="6">(C16/(C$36/100))%</f>
        <v>0.14141922496225465</v>
      </c>
      <c r="D51" s="196">
        <f t="shared" ref="D51:D55" si="7">(C23/(C$36/100))%</f>
        <v>4.0261701056869652E-2</v>
      </c>
      <c r="E51" s="196">
        <f t="shared" ref="E51:E55" si="8">(C30/(C$36/100))%</f>
        <v>7.5490689481630593E-3</v>
      </c>
      <c r="F51" s="196">
        <v>0</v>
      </c>
      <c r="G51" s="206"/>
      <c r="H51" s="96">
        <v>2022</v>
      </c>
      <c r="I51" s="196">
        <f t="shared" ref="I51:I55" si="9">(I16/(I$36/100))%</f>
        <v>2.5000000000000001E-2</v>
      </c>
      <c r="J51" s="196">
        <f t="shared" ref="J51:J55" si="10">(I23/(I$36/100))%</f>
        <v>0</v>
      </c>
      <c r="K51" s="196">
        <f t="shared" ref="K51:K55" si="11">(I30/(I$36/100))%</f>
        <v>0</v>
      </c>
      <c r="L51" s="196">
        <v>0</v>
      </c>
    </row>
    <row r="52" spans="2:12" ht="32.25" customHeight="1" x14ac:dyDescent="0.25">
      <c r="B52" s="97">
        <v>2021</v>
      </c>
      <c r="C52" s="196">
        <f t="shared" si="6"/>
        <v>9.4111726220432818E-2</v>
      </c>
      <c r="D52" s="196">
        <f t="shared" si="7"/>
        <v>6.693507800704579E-2</v>
      </c>
      <c r="E52" s="196">
        <f t="shared" si="8"/>
        <v>1.660795168595873E-2</v>
      </c>
      <c r="F52" s="196">
        <v>0</v>
      </c>
      <c r="G52" s="206"/>
      <c r="H52" s="97">
        <v>2021</v>
      </c>
      <c r="I52" s="196">
        <f t="shared" si="9"/>
        <v>3.7499999999999999E-2</v>
      </c>
      <c r="J52" s="196">
        <f t="shared" si="10"/>
        <v>8.7499999999999994E-2</v>
      </c>
      <c r="K52" s="196">
        <f t="shared" si="11"/>
        <v>2.5000000000000001E-2</v>
      </c>
      <c r="L52" s="196">
        <v>0</v>
      </c>
    </row>
    <row r="53" spans="2:12" ht="32.25" customHeight="1" x14ac:dyDescent="0.25">
      <c r="B53" s="97">
        <v>2020</v>
      </c>
      <c r="C53" s="196">
        <f t="shared" si="6"/>
        <v>0.10920986411675893</v>
      </c>
      <c r="D53" s="196">
        <f t="shared" si="7"/>
        <v>5.9386009058882736E-2</v>
      </c>
      <c r="E53" s="196">
        <f t="shared" si="8"/>
        <v>1.9627579265223957E-2</v>
      </c>
      <c r="F53" s="196">
        <v>0</v>
      </c>
      <c r="G53" s="206"/>
      <c r="H53" s="97">
        <v>2020</v>
      </c>
      <c r="I53" s="196">
        <f t="shared" si="9"/>
        <v>2.5000000000000001E-2</v>
      </c>
      <c r="J53" s="196">
        <f t="shared" si="10"/>
        <v>1.2500000000000001E-2</v>
      </c>
      <c r="K53" s="196">
        <f t="shared" si="11"/>
        <v>0</v>
      </c>
      <c r="L53" s="196">
        <v>0</v>
      </c>
    </row>
    <row r="54" spans="2:12" ht="32.25" customHeight="1" x14ac:dyDescent="0.25">
      <c r="B54" s="97">
        <v>2019</v>
      </c>
      <c r="C54" s="196">
        <f t="shared" si="6"/>
        <v>9.9144438852541511E-2</v>
      </c>
      <c r="D54" s="196">
        <f t="shared" si="7"/>
        <v>8.3039758429793664E-2</v>
      </c>
      <c r="E54" s="196">
        <f t="shared" si="8"/>
        <v>1.5098137896326119E-2</v>
      </c>
      <c r="F54" s="196">
        <v>0</v>
      </c>
      <c r="G54" s="206"/>
      <c r="H54" s="97">
        <v>2019</v>
      </c>
      <c r="I54" s="196">
        <f t="shared" si="9"/>
        <v>0.05</v>
      </c>
      <c r="J54" s="196">
        <f t="shared" si="10"/>
        <v>8.7499999999999994E-2</v>
      </c>
      <c r="K54" s="196">
        <f t="shared" si="11"/>
        <v>3.7499999999999999E-2</v>
      </c>
      <c r="L54" s="196">
        <v>0</v>
      </c>
    </row>
    <row r="55" spans="2:12" ht="32.25" customHeight="1" thickBot="1" x14ac:dyDescent="0.3">
      <c r="B55" s="98" t="s">
        <v>253</v>
      </c>
      <c r="C55" s="196">
        <f t="shared" si="6"/>
        <v>3.3719174635128329E-2</v>
      </c>
      <c r="D55" s="196">
        <f t="shared" si="7"/>
        <v>3.321590337191746E-2</v>
      </c>
      <c r="E55" s="196">
        <f t="shared" si="8"/>
        <v>7.0457976849521882E-3</v>
      </c>
      <c r="F55" s="196">
        <v>0</v>
      </c>
      <c r="G55" s="206"/>
      <c r="H55" s="98" t="s">
        <v>253</v>
      </c>
      <c r="I55" s="196">
        <f t="shared" si="9"/>
        <v>7.4999999999999997E-2</v>
      </c>
      <c r="J55" s="196">
        <f t="shared" si="10"/>
        <v>0.42499999999999999</v>
      </c>
      <c r="K55" s="196">
        <f t="shared" si="11"/>
        <v>1.2500000000000001E-2</v>
      </c>
      <c r="L55" s="196">
        <v>0</v>
      </c>
    </row>
    <row r="56" spans="2:12" ht="32.25" customHeight="1" thickBot="1" x14ac:dyDescent="0.3">
      <c r="B56" s="79" t="s">
        <v>260</v>
      </c>
      <c r="C56" s="212">
        <f>SUM(C50:C55)</f>
        <v>0.47760442878711618</v>
      </c>
      <c r="D56" s="212">
        <f>SUM(D50:D55)</f>
        <v>0.28283844992450935</v>
      </c>
      <c r="E56" s="212">
        <f>SUM(E50:E55)</f>
        <v>6.5928535480624051E-2</v>
      </c>
      <c r="F56" s="213">
        <f>D$35</f>
        <v>0.17362858580775037</v>
      </c>
      <c r="G56" s="207"/>
      <c r="H56" s="79" t="s">
        <v>260</v>
      </c>
      <c r="I56" s="212">
        <f>SUM(I50:I55)</f>
        <v>0.21250000000000002</v>
      </c>
      <c r="J56" s="212">
        <f>SUM(J50:J55)</f>
        <v>0.61250000000000004</v>
      </c>
      <c r="K56" s="212">
        <f>SUM(K50:K55)</f>
        <v>7.4999999999999997E-2</v>
      </c>
      <c r="L56" s="213">
        <f>J$35</f>
        <v>0.1</v>
      </c>
    </row>
    <row r="57" spans="2:12" ht="32.25" customHeight="1" x14ac:dyDescent="0.25">
      <c r="H57" s="198"/>
    </row>
    <row r="58" spans="2:12" ht="32.25" customHeight="1" x14ac:dyDescent="0.25">
      <c r="I58" s="186"/>
    </row>
    <row r="59" spans="2:12" ht="32.25" customHeight="1" x14ac:dyDescent="0.25"/>
    <row r="60" spans="2:12" ht="32.25" customHeight="1" x14ac:dyDescent="0.25">
      <c r="D60" s="65"/>
    </row>
    <row r="61" spans="2:12" ht="32.25" customHeight="1" x14ac:dyDescent="0.25"/>
    <row r="62" spans="2:12" ht="32.25" customHeight="1" x14ac:dyDescent="0.25"/>
    <row r="63" spans="2:12" ht="32.25" customHeight="1" x14ac:dyDescent="0.25"/>
    <row r="64" spans="2:12" ht="32.25" customHeight="1" x14ac:dyDescent="0.25"/>
    <row r="65" spans="2:10" ht="32.25" customHeight="1" x14ac:dyDescent="0.25"/>
    <row r="66" spans="2:10" ht="32.25" customHeight="1" x14ac:dyDescent="0.25"/>
    <row r="67" spans="2:10" ht="32.25" customHeight="1" x14ac:dyDescent="0.25"/>
    <row r="68" spans="2:10" ht="32.25" customHeight="1" x14ac:dyDescent="0.25"/>
    <row r="69" spans="2:10" ht="32.25" customHeight="1" x14ac:dyDescent="0.25"/>
    <row r="70" spans="2:10" ht="32.25" customHeight="1" x14ac:dyDescent="0.25"/>
    <row r="71" spans="2:10" ht="32.25" customHeight="1" x14ac:dyDescent="0.25"/>
    <row r="72" spans="2:10" ht="32.25" customHeight="1" x14ac:dyDescent="0.25"/>
    <row r="73" spans="2:10" ht="32.25" customHeight="1" x14ac:dyDescent="0.25"/>
    <row r="74" spans="2:10" ht="32.25" customHeight="1" x14ac:dyDescent="0.25"/>
    <row r="75" spans="2:10" ht="32.25" customHeight="1" x14ac:dyDescent="0.25"/>
    <row r="76" spans="2:10" ht="32.25" customHeight="1" x14ac:dyDescent="0.25"/>
    <row r="77" spans="2:10" ht="32.25" customHeight="1" x14ac:dyDescent="0.25"/>
    <row r="78" spans="2:10" ht="32.25" customHeight="1" x14ac:dyDescent="0.25"/>
    <row r="79" spans="2:10" ht="32.25" customHeight="1" x14ac:dyDescent="0.25"/>
    <row r="80" spans="2:10" ht="32.25" customHeight="1" x14ac:dyDescent="0.25">
      <c r="B80" s="65"/>
      <c r="C80" s="65"/>
      <c r="D80" s="65"/>
      <c r="E80" s="65"/>
      <c r="F80" s="65"/>
      <c r="G80" s="65"/>
      <c r="H80" s="65"/>
      <c r="I80" s="65"/>
      <c r="J80" s="65"/>
    </row>
    <row r="81" spans="2:10" ht="32.25" customHeight="1" x14ac:dyDescent="0.25">
      <c r="B81" s="65"/>
      <c r="C81" s="65"/>
      <c r="D81" s="65"/>
      <c r="E81" s="65"/>
      <c r="F81" s="65"/>
      <c r="G81" s="65"/>
      <c r="H81" s="65"/>
      <c r="I81" s="65"/>
      <c r="J81" s="65"/>
    </row>
    <row r="82" spans="2:10" ht="32.25" customHeight="1" thickBot="1" x14ac:dyDescent="0.3">
      <c r="B82" s="65"/>
      <c r="C82" s="65"/>
      <c r="D82" s="65"/>
      <c r="E82" s="65"/>
      <c r="F82" s="65"/>
      <c r="G82" s="65"/>
      <c r="H82" s="65"/>
      <c r="I82" s="65"/>
      <c r="J82" s="65"/>
    </row>
    <row r="83" spans="2:10" ht="32.25" customHeight="1" thickTop="1" thickBot="1" x14ac:dyDescent="0.3">
      <c r="B83" s="345" t="s">
        <v>184</v>
      </c>
      <c r="C83" s="357"/>
      <c r="D83" s="358"/>
      <c r="E83" s="150"/>
      <c r="F83" s="150"/>
      <c r="G83" s="65"/>
      <c r="H83" s="65"/>
      <c r="I83" s="65"/>
      <c r="J83" s="65"/>
    </row>
    <row r="84" spans="2:10" ht="32.25" customHeight="1" thickTop="1" thickBot="1" x14ac:dyDescent="0.3">
      <c r="B84" s="6"/>
      <c r="C84" s="6"/>
      <c r="D84" s="7"/>
      <c r="E84" s="151"/>
      <c r="F84" s="151"/>
      <c r="G84" s="65"/>
      <c r="H84" s="65"/>
      <c r="I84" s="65"/>
      <c r="J84" s="65"/>
    </row>
    <row r="85" spans="2:10" ht="32.25" customHeight="1" thickBot="1" x14ac:dyDescent="0.4">
      <c r="B85" s="136" t="s">
        <v>10</v>
      </c>
      <c r="C85" s="137" t="s">
        <v>249</v>
      </c>
      <c r="D85" s="11"/>
      <c r="E85" s="126"/>
      <c r="F85" s="126"/>
      <c r="G85" s="65"/>
      <c r="H85" s="65"/>
      <c r="I85" s="65"/>
      <c r="J85" s="65"/>
    </row>
    <row r="86" spans="2:10" ht="72" customHeight="1" thickBot="1" x14ac:dyDescent="0.4">
      <c r="B86" s="132" t="s">
        <v>11</v>
      </c>
      <c r="C86" s="59" t="s">
        <v>312</v>
      </c>
      <c r="D86" s="12"/>
      <c r="E86" s="12"/>
      <c r="F86" s="12"/>
      <c r="G86" s="65"/>
      <c r="H86" s="65"/>
      <c r="I86" s="65"/>
      <c r="J86" s="65"/>
    </row>
    <row r="87" spans="2:10" ht="102.75" customHeight="1" thickBot="1" x14ac:dyDescent="0.4">
      <c r="B87" s="134" t="s">
        <v>277</v>
      </c>
      <c r="C87" s="135" t="s">
        <v>315</v>
      </c>
      <c r="D87" s="12"/>
      <c r="E87" s="12"/>
      <c r="F87" s="12"/>
      <c r="G87" s="65"/>
      <c r="H87" s="65"/>
      <c r="I87" s="65"/>
      <c r="J87" s="65"/>
    </row>
    <row r="88" spans="2:10" ht="72.75" customHeight="1" thickBot="1" x14ac:dyDescent="0.3">
      <c r="B88" s="61"/>
      <c r="C88" s="21"/>
      <c r="G88" s="65"/>
      <c r="H88" s="65"/>
      <c r="I88" s="65"/>
      <c r="J88" s="65"/>
    </row>
    <row r="89" spans="2:10" ht="72.75" customHeight="1" thickBot="1" x14ac:dyDescent="0.3">
      <c r="B89" s="31" t="s">
        <v>325</v>
      </c>
      <c r="C89" s="32" t="s">
        <v>12</v>
      </c>
      <c r="D89" s="162" t="s">
        <v>326</v>
      </c>
      <c r="E89" s="193"/>
      <c r="F89" s="193"/>
      <c r="G89" s="65"/>
      <c r="H89" s="65"/>
      <c r="I89" s="65"/>
      <c r="J89" s="65"/>
    </row>
    <row r="90" spans="2:10" ht="36.75" customHeight="1" thickBot="1" x14ac:dyDescent="0.3">
      <c r="B90" s="79" t="s">
        <v>317</v>
      </c>
      <c r="C90" s="236">
        <f>C14+I14</f>
        <v>966</v>
      </c>
      <c r="D90" s="81">
        <f>(C90/(C$112/100))%</f>
        <v>0.46734397677793899</v>
      </c>
      <c r="E90" s="159"/>
      <c r="F90" s="159"/>
      <c r="G90" s="65"/>
      <c r="H90" s="65"/>
      <c r="I90" s="65"/>
      <c r="J90" s="65"/>
    </row>
    <row r="91" spans="2:10" ht="23.25" x14ac:dyDescent="0.25">
      <c r="B91" s="70">
        <v>2023</v>
      </c>
      <c r="C91" s="241">
        <f t="shared" ref="C91:C111" si="12">C15+I15</f>
        <v>0</v>
      </c>
      <c r="D91" s="242">
        <f>(C91/(C$90/100))%</f>
        <v>0</v>
      </c>
      <c r="E91" s="160"/>
      <c r="F91" s="160"/>
      <c r="G91" s="65"/>
      <c r="H91" s="65"/>
      <c r="I91" s="65"/>
      <c r="J91" s="65"/>
    </row>
    <row r="92" spans="2:10" ht="23.25" x14ac:dyDescent="0.25">
      <c r="B92" s="73">
        <v>2022</v>
      </c>
      <c r="C92" s="110">
        <f t="shared" si="12"/>
        <v>283</v>
      </c>
      <c r="D92" s="242">
        <f t="shared" ref="D92:D96" si="13">(C92/(C$90/100))%</f>
        <v>0.29296066252587993</v>
      </c>
      <c r="E92" s="160"/>
      <c r="F92" s="160"/>
      <c r="G92" s="65"/>
      <c r="H92" s="65"/>
      <c r="I92" s="65"/>
      <c r="J92" s="65"/>
    </row>
    <row r="93" spans="2:10" ht="30" customHeight="1" x14ac:dyDescent="0.25">
      <c r="B93" s="75">
        <v>2021</v>
      </c>
      <c r="C93" s="110">
        <f t="shared" si="12"/>
        <v>190</v>
      </c>
      <c r="D93" s="242">
        <f t="shared" si="13"/>
        <v>0.19668737060041408</v>
      </c>
      <c r="E93" s="160"/>
      <c r="F93" s="160"/>
      <c r="G93" s="65"/>
      <c r="H93" s="65"/>
      <c r="I93" s="65"/>
      <c r="J93" s="65"/>
    </row>
    <row r="94" spans="2:10" ht="27.75" customHeight="1" x14ac:dyDescent="0.25">
      <c r="B94" s="75">
        <v>2020</v>
      </c>
      <c r="C94" s="110">
        <f t="shared" si="12"/>
        <v>219</v>
      </c>
      <c r="D94" s="242">
        <f t="shared" si="13"/>
        <v>0.2267080745341615</v>
      </c>
      <c r="E94" s="160"/>
      <c r="F94" s="160"/>
      <c r="G94" s="65"/>
      <c r="H94" s="65"/>
      <c r="I94" s="65"/>
      <c r="J94" s="65"/>
    </row>
    <row r="95" spans="2:10" ht="23.25" x14ac:dyDescent="0.25">
      <c r="B95" s="75">
        <v>2019</v>
      </c>
      <c r="C95" s="110">
        <f t="shared" si="12"/>
        <v>201</v>
      </c>
      <c r="D95" s="242">
        <f t="shared" si="13"/>
        <v>0.20807453416149069</v>
      </c>
      <c r="E95" s="160"/>
      <c r="F95" s="160"/>
      <c r="G95" s="65"/>
      <c r="H95" s="65"/>
      <c r="I95" s="65"/>
      <c r="J95" s="65"/>
    </row>
    <row r="96" spans="2:10" ht="25.5" customHeight="1" thickBot="1" x14ac:dyDescent="0.3">
      <c r="B96" s="75" t="s">
        <v>253</v>
      </c>
      <c r="C96" s="240">
        <f t="shared" si="12"/>
        <v>73</v>
      </c>
      <c r="D96" s="242">
        <f t="shared" si="13"/>
        <v>7.5569358178053825E-2</v>
      </c>
      <c r="E96" s="160"/>
      <c r="F96" s="160"/>
      <c r="G96" s="65"/>
      <c r="H96" s="65"/>
      <c r="I96" s="65"/>
      <c r="J96" s="65"/>
    </row>
    <row r="97" spans="2:10" ht="24" thickBot="1" x14ac:dyDescent="0.3">
      <c r="B97" s="79" t="s">
        <v>318</v>
      </c>
      <c r="C97" s="236">
        <f t="shared" si="12"/>
        <v>611</v>
      </c>
      <c r="D97" s="81">
        <f>(C97/(C$112/100))%</f>
        <v>0.29559748427672955</v>
      </c>
      <c r="E97" s="160"/>
      <c r="F97" s="160"/>
      <c r="G97" s="65"/>
      <c r="H97" s="65"/>
      <c r="I97" s="65"/>
      <c r="J97" s="65"/>
    </row>
    <row r="98" spans="2:10" ht="23.25" x14ac:dyDescent="0.25">
      <c r="B98" s="70">
        <v>2023</v>
      </c>
      <c r="C98" s="241">
        <f t="shared" si="12"/>
        <v>0</v>
      </c>
      <c r="D98" s="242">
        <f>(C98/(C$97/100))%</f>
        <v>0</v>
      </c>
      <c r="E98" s="161"/>
      <c r="F98" s="161"/>
      <c r="G98" s="65"/>
      <c r="H98" s="65"/>
      <c r="I98" s="65"/>
      <c r="J98" s="65"/>
    </row>
    <row r="99" spans="2:10" ht="23.25" x14ac:dyDescent="0.25">
      <c r="B99" s="73">
        <v>2022</v>
      </c>
      <c r="C99" s="110">
        <f t="shared" si="12"/>
        <v>80</v>
      </c>
      <c r="D99" s="242">
        <f t="shared" ref="D99:D103" si="14">(C99/(C$97/100))%</f>
        <v>0.13093289689034371</v>
      </c>
      <c r="E99" s="161"/>
      <c r="F99" s="161"/>
      <c r="G99" s="65"/>
      <c r="H99" s="65"/>
      <c r="I99" s="65"/>
      <c r="J99" s="65"/>
    </row>
    <row r="100" spans="2:10" ht="23.25" x14ac:dyDescent="0.25">
      <c r="B100" s="75">
        <v>2021</v>
      </c>
      <c r="C100" s="110">
        <f t="shared" si="12"/>
        <v>140</v>
      </c>
      <c r="D100" s="242">
        <f t="shared" si="14"/>
        <v>0.22913256955810143</v>
      </c>
      <c r="E100" s="161"/>
      <c r="F100" s="161"/>
      <c r="G100" s="65"/>
      <c r="H100" s="65"/>
      <c r="I100" s="65"/>
      <c r="J100" s="65"/>
    </row>
    <row r="101" spans="2:10" ht="23.25" x14ac:dyDescent="0.25">
      <c r="B101" s="75">
        <v>2020</v>
      </c>
      <c r="C101" s="110">
        <f t="shared" si="12"/>
        <v>119</v>
      </c>
      <c r="D101" s="242">
        <f t="shared" si="14"/>
        <v>0.19476268412438624</v>
      </c>
      <c r="E101" s="161"/>
      <c r="F101" s="161"/>
      <c r="G101" s="65"/>
      <c r="H101" s="65"/>
      <c r="I101" s="65"/>
      <c r="J101" s="65"/>
    </row>
    <row r="102" spans="2:10" ht="23.25" x14ac:dyDescent="0.25">
      <c r="B102" s="75">
        <v>2019</v>
      </c>
      <c r="C102" s="110">
        <f t="shared" si="12"/>
        <v>172</v>
      </c>
      <c r="D102" s="242">
        <f t="shared" si="14"/>
        <v>0.28150572831423892</v>
      </c>
      <c r="E102" s="161"/>
      <c r="F102" s="161"/>
      <c r="G102" s="65"/>
      <c r="H102" s="65"/>
      <c r="I102" s="65"/>
      <c r="J102" s="65"/>
    </row>
    <row r="103" spans="2:10" ht="24" thickBot="1" x14ac:dyDescent="0.3">
      <c r="B103" s="75" t="s">
        <v>253</v>
      </c>
      <c r="C103" s="240">
        <f t="shared" si="12"/>
        <v>100</v>
      </c>
      <c r="D103" s="242">
        <f t="shared" si="14"/>
        <v>0.16366612111292964</v>
      </c>
      <c r="E103" s="161"/>
      <c r="F103" s="161"/>
      <c r="G103" s="65"/>
      <c r="H103" s="65"/>
      <c r="I103" s="65"/>
      <c r="J103" s="65"/>
    </row>
    <row r="104" spans="2:10" ht="24" thickBot="1" x14ac:dyDescent="0.3">
      <c r="B104" s="79" t="s">
        <v>319</v>
      </c>
      <c r="C104" s="236">
        <f t="shared" si="12"/>
        <v>137</v>
      </c>
      <c r="D104" s="81">
        <f>(C104/(C$112/100))%</f>
        <v>6.6279632317368165E-2</v>
      </c>
      <c r="E104" s="161"/>
      <c r="F104" s="161"/>
      <c r="G104" s="65"/>
      <c r="H104" s="65"/>
      <c r="I104" s="65"/>
      <c r="J104" s="65"/>
    </row>
    <row r="105" spans="2:10" ht="23.25" x14ac:dyDescent="0.25">
      <c r="B105" s="70">
        <v>2023</v>
      </c>
      <c r="C105" s="241">
        <f t="shared" si="12"/>
        <v>0</v>
      </c>
      <c r="D105" s="242">
        <f>(C105/(C$104/100))%</f>
        <v>0</v>
      </c>
      <c r="E105" s="161"/>
      <c r="F105" s="161"/>
      <c r="G105" s="65"/>
      <c r="H105" s="65"/>
      <c r="I105" s="65"/>
      <c r="J105" s="65"/>
    </row>
    <row r="106" spans="2:10" ht="23.25" x14ac:dyDescent="0.25">
      <c r="B106" s="73">
        <v>2022</v>
      </c>
      <c r="C106" s="110">
        <f t="shared" si="12"/>
        <v>15</v>
      </c>
      <c r="D106" s="242">
        <f t="shared" ref="D106:D110" si="15">(C106/(C$104/100))%</f>
        <v>0.1094890510948905</v>
      </c>
      <c r="E106" s="161"/>
      <c r="F106" s="161"/>
      <c r="G106" s="65"/>
      <c r="H106" s="65"/>
      <c r="I106" s="65"/>
      <c r="J106" s="65"/>
    </row>
    <row r="107" spans="2:10" ht="23.25" x14ac:dyDescent="0.25">
      <c r="B107" s="75">
        <v>2021</v>
      </c>
      <c r="C107" s="110">
        <f t="shared" si="12"/>
        <v>35</v>
      </c>
      <c r="D107" s="242">
        <f t="shared" si="15"/>
        <v>0.25547445255474449</v>
      </c>
      <c r="E107" s="161"/>
      <c r="F107" s="161"/>
      <c r="G107" s="65"/>
      <c r="H107" s="65"/>
      <c r="I107" s="65"/>
      <c r="J107" s="65"/>
    </row>
    <row r="108" spans="2:10" ht="23.25" x14ac:dyDescent="0.25">
      <c r="B108" s="75">
        <v>2020</v>
      </c>
      <c r="C108" s="110">
        <f t="shared" si="12"/>
        <v>39</v>
      </c>
      <c r="D108" s="242">
        <f t="shared" si="15"/>
        <v>0.28467153284671531</v>
      </c>
      <c r="E108" s="161"/>
      <c r="F108" s="161"/>
      <c r="G108" s="65"/>
      <c r="H108" s="65"/>
      <c r="I108" s="65"/>
      <c r="J108" s="65"/>
    </row>
    <row r="109" spans="2:10" ht="23.25" x14ac:dyDescent="0.25">
      <c r="B109" s="75">
        <v>2019</v>
      </c>
      <c r="C109" s="110">
        <f t="shared" si="12"/>
        <v>33</v>
      </c>
      <c r="D109" s="242">
        <f t="shared" si="15"/>
        <v>0.24087591240875908</v>
      </c>
      <c r="E109" s="161"/>
      <c r="F109" s="161"/>
      <c r="G109" s="65"/>
      <c r="H109" s="65"/>
      <c r="I109" s="65"/>
      <c r="J109" s="65"/>
    </row>
    <row r="110" spans="2:10" ht="24" thickBot="1" x14ac:dyDescent="0.3">
      <c r="B110" s="75" t="s">
        <v>253</v>
      </c>
      <c r="C110" s="240">
        <f t="shared" si="12"/>
        <v>15</v>
      </c>
      <c r="D110" s="242">
        <f t="shared" si="15"/>
        <v>0.1094890510948905</v>
      </c>
      <c r="E110" s="161"/>
      <c r="F110" s="161"/>
      <c r="G110" s="65"/>
      <c r="H110" s="65"/>
      <c r="I110" s="65"/>
      <c r="J110" s="65"/>
    </row>
    <row r="111" spans="2:10" ht="24" thickBot="1" x14ac:dyDescent="0.3">
      <c r="B111" s="147" t="s">
        <v>304</v>
      </c>
      <c r="C111" s="236">
        <f t="shared" si="12"/>
        <v>353</v>
      </c>
      <c r="D111" s="81">
        <f>(C111/(C$112/100))%</f>
        <v>0.17077890662796322</v>
      </c>
      <c r="E111" s="161"/>
      <c r="F111" s="161"/>
      <c r="G111" s="65"/>
      <c r="H111" s="65"/>
      <c r="I111" s="65"/>
      <c r="J111" s="65"/>
    </row>
    <row r="112" spans="2:10" ht="24" thickBot="1" x14ac:dyDescent="0.3">
      <c r="B112" s="67" t="s">
        <v>251</v>
      </c>
      <c r="C112" s="68">
        <f>C104+C97+C90+C111</f>
        <v>2067</v>
      </c>
      <c r="D112" s="238">
        <f>D111+D104+D97+D90</f>
        <v>1</v>
      </c>
      <c r="E112" s="161"/>
      <c r="F112" s="161"/>
      <c r="G112" s="65"/>
      <c r="H112" s="65"/>
      <c r="I112" s="65"/>
      <c r="J112" s="65"/>
    </row>
    <row r="113" spans="2:10" ht="23.25" x14ac:dyDescent="0.25">
      <c r="B113" s="187"/>
      <c r="C113" s="187"/>
      <c r="D113" s="161"/>
      <c r="E113" s="161"/>
      <c r="F113" s="161"/>
      <c r="G113" s="65"/>
      <c r="H113" s="65"/>
      <c r="I113" s="65"/>
      <c r="J113" s="65"/>
    </row>
    <row r="114" spans="2:10" ht="24" thickBot="1" x14ac:dyDescent="0.3">
      <c r="B114" s="187"/>
      <c r="C114" s="187"/>
      <c r="D114" s="161"/>
      <c r="E114" s="161"/>
      <c r="F114" s="161"/>
      <c r="G114" s="65"/>
      <c r="H114" s="65"/>
      <c r="I114" s="65"/>
      <c r="J114" s="65"/>
    </row>
    <row r="115" spans="2:10" ht="24" thickBot="1" x14ac:dyDescent="0.4">
      <c r="B115" s="348" t="s">
        <v>308</v>
      </c>
      <c r="C115" s="349"/>
      <c r="D115" s="161"/>
      <c r="E115" s="161"/>
      <c r="F115" s="161"/>
      <c r="G115" s="65"/>
      <c r="H115" s="65"/>
      <c r="I115" s="65"/>
      <c r="J115" s="65"/>
    </row>
    <row r="116" spans="2:10" ht="24" thickBot="1" x14ac:dyDescent="0.4">
      <c r="B116" s="130"/>
      <c r="C116" s="130"/>
      <c r="D116" s="161"/>
      <c r="E116" s="161"/>
      <c r="F116" s="161"/>
      <c r="G116" s="65"/>
      <c r="H116" s="65"/>
      <c r="I116" s="65"/>
      <c r="J116" s="65"/>
    </row>
    <row r="117" spans="2:10" ht="24" thickBot="1" x14ac:dyDescent="0.3">
      <c r="B117" s="136" t="s">
        <v>10</v>
      </c>
      <c r="C117" s="137" t="s">
        <v>249</v>
      </c>
      <c r="D117" s="161"/>
      <c r="E117" s="161"/>
      <c r="F117" s="161"/>
      <c r="G117" s="65"/>
      <c r="H117" s="65"/>
      <c r="I117" s="65"/>
      <c r="J117" s="65"/>
    </row>
    <row r="118" spans="2:10" ht="69" customHeight="1" thickBot="1" x14ac:dyDescent="0.3">
      <c r="B118" s="132" t="s">
        <v>11</v>
      </c>
      <c r="C118" s="59" t="s">
        <v>312</v>
      </c>
      <c r="D118" s="161"/>
      <c r="E118" s="166"/>
      <c r="F118" s="161"/>
      <c r="G118" s="65"/>
      <c r="H118" s="65"/>
      <c r="I118" s="65"/>
      <c r="J118" s="65"/>
    </row>
    <row r="119" spans="2:10" ht="88.5" customHeight="1" thickBot="1" x14ac:dyDescent="0.3">
      <c r="B119" s="134" t="s">
        <v>277</v>
      </c>
      <c r="C119" s="135" t="s">
        <v>315</v>
      </c>
      <c r="D119" s="161"/>
      <c r="E119" s="161"/>
      <c r="F119" s="161"/>
      <c r="G119" s="65"/>
      <c r="H119" s="65"/>
      <c r="I119" s="65"/>
      <c r="J119" s="65"/>
    </row>
    <row r="120" spans="2:10" ht="23.25" x14ac:dyDescent="0.25">
      <c r="B120" s="187"/>
      <c r="C120" s="187"/>
      <c r="D120" s="161"/>
      <c r="E120" s="161"/>
      <c r="F120" s="161"/>
      <c r="G120" s="65"/>
      <c r="H120" s="65"/>
      <c r="I120" s="65"/>
      <c r="J120" s="65"/>
    </row>
    <row r="121" spans="2:10" ht="23.25" x14ac:dyDescent="0.25">
      <c r="B121" s="187"/>
      <c r="C121" s="187"/>
      <c r="D121" s="161"/>
      <c r="E121" s="161"/>
      <c r="F121" s="161"/>
      <c r="G121" s="65"/>
      <c r="H121" s="65"/>
      <c r="I121" s="65"/>
      <c r="J121" s="65"/>
    </row>
    <row r="122" spans="2:10" ht="24" thickBot="1" x14ac:dyDescent="0.3">
      <c r="B122" s="187"/>
      <c r="C122" s="243"/>
      <c r="D122" s="244"/>
      <c r="E122" s="244"/>
      <c r="F122" s="244"/>
      <c r="G122" s="65"/>
      <c r="H122" s="65"/>
      <c r="I122" s="65"/>
      <c r="J122" s="65"/>
    </row>
    <row r="123" spans="2:10" ht="24" thickBot="1" x14ac:dyDescent="0.4">
      <c r="B123" s="99" t="s">
        <v>265</v>
      </c>
      <c r="C123" s="377" t="s">
        <v>316</v>
      </c>
      <c r="D123" s="370"/>
      <c r="E123" s="370"/>
      <c r="F123" s="371"/>
      <c r="G123" s="65"/>
      <c r="H123" s="65"/>
      <c r="I123" s="65"/>
      <c r="J123" s="65"/>
    </row>
    <row r="124" spans="2:10" ht="34.5" customHeight="1" thickBot="1" x14ac:dyDescent="0.3">
      <c r="C124" s="369" t="s">
        <v>264</v>
      </c>
      <c r="D124" s="370"/>
      <c r="E124" s="370"/>
      <c r="F124" s="371"/>
      <c r="G124" s="65"/>
      <c r="H124" s="65"/>
      <c r="I124" s="65"/>
      <c r="J124" s="65"/>
    </row>
    <row r="125" spans="2:10" ht="24" thickBot="1" x14ac:dyDescent="0.3">
      <c r="C125" s="209" t="s">
        <v>317</v>
      </c>
      <c r="D125" s="209" t="s">
        <v>318</v>
      </c>
      <c r="E125" s="209" t="s">
        <v>319</v>
      </c>
      <c r="F125" s="210" t="s">
        <v>250</v>
      </c>
      <c r="G125" s="65"/>
      <c r="H125" s="65"/>
      <c r="I125" s="65"/>
    </row>
    <row r="126" spans="2:10" ht="23.25" x14ac:dyDescent="0.25">
      <c r="B126" s="95">
        <v>2023</v>
      </c>
      <c r="C126" s="196">
        <f>(C91/(C$112/100))%</f>
        <v>0</v>
      </c>
      <c r="D126" s="196">
        <f>(C98/(C$112/100))%</f>
        <v>0</v>
      </c>
      <c r="E126" s="196">
        <f>(C105/(C$112/100))%</f>
        <v>0</v>
      </c>
      <c r="F126" s="245">
        <v>0</v>
      </c>
      <c r="G126" s="65"/>
      <c r="H126" s="65"/>
      <c r="I126" s="65"/>
    </row>
    <row r="127" spans="2:10" ht="23.25" x14ac:dyDescent="0.25">
      <c r="B127" s="96">
        <v>2022</v>
      </c>
      <c r="C127" s="196">
        <f t="shared" ref="C127:C131" si="16">(C92/(C$112/100))%</f>
        <v>0.13691340106434446</v>
      </c>
      <c r="D127" s="196">
        <f t="shared" ref="D127:D131" si="17">(C99/(C$112/100))%</f>
        <v>3.8703434929850025E-2</v>
      </c>
      <c r="E127" s="196">
        <f t="shared" ref="E127:E131" si="18">(C106/(C$112/100))%</f>
        <v>7.2568940493468789E-3</v>
      </c>
      <c r="F127" s="245">
        <v>0</v>
      </c>
      <c r="G127" s="65"/>
      <c r="H127" s="65"/>
      <c r="I127" s="65"/>
    </row>
    <row r="128" spans="2:10" ht="23.25" x14ac:dyDescent="0.25">
      <c r="B128" s="97">
        <v>2021</v>
      </c>
      <c r="C128" s="196">
        <f t="shared" si="16"/>
        <v>9.1920657958393798E-2</v>
      </c>
      <c r="D128" s="196">
        <f t="shared" si="17"/>
        <v>6.7731011127237534E-2</v>
      </c>
      <c r="E128" s="196">
        <f t="shared" si="18"/>
        <v>1.6932752781809383E-2</v>
      </c>
      <c r="F128" s="245">
        <v>0</v>
      </c>
      <c r="G128" s="65"/>
      <c r="H128" s="65"/>
      <c r="I128" s="65"/>
    </row>
    <row r="129" spans="2:10" ht="44.25" customHeight="1" x14ac:dyDescent="0.25">
      <c r="B129" s="97">
        <v>2020</v>
      </c>
      <c r="C129" s="196">
        <f t="shared" si="16"/>
        <v>0.10595065312046444</v>
      </c>
      <c r="D129" s="196">
        <f t="shared" si="17"/>
        <v>5.7571359458151908E-2</v>
      </c>
      <c r="E129" s="196">
        <f t="shared" si="18"/>
        <v>1.8867924528301886E-2</v>
      </c>
      <c r="F129" s="245">
        <v>0</v>
      </c>
      <c r="G129" s="65"/>
      <c r="H129" s="65"/>
      <c r="I129" s="65"/>
    </row>
    <row r="130" spans="2:10" ht="23.25" x14ac:dyDescent="0.25">
      <c r="B130" s="97">
        <v>2019</v>
      </c>
      <c r="C130" s="196">
        <f t="shared" si="16"/>
        <v>9.7242380261248179E-2</v>
      </c>
      <c r="D130" s="196">
        <f t="shared" si="17"/>
        <v>8.3212385099177555E-2</v>
      </c>
      <c r="E130" s="196">
        <f t="shared" si="18"/>
        <v>1.5965166908563134E-2</v>
      </c>
      <c r="F130" s="245">
        <v>0</v>
      </c>
      <c r="G130" s="65"/>
      <c r="H130" s="65"/>
      <c r="I130" s="65"/>
    </row>
    <row r="131" spans="2:10" ht="24" thickBot="1" x14ac:dyDescent="0.3">
      <c r="B131" s="98" t="s">
        <v>253</v>
      </c>
      <c r="C131" s="196">
        <f t="shared" si="16"/>
        <v>3.5316884373488143E-2</v>
      </c>
      <c r="D131" s="196">
        <f t="shared" si="17"/>
        <v>4.8379293662312521E-2</v>
      </c>
      <c r="E131" s="196">
        <f t="shared" si="18"/>
        <v>7.2568940493468789E-3</v>
      </c>
      <c r="F131" s="245">
        <v>0</v>
      </c>
      <c r="G131" s="65"/>
      <c r="H131" s="65"/>
      <c r="I131" s="65"/>
    </row>
    <row r="132" spans="2:10" ht="75" customHeight="1" thickBot="1" x14ac:dyDescent="0.3">
      <c r="B132" s="79" t="s">
        <v>260</v>
      </c>
      <c r="C132" s="212">
        <f>SUM(C126:C131)</f>
        <v>0.46734397677793904</v>
      </c>
      <c r="D132" s="212">
        <f>SUM(D126:D131)</f>
        <v>0.29559748427672955</v>
      </c>
      <c r="E132" s="212">
        <f>SUM(E126:E131)</f>
        <v>6.6279632317368151E-2</v>
      </c>
      <c r="F132" s="212">
        <f>D$111</f>
        <v>0.17077890662796322</v>
      </c>
      <c r="G132" s="65"/>
      <c r="H132" s="65"/>
      <c r="I132" s="65"/>
    </row>
    <row r="133" spans="2:10" ht="108.75" customHeight="1" x14ac:dyDescent="0.25">
      <c r="B133" s="187"/>
      <c r="C133" s="187"/>
      <c r="D133" s="161"/>
      <c r="E133" s="161"/>
      <c r="F133" s="161"/>
      <c r="G133" s="65"/>
      <c r="H133" s="65"/>
      <c r="I133" s="65"/>
      <c r="J133" s="65"/>
    </row>
    <row r="134" spans="2:10" ht="23.25" x14ac:dyDescent="0.25">
      <c r="B134" s="187"/>
      <c r="C134" s="187"/>
      <c r="D134" s="161"/>
      <c r="E134" s="161"/>
      <c r="F134" s="161"/>
      <c r="G134" s="65"/>
      <c r="H134" s="65"/>
      <c r="I134" s="65"/>
      <c r="J134" s="65"/>
    </row>
    <row r="135" spans="2:10" ht="23.25" x14ac:dyDescent="0.25">
      <c r="B135" s="187"/>
      <c r="C135" s="187"/>
      <c r="D135" s="161"/>
      <c r="E135" s="161"/>
      <c r="F135" s="161"/>
      <c r="G135" s="65"/>
      <c r="H135" s="65"/>
      <c r="I135" s="65"/>
      <c r="J135" s="65"/>
    </row>
    <row r="136" spans="2:10" ht="23.25" x14ac:dyDescent="0.25">
      <c r="B136" s="187"/>
      <c r="C136" s="187"/>
      <c r="D136" s="161"/>
      <c r="E136" s="161"/>
      <c r="F136" s="161"/>
      <c r="G136" s="65"/>
      <c r="H136" s="65"/>
      <c r="I136" s="65"/>
      <c r="J136" s="65"/>
    </row>
    <row r="137" spans="2:10" ht="23.25" x14ac:dyDescent="0.25">
      <c r="B137" s="187"/>
      <c r="C137" s="187"/>
      <c r="D137" s="161"/>
      <c r="E137" s="161"/>
      <c r="F137" s="161"/>
      <c r="G137" s="65"/>
      <c r="H137" s="65"/>
      <c r="I137" s="65"/>
      <c r="J137" s="65"/>
    </row>
    <row r="138" spans="2:10" ht="42" customHeight="1" x14ac:dyDescent="0.25">
      <c r="B138" s="187"/>
      <c r="C138" s="187"/>
      <c r="D138" s="161"/>
      <c r="E138" s="161"/>
      <c r="F138" s="161"/>
      <c r="G138" s="65"/>
      <c r="H138" s="65"/>
      <c r="I138" s="65"/>
      <c r="J138" s="65"/>
    </row>
    <row r="139" spans="2:10" ht="50.25" customHeight="1" x14ac:dyDescent="0.25">
      <c r="B139" s="187"/>
      <c r="C139" s="187"/>
      <c r="D139" s="161"/>
      <c r="E139" s="161"/>
      <c r="F139" s="161"/>
      <c r="G139" s="65"/>
      <c r="H139" s="65"/>
      <c r="I139" s="65"/>
      <c r="J139" s="65"/>
    </row>
    <row r="140" spans="2:10" ht="23.25" x14ac:dyDescent="0.25">
      <c r="B140" s="187"/>
      <c r="C140" s="187"/>
      <c r="D140" s="161"/>
      <c r="E140" s="161"/>
      <c r="F140" s="161"/>
      <c r="G140" s="65"/>
      <c r="H140" s="65"/>
      <c r="I140" s="65"/>
      <c r="J140" s="65"/>
    </row>
    <row r="141" spans="2:10" ht="23.25" x14ac:dyDescent="0.25">
      <c r="B141" s="187"/>
      <c r="C141" s="187"/>
      <c r="D141" s="161"/>
      <c r="E141" s="161"/>
      <c r="F141" s="161"/>
      <c r="G141" s="65"/>
      <c r="H141" s="65"/>
      <c r="I141" s="65"/>
      <c r="J141" s="65"/>
    </row>
    <row r="142" spans="2:10" ht="23.25" x14ac:dyDescent="0.25">
      <c r="B142" s="187"/>
      <c r="C142" s="187"/>
      <c r="D142" s="161"/>
      <c r="E142" s="161"/>
      <c r="F142" s="161"/>
      <c r="G142" s="65"/>
      <c r="H142" s="65"/>
      <c r="I142" s="65"/>
      <c r="J142" s="65"/>
    </row>
    <row r="143" spans="2:10" ht="23.25" x14ac:dyDescent="0.25">
      <c r="B143" s="187"/>
      <c r="C143" s="187"/>
      <c r="D143" s="161"/>
      <c r="E143" s="161"/>
      <c r="F143" s="161"/>
      <c r="G143" s="65"/>
      <c r="H143" s="65"/>
      <c r="I143" s="65"/>
      <c r="J143" s="65"/>
    </row>
    <row r="144" spans="2:10" ht="23.25" x14ac:dyDescent="0.25">
      <c r="B144" s="187"/>
      <c r="C144" s="187"/>
      <c r="D144" s="161"/>
      <c r="E144" s="161"/>
      <c r="F144" s="161"/>
      <c r="G144" s="65"/>
      <c r="H144" s="65"/>
      <c r="I144" s="65"/>
      <c r="J144" s="65"/>
    </row>
    <row r="145" spans="2:10" ht="23.25" x14ac:dyDescent="0.25">
      <c r="B145" s="187"/>
      <c r="C145" s="187"/>
      <c r="D145" s="161"/>
      <c r="E145" s="161"/>
      <c r="F145" s="161"/>
      <c r="G145" s="65"/>
      <c r="H145" s="65"/>
      <c r="I145" s="65"/>
      <c r="J145" s="65"/>
    </row>
    <row r="146" spans="2:10" ht="23.25" x14ac:dyDescent="0.25">
      <c r="B146" s="187"/>
      <c r="C146" s="187"/>
      <c r="D146" s="161"/>
      <c r="E146" s="161"/>
      <c r="F146" s="161"/>
      <c r="G146" s="65"/>
      <c r="H146" s="65"/>
      <c r="I146" s="65"/>
      <c r="J146" s="65"/>
    </row>
    <row r="147" spans="2:10" ht="23.25" x14ac:dyDescent="0.25">
      <c r="B147" s="187"/>
      <c r="C147" s="187"/>
      <c r="D147" s="161"/>
      <c r="E147" s="161"/>
      <c r="F147" s="161"/>
      <c r="G147" s="65"/>
      <c r="H147" s="65"/>
      <c r="I147" s="65"/>
      <c r="J147" s="65"/>
    </row>
    <row r="148" spans="2:10" ht="23.25" x14ac:dyDescent="0.25">
      <c r="B148" s="187"/>
      <c r="C148" s="187"/>
      <c r="D148" s="161"/>
      <c r="E148" s="161"/>
      <c r="F148" s="161"/>
      <c r="G148" s="65"/>
      <c r="H148" s="65"/>
      <c r="I148" s="65"/>
      <c r="J148" s="65"/>
    </row>
    <row r="149" spans="2:10" ht="23.25" x14ac:dyDescent="0.25">
      <c r="B149" s="187"/>
      <c r="C149" s="187"/>
      <c r="D149" s="161"/>
      <c r="E149" s="161"/>
      <c r="F149" s="161"/>
      <c r="G149" s="65"/>
      <c r="H149" s="65"/>
      <c r="I149" s="65"/>
      <c r="J149" s="65"/>
    </row>
    <row r="150" spans="2:10" ht="23.25" x14ac:dyDescent="0.25">
      <c r="B150" s="187"/>
      <c r="C150" s="187"/>
      <c r="D150" s="161"/>
      <c r="E150" s="161"/>
      <c r="F150" s="161"/>
      <c r="G150" s="65"/>
      <c r="H150" s="65"/>
      <c r="I150" s="65"/>
      <c r="J150" s="65"/>
    </row>
    <row r="151" spans="2:10" ht="23.25" x14ac:dyDescent="0.25">
      <c r="B151" s="187"/>
      <c r="C151" s="187"/>
      <c r="D151" s="161"/>
      <c r="E151" s="161"/>
      <c r="F151" s="161"/>
      <c r="G151" s="65"/>
      <c r="H151" s="65"/>
      <c r="I151" s="65"/>
      <c r="J151" s="65"/>
    </row>
    <row r="152" spans="2:10" ht="23.25" x14ac:dyDescent="0.25">
      <c r="B152" s="187"/>
      <c r="C152" s="187"/>
      <c r="D152" s="161"/>
      <c r="E152" s="161"/>
      <c r="F152" s="161"/>
      <c r="G152" s="65"/>
      <c r="H152" s="65"/>
      <c r="I152" s="65"/>
      <c r="J152" s="65"/>
    </row>
    <row r="153" spans="2:10" ht="23.25" x14ac:dyDescent="0.25">
      <c r="B153" s="187"/>
      <c r="C153" s="187"/>
      <c r="D153" s="161"/>
      <c r="E153" s="161"/>
      <c r="F153" s="161"/>
      <c r="G153" s="65"/>
      <c r="H153" s="65"/>
      <c r="I153" s="65"/>
      <c r="J153" s="65"/>
    </row>
    <row r="154" spans="2:10" ht="23.25" x14ac:dyDescent="0.25">
      <c r="B154" s="187"/>
      <c r="C154" s="187"/>
      <c r="D154" s="161"/>
      <c r="E154" s="161"/>
      <c r="F154" s="161"/>
      <c r="G154" s="65"/>
      <c r="H154" s="65"/>
      <c r="I154" s="65"/>
      <c r="J154" s="65"/>
    </row>
    <row r="155" spans="2:10" ht="23.25" x14ac:dyDescent="0.25">
      <c r="B155" s="187"/>
      <c r="C155" s="187"/>
      <c r="D155" s="161"/>
      <c r="E155" s="161"/>
      <c r="F155" s="161"/>
      <c r="G155" s="65"/>
      <c r="H155" s="65"/>
      <c r="I155" s="65"/>
      <c r="J155" s="65"/>
    </row>
    <row r="156" spans="2:10" ht="23.25" x14ac:dyDescent="0.25">
      <c r="B156" s="187"/>
      <c r="C156" s="187"/>
      <c r="D156" s="161"/>
      <c r="E156" s="161"/>
      <c r="F156" s="161"/>
      <c r="G156" s="65"/>
      <c r="H156" s="65"/>
      <c r="I156" s="65"/>
      <c r="J156" s="65"/>
    </row>
    <row r="157" spans="2:10" ht="23.25" x14ac:dyDescent="0.25">
      <c r="B157" s="187"/>
      <c r="C157" s="187"/>
      <c r="D157" s="161"/>
      <c r="E157" s="161"/>
      <c r="F157" s="161"/>
      <c r="G157" s="65"/>
      <c r="H157" s="65"/>
      <c r="I157" s="65"/>
      <c r="J157" s="65"/>
    </row>
    <row r="158" spans="2:10" ht="23.25" x14ac:dyDescent="0.25">
      <c r="B158" s="187"/>
      <c r="C158" s="187"/>
      <c r="D158" s="161"/>
      <c r="E158" s="161"/>
      <c r="F158" s="161"/>
      <c r="G158" s="65"/>
      <c r="H158" s="65"/>
      <c r="I158" s="65"/>
      <c r="J158" s="65"/>
    </row>
    <row r="159" spans="2:10" ht="23.25" x14ac:dyDescent="0.25">
      <c r="B159" s="187"/>
      <c r="C159" s="187"/>
      <c r="D159" s="161"/>
      <c r="E159" s="161"/>
      <c r="F159" s="161"/>
      <c r="G159" s="65"/>
      <c r="H159" s="65"/>
      <c r="I159" s="65"/>
      <c r="J159" s="65"/>
    </row>
    <row r="160" spans="2:10" ht="23.25" x14ac:dyDescent="0.25">
      <c r="B160" s="187"/>
      <c r="C160" s="187"/>
      <c r="D160" s="161"/>
      <c r="E160" s="161"/>
      <c r="F160" s="161"/>
      <c r="G160" s="65"/>
      <c r="H160" s="65"/>
      <c r="I160" s="65"/>
      <c r="J160" s="65"/>
    </row>
    <row r="161" spans="2:10" ht="23.25" x14ac:dyDescent="0.25">
      <c r="B161" s="187"/>
      <c r="C161" s="187"/>
      <c r="D161" s="161"/>
      <c r="E161" s="161"/>
      <c r="F161" s="161"/>
      <c r="G161" s="65"/>
      <c r="H161" s="65"/>
      <c r="I161" s="65"/>
      <c r="J161" s="65"/>
    </row>
    <row r="162" spans="2:10" ht="23.25" x14ac:dyDescent="0.25">
      <c r="B162" s="187"/>
      <c r="C162" s="187"/>
      <c r="D162" s="161"/>
      <c r="E162" s="161"/>
      <c r="F162" s="161"/>
      <c r="G162" s="65"/>
      <c r="H162" s="65"/>
      <c r="I162" s="65"/>
      <c r="J162" s="65"/>
    </row>
    <row r="163" spans="2:10" ht="23.25" x14ac:dyDescent="0.25">
      <c r="B163" s="187"/>
      <c r="C163" s="187"/>
      <c r="D163" s="161"/>
      <c r="E163" s="161"/>
      <c r="F163" s="161"/>
      <c r="G163" s="65"/>
      <c r="H163" s="65"/>
      <c r="I163" s="65"/>
      <c r="J163" s="65"/>
    </row>
    <row r="164" spans="2:10" x14ac:dyDescent="0.25">
      <c r="G164" s="65"/>
      <c r="H164" s="65"/>
      <c r="I164" s="65"/>
      <c r="J164" s="65"/>
    </row>
    <row r="165" spans="2:10" x14ac:dyDescent="0.25">
      <c r="B165" s="65"/>
      <c r="C165" s="65"/>
      <c r="D165" s="65"/>
      <c r="E165" s="65"/>
      <c r="F165" s="65"/>
      <c r="G165" s="65"/>
      <c r="H165" s="65"/>
      <c r="I165" s="65"/>
      <c r="J165" s="65"/>
    </row>
    <row r="166" spans="2:10" x14ac:dyDescent="0.25">
      <c r="B166" s="65"/>
      <c r="C166" s="65"/>
      <c r="D166" s="65"/>
      <c r="E166" s="65"/>
      <c r="F166" s="65"/>
      <c r="G166" s="65"/>
      <c r="H166" s="65"/>
      <c r="I166" s="65"/>
      <c r="J166" s="65"/>
    </row>
    <row r="167" spans="2:10" x14ac:dyDescent="0.25">
      <c r="B167" s="65"/>
      <c r="C167" s="65"/>
      <c r="D167" s="65"/>
      <c r="E167" s="65"/>
      <c r="F167" s="65"/>
      <c r="G167" s="65"/>
      <c r="H167" s="65"/>
      <c r="I167" s="65"/>
      <c r="J167" s="65"/>
    </row>
    <row r="168" spans="2:10" x14ac:dyDescent="0.25">
      <c r="B168" s="65"/>
      <c r="C168" s="65"/>
      <c r="D168" s="65"/>
      <c r="E168" s="65"/>
      <c r="F168" s="65"/>
      <c r="G168" s="65"/>
      <c r="H168" s="65"/>
      <c r="I168" s="65"/>
      <c r="J168" s="65"/>
    </row>
    <row r="169" spans="2:10" x14ac:dyDescent="0.25">
      <c r="B169" s="65"/>
      <c r="C169" s="65"/>
      <c r="D169" s="65"/>
      <c r="E169" s="65"/>
      <c r="F169" s="65"/>
      <c r="G169" s="65"/>
      <c r="H169" s="65"/>
      <c r="I169" s="65"/>
      <c r="J169" s="65"/>
    </row>
    <row r="170" spans="2:10" x14ac:dyDescent="0.25">
      <c r="B170" s="65"/>
      <c r="C170" s="65"/>
      <c r="D170" s="65"/>
      <c r="E170" s="65"/>
      <c r="F170" s="65"/>
      <c r="G170" s="65"/>
      <c r="H170" s="65"/>
      <c r="I170" s="65"/>
      <c r="J170" s="65"/>
    </row>
    <row r="171" spans="2:10" x14ac:dyDescent="0.25">
      <c r="B171" s="65"/>
      <c r="C171" s="65"/>
      <c r="D171" s="65"/>
      <c r="E171" s="65"/>
      <c r="F171" s="65"/>
      <c r="G171" s="65"/>
      <c r="H171" s="65"/>
      <c r="I171" s="65"/>
      <c r="J171" s="65"/>
    </row>
    <row r="172" spans="2:10" x14ac:dyDescent="0.25">
      <c r="B172" s="65"/>
      <c r="C172" s="65"/>
      <c r="D172" s="65"/>
      <c r="E172" s="65"/>
      <c r="F172" s="65"/>
      <c r="G172" s="65"/>
      <c r="H172" s="65"/>
      <c r="I172" s="65"/>
    </row>
    <row r="173" spans="2:10" x14ac:dyDescent="0.25">
      <c r="B173" s="65"/>
      <c r="C173" s="65"/>
      <c r="D173" s="65"/>
      <c r="E173" s="65"/>
      <c r="F173" s="65"/>
      <c r="G173" s="65"/>
      <c r="H173" s="65"/>
      <c r="I173" s="65"/>
    </row>
    <row r="174" spans="2:10" x14ac:dyDescent="0.25">
      <c r="B174" s="65"/>
      <c r="C174" s="65"/>
      <c r="D174" s="65"/>
      <c r="E174" s="65"/>
      <c r="F174" s="65"/>
      <c r="G174" s="65"/>
      <c r="H174" s="65"/>
      <c r="I174" s="65"/>
    </row>
    <row r="175" spans="2:10" x14ac:dyDescent="0.25">
      <c r="B175" s="65"/>
      <c r="C175" s="65"/>
      <c r="D175" s="65"/>
      <c r="E175" s="65"/>
      <c r="F175" s="65"/>
      <c r="G175" s="65"/>
      <c r="H175" s="65"/>
      <c r="I175" s="65"/>
    </row>
    <row r="176" spans="2:10" x14ac:dyDescent="0.25">
      <c r="B176" s="65"/>
      <c r="C176" s="65"/>
      <c r="D176" s="65"/>
      <c r="E176" s="65"/>
      <c r="F176" s="65"/>
      <c r="G176" s="65"/>
      <c r="H176" s="65"/>
      <c r="I176" s="65"/>
    </row>
    <row r="177" spans="2:9" x14ac:dyDescent="0.25">
      <c r="B177" s="65"/>
      <c r="C177" s="65"/>
      <c r="D177" s="65"/>
      <c r="E177" s="65"/>
      <c r="F177" s="65"/>
      <c r="G177" s="65"/>
      <c r="H177" s="65"/>
      <c r="I177" s="65"/>
    </row>
    <row r="178" spans="2:9" x14ac:dyDescent="0.25">
      <c r="B178" s="65"/>
      <c r="C178" s="65"/>
      <c r="D178" s="65"/>
      <c r="E178" s="65"/>
      <c r="F178" s="65"/>
      <c r="G178" s="65"/>
      <c r="H178" s="65"/>
      <c r="I178" s="65"/>
    </row>
    <row r="179" spans="2:9" ht="23.25" x14ac:dyDescent="0.35">
      <c r="C179" s="131"/>
      <c r="D179" s="131"/>
      <c r="H179" s="65"/>
      <c r="I179" s="65"/>
    </row>
    <row r="180" spans="2:9" x14ac:dyDescent="0.25">
      <c r="H180" s="65"/>
      <c r="I180" s="65"/>
    </row>
    <row r="181" spans="2:9" x14ac:dyDescent="0.25">
      <c r="H181" s="65"/>
      <c r="I181" s="65"/>
    </row>
    <row r="182" spans="2:9" x14ac:dyDescent="0.25">
      <c r="H182" s="65"/>
      <c r="I182" s="65"/>
    </row>
    <row r="183" spans="2:9" x14ac:dyDescent="0.25">
      <c r="H183" s="65"/>
    </row>
    <row r="184" spans="2:9" x14ac:dyDescent="0.25">
      <c r="H184" s="65"/>
    </row>
    <row r="185" spans="2:9" x14ac:dyDescent="0.25">
      <c r="H185" s="65"/>
    </row>
  </sheetData>
  <mergeCells count="14">
    <mergeCell ref="C123:F123"/>
    <mergeCell ref="C124:F124"/>
    <mergeCell ref="C47:F47"/>
    <mergeCell ref="I47:L47"/>
    <mergeCell ref="C48:F48"/>
    <mergeCell ref="I48:L48"/>
    <mergeCell ref="B83:D83"/>
    <mergeCell ref="B115:C115"/>
    <mergeCell ref="I4:I5"/>
    <mergeCell ref="J4:J5"/>
    <mergeCell ref="B7:D7"/>
    <mergeCell ref="H7:J7"/>
    <mergeCell ref="B38:C38"/>
    <mergeCell ref="H38:I38"/>
  </mergeCells>
  <dataValidations count="4">
    <dataValidation type="list" allowBlank="1" showInputMessage="1" showErrorMessage="1" sqref="I6" xr:uid="{209CCE3F-11A8-4796-BB77-90140F348D0C}">
      <formula1>"vultures@jpcert.or.jp,cve@mitre.org/cve@cert.org.tw,talos-cna@cisco.com/psirt@cisco.com,psirt@bosch.com,OTRO"</formula1>
    </dataValidation>
    <dataValidation type="list" allowBlank="1" showInputMessage="1" showErrorMessage="1" promptTitle="VALORES POSIBLES ASIGNADOR IOT" sqref="H6" xr:uid="{B2E2AF5F-B816-443F-A86C-F7C59B968BD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F4:G4" xr:uid="{3B61E597-5199-4900-8FDE-7240D101DB41}">
      <formula1>"2023,2022,2021,2020,2019,2018(O ANTERIOR)"</formula1>
    </dataValidation>
    <dataValidation type="list" allowBlank="1" showInputMessage="1" showErrorMessage="1" sqref="F5:G5" xr:uid="{05090012-3CC8-4982-A380-AE4D02E4D2F8}">
      <formula1>"ALTA,MEDIA,BAJA,NINGUNA"</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35093-1312-427A-A03E-4218CF8158B8}">
  <dimension ref="B2:K148"/>
  <sheetViews>
    <sheetView topLeftCell="A86" zoomScale="40" zoomScaleNormal="40" workbookViewId="0">
      <selection activeCell="D53" sqref="D53"/>
    </sheetView>
  </sheetViews>
  <sheetFormatPr baseColWidth="10" defaultRowHeight="15" x14ac:dyDescent="0.25"/>
  <cols>
    <col min="2" max="2" width="123" customWidth="1"/>
    <col min="3" max="3" width="129" customWidth="1"/>
    <col min="4" max="4" width="126.85546875" customWidth="1"/>
    <col min="5" max="5" width="69.42578125" customWidth="1"/>
    <col min="6" max="6" width="87.5703125" customWidth="1"/>
    <col min="7" max="7" width="111.7109375" customWidth="1"/>
    <col min="8" max="8" width="129.285156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1" t="s">
        <v>336</v>
      </c>
      <c r="C4" s="259" t="s">
        <v>337</v>
      </c>
      <c r="D4" s="3" t="s">
        <v>338</v>
      </c>
      <c r="E4" s="4" t="s">
        <v>282</v>
      </c>
      <c r="F4" s="260" t="s">
        <v>329</v>
      </c>
      <c r="G4" s="260" t="s">
        <v>329</v>
      </c>
      <c r="H4" s="261" t="s">
        <v>248</v>
      </c>
      <c r="I4" s="355" t="s">
        <v>340</v>
      </c>
      <c r="J4" s="378"/>
      <c r="K4" s="170"/>
    </row>
    <row r="5" spans="2:11" ht="188.25" customHeight="1" thickTop="1" thickBot="1" x14ac:dyDescent="0.3">
      <c r="B5" s="1" t="s">
        <v>288</v>
      </c>
      <c r="C5" s="259" t="s">
        <v>289</v>
      </c>
      <c r="D5" s="3" t="s">
        <v>339</v>
      </c>
      <c r="E5" s="117" t="s">
        <v>282</v>
      </c>
      <c r="F5" s="250" t="s">
        <v>329</v>
      </c>
      <c r="G5" s="250" t="s">
        <v>329</v>
      </c>
      <c r="H5" s="251" t="s">
        <v>248</v>
      </c>
      <c r="I5" s="368"/>
      <c r="J5" s="378"/>
      <c r="K5" s="171"/>
    </row>
    <row r="6" spans="2:11" ht="16.5" thickTop="1" thickBot="1" x14ac:dyDescent="0.3">
      <c r="B6" s="109"/>
      <c r="C6" s="51"/>
      <c r="D6" s="21"/>
      <c r="E6" s="21"/>
      <c r="F6" s="21"/>
      <c r="G6" s="52"/>
      <c r="H6" s="53"/>
      <c r="I6" s="54"/>
      <c r="J6" s="173"/>
      <c r="K6" s="57"/>
    </row>
    <row r="7" spans="2:11" ht="24.75" thickTop="1" thickBot="1" x14ac:dyDescent="0.4">
      <c r="B7" s="345" t="s">
        <v>9</v>
      </c>
      <c r="C7" s="357"/>
      <c r="D7" s="358"/>
      <c r="E7" s="150"/>
      <c r="F7" s="150"/>
      <c r="G7" s="55"/>
      <c r="H7" s="359" t="s">
        <v>175</v>
      </c>
      <c r="I7" s="360"/>
      <c r="J7" s="347"/>
      <c r="K7" s="8"/>
    </row>
    <row r="8" spans="2:11" ht="20.25" thickTop="1" thickBot="1" x14ac:dyDescent="0.3">
      <c r="B8" s="6"/>
      <c r="C8" s="6"/>
      <c r="D8" s="7"/>
      <c r="E8" s="151"/>
      <c r="F8" s="151"/>
      <c r="G8" s="8"/>
      <c r="H8" s="56"/>
      <c r="I8" s="6"/>
      <c r="J8" s="7"/>
      <c r="K8" s="57"/>
    </row>
    <row r="9" spans="2:11" ht="21.75" thickBot="1" x14ac:dyDescent="0.4">
      <c r="B9" s="9" t="s">
        <v>10</v>
      </c>
      <c r="C9" s="10" t="s">
        <v>249</v>
      </c>
      <c r="D9" s="11"/>
      <c r="E9" s="126"/>
      <c r="F9" s="126"/>
      <c r="G9" s="12"/>
      <c r="H9" s="9" t="s">
        <v>10</v>
      </c>
      <c r="I9" s="10" t="s">
        <v>249</v>
      </c>
      <c r="J9" s="58"/>
      <c r="K9" s="8"/>
    </row>
    <row r="10" spans="2:11" ht="83.25" customHeight="1" thickBot="1" x14ac:dyDescent="0.4">
      <c r="B10" s="13" t="s">
        <v>11</v>
      </c>
      <c r="C10" s="59" t="s">
        <v>341</v>
      </c>
      <c r="D10" s="126"/>
      <c r="E10" s="126"/>
      <c r="F10" s="126"/>
      <c r="G10" s="12"/>
      <c r="H10" s="13" t="s">
        <v>11</v>
      </c>
      <c r="I10" s="59" t="s">
        <v>341</v>
      </c>
      <c r="J10" s="58"/>
      <c r="K10" s="8"/>
    </row>
    <row r="11" spans="2:11" ht="105.75" customHeight="1" thickBot="1" x14ac:dyDescent="0.4">
      <c r="B11" s="13" t="s">
        <v>277</v>
      </c>
      <c r="C11" s="59" t="s">
        <v>342</v>
      </c>
      <c r="D11" s="168"/>
      <c r="E11" s="12"/>
      <c r="F11" s="12"/>
      <c r="G11" s="12"/>
      <c r="H11" s="13" t="s">
        <v>277</v>
      </c>
      <c r="I11" s="59" t="s">
        <v>342</v>
      </c>
      <c r="J11" s="60"/>
      <c r="K11" s="8"/>
    </row>
    <row r="12" spans="2:11" ht="16.5" thickBot="1" x14ac:dyDescent="0.3">
      <c r="B12" s="61"/>
      <c r="C12" s="21"/>
      <c r="H12" s="21"/>
      <c r="J12" s="62"/>
    </row>
    <row r="13" spans="2:11" ht="57" customHeight="1" thickBot="1" x14ac:dyDescent="0.3">
      <c r="B13" s="31" t="s">
        <v>335</v>
      </c>
      <c r="C13" s="32" t="s">
        <v>12</v>
      </c>
      <c r="D13" s="162" t="s">
        <v>326</v>
      </c>
      <c r="E13" s="82"/>
      <c r="F13" s="82"/>
      <c r="H13" s="31" t="s">
        <v>335</v>
      </c>
      <c r="I13" s="32" t="s">
        <v>12</v>
      </c>
      <c r="J13" s="162" t="s">
        <v>326</v>
      </c>
    </row>
    <row r="14" spans="2:11" ht="37.5" customHeight="1" thickBot="1" x14ac:dyDescent="0.3">
      <c r="B14" s="79" t="s">
        <v>328</v>
      </c>
      <c r="C14" s="80">
        <f>SUM(C15:C19)</f>
        <v>665</v>
      </c>
      <c r="D14" s="223">
        <f>(C14/(C$39/100))%</f>
        <v>0.33467539003522895</v>
      </c>
      <c r="E14" s="82"/>
      <c r="F14" s="82"/>
      <c r="H14" s="79" t="s">
        <v>328</v>
      </c>
      <c r="I14" s="80">
        <f>SUM(I15:I19)</f>
        <v>17</v>
      </c>
      <c r="J14" s="223">
        <f>(I14/(I$39/100))%</f>
        <v>0.21249999999999999</v>
      </c>
    </row>
    <row r="15" spans="2:11" ht="30" customHeight="1" thickBot="1" x14ac:dyDescent="0.3">
      <c r="B15" s="70" t="s">
        <v>330</v>
      </c>
      <c r="C15" s="221">
        <v>0</v>
      </c>
      <c r="D15" s="224">
        <f>(C15/(C$14/100))%</f>
        <v>0</v>
      </c>
      <c r="E15" s="82"/>
      <c r="F15" s="82"/>
      <c r="H15" s="70" t="s">
        <v>330</v>
      </c>
      <c r="I15" s="221">
        <v>0</v>
      </c>
      <c r="J15" s="224">
        <f>(I15/(I$14/100))%</f>
        <v>0</v>
      </c>
    </row>
    <row r="16" spans="2:11" ht="35.25" customHeight="1" thickBot="1" x14ac:dyDescent="0.3">
      <c r="B16" s="70" t="s">
        <v>331</v>
      </c>
      <c r="C16" s="222">
        <v>0</v>
      </c>
      <c r="D16" s="224">
        <f t="shared" ref="D16:D19" si="0">(C16/(C$14/100))%</f>
        <v>0</v>
      </c>
      <c r="E16" s="82"/>
      <c r="F16" s="82"/>
      <c r="H16" s="70" t="s">
        <v>331</v>
      </c>
      <c r="I16" s="222">
        <v>0</v>
      </c>
      <c r="J16" s="224">
        <f t="shared" ref="J16:J19" si="1">(I16/(I$14/100))%</f>
        <v>0</v>
      </c>
    </row>
    <row r="17" spans="2:10" ht="28.5" customHeight="1" thickBot="1" x14ac:dyDescent="0.3">
      <c r="B17" s="70" t="s">
        <v>332</v>
      </c>
      <c r="C17" s="222">
        <v>665</v>
      </c>
      <c r="D17" s="224">
        <f t="shared" si="0"/>
        <v>1</v>
      </c>
      <c r="E17" s="82"/>
      <c r="F17" s="82"/>
      <c r="H17" s="70" t="s">
        <v>332</v>
      </c>
      <c r="I17" s="222">
        <v>17</v>
      </c>
      <c r="J17" s="224">
        <f t="shared" si="1"/>
        <v>0.99999999999999989</v>
      </c>
    </row>
    <row r="18" spans="2:10" ht="33.75" customHeight="1" x14ac:dyDescent="0.25">
      <c r="B18" s="70" t="s">
        <v>333</v>
      </c>
      <c r="C18" s="222">
        <v>0</v>
      </c>
      <c r="D18" s="224">
        <f t="shared" si="0"/>
        <v>0</v>
      </c>
      <c r="E18" s="82"/>
      <c r="F18" s="82"/>
      <c r="H18" s="70" t="s">
        <v>333</v>
      </c>
      <c r="I18" s="222">
        <v>0</v>
      </c>
      <c r="J18" s="224">
        <f t="shared" si="1"/>
        <v>0</v>
      </c>
    </row>
    <row r="19" spans="2:10" ht="32.25" customHeight="1" thickBot="1" x14ac:dyDescent="0.3">
      <c r="B19" s="75" t="s">
        <v>334</v>
      </c>
      <c r="C19" s="222">
        <v>0</v>
      </c>
      <c r="D19" s="224">
        <f t="shared" si="0"/>
        <v>0</v>
      </c>
      <c r="E19" s="82"/>
      <c r="F19" s="82"/>
      <c r="H19" s="75" t="s">
        <v>334</v>
      </c>
      <c r="I19" s="222">
        <v>0</v>
      </c>
      <c r="J19" s="224">
        <f t="shared" si="1"/>
        <v>0</v>
      </c>
    </row>
    <row r="20" spans="2:10" ht="28.5" customHeight="1" thickBot="1" x14ac:dyDescent="0.3">
      <c r="B20" s="79" t="s">
        <v>317</v>
      </c>
      <c r="C20" s="80">
        <f>SUM(C21:C25)</f>
        <v>989</v>
      </c>
      <c r="D20" s="223">
        <f>(C20/(C$39/100))%</f>
        <v>0.49773527931555106</v>
      </c>
      <c r="E20" s="82"/>
      <c r="F20" s="82"/>
      <c r="H20" s="79" t="s">
        <v>317</v>
      </c>
      <c r="I20" s="225">
        <f>SUM(I21:I25)</f>
        <v>27</v>
      </c>
      <c r="J20" s="223">
        <f>(I20/(I$39/100))%</f>
        <v>0.33750000000000002</v>
      </c>
    </row>
    <row r="21" spans="2:10" ht="33" customHeight="1" thickBot="1" x14ac:dyDescent="0.3">
      <c r="B21" s="70" t="s">
        <v>330</v>
      </c>
      <c r="C21" s="221">
        <v>0</v>
      </c>
      <c r="D21" s="224">
        <f>(C21/(C$20/100))%</f>
        <v>0</v>
      </c>
      <c r="E21" s="82"/>
      <c r="F21" s="82"/>
      <c r="H21" s="70" t="s">
        <v>330</v>
      </c>
      <c r="I21" s="221">
        <v>0</v>
      </c>
      <c r="J21" s="224">
        <f>(I21/(I$20/100))%</f>
        <v>0</v>
      </c>
    </row>
    <row r="22" spans="2:10" ht="31.5" customHeight="1" thickBot="1" x14ac:dyDescent="0.3">
      <c r="B22" s="70" t="s">
        <v>331</v>
      </c>
      <c r="C22" s="222">
        <v>322</v>
      </c>
      <c r="D22" s="224">
        <f t="shared" ref="D22:D25" si="2">(C22/(C$20/100))%</f>
        <v>0.32558139534883723</v>
      </c>
      <c r="E22" s="82"/>
      <c r="F22" s="82"/>
      <c r="H22" s="70" t="s">
        <v>331</v>
      </c>
      <c r="I22" s="222">
        <v>0</v>
      </c>
      <c r="J22" s="224">
        <f t="shared" ref="J22:J25" si="3">(I22/(I$20/100))%</f>
        <v>0</v>
      </c>
    </row>
    <row r="23" spans="2:10" ht="30" customHeight="1" thickBot="1" x14ac:dyDescent="0.3">
      <c r="B23" s="70" t="s">
        <v>332</v>
      </c>
      <c r="C23" s="222">
        <v>667</v>
      </c>
      <c r="D23" s="224">
        <f t="shared" si="2"/>
        <v>0.67441860465116277</v>
      </c>
      <c r="E23" s="82"/>
      <c r="F23" s="82"/>
      <c r="H23" s="70" t="s">
        <v>332</v>
      </c>
      <c r="I23" s="222">
        <v>21</v>
      </c>
      <c r="J23" s="224">
        <f t="shared" si="3"/>
        <v>0.77777777777777768</v>
      </c>
    </row>
    <row r="24" spans="2:10" ht="36" customHeight="1" x14ac:dyDescent="0.25">
      <c r="B24" s="70" t="s">
        <v>333</v>
      </c>
      <c r="C24" s="222">
        <v>0</v>
      </c>
      <c r="D24" s="224">
        <f t="shared" si="2"/>
        <v>0</v>
      </c>
      <c r="E24" s="82"/>
      <c r="F24" s="82"/>
      <c r="H24" s="70" t="s">
        <v>333</v>
      </c>
      <c r="I24" s="222">
        <v>6</v>
      </c>
      <c r="J24" s="224">
        <f t="shared" si="3"/>
        <v>0.22222222222222221</v>
      </c>
    </row>
    <row r="25" spans="2:10" ht="37.5" customHeight="1" thickBot="1" x14ac:dyDescent="0.3">
      <c r="B25" s="75" t="s">
        <v>334</v>
      </c>
      <c r="C25" s="222">
        <v>0</v>
      </c>
      <c r="D25" s="224">
        <f t="shared" si="2"/>
        <v>0</v>
      </c>
      <c r="E25" s="82"/>
      <c r="F25" s="82"/>
      <c r="H25" s="75" t="s">
        <v>334</v>
      </c>
      <c r="I25" s="222">
        <v>0</v>
      </c>
      <c r="J25" s="224">
        <f t="shared" si="3"/>
        <v>0</v>
      </c>
    </row>
    <row r="26" spans="2:10" ht="24" thickBot="1" x14ac:dyDescent="0.3">
      <c r="B26" s="79" t="s">
        <v>318</v>
      </c>
      <c r="C26" s="80">
        <f>SUM(C27:C31)</f>
        <v>281</v>
      </c>
      <c r="D26" s="223">
        <f>(C26/(C$39/100))%</f>
        <v>0.14141922496225465</v>
      </c>
      <c r="E26" s="207"/>
      <c r="F26" s="152"/>
      <c r="H26" s="79" t="s">
        <v>318</v>
      </c>
      <c r="I26" s="226">
        <f>SUM(I27:I31)</f>
        <v>20</v>
      </c>
      <c r="J26" s="223">
        <f>(I26/(I$39/100))%</f>
        <v>0.25</v>
      </c>
    </row>
    <row r="27" spans="2:10" ht="31.5" customHeight="1" thickBot="1" x14ac:dyDescent="0.3">
      <c r="B27" s="70" t="s">
        <v>330</v>
      </c>
      <c r="C27" s="222">
        <v>0</v>
      </c>
      <c r="D27" s="224">
        <f>(C27/(C$26/100))%</f>
        <v>0</v>
      </c>
      <c r="E27" s="220"/>
      <c r="F27" s="153"/>
      <c r="H27" s="70" t="s">
        <v>330</v>
      </c>
      <c r="I27" s="71">
        <v>0</v>
      </c>
      <c r="J27" s="224">
        <f>(I27/(I$26/100))%</f>
        <v>0</v>
      </c>
    </row>
    <row r="28" spans="2:10" ht="31.5" customHeight="1" thickBot="1" x14ac:dyDescent="0.3">
      <c r="B28" s="70" t="s">
        <v>331</v>
      </c>
      <c r="C28" s="222">
        <v>0</v>
      </c>
      <c r="D28" s="224">
        <f t="shared" ref="D28:D31" si="4">(C28/(C$26/100))%</f>
        <v>0</v>
      </c>
      <c r="E28" s="220"/>
      <c r="F28" s="153"/>
      <c r="H28" s="70" t="s">
        <v>331</v>
      </c>
      <c r="I28" s="64">
        <v>0</v>
      </c>
      <c r="J28" s="224">
        <f t="shared" ref="J28:J31" si="5">(I28/(I$26/100))%</f>
        <v>0</v>
      </c>
    </row>
    <row r="29" spans="2:10" ht="31.5" customHeight="1" thickBot="1" x14ac:dyDescent="0.3">
      <c r="B29" s="70" t="s">
        <v>332</v>
      </c>
      <c r="C29" s="222">
        <v>59</v>
      </c>
      <c r="D29" s="224">
        <f t="shared" si="4"/>
        <v>0.20996441281138789</v>
      </c>
      <c r="E29" s="220"/>
      <c r="F29" s="153"/>
      <c r="H29" s="70" t="s">
        <v>332</v>
      </c>
      <c r="I29" s="64">
        <v>0</v>
      </c>
      <c r="J29" s="224">
        <f t="shared" si="5"/>
        <v>0</v>
      </c>
    </row>
    <row r="30" spans="2:10" ht="31.5" customHeight="1" x14ac:dyDescent="0.25">
      <c r="B30" s="70" t="s">
        <v>333</v>
      </c>
      <c r="C30" s="222">
        <v>222</v>
      </c>
      <c r="D30" s="224">
        <f t="shared" si="4"/>
        <v>0.79003558718861211</v>
      </c>
      <c r="E30" s="220"/>
      <c r="F30" s="153"/>
      <c r="H30" s="70" t="s">
        <v>333</v>
      </c>
      <c r="I30" s="64">
        <v>20</v>
      </c>
      <c r="J30" s="224">
        <f t="shared" si="5"/>
        <v>1</v>
      </c>
    </row>
    <row r="31" spans="2:10" ht="31.5" customHeight="1" thickBot="1" x14ac:dyDescent="0.3">
      <c r="B31" s="75" t="s">
        <v>334</v>
      </c>
      <c r="C31" s="222">
        <v>0</v>
      </c>
      <c r="D31" s="224">
        <f t="shared" si="4"/>
        <v>0</v>
      </c>
      <c r="E31" s="220"/>
      <c r="F31" s="153"/>
      <c r="H31" s="75" t="s">
        <v>334</v>
      </c>
      <c r="I31" s="64">
        <v>0</v>
      </c>
      <c r="J31" s="224">
        <f t="shared" si="5"/>
        <v>0</v>
      </c>
    </row>
    <row r="32" spans="2:10" ht="24.75" customHeight="1" thickBot="1" x14ac:dyDescent="0.3">
      <c r="B32" s="79" t="s">
        <v>319</v>
      </c>
      <c r="C32" s="80">
        <f>SUM(C33:C37)</f>
        <v>2</v>
      </c>
      <c r="D32" s="223">
        <f>(C32/(C$39/100))%</f>
        <v>1.0065425264217413E-3</v>
      </c>
      <c r="E32" s="207"/>
      <c r="F32" s="152"/>
      <c r="H32" s="79" t="s">
        <v>319</v>
      </c>
      <c r="I32" s="80">
        <f>SUM(I33:I37)</f>
        <v>1</v>
      </c>
      <c r="J32" s="223">
        <f>(I32/(I$39/100))%</f>
        <v>1.2500000000000001E-2</v>
      </c>
    </row>
    <row r="33" spans="2:10" ht="29.25" customHeight="1" thickBot="1" x14ac:dyDescent="0.3">
      <c r="B33" s="70" t="s">
        <v>330</v>
      </c>
      <c r="C33" s="64">
        <v>0</v>
      </c>
      <c r="D33" s="93">
        <f>(C33/(C$32/100))%</f>
        <v>0</v>
      </c>
      <c r="E33" s="220"/>
      <c r="F33" s="153"/>
      <c r="H33" s="70" t="s">
        <v>330</v>
      </c>
      <c r="I33" s="64">
        <v>0</v>
      </c>
      <c r="J33" s="93">
        <f>(I33/(I$32/100))%</f>
        <v>0</v>
      </c>
    </row>
    <row r="34" spans="2:10" ht="29.25" customHeight="1" thickBot="1" x14ac:dyDescent="0.3">
      <c r="B34" s="70" t="s">
        <v>331</v>
      </c>
      <c r="C34" s="64">
        <v>0</v>
      </c>
      <c r="D34" s="93">
        <f t="shared" ref="D34:D37" si="6">(C34/(C$32/100))%</f>
        <v>0</v>
      </c>
      <c r="E34" s="220"/>
      <c r="F34" s="153"/>
      <c r="H34" s="70" t="s">
        <v>331</v>
      </c>
      <c r="I34" s="64">
        <v>0</v>
      </c>
      <c r="J34" s="93">
        <f t="shared" ref="J34:J37" si="7">(I34/(I$32/100))%</f>
        <v>0</v>
      </c>
    </row>
    <row r="35" spans="2:10" ht="29.25" customHeight="1" thickBot="1" x14ac:dyDescent="0.3">
      <c r="B35" s="70" t="s">
        <v>332</v>
      </c>
      <c r="C35" s="64">
        <v>0</v>
      </c>
      <c r="D35" s="93">
        <f t="shared" si="6"/>
        <v>0</v>
      </c>
      <c r="E35" s="220"/>
      <c r="F35" s="153"/>
      <c r="H35" s="70" t="s">
        <v>332</v>
      </c>
      <c r="I35" s="64">
        <v>0</v>
      </c>
      <c r="J35" s="93">
        <f t="shared" si="7"/>
        <v>0</v>
      </c>
    </row>
    <row r="36" spans="2:10" ht="29.25" customHeight="1" x14ac:dyDescent="0.25">
      <c r="B36" s="70" t="s">
        <v>333</v>
      </c>
      <c r="C36" s="64">
        <v>2</v>
      </c>
      <c r="D36" s="93">
        <f t="shared" si="6"/>
        <v>1</v>
      </c>
      <c r="E36" s="220"/>
      <c r="F36" s="153"/>
      <c r="H36" s="70" t="s">
        <v>333</v>
      </c>
      <c r="I36" s="64">
        <v>1</v>
      </c>
      <c r="J36" s="93">
        <f t="shared" si="7"/>
        <v>1</v>
      </c>
    </row>
    <row r="37" spans="2:10" ht="29.25" customHeight="1" thickBot="1" x14ac:dyDescent="0.3">
      <c r="B37" s="75" t="s">
        <v>334</v>
      </c>
      <c r="C37" s="64">
        <v>0</v>
      </c>
      <c r="D37" s="93">
        <f t="shared" si="6"/>
        <v>0</v>
      </c>
      <c r="E37" s="220"/>
      <c r="F37" s="153"/>
      <c r="H37" s="75" t="s">
        <v>334</v>
      </c>
      <c r="I37" s="64">
        <v>0</v>
      </c>
      <c r="J37" s="93">
        <f t="shared" si="7"/>
        <v>0</v>
      </c>
    </row>
    <row r="38" spans="2:10" ht="29.25" customHeight="1" thickBot="1" x14ac:dyDescent="0.3">
      <c r="B38" s="147" t="s">
        <v>304</v>
      </c>
      <c r="C38" s="148">
        <v>50</v>
      </c>
      <c r="D38" s="223">
        <f>(C38/(C$39/100))%</f>
        <v>2.516356316054353E-2</v>
      </c>
      <c r="E38" s="207"/>
      <c r="F38" s="152"/>
      <c r="H38" s="147" t="s">
        <v>304</v>
      </c>
      <c r="I38" s="148">
        <v>15</v>
      </c>
      <c r="J38" s="223">
        <f>(I38/(I$39/100))%</f>
        <v>0.1875</v>
      </c>
    </row>
    <row r="39" spans="2:10" ht="29.25" customHeight="1" thickBot="1" x14ac:dyDescent="0.3">
      <c r="B39" s="67" t="s">
        <v>251</v>
      </c>
      <c r="C39" s="68">
        <f>C14+C20+C26+C32+C38</f>
        <v>1987</v>
      </c>
      <c r="D39" s="167">
        <f>D38+D32+D26+D20+D14</f>
        <v>0.99999999999999989</v>
      </c>
      <c r="E39" s="220"/>
      <c r="F39" s="153"/>
      <c r="H39" s="67" t="s">
        <v>251</v>
      </c>
      <c r="I39" s="68">
        <f>I20+I26+I32+I38+I14</f>
        <v>80</v>
      </c>
      <c r="J39" s="69">
        <f>J38+J32+J26+J20+J14</f>
        <v>1</v>
      </c>
    </row>
    <row r="40" spans="2:10" ht="29.25" customHeight="1" x14ac:dyDescent="0.25">
      <c r="E40" s="220"/>
      <c r="F40" s="153"/>
    </row>
    <row r="41" spans="2:10" ht="32.25" customHeight="1" x14ac:dyDescent="0.25">
      <c r="B41" s="65"/>
      <c r="C41" s="65"/>
      <c r="D41" s="65"/>
      <c r="E41" s="65"/>
      <c r="F41" s="65"/>
      <c r="G41" s="65"/>
      <c r="H41" s="65"/>
      <c r="I41" s="65"/>
      <c r="J41" s="65"/>
    </row>
    <row r="42" spans="2:10" ht="32.25" customHeight="1" x14ac:dyDescent="0.25">
      <c r="B42" s="65"/>
      <c r="C42" s="65"/>
      <c r="D42" s="65"/>
      <c r="E42" s="65"/>
      <c r="F42" s="65"/>
      <c r="G42" s="65"/>
      <c r="H42" s="65"/>
      <c r="I42" s="65"/>
      <c r="J42" s="65"/>
    </row>
    <row r="43" spans="2:10" ht="32.25" customHeight="1" thickBot="1" x14ac:dyDescent="0.3">
      <c r="B43" s="65"/>
      <c r="C43" s="65"/>
      <c r="D43" s="65"/>
      <c r="E43" s="65"/>
      <c r="F43" s="65"/>
      <c r="G43" s="65"/>
      <c r="H43" s="65"/>
      <c r="I43" s="65"/>
      <c r="J43" s="65"/>
    </row>
    <row r="44" spans="2:10" ht="32.25" customHeight="1" thickTop="1" thickBot="1" x14ac:dyDescent="0.3">
      <c r="B44" s="345" t="s">
        <v>184</v>
      </c>
      <c r="C44" s="357"/>
      <c r="D44" s="358"/>
      <c r="E44" s="150"/>
      <c r="F44" s="150"/>
      <c r="G44" s="65"/>
      <c r="H44" s="65"/>
      <c r="I44" s="65"/>
      <c r="J44" s="65"/>
    </row>
    <row r="45" spans="2:10" ht="32.25" customHeight="1" thickTop="1" thickBot="1" x14ac:dyDescent="0.3">
      <c r="B45" s="6"/>
      <c r="C45" s="6"/>
      <c r="D45" s="7"/>
      <c r="E45" s="151"/>
      <c r="F45" s="151"/>
      <c r="G45" s="65"/>
      <c r="H45" s="65"/>
      <c r="I45" s="65"/>
      <c r="J45" s="65"/>
    </row>
    <row r="46" spans="2:10" ht="32.25" customHeight="1" thickBot="1" x14ac:dyDescent="0.4">
      <c r="B46" s="9" t="s">
        <v>10</v>
      </c>
      <c r="C46" s="10" t="s">
        <v>249</v>
      </c>
      <c r="D46" s="11"/>
      <c r="E46" s="126"/>
      <c r="F46" s="126"/>
      <c r="G46" s="65"/>
      <c r="H46" s="65"/>
      <c r="I46" s="65"/>
      <c r="J46" s="65"/>
    </row>
    <row r="47" spans="2:10" ht="72" customHeight="1" thickBot="1" x14ac:dyDescent="0.4">
      <c r="B47" s="13" t="s">
        <v>11</v>
      </c>
      <c r="C47" s="59" t="s">
        <v>341</v>
      </c>
      <c r="D47" s="12"/>
      <c r="E47" s="12"/>
      <c r="F47" s="12"/>
      <c r="G47" s="65"/>
      <c r="H47" s="65"/>
      <c r="I47" s="65"/>
      <c r="J47" s="65"/>
    </row>
    <row r="48" spans="2:10" ht="102.75" customHeight="1" thickBot="1" x14ac:dyDescent="0.4">
      <c r="B48" s="13" t="s">
        <v>277</v>
      </c>
      <c r="C48" s="59" t="s">
        <v>342</v>
      </c>
      <c r="D48" s="12"/>
      <c r="E48" s="12"/>
      <c r="F48" s="12"/>
      <c r="G48" s="65"/>
      <c r="H48" s="65"/>
      <c r="I48" s="65"/>
      <c r="J48" s="65"/>
    </row>
    <row r="49" spans="2:10" ht="72.75" customHeight="1" thickBot="1" x14ac:dyDescent="0.3">
      <c r="B49" s="61"/>
      <c r="C49" s="21"/>
      <c r="G49" s="65"/>
      <c r="H49" s="65"/>
      <c r="I49" s="65"/>
      <c r="J49" s="65"/>
    </row>
    <row r="50" spans="2:10" ht="72.75" customHeight="1" thickBot="1" x14ac:dyDescent="0.3">
      <c r="B50" s="31" t="s">
        <v>355</v>
      </c>
      <c r="C50" s="32" t="s">
        <v>12</v>
      </c>
      <c r="D50" s="162" t="s">
        <v>326</v>
      </c>
      <c r="E50" s="193"/>
      <c r="F50" s="193"/>
      <c r="G50" s="65"/>
      <c r="H50" s="65"/>
      <c r="I50" s="65"/>
      <c r="J50" s="65"/>
    </row>
    <row r="51" spans="2:10" ht="31.5" customHeight="1" x14ac:dyDescent="0.25">
      <c r="B51" s="200" t="s">
        <v>328</v>
      </c>
      <c r="C51" s="253">
        <f>C14+I14</f>
        <v>682</v>
      </c>
      <c r="D51" s="223">
        <f>(C51/(C$76/100))%</f>
        <v>0.32994678277697143</v>
      </c>
      <c r="E51" s="193"/>
      <c r="F51" s="193"/>
      <c r="G51" s="65"/>
      <c r="H51" s="65"/>
      <c r="I51" s="65"/>
      <c r="J51" s="65"/>
    </row>
    <row r="52" spans="2:10" ht="35.25" customHeight="1" x14ac:dyDescent="0.25">
      <c r="B52" s="254" t="s">
        <v>330</v>
      </c>
      <c r="C52" s="110">
        <f t="shared" ref="C52:C56" si="8">C15+I15</f>
        <v>0</v>
      </c>
      <c r="D52" s="224">
        <f>(C52/(C$51/100))%</f>
        <v>0</v>
      </c>
      <c r="E52" s="252"/>
      <c r="F52" s="193"/>
      <c r="G52" s="65"/>
      <c r="H52" s="65"/>
      <c r="I52" s="65"/>
      <c r="J52" s="65"/>
    </row>
    <row r="53" spans="2:10" ht="39" customHeight="1" x14ac:dyDescent="0.25">
      <c r="B53" s="254" t="s">
        <v>331</v>
      </c>
      <c r="C53" s="110">
        <f t="shared" si="8"/>
        <v>0</v>
      </c>
      <c r="D53" s="224">
        <f t="shared" ref="D53:D56" si="9">(C53/(C$51/100))%</f>
        <v>0</v>
      </c>
      <c r="E53" s="252"/>
      <c r="F53" s="193"/>
      <c r="G53" s="65"/>
      <c r="H53" s="65"/>
      <c r="I53" s="65"/>
      <c r="J53" s="65"/>
    </row>
    <row r="54" spans="2:10" ht="30" customHeight="1" x14ac:dyDescent="0.25">
      <c r="B54" s="254" t="s">
        <v>332</v>
      </c>
      <c r="C54" s="110">
        <f t="shared" si="8"/>
        <v>682</v>
      </c>
      <c r="D54" s="224">
        <f t="shared" si="9"/>
        <v>1</v>
      </c>
      <c r="E54" s="252"/>
      <c r="F54" s="193"/>
      <c r="G54" s="65"/>
      <c r="H54" s="65"/>
      <c r="I54" s="65"/>
      <c r="J54" s="65"/>
    </row>
    <row r="55" spans="2:10" ht="40.5" customHeight="1" x14ac:dyDescent="0.25">
      <c r="B55" s="254" t="s">
        <v>333</v>
      </c>
      <c r="C55" s="110">
        <f t="shared" si="8"/>
        <v>0</v>
      </c>
      <c r="D55" s="224">
        <f t="shared" si="9"/>
        <v>0</v>
      </c>
      <c r="E55" s="252"/>
      <c r="F55" s="193"/>
      <c r="G55" s="65"/>
      <c r="H55" s="65"/>
      <c r="I55" s="65"/>
      <c r="J55" s="65"/>
    </row>
    <row r="56" spans="2:10" ht="44.25" customHeight="1" thickBot="1" x14ac:dyDescent="0.3">
      <c r="B56" s="254" t="s">
        <v>334</v>
      </c>
      <c r="C56" s="110">
        <f t="shared" si="8"/>
        <v>0</v>
      </c>
      <c r="D56" s="224">
        <f t="shared" si="9"/>
        <v>0</v>
      </c>
      <c r="E56" s="252"/>
      <c r="F56" s="193"/>
      <c r="G56" s="65"/>
      <c r="H56" s="65"/>
      <c r="I56" s="65"/>
      <c r="J56" s="65"/>
    </row>
    <row r="57" spans="2:10" ht="36.75" customHeight="1" x14ac:dyDescent="0.25">
      <c r="B57" s="255" t="s">
        <v>317</v>
      </c>
      <c r="C57" s="256">
        <f>C20+I20</f>
        <v>1016</v>
      </c>
      <c r="D57" s="223">
        <f>(C57/(C$76/100))%</f>
        <v>0.49153362360909525</v>
      </c>
      <c r="E57" s="159"/>
      <c r="F57" s="159"/>
      <c r="G57" s="65"/>
      <c r="H57" s="65"/>
      <c r="I57" s="65"/>
      <c r="J57" s="65"/>
    </row>
    <row r="58" spans="2:10" ht="23.25" x14ac:dyDescent="0.25">
      <c r="B58" s="254" t="s">
        <v>330</v>
      </c>
      <c r="C58" s="110">
        <f t="shared" ref="C58:C74" si="10">C21+I21</f>
        <v>0</v>
      </c>
      <c r="D58" s="224">
        <f>(C58/(C$57/100))%</f>
        <v>0</v>
      </c>
      <c r="E58" s="220"/>
      <c r="F58" s="160"/>
      <c r="G58" s="65"/>
      <c r="H58" s="65"/>
      <c r="I58" s="65"/>
      <c r="J58" s="65"/>
    </row>
    <row r="59" spans="2:10" ht="23.25" x14ac:dyDescent="0.25">
      <c r="B59" s="254" t="s">
        <v>331</v>
      </c>
      <c r="C59" s="110">
        <f t="shared" si="10"/>
        <v>322</v>
      </c>
      <c r="D59" s="224">
        <f>(C59/(C$57/100))%</f>
        <v>0.31692913385826771</v>
      </c>
      <c r="E59" s="220"/>
      <c r="F59" s="160"/>
      <c r="G59" s="65"/>
      <c r="H59" s="65"/>
      <c r="I59" s="65"/>
      <c r="J59" s="65"/>
    </row>
    <row r="60" spans="2:10" ht="30" customHeight="1" x14ac:dyDescent="0.25">
      <c r="B60" s="254" t="s">
        <v>332</v>
      </c>
      <c r="C60" s="110">
        <f t="shared" si="10"/>
        <v>688</v>
      </c>
      <c r="D60" s="224">
        <f>(C60/(C$57/100))%</f>
        <v>0.67716535433070857</v>
      </c>
      <c r="E60" s="220"/>
      <c r="F60" s="160"/>
      <c r="G60" s="65"/>
      <c r="H60" s="65"/>
      <c r="I60" s="65"/>
      <c r="J60" s="65"/>
    </row>
    <row r="61" spans="2:10" ht="27.75" customHeight="1" x14ac:dyDescent="0.25">
      <c r="B61" s="254" t="s">
        <v>333</v>
      </c>
      <c r="C61" s="110">
        <f t="shared" si="10"/>
        <v>6</v>
      </c>
      <c r="D61" s="224">
        <f>(C61/(C$57/100))%</f>
        <v>5.905511811023622E-3</v>
      </c>
      <c r="E61" s="220"/>
      <c r="F61" s="160"/>
      <c r="G61" s="65"/>
      <c r="H61" s="65"/>
      <c r="I61" s="65"/>
      <c r="J61" s="65"/>
    </row>
    <row r="62" spans="2:10" ht="24" thickBot="1" x14ac:dyDescent="0.3">
      <c r="B62" s="254" t="s">
        <v>334</v>
      </c>
      <c r="C62" s="110">
        <f t="shared" si="10"/>
        <v>0</v>
      </c>
      <c r="D62" s="224">
        <f>(C62/(C$57/100))%</f>
        <v>0</v>
      </c>
      <c r="E62" s="220"/>
      <c r="F62" s="160"/>
      <c r="G62" s="65"/>
      <c r="H62" s="65"/>
      <c r="I62" s="65"/>
      <c r="J62" s="65"/>
    </row>
    <row r="63" spans="2:10" ht="23.25" x14ac:dyDescent="0.25">
      <c r="B63" s="255" t="s">
        <v>318</v>
      </c>
      <c r="C63" s="256">
        <f t="shared" si="10"/>
        <v>301</v>
      </c>
      <c r="D63" s="223">
        <f>(C63/(C$76/100))%</f>
        <v>0.14562167392356071</v>
      </c>
      <c r="E63" s="160"/>
      <c r="F63" s="160"/>
      <c r="G63" s="65"/>
      <c r="H63" s="65"/>
      <c r="I63" s="65"/>
      <c r="J63" s="65"/>
    </row>
    <row r="64" spans="2:10" ht="23.25" x14ac:dyDescent="0.25">
      <c r="B64" s="254" t="s">
        <v>330</v>
      </c>
      <c r="C64" s="110">
        <f t="shared" si="10"/>
        <v>0</v>
      </c>
      <c r="D64" s="224">
        <f>(C64/(C$63/100))%</f>
        <v>0</v>
      </c>
      <c r="E64" s="166"/>
      <c r="F64" s="161"/>
      <c r="G64" s="65"/>
      <c r="H64" s="65"/>
      <c r="I64" s="65"/>
      <c r="J64" s="65"/>
    </row>
    <row r="65" spans="2:10" ht="23.25" x14ac:dyDescent="0.25">
      <c r="B65" s="254" t="s">
        <v>331</v>
      </c>
      <c r="C65" s="110">
        <f t="shared" si="10"/>
        <v>0</v>
      </c>
      <c r="D65" s="224">
        <f>(C65/(C$63/100))%</f>
        <v>0</v>
      </c>
      <c r="E65" s="166"/>
      <c r="F65" s="161"/>
      <c r="G65" s="65"/>
      <c r="H65" s="65"/>
      <c r="I65" s="65"/>
      <c r="J65" s="65"/>
    </row>
    <row r="66" spans="2:10" ht="23.25" x14ac:dyDescent="0.25">
      <c r="B66" s="254" t="s">
        <v>332</v>
      </c>
      <c r="C66" s="110">
        <f t="shared" si="10"/>
        <v>59</v>
      </c>
      <c r="D66" s="224">
        <f>(C66/(C$63/100))%</f>
        <v>0.19601328903654486</v>
      </c>
      <c r="E66" s="166"/>
      <c r="F66" s="161"/>
      <c r="G66" s="65"/>
      <c r="H66" s="65"/>
      <c r="I66" s="65"/>
      <c r="J66" s="65"/>
    </row>
    <row r="67" spans="2:10" ht="23.25" x14ac:dyDescent="0.25">
      <c r="B67" s="254" t="s">
        <v>333</v>
      </c>
      <c r="C67" s="110">
        <f t="shared" si="10"/>
        <v>242</v>
      </c>
      <c r="D67" s="224">
        <f>(C67/(C$63/100))%</f>
        <v>0.8039867109634552</v>
      </c>
      <c r="E67" s="166"/>
      <c r="F67" s="161"/>
      <c r="G67" s="65"/>
      <c r="H67" s="65"/>
      <c r="I67" s="65"/>
      <c r="J67" s="65"/>
    </row>
    <row r="68" spans="2:10" ht="24" thickBot="1" x14ac:dyDescent="0.3">
      <c r="B68" s="254" t="s">
        <v>334</v>
      </c>
      <c r="C68" s="110">
        <f t="shared" si="10"/>
        <v>0</v>
      </c>
      <c r="D68" s="224">
        <f>(C68/(C$63/100))%</f>
        <v>0</v>
      </c>
      <c r="E68" s="166"/>
      <c r="F68" s="161"/>
      <c r="G68" s="65"/>
      <c r="H68" s="65"/>
      <c r="I68" s="65"/>
      <c r="J68" s="65"/>
    </row>
    <row r="69" spans="2:10" ht="23.25" x14ac:dyDescent="0.25">
      <c r="B69" s="255" t="s">
        <v>319</v>
      </c>
      <c r="C69" s="256">
        <f t="shared" si="10"/>
        <v>3</v>
      </c>
      <c r="D69" s="223">
        <f>(C69/(C$76/100))%</f>
        <v>1.4513788098693759E-3</v>
      </c>
      <c r="E69" s="161"/>
      <c r="F69" s="161"/>
      <c r="G69" s="65"/>
      <c r="H69" s="65"/>
      <c r="I69" s="65"/>
      <c r="J69" s="65"/>
    </row>
    <row r="70" spans="2:10" ht="23.25" x14ac:dyDescent="0.25">
      <c r="B70" s="254" t="s">
        <v>330</v>
      </c>
      <c r="C70" s="110">
        <f t="shared" si="10"/>
        <v>0</v>
      </c>
      <c r="D70" s="224">
        <f>(C70/(C$69/100))%</f>
        <v>0</v>
      </c>
      <c r="E70" s="166"/>
      <c r="F70" s="161"/>
      <c r="G70" s="65"/>
      <c r="H70" s="65"/>
      <c r="I70" s="65"/>
      <c r="J70" s="65"/>
    </row>
    <row r="71" spans="2:10" ht="23.25" x14ac:dyDescent="0.25">
      <c r="B71" s="254" t="s">
        <v>331</v>
      </c>
      <c r="C71" s="110">
        <f t="shared" si="10"/>
        <v>0</v>
      </c>
      <c r="D71" s="224">
        <f>(C71/(C$69/100))%</f>
        <v>0</v>
      </c>
      <c r="E71" s="166"/>
      <c r="F71" s="161"/>
      <c r="G71" s="65"/>
      <c r="H71" s="65"/>
      <c r="I71" s="65"/>
      <c r="J71" s="65"/>
    </row>
    <row r="72" spans="2:10" ht="23.25" x14ac:dyDescent="0.25">
      <c r="B72" s="254" t="s">
        <v>332</v>
      </c>
      <c r="C72" s="110">
        <f t="shared" si="10"/>
        <v>0</v>
      </c>
      <c r="D72" s="224">
        <f>(C72/(C$69/100))%</f>
        <v>0</v>
      </c>
      <c r="E72" s="166"/>
      <c r="F72" s="161"/>
      <c r="G72" s="65"/>
      <c r="H72" s="65"/>
      <c r="I72" s="65"/>
      <c r="J72" s="65"/>
    </row>
    <row r="73" spans="2:10" ht="23.25" x14ac:dyDescent="0.25">
      <c r="B73" s="254" t="s">
        <v>333</v>
      </c>
      <c r="C73" s="110">
        <f t="shared" si="10"/>
        <v>3</v>
      </c>
      <c r="D73" s="224">
        <f>(C73/(C$69/100))%</f>
        <v>1</v>
      </c>
      <c r="E73" s="166"/>
      <c r="F73" s="161"/>
      <c r="G73" s="65"/>
      <c r="H73" s="65"/>
      <c r="I73" s="65"/>
      <c r="J73" s="65"/>
    </row>
    <row r="74" spans="2:10" ht="24" thickBot="1" x14ac:dyDescent="0.3">
      <c r="B74" s="257" t="s">
        <v>334</v>
      </c>
      <c r="C74" s="240">
        <f t="shared" si="10"/>
        <v>0</v>
      </c>
      <c r="D74" s="258">
        <f>(C74/(C$69/100))%</f>
        <v>0</v>
      </c>
      <c r="E74" s="166"/>
      <c r="F74" s="161"/>
      <c r="G74" s="65"/>
      <c r="H74" s="65"/>
      <c r="I74" s="65"/>
      <c r="J74" s="65"/>
    </row>
    <row r="75" spans="2:10" ht="24" thickBot="1" x14ac:dyDescent="0.3">
      <c r="B75" s="79" t="s">
        <v>304</v>
      </c>
      <c r="C75" s="236">
        <f>C38+I38</f>
        <v>65</v>
      </c>
      <c r="D75" s="223">
        <f>(C75/(C$76/100))%</f>
        <v>3.1446540880503145E-2</v>
      </c>
      <c r="E75" s="161"/>
      <c r="F75" s="161"/>
      <c r="G75" s="65"/>
      <c r="H75" s="65"/>
      <c r="I75" s="65"/>
      <c r="J75" s="65"/>
    </row>
    <row r="76" spans="2:10" ht="24" thickBot="1" x14ac:dyDescent="0.3">
      <c r="B76" s="67" t="s">
        <v>251</v>
      </c>
      <c r="C76" s="68">
        <f>C51+C57+C63+C69+C75</f>
        <v>2067</v>
      </c>
      <c r="D76" s="238">
        <f>D75+D69+D63+D57+D51</f>
        <v>0.99999999999999989</v>
      </c>
      <c r="E76" s="161"/>
      <c r="F76" s="161"/>
      <c r="G76" s="65"/>
      <c r="H76" s="65"/>
      <c r="I76" s="65"/>
      <c r="J76" s="65"/>
    </row>
    <row r="77" spans="2:10" ht="23.25" x14ac:dyDescent="0.25">
      <c r="B77" s="187"/>
      <c r="C77" s="187"/>
      <c r="D77" s="161"/>
      <c r="E77" s="161"/>
      <c r="F77" s="161"/>
      <c r="G77" s="65"/>
      <c r="H77" s="65"/>
      <c r="I77" s="65"/>
      <c r="J77" s="65"/>
    </row>
    <row r="78" spans="2:10" ht="24" thickBot="1" x14ac:dyDescent="0.3">
      <c r="B78" s="187"/>
      <c r="C78" s="187"/>
      <c r="D78" s="161"/>
      <c r="E78" s="161"/>
      <c r="F78" s="161"/>
      <c r="G78" s="65"/>
      <c r="H78" s="65"/>
      <c r="I78" s="65"/>
      <c r="J78" s="65"/>
    </row>
    <row r="79" spans="2:10" ht="24" thickBot="1" x14ac:dyDescent="0.4">
      <c r="B79" s="348" t="s">
        <v>357</v>
      </c>
      <c r="C79" s="349"/>
      <c r="D79" s="161"/>
      <c r="E79" s="161"/>
      <c r="F79" s="161"/>
      <c r="G79" s="65"/>
      <c r="H79" s="65"/>
      <c r="I79" s="65"/>
      <c r="J79" s="65"/>
    </row>
    <row r="80" spans="2:10" ht="24" thickBot="1" x14ac:dyDescent="0.4">
      <c r="B80" s="130"/>
      <c r="C80" s="130"/>
      <c r="D80" s="161"/>
      <c r="E80" s="161"/>
      <c r="F80" s="161"/>
      <c r="G80" s="65"/>
      <c r="H80" s="65"/>
      <c r="I80" s="65"/>
      <c r="J80" s="65"/>
    </row>
    <row r="81" spans="2:10" ht="24" thickBot="1" x14ac:dyDescent="0.3">
      <c r="B81" s="136" t="s">
        <v>10</v>
      </c>
      <c r="C81" s="137" t="s">
        <v>249</v>
      </c>
      <c r="D81" s="161"/>
      <c r="E81" s="161"/>
      <c r="F81" s="161"/>
      <c r="G81" s="65"/>
      <c r="H81" s="65"/>
      <c r="I81" s="65"/>
      <c r="J81" s="65"/>
    </row>
    <row r="82" spans="2:10" ht="69" customHeight="1" thickBot="1" x14ac:dyDescent="0.3">
      <c r="B82" s="132" t="s">
        <v>11</v>
      </c>
      <c r="C82" s="59" t="s">
        <v>341</v>
      </c>
      <c r="D82" s="161"/>
      <c r="E82" s="166"/>
      <c r="F82" s="161"/>
      <c r="G82" s="65"/>
      <c r="H82" s="65"/>
      <c r="I82" s="65"/>
      <c r="J82" s="65"/>
    </row>
    <row r="83" spans="2:10" ht="88.5" customHeight="1" thickBot="1" x14ac:dyDescent="0.3">
      <c r="B83" s="134" t="s">
        <v>277</v>
      </c>
      <c r="C83" s="135" t="s">
        <v>343</v>
      </c>
      <c r="D83" s="161"/>
      <c r="E83" s="161"/>
      <c r="F83" s="161"/>
      <c r="G83" s="65"/>
      <c r="H83" s="65"/>
      <c r="I83" s="65"/>
      <c r="J83" s="65"/>
    </row>
    <row r="84" spans="2:10" ht="23.25" x14ac:dyDescent="0.25">
      <c r="B84" s="187"/>
      <c r="C84" s="187"/>
      <c r="D84" s="161"/>
      <c r="E84" s="161"/>
      <c r="F84" s="161"/>
      <c r="G84" s="65"/>
      <c r="H84" s="65"/>
      <c r="I84" s="65"/>
      <c r="J84" s="65"/>
    </row>
    <row r="85" spans="2:10" ht="23.25" x14ac:dyDescent="0.25">
      <c r="B85" s="187"/>
      <c r="C85" s="187"/>
      <c r="D85" s="161"/>
      <c r="E85" s="161"/>
      <c r="F85" s="161"/>
      <c r="G85" s="65"/>
      <c r="H85" s="65"/>
      <c r="I85" s="65"/>
      <c r="J85" s="65"/>
    </row>
    <row r="86" spans="2:10" ht="24" thickBot="1" x14ac:dyDescent="0.3">
      <c r="B86" s="187"/>
      <c r="C86" s="243"/>
      <c r="D86" s="244"/>
      <c r="E86" s="244"/>
      <c r="F86" s="244"/>
      <c r="G86" s="65"/>
      <c r="H86" s="65"/>
      <c r="I86" s="65"/>
      <c r="J86" s="65"/>
    </row>
    <row r="87" spans="2:10" ht="24" thickBot="1" x14ac:dyDescent="0.4">
      <c r="B87" s="99" t="s">
        <v>359</v>
      </c>
      <c r="C87" s="377" t="s">
        <v>316</v>
      </c>
      <c r="D87" s="379"/>
      <c r="E87" s="379"/>
      <c r="F87" s="379"/>
      <c r="G87" s="374"/>
      <c r="H87" s="65"/>
      <c r="I87" s="65"/>
      <c r="J87" s="65"/>
    </row>
    <row r="88" spans="2:10" ht="34.5" customHeight="1" thickBot="1" x14ac:dyDescent="0.3">
      <c r="C88" s="369" t="s">
        <v>264</v>
      </c>
      <c r="D88" s="380"/>
      <c r="E88" s="380"/>
      <c r="F88" s="380"/>
      <c r="G88" s="374"/>
      <c r="H88" s="65"/>
      <c r="I88" s="65"/>
      <c r="J88" s="65"/>
    </row>
    <row r="89" spans="2:10" ht="24" thickBot="1" x14ac:dyDescent="0.3">
      <c r="C89" s="262" t="s">
        <v>328</v>
      </c>
      <c r="D89" s="262" t="s">
        <v>317</v>
      </c>
      <c r="E89" s="262" t="s">
        <v>318</v>
      </c>
      <c r="F89" s="262" t="s">
        <v>319</v>
      </c>
      <c r="G89" s="263" t="s">
        <v>250</v>
      </c>
      <c r="H89" s="65"/>
      <c r="I89" s="65"/>
      <c r="J89" s="65"/>
    </row>
    <row r="90" spans="2:10" ht="23.25" x14ac:dyDescent="0.25">
      <c r="B90" s="264" t="s">
        <v>330</v>
      </c>
      <c r="C90" s="180">
        <f>(C52/(C$76/100))%</f>
        <v>0</v>
      </c>
      <c r="D90" s="180">
        <f>(C58/(C$76/100))%</f>
        <v>0</v>
      </c>
      <c r="E90" s="180">
        <f>(C64/(C$76/100))%</f>
        <v>0</v>
      </c>
      <c r="F90" s="180">
        <f>(C70/(C$76/100))%</f>
        <v>0</v>
      </c>
      <c r="G90" s="265">
        <v>0</v>
      </c>
      <c r="H90" s="65"/>
      <c r="I90" s="65"/>
      <c r="J90" s="65"/>
    </row>
    <row r="91" spans="2:10" ht="23.25" x14ac:dyDescent="0.25">
      <c r="B91" s="266" t="s">
        <v>331</v>
      </c>
      <c r="C91" s="196">
        <f t="shared" ref="C91:C94" si="11">(C53/(C$76/100))%</f>
        <v>0</v>
      </c>
      <c r="D91" s="196">
        <f>(C59/(C$76/100))%</f>
        <v>0.15578132559264632</v>
      </c>
      <c r="E91" s="196">
        <f>(C65/(C$76/100))%</f>
        <v>0</v>
      </c>
      <c r="F91" s="196">
        <f>(C71/(C$76/100))%</f>
        <v>0</v>
      </c>
      <c r="G91" s="267">
        <v>0</v>
      </c>
      <c r="H91" s="65"/>
      <c r="I91" s="65"/>
      <c r="J91" s="65"/>
    </row>
    <row r="92" spans="2:10" ht="23.25" x14ac:dyDescent="0.25">
      <c r="B92" s="266" t="s">
        <v>332</v>
      </c>
      <c r="C92" s="196">
        <f t="shared" si="11"/>
        <v>0.32994678277697143</v>
      </c>
      <c r="D92" s="196">
        <f>(C60/(C$76/100))%</f>
        <v>0.33284954039671022</v>
      </c>
      <c r="E92" s="196">
        <f>(C66/(C$76/100))%</f>
        <v>2.8543783260764392E-2</v>
      </c>
      <c r="F92" s="196">
        <f>(C72/(C$76/100))%</f>
        <v>0</v>
      </c>
      <c r="G92" s="267">
        <v>0</v>
      </c>
      <c r="H92" s="65"/>
      <c r="I92" s="65"/>
      <c r="J92" s="65"/>
    </row>
    <row r="93" spans="2:10" ht="44.25" customHeight="1" x14ac:dyDescent="0.25">
      <c r="B93" s="266" t="s">
        <v>333</v>
      </c>
      <c r="C93" s="196">
        <f t="shared" si="11"/>
        <v>0</v>
      </c>
      <c r="D93" s="196">
        <f>(C61/(C$76/100))%</f>
        <v>2.9027576197387518E-3</v>
      </c>
      <c r="E93" s="196">
        <f>(C67/(C$76/100))%</f>
        <v>0.11707789066279631</v>
      </c>
      <c r="F93" s="196">
        <f>(C73/(C$76/100))%</f>
        <v>1.4513788098693759E-3</v>
      </c>
      <c r="G93" s="267">
        <v>0</v>
      </c>
      <c r="H93" s="65"/>
      <c r="I93" s="65"/>
      <c r="J93" s="65"/>
    </row>
    <row r="94" spans="2:10" ht="24" thickBot="1" x14ac:dyDescent="0.3">
      <c r="B94" s="268" t="s">
        <v>334</v>
      </c>
      <c r="C94" s="269">
        <f t="shared" si="11"/>
        <v>0</v>
      </c>
      <c r="D94" s="269">
        <f>(C62/(C$76/100))%</f>
        <v>0</v>
      </c>
      <c r="E94" s="269">
        <f>(C68/(C$76/100))%</f>
        <v>0</v>
      </c>
      <c r="F94" s="269">
        <f>(C74/(C$76/100))%</f>
        <v>0</v>
      </c>
      <c r="G94" s="270">
        <v>0</v>
      </c>
      <c r="H94" s="65"/>
      <c r="I94" s="65"/>
      <c r="J94" s="65"/>
    </row>
    <row r="95" spans="2:10" ht="75" customHeight="1" thickBot="1" x14ac:dyDescent="0.3">
      <c r="B95" s="79" t="s">
        <v>260</v>
      </c>
      <c r="C95" s="212">
        <f>SUM(C90:C94)</f>
        <v>0.32994678277697143</v>
      </c>
      <c r="D95" s="212">
        <f>SUM(D90:D94)</f>
        <v>0.4915336236090953</v>
      </c>
      <c r="E95" s="212">
        <f>SUM(E90:E94)</f>
        <v>0.14562167392356071</v>
      </c>
      <c r="F95" s="212">
        <f>SUM(F90:F94)</f>
        <v>1.4513788098693759E-3</v>
      </c>
      <c r="G95" s="212">
        <f>D75</f>
        <v>3.1446540880503145E-2</v>
      </c>
      <c r="H95" s="65"/>
      <c r="I95" s="65"/>
      <c r="J95" s="65"/>
    </row>
    <row r="96" spans="2:10" ht="108.75" customHeight="1" x14ac:dyDescent="0.25">
      <c r="B96" s="187"/>
      <c r="C96" s="187"/>
      <c r="D96" s="161"/>
      <c r="E96" s="161"/>
      <c r="F96" s="161"/>
      <c r="G96" s="65"/>
      <c r="H96" s="65"/>
      <c r="I96" s="65"/>
      <c r="J96" s="65"/>
    </row>
    <row r="97" spans="2:10" ht="23.25" x14ac:dyDescent="0.25">
      <c r="B97" s="187"/>
      <c r="C97" s="187"/>
      <c r="D97" s="161"/>
      <c r="E97" s="161"/>
      <c r="F97" s="161"/>
      <c r="G97" s="65"/>
      <c r="H97" s="65"/>
      <c r="I97" s="65"/>
      <c r="J97" s="65"/>
    </row>
    <row r="98" spans="2:10" ht="23.25" x14ac:dyDescent="0.25">
      <c r="B98" s="187"/>
      <c r="C98" s="187"/>
      <c r="D98" s="161"/>
      <c r="E98" s="161"/>
      <c r="F98" s="161"/>
      <c r="G98" s="65"/>
      <c r="H98" s="65"/>
      <c r="I98" s="65"/>
      <c r="J98" s="65"/>
    </row>
    <row r="99" spans="2:10" ht="23.25" x14ac:dyDescent="0.25">
      <c r="B99" s="187"/>
      <c r="C99" s="187"/>
      <c r="D99" s="161"/>
      <c r="E99" s="161"/>
      <c r="F99" s="161"/>
      <c r="G99" s="65"/>
      <c r="H99" s="65"/>
      <c r="I99" s="65"/>
      <c r="J99" s="65"/>
    </row>
    <row r="100" spans="2:10" ht="23.25" x14ac:dyDescent="0.25">
      <c r="B100" s="187"/>
      <c r="C100" s="187"/>
      <c r="D100" s="161"/>
      <c r="E100" s="161"/>
      <c r="F100" s="161"/>
      <c r="G100" s="65"/>
      <c r="H100" s="65"/>
      <c r="I100" s="65"/>
      <c r="J100" s="65"/>
    </row>
    <row r="101" spans="2:10" ht="42" customHeight="1" x14ac:dyDescent="0.25">
      <c r="B101" s="187"/>
      <c r="C101" s="187"/>
      <c r="D101" s="161"/>
      <c r="E101" s="161"/>
      <c r="F101" s="161"/>
      <c r="G101" s="65"/>
      <c r="H101" s="65"/>
      <c r="I101" s="65"/>
      <c r="J101" s="65"/>
    </row>
    <row r="102" spans="2:10" ht="50.25" customHeight="1" x14ac:dyDescent="0.25">
      <c r="B102" s="187"/>
      <c r="C102" s="187"/>
      <c r="D102" s="161"/>
      <c r="E102" s="161"/>
      <c r="F102" s="161"/>
      <c r="G102" s="65"/>
      <c r="H102" s="65"/>
      <c r="I102" s="65"/>
      <c r="J102" s="65"/>
    </row>
    <row r="103" spans="2:10" ht="23.25" x14ac:dyDescent="0.25">
      <c r="B103" s="187"/>
      <c r="C103" s="187"/>
      <c r="D103" s="161"/>
      <c r="E103" s="161"/>
      <c r="F103" s="161"/>
      <c r="G103" s="65"/>
      <c r="H103" s="65"/>
      <c r="I103" s="65"/>
      <c r="J103" s="65"/>
    </row>
    <row r="104" spans="2:10" ht="23.25" x14ac:dyDescent="0.25">
      <c r="B104" s="187"/>
      <c r="C104" s="187"/>
      <c r="D104" s="161"/>
      <c r="E104" s="161"/>
      <c r="F104" s="161"/>
      <c r="G104" s="65"/>
      <c r="H104" s="65"/>
      <c r="I104" s="65"/>
      <c r="J104" s="65"/>
    </row>
    <row r="105" spans="2:10" ht="23.25" x14ac:dyDescent="0.25">
      <c r="B105" s="187"/>
      <c r="C105" s="187"/>
      <c r="D105" s="161"/>
      <c r="E105" s="161"/>
      <c r="F105" s="161"/>
      <c r="G105" s="65"/>
      <c r="H105" s="65"/>
      <c r="I105" s="65"/>
      <c r="J105" s="65"/>
    </row>
    <row r="106" spans="2:10" ht="23.25" x14ac:dyDescent="0.25">
      <c r="B106" s="187"/>
      <c r="C106" s="187"/>
      <c r="D106" s="161"/>
      <c r="E106" s="161"/>
      <c r="F106" s="161"/>
      <c r="G106" s="65"/>
      <c r="H106" s="65"/>
      <c r="I106" s="65"/>
      <c r="J106" s="65"/>
    </row>
    <row r="107" spans="2:10" ht="23.25" x14ac:dyDescent="0.25">
      <c r="B107" s="187"/>
      <c r="C107" s="187"/>
      <c r="D107" s="161"/>
      <c r="E107" s="161"/>
      <c r="F107" s="161"/>
      <c r="G107" s="65"/>
      <c r="H107" s="65"/>
      <c r="I107" s="65"/>
      <c r="J107" s="65"/>
    </row>
    <row r="108" spans="2:10" ht="23.25" x14ac:dyDescent="0.25">
      <c r="B108" s="187"/>
      <c r="C108" s="187"/>
      <c r="D108" s="161"/>
      <c r="E108" s="161"/>
      <c r="F108" s="161"/>
      <c r="G108" s="65"/>
      <c r="H108" s="65"/>
      <c r="I108" s="65"/>
      <c r="J108" s="65"/>
    </row>
    <row r="109" spans="2:10" ht="23.25" x14ac:dyDescent="0.25">
      <c r="B109" s="187"/>
      <c r="C109" s="187"/>
      <c r="D109" s="161"/>
      <c r="E109" s="161"/>
      <c r="F109" s="161"/>
      <c r="G109" s="65"/>
      <c r="H109" s="65"/>
      <c r="I109" s="65"/>
      <c r="J109" s="65"/>
    </row>
    <row r="110" spans="2:10" ht="23.25" x14ac:dyDescent="0.25">
      <c r="B110" s="187"/>
      <c r="C110" s="187"/>
      <c r="D110" s="161"/>
      <c r="E110" s="161"/>
      <c r="F110" s="161"/>
      <c r="G110" s="65"/>
      <c r="H110" s="65"/>
      <c r="I110" s="65"/>
      <c r="J110" s="65"/>
    </row>
    <row r="111" spans="2:10" ht="23.25" x14ac:dyDescent="0.25">
      <c r="B111" s="187"/>
      <c r="C111" s="187"/>
      <c r="D111" s="161"/>
      <c r="E111" s="161"/>
      <c r="F111" s="161"/>
      <c r="G111" s="65"/>
      <c r="H111" s="65"/>
      <c r="I111" s="65"/>
      <c r="J111" s="65"/>
    </row>
    <row r="112" spans="2:10" ht="23.25" x14ac:dyDescent="0.25">
      <c r="B112" s="187"/>
      <c r="C112" s="187"/>
      <c r="D112" s="161"/>
      <c r="E112" s="161"/>
      <c r="F112" s="161"/>
      <c r="G112" s="65"/>
      <c r="H112" s="65"/>
      <c r="I112" s="65"/>
      <c r="J112" s="65"/>
    </row>
    <row r="113" spans="2:10" ht="23.25" x14ac:dyDescent="0.25">
      <c r="B113" s="187"/>
      <c r="C113" s="187"/>
      <c r="D113" s="161"/>
      <c r="E113" s="161"/>
      <c r="F113" s="161"/>
      <c r="G113" s="65"/>
      <c r="H113" s="65"/>
      <c r="I113" s="65"/>
      <c r="J113" s="65"/>
    </row>
    <row r="114" spans="2:10" ht="23.25" x14ac:dyDescent="0.25">
      <c r="B114" s="187"/>
      <c r="C114" s="187"/>
      <c r="D114" s="161"/>
      <c r="E114" s="161"/>
      <c r="F114" s="161"/>
      <c r="G114" s="65"/>
      <c r="H114" s="65"/>
      <c r="I114" s="65"/>
      <c r="J114" s="65"/>
    </row>
    <row r="115" spans="2:10" ht="23.25" x14ac:dyDescent="0.25">
      <c r="B115" s="187"/>
      <c r="C115" s="187"/>
      <c r="D115" s="161"/>
      <c r="E115" s="161"/>
      <c r="F115" s="161"/>
      <c r="G115" s="65"/>
      <c r="H115" s="65"/>
      <c r="I115" s="65"/>
      <c r="J115" s="65"/>
    </row>
    <row r="116" spans="2:10" ht="23.25" x14ac:dyDescent="0.25">
      <c r="B116" s="187"/>
      <c r="C116" s="187"/>
      <c r="D116" s="161"/>
      <c r="E116" s="161"/>
      <c r="F116" s="161"/>
      <c r="G116" s="65"/>
      <c r="H116" s="65"/>
      <c r="I116" s="65"/>
      <c r="J116" s="65"/>
    </row>
    <row r="117" spans="2:10" ht="23.25" x14ac:dyDescent="0.25">
      <c r="B117" s="187"/>
      <c r="C117" s="187"/>
      <c r="D117" s="161"/>
      <c r="E117" s="161"/>
      <c r="F117" s="161"/>
      <c r="G117" s="65"/>
      <c r="H117" s="65"/>
      <c r="I117" s="65"/>
      <c r="J117" s="65"/>
    </row>
    <row r="118" spans="2:10" ht="23.25" x14ac:dyDescent="0.25">
      <c r="B118" s="187"/>
      <c r="C118" s="187"/>
      <c r="D118" s="161"/>
      <c r="E118" s="161"/>
      <c r="F118" s="161"/>
      <c r="G118" s="65"/>
      <c r="H118" s="65"/>
      <c r="I118" s="65"/>
      <c r="J118" s="65"/>
    </row>
    <row r="119" spans="2:10" ht="23.25" x14ac:dyDescent="0.25">
      <c r="B119" s="187"/>
      <c r="C119" s="187"/>
      <c r="D119" s="161"/>
      <c r="E119" s="161"/>
      <c r="F119" s="161"/>
      <c r="G119" s="65"/>
      <c r="H119" s="65"/>
      <c r="I119" s="65"/>
      <c r="J119" s="65"/>
    </row>
    <row r="120" spans="2:10" ht="23.25" x14ac:dyDescent="0.25">
      <c r="B120" s="187"/>
      <c r="C120" s="187"/>
      <c r="D120" s="161"/>
      <c r="E120" s="161"/>
      <c r="F120" s="161"/>
      <c r="G120" s="65"/>
      <c r="H120" s="65"/>
      <c r="I120" s="65"/>
      <c r="J120" s="65"/>
    </row>
    <row r="121" spans="2:10" ht="23.25" x14ac:dyDescent="0.25">
      <c r="B121" s="187"/>
      <c r="C121" s="187"/>
      <c r="D121" s="161"/>
      <c r="E121" s="161"/>
      <c r="F121" s="161"/>
      <c r="G121" s="65"/>
      <c r="H121" s="65"/>
      <c r="I121" s="65"/>
      <c r="J121" s="65"/>
    </row>
    <row r="122" spans="2:10" ht="23.25" x14ac:dyDescent="0.25">
      <c r="B122" s="187"/>
      <c r="C122" s="187"/>
      <c r="D122" s="161"/>
      <c r="E122" s="161"/>
      <c r="F122" s="161"/>
      <c r="G122" s="65"/>
      <c r="H122" s="65"/>
      <c r="I122" s="65"/>
      <c r="J122" s="65"/>
    </row>
    <row r="123" spans="2:10" ht="23.25" x14ac:dyDescent="0.25">
      <c r="B123" s="187"/>
      <c r="C123" s="187"/>
      <c r="D123" s="161"/>
      <c r="E123" s="161"/>
      <c r="F123" s="161"/>
      <c r="G123" s="65"/>
      <c r="H123" s="65"/>
      <c r="I123" s="65"/>
      <c r="J123" s="65"/>
    </row>
    <row r="124" spans="2:10" ht="23.25" x14ac:dyDescent="0.25">
      <c r="B124" s="187"/>
      <c r="C124" s="187"/>
      <c r="D124" s="161"/>
      <c r="E124" s="161"/>
      <c r="F124" s="161"/>
      <c r="G124" s="65"/>
      <c r="H124" s="65"/>
      <c r="I124" s="65"/>
      <c r="J124" s="65"/>
    </row>
    <row r="125" spans="2:10" ht="23.25" x14ac:dyDescent="0.25">
      <c r="B125" s="187"/>
      <c r="C125" s="187"/>
      <c r="D125" s="161"/>
      <c r="E125" s="161"/>
      <c r="F125" s="161"/>
      <c r="G125" s="65"/>
      <c r="H125" s="65"/>
      <c r="I125" s="65"/>
      <c r="J125" s="65"/>
    </row>
    <row r="126" spans="2:10" ht="23.25" x14ac:dyDescent="0.25">
      <c r="B126" s="187"/>
      <c r="C126" s="187"/>
      <c r="D126" s="161"/>
      <c r="E126" s="161"/>
      <c r="F126" s="161"/>
      <c r="G126" s="65"/>
      <c r="H126" s="65"/>
      <c r="I126" s="65"/>
      <c r="J126" s="65"/>
    </row>
    <row r="127" spans="2:10" x14ac:dyDescent="0.25">
      <c r="G127" s="65"/>
      <c r="H127" s="65"/>
      <c r="I127" s="65"/>
      <c r="J127" s="65"/>
    </row>
    <row r="128" spans="2:10" x14ac:dyDescent="0.25">
      <c r="B128" s="65"/>
      <c r="C128" s="65"/>
      <c r="D128" s="65"/>
      <c r="E128" s="65"/>
      <c r="F128" s="65"/>
      <c r="G128" s="65"/>
      <c r="H128" s="65"/>
      <c r="I128" s="65"/>
      <c r="J128" s="65"/>
    </row>
    <row r="129" spans="2:10" x14ac:dyDescent="0.25">
      <c r="B129" s="65"/>
      <c r="C129" s="65"/>
      <c r="D129" s="65"/>
      <c r="E129" s="65"/>
      <c r="F129" s="65"/>
      <c r="G129" s="65"/>
      <c r="H129" s="65"/>
      <c r="I129" s="65"/>
      <c r="J129" s="65"/>
    </row>
    <row r="130" spans="2:10" x14ac:dyDescent="0.25">
      <c r="B130" s="65"/>
      <c r="C130" s="65"/>
      <c r="D130" s="65"/>
      <c r="E130" s="65"/>
      <c r="F130" s="65"/>
      <c r="G130" s="65"/>
      <c r="H130" s="65"/>
      <c r="I130" s="65"/>
      <c r="J130" s="65"/>
    </row>
    <row r="131" spans="2:10" x14ac:dyDescent="0.25">
      <c r="B131" s="65"/>
      <c r="C131" s="65"/>
      <c r="D131" s="65"/>
      <c r="E131" s="65"/>
      <c r="F131" s="65"/>
      <c r="G131" s="65"/>
      <c r="H131" s="65"/>
      <c r="I131" s="65"/>
      <c r="J131" s="65"/>
    </row>
    <row r="132" spans="2:10" x14ac:dyDescent="0.25">
      <c r="B132" s="65"/>
      <c r="C132" s="65"/>
      <c r="D132" s="65"/>
      <c r="E132" s="65"/>
      <c r="F132" s="65"/>
      <c r="G132" s="65"/>
      <c r="H132" s="65"/>
      <c r="I132" s="65"/>
      <c r="J132" s="65"/>
    </row>
    <row r="133" spans="2:10" x14ac:dyDescent="0.25">
      <c r="B133" s="65"/>
      <c r="C133" s="65"/>
      <c r="D133" s="65"/>
      <c r="E133" s="65"/>
      <c r="F133" s="65"/>
      <c r="G133" s="65"/>
      <c r="H133" s="65"/>
      <c r="I133" s="65"/>
      <c r="J133" s="65"/>
    </row>
    <row r="134" spans="2:10" x14ac:dyDescent="0.25">
      <c r="B134" s="65"/>
      <c r="C134" s="65"/>
      <c r="D134" s="65"/>
      <c r="E134" s="65"/>
      <c r="F134" s="65"/>
      <c r="G134" s="65"/>
      <c r="H134" s="65"/>
      <c r="I134" s="65"/>
      <c r="J134" s="65"/>
    </row>
    <row r="135" spans="2:10" x14ac:dyDescent="0.25">
      <c r="B135" s="65"/>
      <c r="C135" s="65"/>
      <c r="D135" s="65"/>
      <c r="E135" s="65"/>
      <c r="F135" s="65"/>
      <c r="G135" s="65"/>
      <c r="H135" s="65"/>
      <c r="I135" s="65"/>
    </row>
    <row r="136" spans="2:10" x14ac:dyDescent="0.25">
      <c r="B136" s="65"/>
      <c r="C136" s="65"/>
      <c r="D136" s="65"/>
      <c r="E136" s="65"/>
      <c r="F136" s="65"/>
      <c r="G136" s="65"/>
      <c r="H136" s="65"/>
      <c r="I136" s="65"/>
    </row>
    <row r="137" spans="2:10" x14ac:dyDescent="0.25">
      <c r="B137" s="65"/>
      <c r="C137" s="65"/>
      <c r="D137" s="65"/>
      <c r="E137" s="65"/>
      <c r="F137" s="65"/>
      <c r="G137" s="65"/>
      <c r="H137" s="65"/>
      <c r="I137" s="65"/>
    </row>
    <row r="138" spans="2:10" x14ac:dyDescent="0.25">
      <c r="B138" s="65"/>
      <c r="C138" s="65"/>
      <c r="D138" s="65"/>
      <c r="E138" s="65"/>
      <c r="F138" s="65"/>
      <c r="G138" s="65"/>
      <c r="H138" s="65"/>
      <c r="I138" s="65"/>
    </row>
    <row r="139" spans="2:10" x14ac:dyDescent="0.25">
      <c r="B139" s="65"/>
      <c r="C139" s="65"/>
      <c r="D139" s="65"/>
      <c r="E139" s="65"/>
      <c r="F139" s="65"/>
      <c r="G139" s="65"/>
      <c r="H139" s="65"/>
      <c r="I139" s="65"/>
    </row>
    <row r="140" spans="2:10" x14ac:dyDescent="0.25">
      <c r="B140" s="65"/>
      <c r="C140" s="65"/>
      <c r="D140" s="65"/>
      <c r="E140" s="65"/>
      <c r="F140" s="65"/>
      <c r="G140" s="65"/>
      <c r="H140" s="65"/>
      <c r="I140" s="65"/>
    </row>
    <row r="141" spans="2:10" x14ac:dyDescent="0.25">
      <c r="B141" s="65"/>
      <c r="C141" s="65"/>
      <c r="D141" s="65"/>
      <c r="E141" s="65"/>
      <c r="F141" s="65"/>
      <c r="G141" s="65"/>
      <c r="H141" s="65"/>
      <c r="I141" s="65"/>
    </row>
    <row r="142" spans="2:10" ht="23.25" x14ac:dyDescent="0.35">
      <c r="C142" s="131"/>
      <c r="D142" s="131"/>
      <c r="H142" s="65"/>
      <c r="I142" s="65"/>
    </row>
    <row r="143" spans="2:10" x14ac:dyDescent="0.25">
      <c r="H143" s="65"/>
      <c r="I143" s="65"/>
    </row>
    <row r="144" spans="2:10" x14ac:dyDescent="0.25">
      <c r="H144" s="65"/>
      <c r="I144" s="65"/>
    </row>
    <row r="145" spans="8:9" x14ac:dyDescent="0.25">
      <c r="H145" s="65"/>
      <c r="I145" s="65"/>
    </row>
    <row r="146" spans="8:9" x14ac:dyDescent="0.25">
      <c r="H146" s="65"/>
    </row>
    <row r="147" spans="8:9" x14ac:dyDescent="0.25">
      <c r="H147" s="65"/>
    </row>
    <row r="148" spans="8:9" x14ac:dyDescent="0.25">
      <c r="H148" s="65"/>
    </row>
  </sheetData>
  <mergeCells count="8">
    <mergeCell ref="J4:J5"/>
    <mergeCell ref="B7:D7"/>
    <mergeCell ref="H7:J7"/>
    <mergeCell ref="C87:G87"/>
    <mergeCell ref="C88:G88"/>
    <mergeCell ref="B44:D44"/>
    <mergeCell ref="B79:C79"/>
    <mergeCell ref="I4:I5"/>
  </mergeCells>
  <dataValidations count="4">
    <dataValidation type="list" allowBlank="1" showInputMessage="1" showErrorMessage="1" promptTitle="VALORES POSIBLES ASIGNADOR IOT" sqref="F5:G5 F4" xr:uid="{C046DEEF-FBEE-4DE4-A6A7-0EF45F1D0F0F}">
      <formula1>"CRÍTICA,ALTA,MEDIA,BAJA,NINGUNA"</formula1>
    </dataValidation>
    <dataValidation type="list" allowBlank="1" showInputMessage="1" showErrorMessage="1" sqref="I6" xr:uid="{4A744428-760D-4EFA-819D-1A688583C3A4}">
      <formula1>"vultures@jpcert.or.jp,cve@mitre.org/cve@cert.org.tw,talos-cna@cisco.com/psirt@cisco.com,psirt@bosch.com,OTRO"</formula1>
    </dataValidation>
    <dataValidation type="list" allowBlank="1" showInputMessage="1" showErrorMessage="1" promptTitle="VALORES POSIBLES ASIGNADOR IOT" sqref="H6" xr:uid="{7D09CDC3-2B76-4553-B4E2-1A1818921D9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4" xr:uid="{EEEFF668-74B5-4D53-87D9-D170D65A4813}">
      <formula1>"CRÍTICA,ALTA,MEDIA,BAJA,NINGUNA"</formula1>
    </dataValidation>
  </dataValidations>
  <hyperlinks>
    <hyperlink ref="F5" r:id="rId1" display="cve@mitre.org/cve@cert.org.tw" xr:uid="{CBBA503D-8C50-49C5-8443-D57E04F736FB}"/>
    <hyperlink ref="G5" r:id="rId2" display="cve@mitre.org/cve@cert.org.tw" xr:uid="{28730C93-97B8-41C1-AE76-565BB344B5D7}"/>
    <hyperlink ref="F4" r:id="rId3" display="cve@mitre.org/cve@cert.org.tw" xr:uid="{BEF8BEE7-9037-490E-A792-A582B00E019C}"/>
    <hyperlink ref="G4" r:id="rId4" display="vultures@jpcert.or.jp" xr:uid="{EBE4F49C-BDE7-4D1A-AE65-9BD64C596711}"/>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83E2-1771-4558-AE16-B347CEB1AEE9}">
  <dimension ref="B2:K148"/>
  <sheetViews>
    <sheetView topLeftCell="A103" zoomScale="40" zoomScaleNormal="40" workbookViewId="0">
      <selection activeCell="D101" sqref="D101"/>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1" t="s">
        <v>336</v>
      </c>
      <c r="C4" s="259" t="s">
        <v>337</v>
      </c>
      <c r="D4" s="3" t="s">
        <v>338</v>
      </c>
      <c r="E4" s="4" t="s">
        <v>282</v>
      </c>
      <c r="F4" s="260" t="s">
        <v>329</v>
      </c>
      <c r="G4" s="260" t="s">
        <v>329</v>
      </c>
      <c r="H4" s="261" t="s">
        <v>248</v>
      </c>
      <c r="I4" s="355" t="s">
        <v>344</v>
      </c>
      <c r="J4" s="378"/>
      <c r="K4" s="170"/>
    </row>
    <row r="5" spans="2:11" ht="188.25" customHeight="1" thickTop="1" thickBot="1" x14ac:dyDescent="0.3">
      <c r="B5" s="1" t="s">
        <v>245</v>
      </c>
      <c r="C5" s="271" t="s">
        <v>246</v>
      </c>
      <c r="D5" s="3" t="s">
        <v>345</v>
      </c>
      <c r="E5" s="117" t="s">
        <v>282</v>
      </c>
      <c r="F5" s="250" t="s">
        <v>329</v>
      </c>
      <c r="G5" s="250" t="s">
        <v>329</v>
      </c>
      <c r="H5" s="251" t="s">
        <v>248</v>
      </c>
      <c r="I5" s="368"/>
      <c r="J5" s="378"/>
      <c r="K5" s="171"/>
    </row>
    <row r="6" spans="2:11" ht="16.5" thickTop="1" thickBot="1" x14ac:dyDescent="0.3">
      <c r="B6" s="109"/>
      <c r="C6" s="51"/>
      <c r="D6" s="21"/>
      <c r="E6" s="21"/>
      <c r="F6" s="21"/>
      <c r="G6" s="52"/>
      <c r="H6" s="53"/>
      <c r="I6" s="54"/>
      <c r="J6" s="173"/>
      <c r="K6" s="57"/>
    </row>
    <row r="7" spans="2:11" ht="24.75" thickTop="1" thickBot="1" x14ac:dyDescent="0.4">
      <c r="B7" s="345" t="s">
        <v>9</v>
      </c>
      <c r="C7" s="357"/>
      <c r="D7" s="358"/>
      <c r="E7" s="150"/>
      <c r="F7" s="150"/>
      <c r="G7" s="55"/>
      <c r="H7" s="359" t="s">
        <v>175</v>
      </c>
      <c r="I7" s="360"/>
      <c r="J7" s="347"/>
      <c r="K7" s="8"/>
    </row>
    <row r="8" spans="2:11" ht="20.25" thickTop="1" thickBot="1" x14ac:dyDescent="0.3">
      <c r="B8" s="6"/>
      <c r="C8" s="6"/>
      <c r="D8" s="7"/>
      <c r="E8" s="151"/>
      <c r="F8" s="151"/>
      <c r="G8" s="8"/>
      <c r="H8" s="56"/>
      <c r="I8" s="6"/>
      <c r="J8" s="7"/>
      <c r="K8" s="57"/>
    </row>
    <row r="9" spans="2:11" ht="21.75" thickBot="1" x14ac:dyDescent="0.4">
      <c r="B9" s="9" t="s">
        <v>10</v>
      </c>
      <c r="C9" s="10" t="s">
        <v>249</v>
      </c>
      <c r="D9" s="11"/>
      <c r="E9" s="126"/>
      <c r="F9" s="126"/>
      <c r="G9" s="12"/>
      <c r="H9" s="9" t="s">
        <v>10</v>
      </c>
      <c r="I9" s="10" t="s">
        <v>249</v>
      </c>
      <c r="J9" s="58"/>
      <c r="K9" s="8"/>
    </row>
    <row r="10" spans="2:11" ht="83.25" customHeight="1" thickBot="1" x14ac:dyDescent="0.4">
      <c r="B10" s="13" t="s">
        <v>11</v>
      </c>
      <c r="C10" s="59" t="s">
        <v>346</v>
      </c>
      <c r="D10" s="126"/>
      <c r="E10" s="126"/>
      <c r="F10" s="126"/>
      <c r="G10" s="12"/>
      <c r="H10" s="13" t="s">
        <v>11</v>
      </c>
      <c r="I10" s="59" t="s">
        <v>346</v>
      </c>
      <c r="J10" s="58"/>
      <c r="K10" s="8"/>
    </row>
    <row r="11" spans="2:11" ht="105.75" customHeight="1" thickBot="1" x14ac:dyDescent="0.4">
      <c r="B11" s="13" t="s">
        <v>277</v>
      </c>
      <c r="C11" s="59" t="s">
        <v>347</v>
      </c>
      <c r="D11" s="168"/>
      <c r="E11" s="12"/>
      <c r="F11" s="12"/>
      <c r="G11" s="12"/>
      <c r="H11" s="13" t="s">
        <v>277</v>
      </c>
      <c r="I11" s="59" t="s">
        <v>347</v>
      </c>
      <c r="J11" s="60"/>
      <c r="K11" s="8"/>
    </row>
    <row r="12" spans="2:11" ht="16.5" thickBot="1" x14ac:dyDescent="0.3">
      <c r="B12" s="61"/>
      <c r="C12" s="21"/>
      <c r="H12" s="21"/>
      <c r="J12" s="62"/>
    </row>
    <row r="13" spans="2:11" ht="57" customHeight="1" thickBot="1" x14ac:dyDescent="0.3">
      <c r="B13" s="31" t="s">
        <v>349</v>
      </c>
      <c r="C13" s="32" t="s">
        <v>12</v>
      </c>
      <c r="D13" s="162" t="s">
        <v>326</v>
      </c>
      <c r="E13" s="82"/>
      <c r="F13" s="82"/>
      <c r="H13" s="31" t="s">
        <v>349</v>
      </c>
      <c r="I13" s="32" t="s">
        <v>12</v>
      </c>
      <c r="J13" s="162" t="s">
        <v>326</v>
      </c>
    </row>
    <row r="14" spans="2:11" ht="37.5" customHeight="1" thickBot="1" x14ac:dyDescent="0.3">
      <c r="B14" s="79" t="s">
        <v>328</v>
      </c>
      <c r="C14" s="80">
        <f>SUM(C15:C19)</f>
        <v>665</v>
      </c>
      <c r="D14" s="223">
        <f>(C14/(C$39/100))%</f>
        <v>0.33467539003522895</v>
      </c>
      <c r="E14" s="82"/>
      <c r="F14" s="82"/>
      <c r="H14" s="79" t="s">
        <v>328</v>
      </c>
      <c r="I14" s="80">
        <f>SUM(I15:I19)</f>
        <v>17</v>
      </c>
      <c r="J14" s="223">
        <f>(I14/(I$39/100))%</f>
        <v>0.21249999999999999</v>
      </c>
    </row>
    <row r="15" spans="2:11" ht="30" customHeight="1" thickBot="1" x14ac:dyDescent="0.3">
      <c r="B15" s="70" t="s">
        <v>350</v>
      </c>
      <c r="C15" s="221">
        <v>0</v>
      </c>
      <c r="D15" s="224">
        <f>(C15/(C$14/100))%</f>
        <v>0</v>
      </c>
      <c r="E15" s="82"/>
      <c r="F15" s="82"/>
      <c r="H15" s="70" t="s">
        <v>350</v>
      </c>
      <c r="I15" s="221">
        <v>0</v>
      </c>
      <c r="J15" s="224">
        <f>(I15/(I$14/100))%</f>
        <v>0</v>
      </c>
    </row>
    <row r="16" spans="2:11" ht="35.25" customHeight="1" thickBot="1" x14ac:dyDescent="0.3">
      <c r="B16" s="70" t="s">
        <v>351</v>
      </c>
      <c r="C16" s="222">
        <v>0</v>
      </c>
      <c r="D16" s="224">
        <f t="shared" ref="D16:D19" si="0">(C16/(C$14/100))%</f>
        <v>0</v>
      </c>
      <c r="E16" s="82"/>
      <c r="F16" s="82"/>
      <c r="H16" s="70" t="s">
        <v>351</v>
      </c>
      <c r="I16" s="222">
        <v>0</v>
      </c>
      <c r="J16" s="224">
        <f t="shared" ref="J16:J19" si="1">(I16/(I$14/100))%</f>
        <v>0</v>
      </c>
    </row>
    <row r="17" spans="2:10" ht="28.5" customHeight="1" thickBot="1" x14ac:dyDescent="0.3">
      <c r="B17" s="70" t="s">
        <v>352</v>
      </c>
      <c r="C17" s="222">
        <v>0</v>
      </c>
      <c r="D17" s="224">
        <f t="shared" si="0"/>
        <v>0</v>
      </c>
      <c r="E17" s="82"/>
      <c r="F17" s="82"/>
      <c r="H17" s="70" t="s">
        <v>352</v>
      </c>
      <c r="I17" s="222">
        <v>0</v>
      </c>
      <c r="J17" s="224">
        <f t="shared" si="1"/>
        <v>0</v>
      </c>
    </row>
    <row r="18" spans="2:10" ht="33.75" customHeight="1" x14ac:dyDescent="0.25">
      <c r="B18" s="70" t="s">
        <v>353</v>
      </c>
      <c r="C18" s="222">
        <v>665</v>
      </c>
      <c r="D18" s="224">
        <f t="shared" si="0"/>
        <v>1</v>
      </c>
      <c r="E18" s="82"/>
      <c r="F18" s="82"/>
      <c r="H18" s="70" t="s">
        <v>353</v>
      </c>
      <c r="I18" s="222">
        <v>17</v>
      </c>
      <c r="J18" s="224">
        <f t="shared" si="1"/>
        <v>0.99999999999999989</v>
      </c>
    </row>
    <row r="19" spans="2:10" ht="32.25" customHeight="1" thickBot="1" x14ac:dyDescent="0.3">
      <c r="B19" s="75" t="s">
        <v>354</v>
      </c>
      <c r="C19" s="222">
        <v>0</v>
      </c>
      <c r="D19" s="224">
        <f t="shared" si="0"/>
        <v>0</v>
      </c>
      <c r="E19" s="82"/>
      <c r="F19" s="82"/>
      <c r="H19" s="75" t="s">
        <v>354</v>
      </c>
      <c r="I19" s="222">
        <v>0</v>
      </c>
      <c r="J19" s="224">
        <f t="shared" si="1"/>
        <v>0</v>
      </c>
    </row>
    <row r="20" spans="2:10" ht="28.5" customHeight="1" thickBot="1" x14ac:dyDescent="0.3">
      <c r="B20" s="79" t="s">
        <v>317</v>
      </c>
      <c r="C20" s="80">
        <f>SUM(C21:C25)</f>
        <v>989</v>
      </c>
      <c r="D20" s="223">
        <f>(C20/(C$39/100))%</f>
        <v>0.49773527931555106</v>
      </c>
      <c r="E20" s="82"/>
      <c r="F20" s="82"/>
      <c r="H20" s="79" t="s">
        <v>317</v>
      </c>
      <c r="I20" s="225">
        <f>SUM(I21:I25)</f>
        <v>27</v>
      </c>
      <c r="J20" s="223">
        <f>(I20/(I$39/100))%</f>
        <v>0.33750000000000002</v>
      </c>
    </row>
    <row r="21" spans="2:10" ht="33" customHeight="1" thickBot="1" x14ac:dyDescent="0.3">
      <c r="B21" s="70" t="s">
        <v>350</v>
      </c>
      <c r="C21" s="221">
        <v>0</v>
      </c>
      <c r="D21" s="224">
        <f>(C21/(C$20/100))%</f>
        <v>0</v>
      </c>
      <c r="E21" s="82"/>
      <c r="F21" s="82"/>
      <c r="H21" s="70" t="s">
        <v>350</v>
      </c>
      <c r="I21" s="221">
        <v>0</v>
      </c>
      <c r="J21" s="224">
        <f>(I21/(I$20/100))%</f>
        <v>0</v>
      </c>
    </row>
    <row r="22" spans="2:10" ht="31.5" customHeight="1" thickBot="1" x14ac:dyDescent="0.3">
      <c r="B22" s="70" t="s">
        <v>351</v>
      </c>
      <c r="C22" s="222">
        <v>0</v>
      </c>
      <c r="D22" s="224">
        <f t="shared" ref="D22:D25" si="2">(C22/(C$20/100))%</f>
        <v>0</v>
      </c>
      <c r="E22" s="82"/>
      <c r="F22" s="82"/>
      <c r="H22" s="70" t="s">
        <v>351</v>
      </c>
      <c r="I22" s="222">
        <v>0</v>
      </c>
      <c r="J22" s="224">
        <f t="shared" ref="J22:J25" si="3">(I22/(I$20/100))%</f>
        <v>0</v>
      </c>
    </row>
    <row r="23" spans="2:10" ht="30" customHeight="1" thickBot="1" x14ac:dyDescent="0.3">
      <c r="B23" s="70" t="s">
        <v>352</v>
      </c>
      <c r="C23" s="222">
        <v>0</v>
      </c>
      <c r="D23" s="224">
        <f t="shared" si="2"/>
        <v>0</v>
      </c>
      <c r="E23" s="82"/>
      <c r="F23" s="82"/>
      <c r="H23" s="70" t="s">
        <v>352</v>
      </c>
      <c r="I23" s="222">
        <v>0</v>
      </c>
      <c r="J23" s="224">
        <f t="shared" si="3"/>
        <v>0</v>
      </c>
    </row>
    <row r="24" spans="2:10" ht="36" customHeight="1" x14ac:dyDescent="0.25">
      <c r="B24" s="70" t="s">
        <v>353</v>
      </c>
      <c r="C24" s="222">
        <v>989</v>
      </c>
      <c r="D24" s="224">
        <f t="shared" si="2"/>
        <v>1</v>
      </c>
      <c r="E24" s="82"/>
      <c r="F24" s="82"/>
      <c r="H24" s="70" t="s">
        <v>353</v>
      </c>
      <c r="I24" s="222">
        <v>27</v>
      </c>
      <c r="J24" s="224">
        <f t="shared" si="3"/>
        <v>1</v>
      </c>
    </row>
    <row r="25" spans="2:10" ht="37.5" customHeight="1" thickBot="1" x14ac:dyDescent="0.3">
      <c r="B25" s="75" t="s">
        <v>354</v>
      </c>
      <c r="C25" s="222">
        <v>0</v>
      </c>
      <c r="D25" s="224">
        <f t="shared" si="2"/>
        <v>0</v>
      </c>
      <c r="E25" s="82"/>
      <c r="F25" s="82"/>
      <c r="H25" s="75" t="s">
        <v>354</v>
      </c>
      <c r="I25" s="222">
        <v>0</v>
      </c>
      <c r="J25" s="224">
        <f t="shared" si="3"/>
        <v>0</v>
      </c>
    </row>
    <row r="26" spans="2:10" ht="24" thickBot="1" x14ac:dyDescent="0.3">
      <c r="B26" s="79" t="s">
        <v>318</v>
      </c>
      <c r="C26" s="80">
        <f>SUM(C27:C31)</f>
        <v>281</v>
      </c>
      <c r="D26" s="223">
        <f>(C26/(C$39/100))%</f>
        <v>0.14141922496225465</v>
      </c>
      <c r="E26" s="207"/>
      <c r="F26" s="152"/>
      <c r="H26" s="79" t="s">
        <v>318</v>
      </c>
      <c r="I26" s="226">
        <f>SUM(I27:I31)</f>
        <v>20</v>
      </c>
      <c r="J26" s="223">
        <f>(I26/(I$39/100))%</f>
        <v>0.25</v>
      </c>
    </row>
    <row r="27" spans="2:10" ht="31.5" customHeight="1" thickBot="1" x14ac:dyDescent="0.3">
      <c r="B27" s="70" t="s">
        <v>350</v>
      </c>
      <c r="C27" s="222">
        <v>0</v>
      </c>
      <c r="D27" s="224">
        <f>(C27/(C$26/100))%</f>
        <v>0</v>
      </c>
      <c r="E27" s="220"/>
      <c r="F27" s="153"/>
      <c r="H27" s="70" t="s">
        <v>350</v>
      </c>
      <c r="I27" s="71">
        <v>0</v>
      </c>
      <c r="J27" s="224">
        <f>(I27/(I$26/100))%</f>
        <v>0</v>
      </c>
    </row>
    <row r="28" spans="2:10" ht="31.5" customHeight="1" thickBot="1" x14ac:dyDescent="0.3">
      <c r="B28" s="70" t="s">
        <v>351</v>
      </c>
      <c r="C28" s="222">
        <v>0</v>
      </c>
      <c r="D28" s="224">
        <f t="shared" ref="D28:D31" si="4">(C28/(C$26/100))%</f>
        <v>0</v>
      </c>
      <c r="E28" s="220"/>
      <c r="F28" s="153"/>
      <c r="H28" s="70" t="s">
        <v>351</v>
      </c>
      <c r="I28" s="64">
        <v>0</v>
      </c>
      <c r="J28" s="224">
        <f t="shared" ref="J28:J31" si="5">(I28/(I$26/100))%</f>
        <v>0</v>
      </c>
    </row>
    <row r="29" spans="2:10" ht="31.5" customHeight="1" thickBot="1" x14ac:dyDescent="0.3">
      <c r="B29" s="70" t="s">
        <v>352</v>
      </c>
      <c r="C29" s="222">
        <v>0</v>
      </c>
      <c r="D29" s="224">
        <f t="shared" si="4"/>
        <v>0</v>
      </c>
      <c r="E29" s="220"/>
      <c r="F29" s="153"/>
      <c r="H29" s="70" t="s">
        <v>352</v>
      </c>
      <c r="I29" s="64">
        <v>0</v>
      </c>
      <c r="J29" s="224">
        <f t="shared" si="5"/>
        <v>0</v>
      </c>
    </row>
    <row r="30" spans="2:10" ht="31.5" customHeight="1" x14ac:dyDescent="0.25">
      <c r="B30" s="70" t="s">
        <v>353</v>
      </c>
      <c r="C30" s="222">
        <v>281</v>
      </c>
      <c r="D30" s="224">
        <f t="shared" si="4"/>
        <v>1</v>
      </c>
      <c r="E30" s="220"/>
      <c r="F30" s="153"/>
      <c r="H30" s="70" t="s">
        <v>353</v>
      </c>
      <c r="I30" s="64">
        <v>20</v>
      </c>
      <c r="J30" s="224">
        <f t="shared" si="5"/>
        <v>1</v>
      </c>
    </row>
    <row r="31" spans="2:10" ht="31.5" customHeight="1" thickBot="1" x14ac:dyDescent="0.3">
      <c r="B31" s="75" t="s">
        <v>354</v>
      </c>
      <c r="C31" s="222">
        <v>0</v>
      </c>
      <c r="D31" s="224">
        <f t="shared" si="4"/>
        <v>0</v>
      </c>
      <c r="E31" s="220"/>
      <c r="F31" s="153"/>
      <c r="H31" s="75" t="s">
        <v>354</v>
      </c>
      <c r="I31" s="64">
        <v>0</v>
      </c>
      <c r="J31" s="224">
        <f t="shared" si="5"/>
        <v>0</v>
      </c>
    </row>
    <row r="32" spans="2:10" ht="24.75" customHeight="1" thickBot="1" x14ac:dyDescent="0.3">
      <c r="B32" s="79" t="s">
        <v>319</v>
      </c>
      <c r="C32" s="80">
        <f>SUM(C33:C37)</f>
        <v>2</v>
      </c>
      <c r="D32" s="223">
        <f>(C32/(C$39/100))%</f>
        <v>1.0065425264217413E-3</v>
      </c>
      <c r="E32" s="207"/>
      <c r="F32" s="152"/>
      <c r="H32" s="79" t="s">
        <v>319</v>
      </c>
      <c r="I32" s="80">
        <f>SUM(I33:I37)</f>
        <v>1</v>
      </c>
      <c r="J32" s="223">
        <f>(I32/(I$39/100))%</f>
        <v>1.2500000000000001E-2</v>
      </c>
    </row>
    <row r="33" spans="2:10" ht="29.25" customHeight="1" thickBot="1" x14ac:dyDescent="0.3">
      <c r="B33" s="70" t="s">
        <v>350</v>
      </c>
      <c r="C33" s="64">
        <v>0</v>
      </c>
      <c r="D33" s="93">
        <f>(C33/(C$32/100))%</f>
        <v>0</v>
      </c>
      <c r="E33" s="220"/>
      <c r="F33" s="153"/>
      <c r="H33" s="70" t="s">
        <v>350</v>
      </c>
      <c r="I33" s="64">
        <v>0</v>
      </c>
      <c r="J33" s="93">
        <f>(I33/(I$32/100))%</f>
        <v>0</v>
      </c>
    </row>
    <row r="34" spans="2:10" ht="29.25" customHeight="1" thickBot="1" x14ac:dyDescent="0.3">
      <c r="B34" s="70" t="s">
        <v>351</v>
      </c>
      <c r="C34" s="64">
        <v>0</v>
      </c>
      <c r="D34" s="93">
        <f t="shared" ref="D34:D37" si="6">(C34/(C$32/100))%</f>
        <v>0</v>
      </c>
      <c r="E34" s="220"/>
      <c r="F34" s="153"/>
      <c r="H34" s="70" t="s">
        <v>351</v>
      </c>
      <c r="I34" s="64">
        <v>0</v>
      </c>
      <c r="J34" s="93">
        <f t="shared" ref="J34:J37" si="7">(I34/(I$32/100))%</f>
        <v>0</v>
      </c>
    </row>
    <row r="35" spans="2:10" ht="29.25" customHeight="1" thickBot="1" x14ac:dyDescent="0.3">
      <c r="B35" s="70" t="s">
        <v>352</v>
      </c>
      <c r="C35" s="64">
        <v>0</v>
      </c>
      <c r="D35" s="93">
        <f t="shared" si="6"/>
        <v>0</v>
      </c>
      <c r="E35" s="220"/>
      <c r="F35" s="153"/>
      <c r="H35" s="70" t="s">
        <v>352</v>
      </c>
      <c r="I35" s="64">
        <v>0</v>
      </c>
      <c r="J35" s="93">
        <f t="shared" si="7"/>
        <v>0</v>
      </c>
    </row>
    <row r="36" spans="2:10" ht="29.25" customHeight="1" x14ac:dyDescent="0.25">
      <c r="B36" s="70" t="s">
        <v>353</v>
      </c>
      <c r="C36" s="64">
        <v>2</v>
      </c>
      <c r="D36" s="93">
        <f t="shared" si="6"/>
        <v>1</v>
      </c>
      <c r="E36" s="220"/>
      <c r="F36" s="153"/>
      <c r="H36" s="70" t="s">
        <v>353</v>
      </c>
      <c r="I36" s="64">
        <v>1</v>
      </c>
      <c r="J36" s="93">
        <f t="shared" si="7"/>
        <v>1</v>
      </c>
    </row>
    <row r="37" spans="2:10" ht="29.25" customHeight="1" thickBot="1" x14ac:dyDescent="0.3">
      <c r="B37" s="75" t="s">
        <v>354</v>
      </c>
      <c r="C37" s="64">
        <v>0</v>
      </c>
      <c r="D37" s="93">
        <f t="shared" si="6"/>
        <v>0</v>
      </c>
      <c r="E37" s="220"/>
      <c r="F37" s="153"/>
      <c r="H37" s="75" t="s">
        <v>354</v>
      </c>
      <c r="I37" s="64">
        <v>0</v>
      </c>
      <c r="J37" s="93">
        <f t="shared" si="7"/>
        <v>0</v>
      </c>
    </row>
    <row r="38" spans="2:10" ht="29.25" customHeight="1" thickBot="1" x14ac:dyDescent="0.3">
      <c r="B38" s="147" t="s">
        <v>304</v>
      </c>
      <c r="C38" s="148">
        <v>50</v>
      </c>
      <c r="D38" s="223">
        <f>(C38/(C$39/100))%</f>
        <v>2.516356316054353E-2</v>
      </c>
      <c r="E38" s="207"/>
      <c r="F38" s="152"/>
      <c r="H38" s="147" t="s">
        <v>304</v>
      </c>
      <c r="I38" s="148">
        <v>15</v>
      </c>
      <c r="J38" s="223">
        <f>(I38/(I$39/100))%</f>
        <v>0.1875</v>
      </c>
    </row>
    <row r="39" spans="2:10" ht="29.25" customHeight="1" thickBot="1" x14ac:dyDescent="0.3">
      <c r="B39" s="67" t="s">
        <v>251</v>
      </c>
      <c r="C39" s="68">
        <f>C14+C20+C26+C32+C38</f>
        <v>1987</v>
      </c>
      <c r="D39" s="167">
        <f>D38+D32+D26+D20+D14</f>
        <v>0.99999999999999989</v>
      </c>
      <c r="E39" s="220"/>
      <c r="F39" s="153"/>
      <c r="H39" s="67" t="s">
        <v>251</v>
      </c>
      <c r="I39" s="68">
        <f>I20+I26+I32+I38+I14</f>
        <v>80</v>
      </c>
      <c r="J39" s="69">
        <f>J38+J32+J26+J20+J14</f>
        <v>1</v>
      </c>
    </row>
    <row r="40" spans="2:10" ht="29.25" customHeight="1" x14ac:dyDescent="0.25">
      <c r="E40" s="220"/>
      <c r="F40" s="153"/>
    </row>
    <row r="41" spans="2:10" ht="32.25" customHeight="1" x14ac:dyDescent="0.25">
      <c r="B41" s="65"/>
      <c r="C41" s="65"/>
      <c r="D41" s="65"/>
      <c r="E41" s="65"/>
      <c r="F41" s="65"/>
      <c r="G41" s="65"/>
      <c r="H41" s="65"/>
      <c r="I41" s="65"/>
      <c r="J41" s="65"/>
    </row>
    <row r="42" spans="2:10" ht="32.25" customHeight="1" x14ac:dyDescent="0.25">
      <c r="B42" s="65"/>
      <c r="C42" s="65"/>
      <c r="D42" s="65"/>
      <c r="E42" s="65"/>
      <c r="F42" s="65"/>
      <c r="G42" s="65"/>
      <c r="H42" s="65"/>
      <c r="I42" s="65"/>
      <c r="J42" s="65"/>
    </row>
    <row r="43" spans="2:10" ht="32.25" customHeight="1" thickBot="1" x14ac:dyDescent="0.3">
      <c r="B43" s="65"/>
      <c r="C43" s="65"/>
      <c r="D43" s="65"/>
      <c r="E43" s="65"/>
      <c r="F43" s="65"/>
      <c r="G43" s="65"/>
      <c r="H43" s="65"/>
      <c r="I43" s="65"/>
      <c r="J43" s="65"/>
    </row>
    <row r="44" spans="2:10" ht="32.25" customHeight="1" thickTop="1" thickBot="1" x14ac:dyDescent="0.3">
      <c r="B44" s="345" t="s">
        <v>184</v>
      </c>
      <c r="C44" s="357"/>
      <c r="D44" s="358"/>
      <c r="E44" s="150"/>
      <c r="F44" s="150"/>
      <c r="G44" s="65"/>
      <c r="H44" s="65"/>
      <c r="I44" s="65"/>
      <c r="J44" s="65"/>
    </row>
    <row r="45" spans="2:10" ht="32.25" customHeight="1" thickTop="1" thickBot="1" x14ac:dyDescent="0.3">
      <c r="B45" s="6"/>
      <c r="C45" s="6"/>
      <c r="D45" s="7"/>
      <c r="E45" s="151"/>
      <c r="F45" s="151"/>
      <c r="G45" s="65"/>
      <c r="H45" s="65"/>
      <c r="I45" s="65"/>
      <c r="J45" s="65"/>
    </row>
    <row r="46" spans="2:10" ht="32.25" customHeight="1" thickBot="1" x14ac:dyDescent="0.4">
      <c r="B46" s="9" t="s">
        <v>10</v>
      </c>
      <c r="C46" s="10" t="s">
        <v>249</v>
      </c>
      <c r="D46" s="11"/>
      <c r="E46" s="126"/>
      <c r="F46" s="126"/>
      <c r="G46" s="65"/>
      <c r="H46" s="65"/>
      <c r="I46" s="65"/>
      <c r="J46" s="65"/>
    </row>
    <row r="47" spans="2:10" ht="72" customHeight="1" thickBot="1" x14ac:dyDescent="0.4">
      <c r="B47" s="13" t="s">
        <v>11</v>
      </c>
      <c r="C47" s="59" t="s">
        <v>346</v>
      </c>
      <c r="D47" s="12"/>
      <c r="E47" s="12"/>
      <c r="F47" s="12"/>
      <c r="G47" s="65"/>
      <c r="H47" s="65"/>
      <c r="I47" s="65"/>
      <c r="J47" s="65"/>
    </row>
    <row r="48" spans="2:10" ht="102.75" customHeight="1" thickBot="1" x14ac:dyDescent="0.4">
      <c r="B48" s="13" t="s">
        <v>277</v>
      </c>
      <c r="C48" s="59" t="s">
        <v>347</v>
      </c>
      <c r="D48" s="12"/>
      <c r="E48" s="12"/>
      <c r="F48" s="12"/>
      <c r="G48" s="65"/>
      <c r="H48" s="65"/>
      <c r="I48" s="65"/>
      <c r="J48" s="65"/>
    </row>
    <row r="49" spans="2:10" ht="72.75" customHeight="1" thickBot="1" x14ac:dyDescent="0.3">
      <c r="B49" s="61"/>
      <c r="C49" s="21"/>
      <c r="G49" s="65"/>
      <c r="H49" s="65"/>
      <c r="I49" s="65"/>
      <c r="J49" s="65"/>
    </row>
    <row r="50" spans="2:10" ht="72.75" customHeight="1" thickBot="1" x14ac:dyDescent="0.3">
      <c r="B50" s="31" t="s">
        <v>349</v>
      </c>
      <c r="C50" s="32" t="s">
        <v>12</v>
      </c>
      <c r="D50" s="162" t="s">
        <v>326</v>
      </c>
      <c r="E50" s="193"/>
      <c r="F50" s="193"/>
      <c r="G50" s="65"/>
      <c r="H50" s="65"/>
      <c r="I50" s="65"/>
      <c r="J50" s="65"/>
    </row>
    <row r="51" spans="2:10" ht="31.5" customHeight="1" thickBot="1" x14ac:dyDescent="0.3">
      <c r="B51" s="79" t="s">
        <v>328</v>
      </c>
      <c r="C51" s="253">
        <f>C14+I14</f>
        <v>682</v>
      </c>
      <c r="D51" s="223">
        <f>(C51/(C$76/100))%</f>
        <v>0.32994678277697143</v>
      </c>
      <c r="E51" s="193"/>
      <c r="F51" s="193"/>
      <c r="G51" s="65"/>
      <c r="H51" s="65"/>
      <c r="I51" s="65"/>
      <c r="J51" s="65"/>
    </row>
    <row r="52" spans="2:10" ht="35.25" customHeight="1" thickBot="1" x14ac:dyDescent="0.3">
      <c r="B52" s="70" t="s">
        <v>350</v>
      </c>
      <c r="C52" s="110">
        <f t="shared" ref="C52:C56" si="8">C15+I15</f>
        <v>0</v>
      </c>
      <c r="D52" s="224">
        <f>(C52/(C$51/100))%</f>
        <v>0</v>
      </c>
      <c r="E52" s="252"/>
      <c r="F52" s="193"/>
      <c r="G52" s="65"/>
      <c r="H52" s="65"/>
      <c r="I52" s="65"/>
      <c r="J52" s="65"/>
    </row>
    <row r="53" spans="2:10" ht="39" customHeight="1" thickBot="1" x14ac:dyDescent="0.3">
      <c r="B53" s="70" t="s">
        <v>351</v>
      </c>
      <c r="C53" s="110">
        <f t="shared" si="8"/>
        <v>0</v>
      </c>
      <c r="D53" s="224">
        <f t="shared" ref="D53:D56" si="9">(C53/(C$51/100))%</f>
        <v>0</v>
      </c>
      <c r="E53" s="252"/>
      <c r="F53" s="193"/>
      <c r="G53" s="65"/>
      <c r="H53" s="65"/>
      <c r="I53" s="65"/>
      <c r="J53" s="65"/>
    </row>
    <row r="54" spans="2:10" ht="30" customHeight="1" thickBot="1" x14ac:dyDescent="0.3">
      <c r="B54" s="70" t="s">
        <v>352</v>
      </c>
      <c r="C54" s="110">
        <f t="shared" si="8"/>
        <v>0</v>
      </c>
      <c r="D54" s="224">
        <f t="shared" si="9"/>
        <v>0</v>
      </c>
      <c r="E54" s="252"/>
      <c r="F54" s="193"/>
      <c r="G54" s="65"/>
      <c r="H54" s="65"/>
      <c r="I54" s="65"/>
      <c r="J54" s="65"/>
    </row>
    <row r="55" spans="2:10" ht="40.5" customHeight="1" x14ac:dyDescent="0.25">
      <c r="B55" s="70" t="s">
        <v>353</v>
      </c>
      <c r="C55" s="110">
        <f t="shared" si="8"/>
        <v>682</v>
      </c>
      <c r="D55" s="224">
        <f t="shared" si="9"/>
        <v>1</v>
      </c>
      <c r="E55" s="252"/>
      <c r="F55" s="193"/>
      <c r="G55" s="65"/>
      <c r="H55" s="65"/>
      <c r="I55" s="65"/>
      <c r="J55" s="65"/>
    </row>
    <row r="56" spans="2:10" ht="44.25" customHeight="1" thickBot="1" x14ac:dyDescent="0.3">
      <c r="B56" s="75" t="s">
        <v>354</v>
      </c>
      <c r="C56" s="110">
        <f t="shared" si="8"/>
        <v>0</v>
      </c>
      <c r="D56" s="224">
        <f t="shared" si="9"/>
        <v>0</v>
      </c>
      <c r="E56" s="252"/>
      <c r="F56" s="193"/>
      <c r="G56" s="65"/>
      <c r="H56" s="65"/>
      <c r="I56" s="65"/>
      <c r="J56" s="65"/>
    </row>
    <row r="57" spans="2:10" ht="36.75" customHeight="1" thickBot="1" x14ac:dyDescent="0.3">
      <c r="B57" s="79" t="s">
        <v>317</v>
      </c>
      <c r="C57" s="256">
        <f>C20+I20</f>
        <v>1016</v>
      </c>
      <c r="D57" s="223">
        <f>(C57/(C$76/100))%</f>
        <v>0.49153362360909525</v>
      </c>
      <c r="E57" s="159"/>
      <c r="F57" s="159"/>
      <c r="G57" s="65"/>
      <c r="H57" s="65"/>
      <c r="I57" s="65"/>
      <c r="J57" s="65"/>
    </row>
    <row r="58" spans="2:10" ht="24" thickBot="1" x14ac:dyDescent="0.3">
      <c r="B58" s="70" t="s">
        <v>350</v>
      </c>
      <c r="C58" s="110">
        <f t="shared" ref="C58:C74" si="10">C21+I21</f>
        <v>0</v>
      </c>
      <c r="D58" s="224">
        <f>(C58/(C$57/100))%</f>
        <v>0</v>
      </c>
      <c r="E58" s="220"/>
      <c r="F58" s="160"/>
      <c r="G58" s="65"/>
      <c r="H58" s="65"/>
      <c r="I58" s="65"/>
      <c r="J58" s="65"/>
    </row>
    <row r="59" spans="2:10" ht="24" thickBot="1" x14ac:dyDescent="0.3">
      <c r="B59" s="70" t="s">
        <v>351</v>
      </c>
      <c r="C59" s="110">
        <f t="shared" si="10"/>
        <v>0</v>
      </c>
      <c r="D59" s="224">
        <f>(C59/(C$57/100))%</f>
        <v>0</v>
      </c>
      <c r="E59" s="220"/>
      <c r="F59" s="160"/>
      <c r="G59" s="65"/>
      <c r="H59" s="65"/>
      <c r="I59" s="65"/>
      <c r="J59" s="65"/>
    </row>
    <row r="60" spans="2:10" ht="30" customHeight="1" thickBot="1" x14ac:dyDescent="0.3">
      <c r="B60" s="70" t="s">
        <v>352</v>
      </c>
      <c r="C60" s="110">
        <f t="shared" si="10"/>
        <v>0</v>
      </c>
      <c r="D60" s="224">
        <f>(C60/(C$57/100))%</f>
        <v>0</v>
      </c>
      <c r="E60" s="220"/>
      <c r="F60" s="160"/>
      <c r="G60" s="65"/>
      <c r="H60" s="65"/>
      <c r="I60" s="65"/>
      <c r="J60" s="65"/>
    </row>
    <row r="61" spans="2:10" ht="27.75" customHeight="1" x14ac:dyDescent="0.25">
      <c r="B61" s="70" t="s">
        <v>353</v>
      </c>
      <c r="C61" s="110">
        <f t="shared" si="10"/>
        <v>1016</v>
      </c>
      <c r="D61" s="224">
        <f>(C61/(C$57/100))%</f>
        <v>1</v>
      </c>
      <c r="E61" s="220"/>
      <c r="F61" s="160"/>
      <c r="G61" s="65"/>
      <c r="H61" s="65"/>
      <c r="I61" s="65"/>
      <c r="J61" s="65"/>
    </row>
    <row r="62" spans="2:10" ht="24" thickBot="1" x14ac:dyDescent="0.3">
      <c r="B62" s="75" t="s">
        <v>354</v>
      </c>
      <c r="C62" s="110">
        <f t="shared" si="10"/>
        <v>0</v>
      </c>
      <c r="D62" s="224">
        <f>(C62/(C$57/100))%</f>
        <v>0</v>
      </c>
      <c r="E62" s="220"/>
      <c r="F62" s="160"/>
      <c r="G62" s="65"/>
      <c r="H62" s="65"/>
      <c r="I62" s="65"/>
      <c r="J62" s="65"/>
    </row>
    <row r="63" spans="2:10" ht="24" thickBot="1" x14ac:dyDescent="0.3">
      <c r="B63" s="79" t="s">
        <v>318</v>
      </c>
      <c r="C63" s="256">
        <f t="shared" si="10"/>
        <v>301</v>
      </c>
      <c r="D63" s="223">
        <f>(C63/(C$76/100))%</f>
        <v>0.14562167392356071</v>
      </c>
      <c r="E63" s="160"/>
      <c r="F63" s="160"/>
      <c r="G63" s="65"/>
      <c r="H63" s="65"/>
      <c r="I63" s="65"/>
      <c r="J63" s="65"/>
    </row>
    <row r="64" spans="2:10" ht="24" thickBot="1" x14ac:dyDescent="0.3">
      <c r="B64" s="70" t="s">
        <v>350</v>
      </c>
      <c r="C64" s="110">
        <f t="shared" si="10"/>
        <v>0</v>
      </c>
      <c r="D64" s="224">
        <f>(C64/(C$63/100))%</f>
        <v>0</v>
      </c>
      <c r="E64" s="166"/>
      <c r="F64" s="161"/>
      <c r="G64" s="65"/>
      <c r="H64" s="65"/>
      <c r="I64" s="65"/>
      <c r="J64" s="65"/>
    </row>
    <row r="65" spans="2:10" ht="24" thickBot="1" x14ac:dyDescent="0.3">
      <c r="B65" s="70" t="s">
        <v>351</v>
      </c>
      <c r="C65" s="110">
        <f t="shared" si="10"/>
        <v>0</v>
      </c>
      <c r="D65" s="224">
        <f>(C65/(C$63/100))%</f>
        <v>0</v>
      </c>
      <c r="E65" s="166"/>
      <c r="F65" s="161"/>
      <c r="G65" s="65"/>
      <c r="H65" s="65"/>
      <c r="I65" s="65"/>
      <c r="J65" s="65"/>
    </row>
    <row r="66" spans="2:10" ht="24" thickBot="1" x14ac:dyDescent="0.3">
      <c r="B66" s="70" t="s">
        <v>352</v>
      </c>
      <c r="C66" s="110">
        <f t="shared" si="10"/>
        <v>0</v>
      </c>
      <c r="D66" s="224">
        <f>(C66/(C$63/100))%</f>
        <v>0</v>
      </c>
      <c r="E66" s="166"/>
      <c r="F66" s="161"/>
      <c r="G66" s="65"/>
      <c r="H66" s="65"/>
      <c r="I66" s="65"/>
      <c r="J66" s="65"/>
    </row>
    <row r="67" spans="2:10" ht="23.25" x14ac:dyDescent="0.25">
      <c r="B67" s="70" t="s">
        <v>353</v>
      </c>
      <c r="C67" s="110">
        <f t="shared" si="10"/>
        <v>301</v>
      </c>
      <c r="D67" s="224">
        <f>(C67/(C$63/100))%</f>
        <v>1</v>
      </c>
      <c r="E67" s="166"/>
      <c r="F67" s="161"/>
      <c r="G67" s="65"/>
      <c r="H67" s="65"/>
      <c r="I67" s="65"/>
      <c r="J67" s="65"/>
    </row>
    <row r="68" spans="2:10" ht="24" thickBot="1" x14ac:dyDescent="0.3">
      <c r="B68" s="75" t="s">
        <v>354</v>
      </c>
      <c r="C68" s="110">
        <f t="shared" si="10"/>
        <v>0</v>
      </c>
      <c r="D68" s="224">
        <f>(C68/(C$63/100))%</f>
        <v>0</v>
      </c>
      <c r="E68" s="166"/>
      <c r="F68" s="161"/>
      <c r="G68" s="65"/>
      <c r="H68" s="65"/>
      <c r="I68" s="65"/>
      <c r="J68" s="65"/>
    </row>
    <row r="69" spans="2:10" ht="24" thickBot="1" x14ac:dyDescent="0.3">
      <c r="B69" s="79" t="s">
        <v>319</v>
      </c>
      <c r="C69" s="256">
        <f t="shared" si="10"/>
        <v>3</v>
      </c>
      <c r="D69" s="223">
        <f>(C69/(C$76/100))%</f>
        <v>1.4513788098693759E-3</v>
      </c>
      <c r="E69" s="161"/>
      <c r="F69" s="161"/>
      <c r="G69" s="65"/>
      <c r="H69" s="65"/>
      <c r="I69" s="65"/>
      <c r="J69" s="65"/>
    </row>
    <row r="70" spans="2:10" ht="24" thickBot="1" x14ac:dyDescent="0.3">
      <c r="B70" s="70" t="s">
        <v>350</v>
      </c>
      <c r="C70" s="110">
        <f t="shared" si="10"/>
        <v>0</v>
      </c>
      <c r="D70" s="224">
        <f>(C70/(C$69/100))%</f>
        <v>0</v>
      </c>
      <c r="E70" s="166"/>
      <c r="F70" s="161"/>
      <c r="G70" s="65"/>
      <c r="H70" s="65"/>
      <c r="I70" s="65"/>
      <c r="J70" s="65"/>
    </row>
    <row r="71" spans="2:10" ht="24" thickBot="1" x14ac:dyDescent="0.3">
      <c r="B71" s="70" t="s">
        <v>351</v>
      </c>
      <c r="C71" s="110">
        <f t="shared" si="10"/>
        <v>0</v>
      </c>
      <c r="D71" s="224">
        <f>(C71/(C$69/100))%</f>
        <v>0</v>
      </c>
      <c r="E71" s="166"/>
      <c r="F71" s="161"/>
      <c r="G71" s="65"/>
      <c r="H71" s="65"/>
      <c r="I71" s="65"/>
      <c r="J71" s="65"/>
    </row>
    <row r="72" spans="2:10" ht="24" thickBot="1" x14ac:dyDescent="0.3">
      <c r="B72" s="70" t="s">
        <v>352</v>
      </c>
      <c r="C72" s="110">
        <f t="shared" si="10"/>
        <v>0</v>
      </c>
      <c r="D72" s="224">
        <f>(C72/(C$69/100))%</f>
        <v>0</v>
      </c>
      <c r="E72" s="166"/>
      <c r="F72" s="161"/>
      <c r="G72" s="65"/>
      <c r="H72" s="65"/>
      <c r="I72" s="65"/>
      <c r="J72" s="65"/>
    </row>
    <row r="73" spans="2:10" ht="23.25" x14ac:dyDescent="0.25">
      <c r="B73" s="70" t="s">
        <v>353</v>
      </c>
      <c r="C73" s="110">
        <f t="shared" si="10"/>
        <v>3</v>
      </c>
      <c r="D73" s="224">
        <f>(C73/(C$69/100))%</f>
        <v>1</v>
      </c>
      <c r="E73" s="166"/>
      <c r="F73" s="161"/>
      <c r="G73" s="65"/>
      <c r="H73" s="65"/>
      <c r="I73" s="65"/>
      <c r="J73" s="65"/>
    </row>
    <row r="74" spans="2:10" ht="24" thickBot="1" x14ac:dyDescent="0.3">
      <c r="B74" s="75" t="s">
        <v>354</v>
      </c>
      <c r="C74" s="240">
        <f t="shared" si="10"/>
        <v>0</v>
      </c>
      <c r="D74" s="258">
        <f>(C74/(C$69/100))%</f>
        <v>0</v>
      </c>
      <c r="E74" s="166"/>
      <c r="F74" s="161"/>
      <c r="G74" s="65"/>
      <c r="H74" s="65"/>
      <c r="I74" s="65"/>
      <c r="J74" s="65"/>
    </row>
    <row r="75" spans="2:10" ht="24" thickBot="1" x14ac:dyDescent="0.3">
      <c r="B75" s="147" t="s">
        <v>304</v>
      </c>
      <c r="C75" s="236">
        <f>C38+I38</f>
        <v>65</v>
      </c>
      <c r="D75" s="223">
        <f>(C75/(C$76/100))%</f>
        <v>3.1446540880503145E-2</v>
      </c>
      <c r="E75" s="161"/>
      <c r="F75" s="161"/>
      <c r="G75" s="65"/>
      <c r="H75" s="65"/>
      <c r="I75" s="65"/>
      <c r="J75" s="65"/>
    </row>
    <row r="76" spans="2:10" ht="24" thickBot="1" x14ac:dyDescent="0.3">
      <c r="B76" s="67" t="s">
        <v>251</v>
      </c>
      <c r="C76" s="68">
        <f>C51+C57+C63+C69+C75</f>
        <v>2067</v>
      </c>
      <c r="D76" s="238">
        <f>D75+D69+D63+D57+D51</f>
        <v>0.99999999999999989</v>
      </c>
      <c r="E76" s="161"/>
      <c r="F76" s="161"/>
      <c r="G76" s="65"/>
      <c r="H76" s="65"/>
      <c r="I76" s="65"/>
      <c r="J76" s="65"/>
    </row>
    <row r="77" spans="2:10" ht="23.25" x14ac:dyDescent="0.25">
      <c r="B77" s="187"/>
      <c r="C77" s="187"/>
      <c r="D77" s="161"/>
      <c r="E77" s="161"/>
      <c r="F77" s="161"/>
      <c r="G77" s="65"/>
      <c r="H77" s="65"/>
      <c r="I77" s="65"/>
      <c r="J77" s="65"/>
    </row>
    <row r="78" spans="2:10" ht="24" thickBot="1" x14ac:dyDescent="0.3">
      <c r="B78" s="187"/>
      <c r="C78" s="187"/>
      <c r="D78" s="161"/>
      <c r="E78" s="161"/>
      <c r="F78" s="161"/>
      <c r="G78" s="65"/>
      <c r="H78" s="65"/>
      <c r="I78" s="65"/>
      <c r="J78" s="65"/>
    </row>
    <row r="79" spans="2:10" ht="24" thickBot="1" x14ac:dyDescent="0.4">
      <c r="B79" s="348" t="s">
        <v>356</v>
      </c>
      <c r="C79" s="349"/>
      <c r="D79" s="161"/>
      <c r="E79" s="161"/>
      <c r="F79" s="161"/>
      <c r="G79" s="65"/>
      <c r="H79" s="65"/>
      <c r="I79" s="65"/>
      <c r="J79" s="65"/>
    </row>
    <row r="80" spans="2:10" ht="24" thickBot="1" x14ac:dyDescent="0.4">
      <c r="B80" s="130"/>
      <c r="C80" s="130"/>
      <c r="D80" s="161"/>
      <c r="E80" s="161"/>
      <c r="F80" s="161"/>
      <c r="G80" s="65"/>
      <c r="H80" s="65"/>
      <c r="I80" s="65"/>
      <c r="J80" s="65"/>
    </row>
    <row r="81" spans="2:10" ht="24" thickBot="1" x14ac:dyDescent="0.3">
      <c r="B81" s="136" t="s">
        <v>10</v>
      </c>
      <c r="C81" s="137" t="s">
        <v>249</v>
      </c>
      <c r="D81" s="161"/>
      <c r="E81" s="161"/>
      <c r="F81" s="161"/>
      <c r="G81" s="65"/>
      <c r="H81" s="65"/>
      <c r="I81" s="65"/>
      <c r="J81" s="65"/>
    </row>
    <row r="82" spans="2:10" ht="69" customHeight="1" thickBot="1" x14ac:dyDescent="0.3">
      <c r="B82" s="132" t="s">
        <v>11</v>
      </c>
      <c r="C82" s="59" t="s">
        <v>346</v>
      </c>
      <c r="D82" s="161"/>
      <c r="E82" s="166"/>
      <c r="F82" s="161"/>
      <c r="G82" s="65"/>
      <c r="H82" s="65"/>
      <c r="I82" s="65"/>
      <c r="J82" s="65"/>
    </row>
    <row r="83" spans="2:10" ht="88.5" customHeight="1" thickBot="1" x14ac:dyDescent="0.3">
      <c r="B83" s="134" t="s">
        <v>277</v>
      </c>
      <c r="C83" s="135" t="s">
        <v>348</v>
      </c>
      <c r="D83" s="161"/>
      <c r="E83" s="161"/>
      <c r="F83" s="161"/>
      <c r="G83" s="65"/>
      <c r="H83" s="65"/>
      <c r="I83" s="65"/>
      <c r="J83" s="65"/>
    </row>
    <row r="84" spans="2:10" ht="23.25" x14ac:dyDescent="0.25">
      <c r="B84" s="187"/>
      <c r="C84" s="187"/>
      <c r="D84" s="161"/>
      <c r="E84" s="161"/>
      <c r="F84" s="161"/>
      <c r="G84" s="65"/>
      <c r="H84" s="65"/>
      <c r="I84" s="65"/>
      <c r="J84" s="65"/>
    </row>
    <row r="85" spans="2:10" ht="23.25" x14ac:dyDescent="0.25">
      <c r="B85" s="187"/>
      <c r="C85" s="187"/>
      <c r="D85" s="161"/>
      <c r="E85" s="161"/>
      <c r="F85" s="161"/>
      <c r="G85" s="65"/>
      <c r="H85" s="65"/>
      <c r="I85" s="65"/>
      <c r="J85" s="65"/>
    </row>
    <row r="86" spans="2:10" ht="24" thickBot="1" x14ac:dyDescent="0.3">
      <c r="B86" s="187"/>
      <c r="C86" s="243"/>
      <c r="D86" s="244"/>
      <c r="E86" s="244"/>
      <c r="F86" s="244"/>
      <c r="G86" s="65"/>
      <c r="H86" s="65"/>
      <c r="I86" s="65"/>
      <c r="J86" s="65"/>
    </row>
    <row r="87" spans="2:10" ht="24" thickBot="1" x14ac:dyDescent="0.4">
      <c r="B87" s="99" t="s">
        <v>358</v>
      </c>
      <c r="C87" s="377" t="s">
        <v>316</v>
      </c>
      <c r="D87" s="379"/>
      <c r="E87" s="379"/>
      <c r="F87" s="379"/>
      <c r="G87" s="374"/>
      <c r="H87" s="65"/>
      <c r="I87" s="65"/>
      <c r="J87" s="65"/>
    </row>
    <row r="88" spans="2:10" ht="34.5" customHeight="1" thickBot="1" x14ac:dyDescent="0.3">
      <c r="C88" s="369" t="s">
        <v>264</v>
      </c>
      <c r="D88" s="380"/>
      <c r="E88" s="380"/>
      <c r="F88" s="380"/>
      <c r="G88" s="374"/>
      <c r="H88" s="65"/>
      <c r="I88" s="65"/>
      <c r="J88" s="65"/>
    </row>
    <row r="89" spans="2:10" ht="24" thickBot="1" x14ac:dyDescent="0.3">
      <c r="C89" s="262" t="s">
        <v>328</v>
      </c>
      <c r="D89" s="262" t="s">
        <v>317</v>
      </c>
      <c r="E89" s="262" t="s">
        <v>318</v>
      </c>
      <c r="F89" s="262" t="s">
        <v>319</v>
      </c>
      <c r="G89" s="263" t="s">
        <v>250</v>
      </c>
      <c r="H89" s="65"/>
      <c r="I89" s="65"/>
      <c r="J89" s="65"/>
    </row>
    <row r="90" spans="2:10" ht="24" thickBot="1" x14ac:dyDescent="0.3">
      <c r="B90" s="70" t="s">
        <v>350</v>
      </c>
      <c r="C90" s="180">
        <f>(C52/(C$76/100))%</f>
        <v>0</v>
      </c>
      <c r="D90" s="180">
        <f>(C58/(C$76/100))%</f>
        <v>0</v>
      </c>
      <c r="E90" s="180">
        <f>(C64/(C$76/100))%</f>
        <v>0</v>
      </c>
      <c r="F90" s="180">
        <f>(C70/(C$76/100))%</f>
        <v>0</v>
      </c>
      <c r="G90" s="265">
        <v>0</v>
      </c>
      <c r="H90" s="65"/>
      <c r="I90" s="65"/>
      <c r="J90" s="65"/>
    </row>
    <row r="91" spans="2:10" ht="24" thickBot="1" x14ac:dyDescent="0.3">
      <c r="B91" s="70" t="s">
        <v>351</v>
      </c>
      <c r="C91" s="196">
        <f t="shared" ref="C91:C94" si="11">(C53/(C$76/100))%</f>
        <v>0</v>
      </c>
      <c r="D91" s="196">
        <f>(C59/(C$76/100))%</f>
        <v>0</v>
      </c>
      <c r="E91" s="196">
        <f>(C65/(C$76/100))%</f>
        <v>0</v>
      </c>
      <c r="F91" s="196">
        <f>(C71/(C$76/100))%</f>
        <v>0</v>
      </c>
      <c r="G91" s="267">
        <v>0</v>
      </c>
      <c r="H91" s="65"/>
      <c r="I91" s="65"/>
      <c r="J91" s="65"/>
    </row>
    <row r="92" spans="2:10" ht="24" thickBot="1" x14ac:dyDescent="0.3">
      <c r="B92" s="70" t="s">
        <v>352</v>
      </c>
      <c r="C92" s="196">
        <f t="shared" si="11"/>
        <v>0</v>
      </c>
      <c r="D92" s="196">
        <f>(C60/(C$76/100))%</f>
        <v>0</v>
      </c>
      <c r="E92" s="196">
        <f>(C66/(C$76/100))%</f>
        <v>0</v>
      </c>
      <c r="F92" s="196">
        <f>(C72/(C$76/100))%</f>
        <v>0</v>
      </c>
      <c r="G92" s="267">
        <v>0</v>
      </c>
      <c r="H92" s="65"/>
      <c r="I92" s="65"/>
      <c r="J92" s="65"/>
    </row>
    <row r="93" spans="2:10" ht="44.25" customHeight="1" x14ac:dyDescent="0.25">
      <c r="B93" s="70" t="s">
        <v>353</v>
      </c>
      <c r="C93" s="196">
        <f t="shared" si="11"/>
        <v>0.32994678277697143</v>
      </c>
      <c r="D93" s="196">
        <f>(C61/(C$76/100))%</f>
        <v>0.49153362360909525</v>
      </c>
      <c r="E93" s="196">
        <f>(C67/(C$76/100))%</f>
        <v>0.14562167392356071</v>
      </c>
      <c r="F93" s="196">
        <f>(C73/(C$76/100))%</f>
        <v>1.4513788098693759E-3</v>
      </c>
      <c r="G93" s="267">
        <v>0</v>
      </c>
      <c r="H93" s="65"/>
      <c r="I93" s="65"/>
      <c r="J93" s="65"/>
    </row>
    <row r="94" spans="2:10" ht="24" thickBot="1" x14ac:dyDescent="0.3">
      <c r="B94" s="75" t="s">
        <v>354</v>
      </c>
      <c r="C94" s="269">
        <f t="shared" si="11"/>
        <v>0</v>
      </c>
      <c r="D94" s="269">
        <f>(C62/(C$76/100))%</f>
        <v>0</v>
      </c>
      <c r="E94" s="269">
        <f>(C68/(C$76/100))%</f>
        <v>0</v>
      </c>
      <c r="F94" s="269">
        <f>(C74/(C$76/100))%</f>
        <v>0</v>
      </c>
      <c r="G94" s="270">
        <v>0</v>
      </c>
      <c r="H94" s="65"/>
      <c r="I94" s="65"/>
      <c r="J94" s="65"/>
    </row>
    <row r="95" spans="2:10" ht="75" customHeight="1" thickBot="1" x14ac:dyDescent="0.3">
      <c r="B95" s="79" t="s">
        <v>260</v>
      </c>
      <c r="C95" s="212">
        <f>SUM(C90:C94)</f>
        <v>0.32994678277697143</v>
      </c>
      <c r="D95" s="212">
        <f>SUM(D90:D94)</f>
        <v>0.49153362360909525</v>
      </c>
      <c r="E95" s="212">
        <f>SUM(E90:E94)</f>
        <v>0.14562167392356071</v>
      </c>
      <c r="F95" s="212">
        <f>SUM(F90:F94)</f>
        <v>1.4513788098693759E-3</v>
      </c>
      <c r="G95" s="212">
        <f>D75</f>
        <v>3.1446540880503145E-2</v>
      </c>
      <c r="H95" s="65"/>
      <c r="I95" s="65"/>
      <c r="J95" s="65"/>
    </row>
    <row r="96" spans="2:10" ht="108.75" customHeight="1" x14ac:dyDescent="0.25">
      <c r="B96" s="187"/>
      <c r="C96" s="187"/>
      <c r="D96" s="161"/>
      <c r="E96" s="161"/>
      <c r="F96" s="161"/>
      <c r="G96" s="65"/>
      <c r="H96" s="65"/>
      <c r="I96" s="65"/>
      <c r="J96" s="65"/>
    </row>
    <row r="97" spans="2:10" ht="23.25" x14ac:dyDescent="0.25">
      <c r="B97" s="187"/>
      <c r="C97" s="187"/>
      <c r="D97" s="161"/>
      <c r="E97" s="161"/>
      <c r="F97" s="161"/>
      <c r="G97" s="65"/>
      <c r="H97" s="65"/>
      <c r="I97" s="65"/>
      <c r="J97" s="65"/>
    </row>
    <row r="98" spans="2:10" ht="23.25" x14ac:dyDescent="0.25">
      <c r="B98" s="187"/>
      <c r="C98" s="187"/>
      <c r="D98" s="161"/>
      <c r="E98" s="161"/>
      <c r="F98" s="161"/>
      <c r="G98" s="65"/>
      <c r="H98" s="65"/>
      <c r="I98" s="65"/>
      <c r="J98" s="65"/>
    </row>
    <row r="99" spans="2:10" ht="23.25" x14ac:dyDescent="0.25">
      <c r="B99" s="187"/>
      <c r="C99" s="187"/>
      <c r="D99" s="161"/>
      <c r="E99" s="161"/>
      <c r="F99" s="161"/>
      <c r="G99" s="65"/>
      <c r="H99" s="65"/>
      <c r="I99" s="65"/>
      <c r="J99" s="65"/>
    </row>
    <row r="100" spans="2:10" ht="23.25" x14ac:dyDescent="0.25">
      <c r="B100" s="187"/>
      <c r="C100" s="187"/>
      <c r="D100" s="161"/>
      <c r="E100" s="161"/>
      <c r="F100" s="161"/>
      <c r="G100" s="65"/>
      <c r="H100" s="65"/>
      <c r="I100" s="65"/>
      <c r="J100" s="65"/>
    </row>
    <row r="101" spans="2:10" ht="42" customHeight="1" x14ac:dyDescent="0.25">
      <c r="B101" s="187"/>
      <c r="C101" s="187"/>
      <c r="D101" s="161"/>
      <c r="E101" s="161"/>
      <c r="F101" s="161"/>
      <c r="G101" s="65"/>
      <c r="H101" s="65"/>
      <c r="I101" s="65"/>
      <c r="J101" s="65"/>
    </row>
    <row r="102" spans="2:10" ht="50.25" customHeight="1" x14ac:dyDescent="0.25">
      <c r="B102" s="187"/>
      <c r="C102" s="187"/>
      <c r="D102" s="161"/>
      <c r="E102" s="161"/>
      <c r="F102" s="161"/>
      <c r="G102" s="65"/>
      <c r="H102" s="65"/>
      <c r="I102" s="65"/>
      <c r="J102" s="65"/>
    </row>
    <row r="103" spans="2:10" ht="23.25" x14ac:dyDescent="0.25">
      <c r="B103" s="187"/>
      <c r="C103" s="187"/>
      <c r="D103" s="161"/>
      <c r="E103" s="161"/>
      <c r="F103" s="161"/>
      <c r="G103" s="65"/>
      <c r="H103" s="65"/>
      <c r="I103" s="65"/>
      <c r="J103" s="65"/>
    </row>
    <row r="104" spans="2:10" ht="23.25" x14ac:dyDescent="0.25">
      <c r="B104" s="187"/>
      <c r="C104" s="187"/>
      <c r="D104" s="161"/>
      <c r="E104" s="161"/>
      <c r="F104" s="161"/>
      <c r="G104" s="65"/>
      <c r="H104" s="65"/>
      <c r="I104" s="65"/>
      <c r="J104" s="65"/>
    </row>
    <row r="105" spans="2:10" ht="23.25" x14ac:dyDescent="0.25">
      <c r="B105" s="187"/>
      <c r="C105" s="187"/>
      <c r="D105" s="161"/>
      <c r="E105" s="161"/>
      <c r="F105" s="161"/>
      <c r="G105" s="65"/>
      <c r="H105" s="65"/>
      <c r="I105" s="65"/>
      <c r="J105" s="65"/>
    </row>
    <row r="106" spans="2:10" ht="23.25" x14ac:dyDescent="0.25">
      <c r="B106" s="187"/>
      <c r="C106" s="187"/>
      <c r="D106" s="161"/>
      <c r="E106" s="161"/>
      <c r="F106" s="161"/>
      <c r="G106" s="65"/>
      <c r="H106" s="65"/>
      <c r="I106" s="65"/>
      <c r="J106" s="65"/>
    </row>
    <row r="107" spans="2:10" ht="23.25" x14ac:dyDescent="0.25">
      <c r="B107" s="187"/>
      <c r="C107" s="187"/>
      <c r="D107" s="161"/>
      <c r="E107" s="161"/>
      <c r="F107" s="161"/>
      <c r="G107" s="65"/>
      <c r="H107" s="65"/>
      <c r="I107" s="65"/>
      <c r="J107" s="65"/>
    </row>
    <row r="108" spans="2:10" ht="23.25" x14ac:dyDescent="0.25">
      <c r="B108" s="187"/>
      <c r="C108" s="187"/>
      <c r="D108" s="161"/>
      <c r="E108" s="161"/>
      <c r="F108" s="161"/>
      <c r="G108" s="65"/>
      <c r="H108" s="65"/>
      <c r="I108" s="65"/>
      <c r="J108" s="65"/>
    </row>
    <row r="109" spans="2:10" ht="23.25" x14ac:dyDescent="0.25">
      <c r="B109" s="187"/>
      <c r="C109" s="187"/>
      <c r="D109" s="161"/>
      <c r="E109" s="161"/>
      <c r="F109" s="161"/>
      <c r="G109" s="65"/>
      <c r="H109" s="65"/>
      <c r="I109" s="65"/>
      <c r="J109" s="65"/>
    </row>
    <row r="110" spans="2:10" ht="23.25" x14ac:dyDescent="0.25">
      <c r="B110" s="187"/>
      <c r="C110" s="187"/>
      <c r="D110" s="161"/>
      <c r="E110" s="161"/>
      <c r="F110" s="161"/>
      <c r="G110" s="65"/>
      <c r="H110" s="65"/>
      <c r="I110" s="65"/>
      <c r="J110" s="65"/>
    </row>
    <row r="111" spans="2:10" ht="23.25" x14ac:dyDescent="0.25">
      <c r="B111" s="187"/>
      <c r="C111" s="187"/>
      <c r="D111" s="161"/>
      <c r="E111" s="161"/>
      <c r="F111" s="161"/>
      <c r="G111" s="65"/>
      <c r="H111" s="65"/>
      <c r="I111" s="65"/>
      <c r="J111" s="65"/>
    </row>
    <row r="112" spans="2:10" ht="23.25" x14ac:dyDescent="0.25">
      <c r="B112" s="187"/>
      <c r="C112" s="187"/>
      <c r="D112" s="161"/>
      <c r="E112" s="161"/>
      <c r="F112" s="161"/>
      <c r="G112" s="65"/>
      <c r="H112" s="65"/>
      <c r="I112" s="65"/>
      <c r="J112" s="65"/>
    </row>
    <row r="113" spans="2:10" ht="23.25" x14ac:dyDescent="0.25">
      <c r="B113" s="187"/>
      <c r="C113" s="187"/>
      <c r="D113" s="161"/>
      <c r="E113" s="161"/>
      <c r="F113" s="161"/>
      <c r="G113" s="65"/>
      <c r="H113" s="65"/>
      <c r="I113" s="65"/>
      <c r="J113" s="65"/>
    </row>
    <row r="114" spans="2:10" ht="23.25" x14ac:dyDescent="0.25">
      <c r="B114" s="187"/>
      <c r="C114" s="187"/>
      <c r="D114" s="161"/>
      <c r="E114" s="161"/>
      <c r="F114" s="161"/>
      <c r="G114" s="65"/>
      <c r="H114" s="65"/>
      <c r="I114" s="65"/>
      <c r="J114" s="65"/>
    </row>
    <row r="115" spans="2:10" ht="23.25" x14ac:dyDescent="0.25">
      <c r="B115" s="187"/>
      <c r="C115" s="187"/>
      <c r="D115" s="161"/>
      <c r="E115" s="161"/>
      <c r="F115" s="161"/>
      <c r="G115" s="65"/>
      <c r="H115" s="65"/>
      <c r="I115" s="65"/>
      <c r="J115" s="65"/>
    </row>
    <row r="116" spans="2:10" ht="23.25" x14ac:dyDescent="0.25">
      <c r="B116" s="187"/>
      <c r="C116" s="187"/>
      <c r="D116" s="161"/>
      <c r="E116" s="161"/>
      <c r="F116" s="161"/>
      <c r="G116" s="65"/>
      <c r="H116" s="65"/>
      <c r="I116" s="65"/>
      <c r="J116" s="65"/>
    </row>
    <row r="117" spans="2:10" ht="23.25" x14ac:dyDescent="0.25">
      <c r="B117" s="187"/>
      <c r="C117" s="187"/>
      <c r="D117" s="161"/>
      <c r="E117" s="161"/>
      <c r="F117" s="161"/>
      <c r="G117" s="65"/>
      <c r="H117" s="65"/>
      <c r="I117" s="65"/>
      <c r="J117" s="65"/>
    </row>
    <row r="118" spans="2:10" ht="23.25" x14ac:dyDescent="0.25">
      <c r="B118" s="187"/>
      <c r="C118" s="187"/>
      <c r="D118" s="161"/>
      <c r="E118" s="161"/>
      <c r="F118" s="161"/>
      <c r="G118" s="65"/>
      <c r="H118" s="65"/>
      <c r="I118" s="65"/>
      <c r="J118" s="65"/>
    </row>
    <row r="119" spans="2:10" ht="23.25" x14ac:dyDescent="0.25">
      <c r="B119" s="187"/>
      <c r="C119" s="187"/>
      <c r="D119" s="161"/>
      <c r="E119" s="161"/>
      <c r="F119" s="161"/>
      <c r="G119" s="65"/>
      <c r="H119" s="65"/>
      <c r="I119" s="65"/>
      <c r="J119" s="65"/>
    </row>
    <row r="120" spans="2:10" ht="23.25" x14ac:dyDescent="0.25">
      <c r="B120" s="187"/>
      <c r="C120" s="187"/>
      <c r="D120" s="161"/>
      <c r="E120" s="161"/>
      <c r="F120" s="161"/>
      <c r="G120" s="65"/>
      <c r="H120" s="65"/>
      <c r="I120" s="65"/>
      <c r="J120" s="65"/>
    </row>
    <row r="121" spans="2:10" ht="23.25" x14ac:dyDescent="0.25">
      <c r="B121" s="187"/>
      <c r="C121" s="187"/>
      <c r="D121" s="161"/>
      <c r="E121" s="161"/>
      <c r="F121" s="161"/>
      <c r="G121" s="65"/>
      <c r="H121" s="65"/>
      <c r="I121" s="65"/>
      <c r="J121" s="65"/>
    </row>
    <row r="122" spans="2:10" ht="23.25" x14ac:dyDescent="0.25">
      <c r="B122" s="187"/>
      <c r="C122" s="187"/>
      <c r="D122" s="161"/>
      <c r="E122" s="161"/>
      <c r="F122" s="161"/>
      <c r="G122" s="65"/>
      <c r="H122" s="65"/>
      <c r="I122" s="65"/>
      <c r="J122" s="65"/>
    </row>
    <row r="123" spans="2:10" ht="23.25" x14ac:dyDescent="0.25">
      <c r="B123" s="187"/>
      <c r="C123" s="187"/>
      <c r="D123" s="161"/>
      <c r="E123" s="161"/>
      <c r="F123" s="161"/>
      <c r="G123" s="65"/>
      <c r="H123" s="65"/>
      <c r="I123" s="65"/>
      <c r="J123" s="65"/>
    </row>
    <row r="124" spans="2:10" ht="23.25" x14ac:dyDescent="0.25">
      <c r="B124" s="187"/>
      <c r="C124" s="187"/>
      <c r="D124" s="161"/>
      <c r="E124" s="161"/>
      <c r="F124" s="161"/>
      <c r="G124" s="65"/>
      <c r="H124" s="65"/>
      <c r="I124" s="65"/>
      <c r="J124" s="65"/>
    </row>
    <row r="125" spans="2:10" ht="23.25" x14ac:dyDescent="0.25">
      <c r="B125" s="187"/>
      <c r="C125" s="187"/>
      <c r="D125" s="161"/>
      <c r="E125" s="161"/>
      <c r="F125" s="161"/>
      <c r="G125" s="65"/>
      <c r="H125" s="65"/>
      <c r="I125" s="65"/>
      <c r="J125" s="65"/>
    </row>
    <row r="126" spans="2:10" ht="23.25" x14ac:dyDescent="0.25">
      <c r="B126" s="187"/>
      <c r="C126" s="187"/>
      <c r="D126" s="161"/>
      <c r="E126" s="161"/>
      <c r="F126" s="161"/>
      <c r="G126" s="65"/>
      <c r="H126" s="65"/>
      <c r="I126" s="65"/>
      <c r="J126" s="65"/>
    </row>
    <row r="127" spans="2:10" x14ac:dyDescent="0.25">
      <c r="G127" s="65"/>
      <c r="H127" s="65"/>
      <c r="I127" s="65"/>
      <c r="J127" s="65"/>
    </row>
    <row r="128" spans="2:10" x14ac:dyDescent="0.25">
      <c r="B128" s="65"/>
      <c r="C128" s="65"/>
      <c r="D128" s="65"/>
      <c r="E128" s="65"/>
      <c r="F128" s="65"/>
      <c r="G128" s="65"/>
      <c r="H128" s="65"/>
      <c r="I128" s="65"/>
      <c r="J128" s="65"/>
    </row>
    <row r="129" spans="2:10" x14ac:dyDescent="0.25">
      <c r="B129" s="65"/>
      <c r="C129" s="65"/>
      <c r="D129" s="65"/>
      <c r="E129" s="65"/>
      <c r="F129" s="65"/>
      <c r="G129" s="65"/>
      <c r="H129" s="65"/>
      <c r="I129" s="65"/>
      <c r="J129" s="65"/>
    </row>
    <row r="130" spans="2:10" x14ac:dyDescent="0.25">
      <c r="B130" s="65"/>
      <c r="C130" s="65"/>
      <c r="D130" s="65"/>
      <c r="E130" s="65"/>
      <c r="F130" s="65"/>
      <c r="G130" s="65"/>
      <c r="H130" s="65"/>
      <c r="I130" s="65"/>
      <c r="J130" s="65"/>
    </row>
    <row r="131" spans="2:10" x14ac:dyDescent="0.25">
      <c r="B131" s="65"/>
      <c r="C131" s="65"/>
      <c r="D131" s="65"/>
      <c r="E131" s="65"/>
      <c r="F131" s="65"/>
      <c r="G131" s="65"/>
      <c r="H131" s="65"/>
      <c r="I131" s="65"/>
      <c r="J131" s="65"/>
    </row>
    <row r="132" spans="2:10" x14ac:dyDescent="0.25">
      <c r="B132" s="65"/>
      <c r="C132" s="65"/>
      <c r="D132" s="65"/>
      <c r="E132" s="65"/>
      <c r="F132" s="65"/>
      <c r="G132" s="65"/>
      <c r="H132" s="65"/>
      <c r="I132" s="65"/>
      <c r="J132" s="65"/>
    </row>
    <row r="133" spans="2:10" x14ac:dyDescent="0.25">
      <c r="B133" s="65"/>
      <c r="C133" s="65"/>
      <c r="D133" s="65"/>
      <c r="E133" s="65"/>
      <c r="F133" s="65"/>
      <c r="G133" s="65"/>
      <c r="H133" s="65"/>
      <c r="I133" s="65"/>
      <c r="J133" s="65"/>
    </row>
    <row r="134" spans="2:10" x14ac:dyDescent="0.25">
      <c r="B134" s="65"/>
      <c r="C134" s="65"/>
      <c r="D134" s="65"/>
      <c r="E134" s="65"/>
      <c r="F134" s="65"/>
      <c r="G134" s="65"/>
      <c r="H134" s="65"/>
      <c r="I134" s="65"/>
      <c r="J134" s="65"/>
    </row>
    <row r="135" spans="2:10" x14ac:dyDescent="0.25">
      <c r="B135" s="65"/>
      <c r="C135" s="65"/>
      <c r="D135" s="65"/>
      <c r="E135" s="65"/>
      <c r="F135" s="65"/>
      <c r="G135" s="65"/>
      <c r="H135" s="65"/>
      <c r="I135" s="65"/>
    </row>
    <row r="136" spans="2:10" x14ac:dyDescent="0.25">
      <c r="B136" s="65"/>
      <c r="C136" s="65"/>
      <c r="D136" s="65"/>
      <c r="E136" s="65"/>
      <c r="F136" s="65"/>
      <c r="G136" s="65"/>
      <c r="H136" s="65"/>
      <c r="I136" s="65"/>
    </row>
    <row r="137" spans="2:10" x14ac:dyDescent="0.25">
      <c r="B137" s="65"/>
      <c r="C137" s="65"/>
      <c r="D137" s="65"/>
      <c r="E137" s="65"/>
      <c r="F137" s="65"/>
      <c r="G137" s="65"/>
      <c r="H137" s="65"/>
      <c r="I137" s="65"/>
    </row>
    <row r="138" spans="2:10" x14ac:dyDescent="0.25">
      <c r="B138" s="65"/>
      <c r="C138" s="65"/>
      <c r="D138" s="65"/>
      <c r="E138" s="65"/>
      <c r="F138" s="65"/>
      <c r="G138" s="65"/>
      <c r="H138" s="65"/>
      <c r="I138" s="65"/>
    </row>
    <row r="139" spans="2:10" x14ac:dyDescent="0.25">
      <c r="B139" s="65"/>
      <c r="C139" s="65"/>
      <c r="D139" s="65"/>
      <c r="E139" s="65"/>
      <c r="F139" s="65"/>
      <c r="G139" s="65"/>
      <c r="H139" s="65"/>
      <c r="I139" s="65"/>
    </row>
    <row r="140" spans="2:10" x14ac:dyDescent="0.25">
      <c r="B140" s="65"/>
      <c r="C140" s="65"/>
      <c r="D140" s="65"/>
      <c r="E140" s="65"/>
      <c r="F140" s="65"/>
      <c r="G140" s="65"/>
      <c r="H140" s="65"/>
      <c r="I140" s="65"/>
    </row>
    <row r="141" spans="2:10" x14ac:dyDescent="0.25">
      <c r="B141" s="65"/>
      <c r="C141" s="65"/>
      <c r="D141" s="65"/>
      <c r="E141" s="65"/>
      <c r="F141" s="65"/>
      <c r="G141" s="65"/>
      <c r="H141" s="65"/>
      <c r="I141" s="65"/>
    </row>
    <row r="142" spans="2:10" ht="23.25" x14ac:dyDescent="0.35">
      <c r="C142" s="131"/>
      <c r="D142" s="131"/>
      <c r="H142" s="65"/>
      <c r="I142" s="65"/>
    </row>
    <row r="143" spans="2:10" x14ac:dyDescent="0.25">
      <c r="H143" s="65"/>
      <c r="I143" s="65"/>
    </row>
    <row r="144" spans="2:10" x14ac:dyDescent="0.25">
      <c r="H144" s="65"/>
      <c r="I144" s="65"/>
    </row>
    <row r="145" spans="8:9" x14ac:dyDescent="0.25">
      <c r="H145" s="65"/>
      <c r="I145" s="65"/>
    </row>
    <row r="146" spans="8:9" x14ac:dyDescent="0.25">
      <c r="H146" s="65"/>
    </row>
    <row r="147" spans="8:9" x14ac:dyDescent="0.25">
      <c r="H147" s="65"/>
    </row>
    <row r="148" spans="8:9" x14ac:dyDescent="0.25">
      <c r="H148" s="65"/>
    </row>
  </sheetData>
  <mergeCells count="8">
    <mergeCell ref="C87:G87"/>
    <mergeCell ref="C88:G88"/>
    <mergeCell ref="I4:I5"/>
    <mergeCell ref="J4:J5"/>
    <mergeCell ref="B7:D7"/>
    <mergeCell ref="H7:J7"/>
    <mergeCell ref="B44:D44"/>
    <mergeCell ref="B79:C79"/>
  </mergeCells>
  <dataValidations count="4">
    <dataValidation type="list" allowBlank="1" showInputMessage="1" showErrorMessage="1" sqref="G4" xr:uid="{EF0C4E0B-2853-4638-9055-09E363FEC645}">
      <formula1>"CRÍTICA,ALTA,MEDIA,BAJA,NINGUNA"</formula1>
    </dataValidation>
    <dataValidation type="list" allowBlank="1" showInputMessage="1" showErrorMessage="1" promptTitle="VALORES POSIBLES ASIGNADOR IOT" sqref="H6" xr:uid="{5EA62357-EB8C-48F3-AC1A-198A6A74A5A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67406010-AB53-4842-B472-2114A974CD77}">
      <formula1>"vultures@jpcert.or.jp,cve@mitre.org/cve@cert.org.tw,talos-cna@cisco.com/psirt@cisco.com,psirt@bosch.com,OTRO"</formula1>
    </dataValidation>
    <dataValidation type="list" allowBlank="1" showInputMessage="1" showErrorMessage="1" promptTitle="VALORES POSIBLES ASIGNADOR IOT" sqref="F5:G5 F4" xr:uid="{466415BE-9505-4B11-8DC3-11D797CACC14}">
      <formula1>"CRÍTICA,ALTA,MEDIA,BAJA,NINGUNA"</formula1>
    </dataValidation>
  </dataValidations>
  <hyperlinks>
    <hyperlink ref="F5" r:id="rId1" display="cve@mitre.org/cve@cert.org.tw" xr:uid="{8C399083-1831-48BF-B075-9854762C9FC0}"/>
    <hyperlink ref="G5" r:id="rId2" display="cve@mitre.org/cve@cert.org.tw" xr:uid="{50ED08B0-95AA-4C48-9218-B6698E7CC626}"/>
    <hyperlink ref="F4" r:id="rId3" display="cve@mitre.org/cve@cert.org.tw" xr:uid="{E38B63D7-AD97-4F95-8865-F7973CED3504}"/>
    <hyperlink ref="G4" r:id="rId4" display="vultures@jpcert.or.jp" xr:uid="{08F39671-EF61-46D8-9A7D-566432A0F51B}"/>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76EC2-E4D4-4674-A9C5-D80AACB2A048}">
  <dimension ref="B2:K129"/>
  <sheetViews>
    <sheetView topLeftCell="A77" zoomScale="35" zoomScaleNormal="40" workbookViewId="0">
      <selection activeCell="D84" sqref="D84"/>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11.7109375" customWidth="1"/>
    <col min="8" max="8" width="141.42578125" customWidth="1"/>
    <col min="9" max="9" width="136.85546875" customWidth="1"/>
    <col min="10" max="10" width="93" customWidth="1"/>
    <col min="11" max="11" width="56.140625" customWidth="1"/>
    <col min="12" max="12" width="58.28515625" customWidth="1"/>
    <col min="13" max="13" width="66.85546875" customWidth="1"/>
    <col min="14" max="14" width="32.85546875" customWidth="1"/>
  </cols>
  <sheetData>
    <row r="2" spans="2:11" ht="15.75" thickBot="1" x14ac:dyDescent="0.3"/>
    <row r="3" spans="2:11" ht="24" thickBot="1" x14ac:dyDescent="0.4">
      <c r="B3" s="123" t="s">
        <v>0</v>
      </c>
      <c r="C3" s="124" t="s">
        <v>1</v>
      </c>
      <c r="D3" s="124" t="s">
        <v>2</v>
      </c>
      <c r="E3" s="124" t="s">
        <v>3</v>
      </c>
      <c r="F3" s="124" t="s">
        <v>243</v>
      </c>
      <c r="G3" s="124" t="s">
        <v>244</v>
      </c>
      <c r="H3" s="124" t="s">
        <v>4</v>
      </c>
      <c r="I3" s="125" t="s">
        <v>274</v>
      </c>
      <c r="J3" s="174"/>
      <c r="K3" s="172"/>
    </row>
    <row r="4" spans="2:11" ht="115.5" customHeight="1" thickTop="1" thickBot="1" x14ac:dyDescent="0.3">
      <c r="B4" s="1" t="s">
        <v>361</v>
      </c>
      <c r="C4" s="259" t="s">
        <v>362</v>
      </c>
      <c r="D4" s="3" t="s">
        <v>363</v>
      </c>
      <c r="E4" s="4" t="s">
        <v>282</v>
      </c>
      <c r="F4" s="260" t="s">
        <v>364</v>
      </c>
      <c r="G4" s="260" t="s">
        <v>364</v>
      </c>
      <c r="H4" s="261" t="s">
        <v>365</v>
      </c>
      <c r="I4" s="355" t="s">
        <v>366</v>
      </c>
      <c r="J4" s="378"/>
      <c r="K4" s="170"/>
    </row>
    <row r="5" spans="2:11" ht="188.25" customHeight="1" thickTop="1" thickBot="1" x14ac:dyDescent="0.3">
      <c r="B5" s="1" t="s">
        <v>245</v>
      </c>
      <c r="C5" s="2" t="s">
        <v>287</v>
      </c>
      <c r="D5" s="3" t="s">
        <v>360</v>
      </c>
      <c r="E5" s="117" t="s">
        <v>282</v>
      </c>
      <c r="F5" s="260" t="s">
        <v>364</v>
      </c>
      <c r="G5" s="260" t="s">
        <v>364</v>
      </c>
      <c r="H5" s="272" t="s">
        <v>283</v>
      </c>
      <c r="I5" s="368"/>
      <c r="J5" s="378"/>
      <c r="K5" s="171"/>
    </row>
    <row r="6" spans="2:11" ht="16.5" thickTop="1" thickBot="1" x14ac:dyDescent="0.3">
      <c r="B6" s="109"/>
      <c r="C6" s="51"/>
      <c r="D6" s="21"/>
      <c r="E6" s="21"/>
      <c r="F6" s="21"/>
      <c r="G6" s="52"/>
      <c r="H6" s="53"/>
      <c r="I6" s="54"/>
      <c r="J6" s="173"/>
      <c r="K6" s="57"/>
    </row>
    <row r="7" spans="2:11" ht="24.75" thickTop="1" thickBot="1" x14ac:dyDescent="0.4">
      <c r="B7" s="345" t="s">
        <v>9</v>
      </c>
      <c r="C7" s="357"/>
      <c r="D7" s="358"/>
      <c r="E7" s="150"/>
      <c r="F7" s="150"/>
      <c r="G7" s="55"/>
      <c r="H7" s="359" t="s">
        <v>175</v>
      </c>
      <c r="I7" s="360"/>
      <c r="J7" s="347"/>
      <c r="K7" s="8"/>
    </row>
    <row r="8" spans="2:11" ht="20.25" thickTop="1" thickBot="1" x14ac:dyDescent="0.3">
      <c r="B8" s="6"/>
      <c r="C8" s="6"/>
      <c r="D8" s="7"/>
      <c r="E8" s="151"/>
      <c r="F8" s="151"/>
      <c r="G8" s="8"/>
      <c r="H8" s="56"/>
      <c r="I8" s="6"/>
      <c r="J8" s="7"/>
      <c r="K8" s="57"/>
    </row>
    <row r="9" spans="2:11" ht="21.75" thickBot="1" x14ac:dyDescent="0.4">
      <c r="B9" s="9" t="s">
        <v>10</v>
      </c>
      <c r="C9" s="10" t="s">
        <v>249</v>
      </c>
      <c r="D9" s="11"/>
      <c r="E9" s="126"/>
      <c r="F9" s="126"/>
      <c r="G9" s="12"/>
      <c r="H9" s="9" t="s">
        <v>10</v>
      </c>
      <c r="I9" s="10" t="s">
        <v>249</v>
      </c>
      <c r="J9" s="58"/>
      <c r="K9" s="8"/>
    </row>
    <row r="10" spans="2:11" ht="83.25" customHeight="1" thickBot="1" x14ac:dyDescent="0.4">
      <c r="B10" s="13" t="s">
        <v>11</v>
      </c>
      <c r="C10" s="59" t="s">
        <v>367</v>
      </c>
      <c r="D10" s="126"/>
      <c r="E10" s="126"/>
      <c r="F10" s="126"/>
      <c r="G10" s="12"/>
      <c r="H10" s="13" t="s">
        <v>11</v>
      </c>
      <c r="I10" s="59" t="s">
        <v>367</v>
      </c>
      <c r="J10" s="58"/>
      <c r="K10" s="8"/>
    </row>
    <row r="11" spans="2:11" ht="105.75" customHeight="1" thickBot="1" x14ac:dyDescent="0.4">
      <c r="B11" s="13" t="s">
        <v>277</v>
      </c>
      <c r="C11" s="59" t="s">
        <v>347</v>
      </c>
      <c r="D11" s="168"/>
      <c r="E11" s="12"/>
      <c r="F11" s="12"/>
      <c r="G11" s="12"/>
      <c r="H11" s="13" t="s">
        <v>277</v>
      </c>
      <c r="I11" s="59" t="s">
        <v>347</v>
      </c>
      <c r="J11" s="60"/>
      <c r="K11" s="8"/>
    </row>
    <row r="12" spans="2:11" ht="16.5" thickBot="1" x14ac:dyDescent="0.3">
      <c r="B12" s="61"/>
      <c r="C12" s="21"/>
      <c r="H12" s="21"/>
      <c r="J12" s="62"/>
    </row>
    <row r="13" spans="2:11" ht="57" customHeight="1" thickBot="1" x14ac:dyDescent="0.3">
      <c r="B13" s="31" t="s">
        <v>349</v>
      </c>
      <c r="C13" s="32" t="s">
        <v>12</v>
      </c>
      <c r="D13" s="162" t="s">
        <v>326</v>
      </c>
      <c r="E13" s="82"/>
      <c r="F13" s="82"/>
      <c r="H13" s="31" t="s">
        <v>349</v>
      </c>
      <c r="I13" s="32" t="s">
        <v>12</v>
      </c>
      <c r="J13" s="162" t="s">
        <v>326</v>
      </c>
    </row>
    <row r="14" spans="2:11" ht="28.5" customHeight="1" thickBot="1" x14ac:dyDescent="0.3">
      <c r="B14" s="79" t="s">
        <v>317</v>
      </c>
      <c r="C14" s="80">
        <f>SUM(C15:C18)</f>
        <v>949</v>
      </c>
      <c r="D14" s="223">
        <f>(C14/(C$30/100))%</f>
        <v>0.47760442878711623</v>
      </c>
      <c r="E14" s="82"/>
      <c r="F14" s="82"/>
      <c r="H14" s="79" t="s">
        <v>317</v>
      </c>
      <c r="I14" s="225">
        <f>SUM(I15:I18)</f>
        <v>17</v>
      </c>
      <c r="J14" s="223">
        <f>(I14/(I$30/100))%</f>
        <v>0.21249999999999999</v>
      </c>
    </row>
    <row r="15" spans="2:11" ht="31.5" customHeight="1" thickBot="1" x14ac:dyDescent="0.3">
      <c r="B15" s="70" t="s">
        <v>351</v>
      </c>
      <c r="C15" s="222">
        <v>663</v>
      </c>
      <c r="D15" s="224">
        <f t="shared" ref="D15:D18" si="0">(C15/(C$14/100))%</f>
        <v>0.69863013698630139</v>
      </c>
      <c r="E15" s="82"/>
      <c r="F15" s="82"/>
      <c r="H15" s="70" t="s">
        <v>351</v>
      </c>
      <c r="I15" s="222">
        <v>15</v>
      </c>
      <c r="J15" s="224">
        <f t="shared" ref="J15:J18" si="1">(I15/(I$14/100))%</f>
        <v>0.88235294117647056</v>
      </c>
    </row>
    <row r="16" spans="2:11" ht="30" customHeight="1" thickBot="1" x14ac:dyDescent="0.3">
      <c r="B16" s="70" t="s">
        <v>352</v>
      </c>
      <c r="C16" s="222">
        <v>16</v>
      </c>
      <c r="D16" s="224">
        <f t="shared" si="0"/>
        <v>1.6859852476290835E-2</v>
      </c>
      <c r="E16" s="82"/>
      <c r="F16" s="82"/>
      <c r="H16" s="70" t="s">
        <v>352</v>
      </c>
      <c r="I16" s="222">
        <v>2</v>
      </c>
      <c r="J16" s="224">
        <f t="shared" si="1"/>
        <v>0.1176470588235294</v>
      </c>
    </row>
    <row r="17" spans="2:10" ht="36" customHeight="1" x14ac:dyDescent="0.25">
      <c r="B17" s="70" t="s">
        <v>353</v>
      </c>
      <c r="C17" s="222">
        <v>270</v>
      </c>
      <c r="D17" s="224">
        <f t="shared" si="0"/>
        <v>0.28451001053740776</v>
      </c>
      <c r="E17" s="82"/>
      <c r="F17" s="82"/>
      <c r="H17" s="70" t="s">
        <v>353</v>
      </c>
      <c r="I17" s="222">
        <v>0</v>
      </c>
      <c r="J17" s="224">
        <f t="shared" si="1"/>
        <v>0</v>
      </c>
    </row>
    <row r="18" spans="2:10" ht="37.5" customHeight="1" thickBot="1" x14ac:dyDescent="0.3">
      <c r="B18" s="75" t="s">
        <v>354</v>
      </c>
      <c r="C18" s="222">
        <v>0</v>
      </c>
      <c r="D18" s="224">
        <f t="shared" si="0"/>
        <v>0</v>
      </c>
      <c r="E18" s="82"/>
      <c r="F18" s="82"/>
      <c r="H18" s="75" t="s">
        <v>354</v>
      </c>
      <c r="I18" s="222">
        <v>0</v>
      </c>
      <c r="J18" s="224">
        <f t="shared" si="1"/>
        <v>0</v>
      </c>
    </row>
    <row r="19" spans="2:10" ht="24" thickBot="1" x14ac:dyDescent="0.3">
      <c r="B19" s="79" t="s">
        <v>318</v>
      </c>
      <c r="C19" s="80">
        <f>SUM(C20:C23)</f>
        <v>562</v>
      </c>
      <c r="D19" s="223">
        <f>(C19/(C$30/100))%</f>
        <v>0.28283844992450929</v>
      </c>
      <c r="E19" s="207"/>
      <c r="F19" s="152"/>
      <c r="H19" s="79" t="s">
        <v>318</v>
      </c>
      <c r="I19" s="226">
        <f>SUM(I20:I23)</f>
        <v>49</v>
      </c>
      <c r="J19" s="223">
        <f>(I19/(I$30/100))%</f>
        <v>0.61250000000000004</v>
      </c>
    </row>
    <row r="20" spans="2:10" ht="31.5" customHeight="1" thickBot="1" x14ac:dyDescent="0.3">
      <c r="B20" s="70" t="s">
        <v>351</v>
      </c>
      <c r="C20" s="222">
        <v>306</v>
      </c>
      <c r="D20" s="224">
        <f t="shared" ref="D20:D23" si="2">(C20/(C$19/100))%</f>
        <v>0.54448398576512458</v>
      </c>
      <c r="E20" s="220"/>
      <c r="F20" s="153"/>
      <c r="H20" s="70" t="s">
        <v>351</v>
      </c>
      <c r="I20" s="64">
        <v>39</v>
      </c>
      <c r="J20" s="224">
        <f t="shared" ref="J20:J23" si="3">(I20/(I$19/100))%</f>
        <v>0.79591836734693888</v>
      </c>
    </row>
    <row r="21" spans="2:10" ht="31.5" customHeight="1" thickBot="1" x14ac:dyDescent="0.3">
      <c r="B21" s="70" t="s">
        <v>352</v>
      </c>
      <c r="C21" s="222">
        <v>26</v>
      </c>
      <c r="D21" s="224">
        <f t="shared" si="2"/>
        <v>4.6263345195729534E-2</v>
      </c>
      <c r="E21" s="220"/>
      <c r="F21" s="153"/>
      <c r="H21" s="70" t="s">
        <v>352</v>
      </c>
      <c r="I21" s="64">
        <v>9</v>
      </c>
      <c r="J21" s="224">
        <f t="shared" si="3"/>
        <v>0.18367346938775511</v>
      </c>
    </row>
    <row r="22" spans="2:10" ht="31.5" customHeight="1" x14ac:dyDescent="0.25">
      <c r="B22" s="70" t="s">
        <v>353</v>
      </c>
      <c r="C22" s="222">
        <v>230</v>
      </c>
      <c r="D22" s="224">
        <f t="shared" si="2"/>
        <v>0.40925266903914592</v>
      </c>
      <c r="E22" s="220"/>
      <c r="F22" s="153"/>
      <c r="H22" s="70" t="s">
        <v>353</v>
      </c>
      <c r="I22" s="64">
        <v>1</v>
      </c>
      <c r="J22" s="224">
        <f t="shared" si="3"/>
        <v>2.0408163265306124E-2</v>
      </c>
    </row>
    <row r="23" spans="2:10" ht="31.5" customHeight="1" thickBot="1" x14ac:dyDescent="0.3">
      <c r="B23" s="75" t="s">
        <v>354</v>
      </c>
      <c r="C23" s="222">
        <v>0</v>
      </c>
      <c r="D23" s="224">
        <f t="shared" si="2"/>
        <v>0</v>
      </c>
      <c r="E23" s="220"/>
      <c r="F23" s="153"/>
      <c r="H23" s="75" t="s">
        <v>354</v>
      </c>
      <c r="I23" s="64">
        <v>0</v>
      </c>
      <c r="J23" s="224">
        <f t="shared" si="3"/>
        <v>0</v>
      </c>
    </row>
    <row r="24" spans="2:10" ht="24.75" customHeight="1" thickBot="1" x14ac:dyDescent="0.3">
      <c r="B24" s="79" t="s">
        <v>319</v>
      </c>
      <c r="C24" s="80">
        <f>SUM(C25:C28)</f>
        <v>131</v>
      </c>
      <c r="D24" s="223">
        <f>(C24/(C$30/100))%</f>
        <v>6.5928535480624051E-2</v>
      </c>
      <c r="E24" s="207"/>
      <c r="F24" s="152"/>
      <c r="H24" s="79" t="s">
        <v>319</v>
      </c>
      <c r="I24" s="80">
        <f>SUM(I25:I28)</f>
        <v>6</v>
      </c>
      <c r="J24" s="223">
        <f>(I24/(I$30/100))%</f>
        <v>7.4999999999999997E-2</v>
      </c>
    </row>
    <row r="25" spans="2:10" ht="29.25" customHeight="1" thickBot="1" x14ac:dyDescent="0.3">
      <c r="B25" s="70" t="s">
        <v>351</v>
      </c>
      <c r="C25" s="64">
        <v>0</v>
      </c>
      <c r="D25" s="93">
        <f t="shared" ref="D25:D28" si="4">(C25/(C$24/100))%</f>
        <v>0</v>
      </c>
      <c r="E25" s="220"/>
      <c r="F25" s="153"/>
      <c r="H25" s="70" t="s">
        <v>351</v>
      </c>
      <c r="I25" s="64">
        <v>0</v>
      </c>
      <c r="J25" s="93">
        <f t="shared" ref="J25:J28" si="5">(I25/(I$24/100))%</f>
        <v>0</v>
      </c>
    </row>
    <row r="26" spans="2:10" ht="29.25" customHeight="1" thickBot="1" x14ac:dyDescent="0.3">
      <c r="B26" s="70" t="s">
        <v>352</v>
      </c>
      <c r="C26" s="64">
        <v>30</v>
      </c>
      <c r="D26" s="93">
        <f t="shared" si="4"/>
        <v>0.22900763358778625</v>
      </c>
      <c r="E26" s="220"/>
      <c r="F26" s="153"/>
      <c r="H26" s="70" t="s">
        <v>352</v>
      </c>
      <c r="I26" s="64">
        <v>3</v>
      </c>
      <c r="J26" s="93">
        <f t="shared" si="5"/>
        <v>0.5</v>
      </c>
    </row>
    <row r="27" spans="2:10" ht="29.25" customHeight="1" x14ac:dyDescent="0.25">
      <c r="B27" s="70" t="s">
        <v>353</v>
      </c>
      <c r="C27" s="64">
        <v>101</v>
      </c>
      <c r="D27" s="93">
        <f t="shared" si="4"/>
        <v>0.77099236641221369</v>
      </c>
      <c r="E27" s="220"/>
      <c r="F27" s="153"/>
      <c r="H27" s="70" t="s">
        <v>353</v>
      </c>
      <c r="I27" s="64">
        <v>3</v>
      </c>
      <c r="J27" s="93">
        <f t="shared" si="5"/>
        <v>0.5</v>
      </c>
    </row>
    <row r="28" spans="2:10" ht="29.25" customHeight="1" thickBot="1" x14ac:dyDescent="0.3">
      <c r="B28" s="75" t="s">
        <v>354</v>
      </c>
      <c r="C28" s="64">
        <v>0</v>
      </c>
      <c r="D28" s="93">
        <f t="shared" si="4"/>
        <v>0</v>
      </c>
      <c r="E28" s="220"/>
      <c r="F28" s="153"/>
      <c r="H28" s="75" t="s">
        <v>354</v>
      </c>
      <c r="I28" s="64">
        <v>0</v>
      </c>
      <c r="J28" s="93">
        <f t="shared" si="5"/>
        <v>0</v>
      </c>
    </row>
    <row r="29" spans="2:10" ht="29.25" customHeight="1" thickBot="1" x14ac:dyDescent="0.3">
      <c r="B29" s="147" t="s">
        <v>304</v>
      </c>
      <c r="C29" s="148">
        <v>345</v>
      </c>
      <c r="D29" s="223">
        <f>(C29/(C$30/100))%</f>
        <v>0.17362858580775037</v>
      </c>
      <c r="E29" s="207"/>
      <c r="F29" s="152"/>
      <c r="H29" s="147" t="s">
        <v>304</v>
      </c>
      <c r="I29" s="148">
        <v>8</v>
      </c>
      <c r="J29" s="223">
        <f>(I29/(I$30/100))%</f>
        <v>0.1</v>
      </c>
    </row>
    <row r="30" spans="2:10" ht="29.25" customHeight="1" thickBot="1" x14ac:dyDescent="0.3">
      <c r="B30" s="67" t="s">
        <v>251</v>
      </c>
      <c r="C30" s="68">
        <f>C14+C19+C24+C29</f>
        <v>1987</v>
      </c>
      <c r="D30" s="167">
        <f>D29+D24+D19+D14</f>
        <v>1</v>
      </c>
      <c r="E30" s="220"/>
      <c r="F30" s="153"/>
      <c r="H30" s="67" t="s">
        <v>251</v>
      </c>
      <c r="I30" s="68">
        <f>I14+I19+I24+I29</f>
        <v>80</v>
      </c>
      <c r="J30" s="69">
        <f>J29+J24+J19+J14</f>
        <v>1</v>
      </c>
    </row>
    <row r="31" spans="2:10" ht="29.25" customHeight="1" x14ac:dyDescent="0.25">
      <c r="E31" s="220"/>
      <c r="F31" s="153"/>
    </row>
    <row r="32" spans="2:10" ht="32.25" customHeight="1" x14ac:dyDescent="0.25">
      <c r="B32" s="65"/>
      <c r="C32" s="65"/>
      <c r="D32" s="65"/>
      <c r="E32" s="65"/>
      <c r="F32" s="65"/>
      <c r="G32" s="65"/>
      <c r="H32" s="65"/>
      <c r="I32" s="65"/>
      <c r="J32" s="65"/>
    </row>
    <row r="33" spans="2:10" ht="32.25" customHeight="1" x14ac:dyDescent="0.25">
      <c r="B33" s="65"/>
      <c r="C33" s="65"/>
      <c r="D33" s="65"/>
      <c r="E33" s="65"/>
      <c r="F33" s="65"/>
      <c r="G33" s="65"/>
      <c r="H33" s="65"/>
      <c r="I33" s="65"/>
      <c r="J33" s="65"/>
    </row>
    <row r="34" spans="2:10" ht="32.25" customHeight="1" thickBot="1" x14ac:dyDescent="0.3">
      <c r="B34" s="65"/>
      <c r="C34" s="65"/>
      <c r="D34" s="65"/>
      <c r="E34" s="65"/>
      <c r="F34" s="65"/>
      <c r="G34" s="65"/>
      <c r="H34" s="65"/>
      <c r="I34" s="65"/>
      <c r="J34" s="65"/>
    </row>
    <row r="35" spans="2:10" ht="32.25" customHeight="1" thickTop="1" thickBot="1" x14ac:dyDescent="0.3">
      <c r="B35" s="345" t="s">
        <v>184</v>
      </c>
      <c r="C35" s="357"/>
      <c r="D35" s="358"/>
      <c r="E35" s="150"/>
      <c r="F35" s="150"/>
      <c r="G35" s="65"/>
      <c r="H35" s="65"/>
      <c r="I35" s="65"/>
      <c r="J35" s="65"/>
    </row>
    <row r="36" spans="2:10" ht="32.25" customHeight="1" thickTop="1" thickBot="1" x14ac:dyDescent="0.3">
      <c r="B36" s="6"/>
      <c r="C36" s="6"/>
      <c r="D36" s="7"/>
      <c r="E36" s="151"/>
      <c r="F36" s="151"/>
      <c r="G36" s="65"/>
      <c r="H36" s="65"/>
      <c r="I36" s="65"/>
      <c r="J36" s="65"/>
    </row>
    <row r="37" spans="2:10" ht="32.25" customHeight="1" thickBot="1" x14ac:dyDescent="0.4">
      <c r="B37" s="9" t="s">
        <v>10</v>
      </c>
      <c r="C37" s="10" t="s">
        <v>249</v>
      </c>
      <c r="D37" s="11"/>
      <c r="E37" s="126"/>
      <c r="F37" s="126"/>
      <c r="G37" s="65"/>
      <c r="H37" s="65"/>
      <c r="I37" s="65"/>
      <c r="J37" s="65"/>
    </row>
    <row r="38" spans="2:10" ht="72" customHeight="1" thickBot="1" x14ac:dyDescent="0.4">
      <c r="B38" s="13" t="s">
        <v>11</v>
      </c>
      <c r="C38" s="59" t="s">
        <v>367</v>
      </c>
      <c r="D38" s="12"/>
      <c r="E38" s="12"/>
      <c r="F38" s="12"/>
      <c r="G38" s="65"/>
      <c r="H38" s="65"/>
      <c r="I38" s="65"/>
      <c r="J38" s="65"/>
    </row>
    <row r="39" spans="2:10" ht="102.75" customHeight="1" thickBot="1" x14ac:dyDescent="0.4">
      <c r="B39" s="13" t="s">
        <v>277</v>
      </c>
      <c r="C39" s="59" t="s">
        <v>347</v>
      </c>
      <c r="D39" s="12"/>
      <c r="E39" s="12"/>
      <c r="F39" s="12"/>
      <c r="G39" s="65"/>
      <c r="H39" s="65"/>
      <c r="I39" s="65"/>
      <c r="J39" s="65"/>
    </row>
    <row r="40" spans="2:10" ht="72.75" customHeight="1" thickBot="1" x14ac:dyDescent="0.3">
      <c r="B40" s="61"/>
      <c r="C40" s="21"/>
      <c r="G40" s="65"/>
      <c r="H40" s="65"/>
      <c r="I40" s="65"/>
      <c r="J40" s="65"/>
    </row>
    <row r="41" spans="2:10" ht="72.75" customHeight="1" thickBot="1" x14ac:dyDescent="0.3">
      <c r="B41" s="31" t="s">
        <v>349</v>
      </c>
      <c r="C41" s="32" t="s">
        <v>12</v>
      </c>
      <c r="D41" s="162" t="s">
        <v>326</v>
      </c>
      <c r="E41" s="193"/>
      <c r="F41" s="193"/>
      <c r="G41" s="65"/>
      <c r="H41" s="65"/>
      <c r="I41" s="65"/>
      <c r="J41" s="65"/>
    </row>
    <row r="42" spans="2:10" ht="36.75" customHeight="1" thickBot="1" x14ac:dyDescent="0.3">
      <c r="B42" s="79" t="s">
        <v>317</v>
      </c>
      <c r="C42" s="256">
        <f t="shared" ref="C42:C57" si="6">C14+I14</f>
        <v>966</v>
      </c>
      <c r="D42" s="223">
        <f>(C42/(C58/100))%</f>
        <v>0.46734397677793899</v>
      </c>
      <c r="E42" s="159"/>
      <c r="F42" s="159"/>
      <c r="G42" s="65"/>
      <c r="H42" s="65"/>
      <c r="I42" s="65"/>
      <c r="J42" s="65"/>
    </row>
    <row r="43" spans="2:10" ht="24" thickBot="1" x14ac:dyDescent="0.3">
      <c r="B43" s="70" t="s">
        <v>351</v>
      </c>
      <c r="C43" s="110">
        <f t="shared" si="6"/>
        <v>678</v>
      </c>
      <c r="D43" s="224">
        <f>(C43/(C$42/100))%</f>
        <v>0.70186335403726696</v>
      </c>
      <c r="E43" s="220"/>
      <c r="F43" s="160"/>
      <c r="G43" s="65"/>
      <c r="H43" s="65"/>
      <c r="I43" s="65"/>
      <c r="J43" s="65"/>
    </row>
    <row r="44" spans="2:10" ht="30" customHeight="1" thickBot="1" x14ac:dyDescent="0.3">
      <c r="B44" s="70" t="s">
        <v>352</v>
      </c>
      <c r="C44" s="110">
        <f t="shared" si="6"/>
        <v>18</v>
      </c>
      <c r="D44" s="224">
        <f>(C44/(C$42/100))%</f>
        <v>1.8633540372670808E-2</v>
      </c>
      <c r="E44" s="220"/>
      <c r="F44" s="160"/>
      <c r="G44" s="65"/>
      <c r="H44" s="65"/>
      <c r="I44" s="65"/>
      <c r="J44" s="65"/>
    </row>
    <row r="45" spans="2:10" ht="27.75" customHeight="1" x14ac:dyDescent="0.25">
      <c r="B45" s="70" t="s">
        <v>353</v>
      </c>
      <c r="C45" s="110">
        <f t="shared" si="6"/>
        <v>270</v>
      </c>
      <c r="D45" s="224">
        <f>(C45/(C$42/100))%</f>
        <v>0.27950310559006214</v>
      </c>
      <c r="E45" s="220"/>
      <c r="F45" s="160"/>
      <c r="G45" s="65"/>
      <c r="H45" s="65"/>
      <c r="I45" s="65"/>
      <c r="J45" s="65"/>
    </row>
    <row r="46" spans="2:10" ht="24" thickBot="1" x14ac:dyDescent="0.3">
      <c r="B46" s="75" t="s">
        <v>354</v>
      </c>
      <c r="C46" s="110">
        <f t="shared" si="6"/>
        <v>0</v>
      </c>
      <c r="D46" s="224">
        <f>(C46/(C$42/100))%</f>
        <v>0</v>
      </c>
      <c r="E46" s="220"/>
      <c r="F46" s="160"/>
      <c r="G46" s="65"/>
      <c r="H46" s="65"/>
      <c r="I46" s="65"/>
      <c r="J46" s="65"/>
    </row>
    <row r="47" spans="2:10" ht="24" thickBot="1" x14ac:dyDescent="0.3">
      <c r="B47" s="79" t="s">
        <v>318</v>
      </c>
      <c r="C47" s="256">
        <f t="shared" si="6"/>
        <v>611</v>
      </c>
      <c r="D47" s="223">
        <f>(C47/(C$58/100))%</f>
        <v>0.29559748427672955</v>
      </c>
      <c r="E47" s="160"/>
      <c r="F47" s="160"/>
      <c r="G47" s="65"/>
      <c r="H47" s="65"/>
      <c r="I47" s="65"/>
      <c r="J47" s="65"/>
    </row>
    <row r="48" spans="2:10" ht="24" thickBot="1" x14ac:dyDescent="0.3">
      <c r="B48" s="70" t="s">
        <v>351</v>
      </c>
      <c r="C48" s="110">
        <f t="shared" si="6"/>
        <v>345</v>
      </c>
      <c r="D48" s="224">
        <f>(C48/(C$47/100))%</f>
        <v>0.56464811783960722</v>
      </c>
      <c r="E48" s="166"/>
      <c r="F48" s="161"/>
      <c r="G48" s="65"/>
      <c r="H48" s="65"/>
      <c r="I48" s="65"/>
      <c r="J48" s="65"/>
    </row>
    <row r="49" spans="2:10" ht="24" thickBot="1" x14ac:dyDescent="0.3">
      <c r="B49" s="70" t="s">
        <v>352</v>
      </c>
      <c r="C49" s="110">
        <f t="shared" si="6"/>
        <v>35</v>
      </c>
      <c r="D49" s="224">
        <f>(C49/(C$47/100))%</f>
        <v>5.7283142389525359E-2</v>
      </c>
      <c r="E49" s="166"/>
      <c r="F49" s="161"/>
      <c r="G49" s="65"/>
      <c r="H49" s="65"/>
      <c r="I49" s="65"/>
      <c r="J49" s="65"/>
    </row>
    <row r="50" spans="2:10" ht="23.25" x14ac:dyDescent="0.25">
      <c r="B50" s="70" t="s">
        <v>353</v>
      </c>
      <c r="C50" s="110">
        <f t="shared" si="6"/>
        <v>231</v>
      </c>
      <c r="D50" s="224">
        <f>(C50/(C$47/100))%</f>
        <v>0.37806873977086736</v>
      </c>
      <c r="E50" s="166"/>
      <c r="F50" s="161"/>
      <c r="G50" s="65"/>
      <c r="H50" s="65"/>
      <c r="I50" s="65"/>
      <c r="J50" s="65"/>
    </row>
    <row r="51" spans="2:10" ht="24" thickBot="1" x14ac:dyDescent="0.3">
      <c r="B51" s="75" t="s">
        <v>354</v>
      </c>
      <c r="C51" s="110">
        <f t="shared" si="6"/>
        <v>0</v>
      </c>
      <c r="D51" s="224">
        <f>(C51/(C$47/100))%</f>
        <v>0</v>
      </c>
      <c r="E51" s="166"/>
      <c r="F51" s="161"/>
      <c r="G51" s="65"/>
      <c r="H51" s="65"/>
      <c r="I51" s="65"/>
      <c r="J51" s="65"/>
    </row>
    <row r="52" spans="2:10" ht="24" thickBot="1" x14ac:dyDescent="0.3">
      <c r="B52" s="79" t="s">
        <v>319</v>
      </c>
      <c r="C52" s="256">
        <f t="shared" si="6"/>
        <v>137</v>
      </c>
      <c r="D52" s="223">
        <f>(C52/(C$58/100))%</f>
        <v>6.6279632317368165E-2</v>
      </c>
      <c r="E52" s="161"/>
      <c r="F52" s="161"/>
      <c r="G52" s="65"/>
      <c r="H52" s="65"/>
      <c r="I52" s="65"/>
      <c r="J52" s="65"/>
    </row>
    <row r="53" spans="2:10" ht="24" thickBot="1" x14ac:dyDescent="0.3">
      <c r="B53" s="70" t="s">
        <v>351</v>
      </c>
      <c r="C53" s="110">
        <f t="shared" si="6"/>
        <v>0</v>
      </c>
      <c r="D53" s="224">
        <f>(C53/(C$52/100))%</f>
        <v>0</v>
      </c>
      <c r="E53" s="166"/>
      <c r="F53" s="161"/>
      <c r="G53" s="65"/>
      <c r="H53" s="65"/>
      <c r="I53" s="65"/>
      <c r="J53" s="65"/>
    </row>
    <row r="54" spans="2:10" ht="24" thickBot="1" x14ac:dyDescent="0.3">
      <c r="B54" s="70" t="s">
        <v>352</v>
      </c>
      <c r="C54" s="110">
        <f t="shared" si="6"/>
        <v>33</v>
      </c>
      <c r="D54" s="224">
        <f>(C54/(C$52/100))%</f>
        <v>0.24087591240875908</v>
      </c>
      <c r="E54" s="166"/>
      <c r="F54" s="161"/>
      <c r="G54" s="65"/>
      <c r="H54" s="65"/>
      <c r="I54" s="65"/>
      <c r="J54" s="65"/>
    </row>
    <row r="55" spans="2:10" ht="23.25" x14ac:dyDescent="0.25">
      <c r="B55" s="70" t="s">
        <v>353</v>
      </c>
      <c r="C55" s="110">
        <f t="shared" si="6"/>
        <v>104</v>
      </c>
      <c r="D55" s="224">
        <f>(C55/(C$52/100))%</f>
        <v>0.75912408759124073</v>
      </c>
      <c r="E55" s="166"/>
      <c r="F55" s="161"/>
      <c r="G55" s="65"/>
      <c r="H55" s="65"/>
      <c r="I55" s="65"/>
      <c r="J55" s="65"/>
    </row>
    <row r="56" spans="2:10" ht="24" thickBot="1" x14ac:dyDescent="0.3">
      <c r="B56" s="75" t="s">
        <v>354</v>
      </c>
      <c r="C56" s="240">
        <f t="shared" si="6"/>
        <v>0</v>
      </c>
      <c r="D56" s="258">
        <f>(C56/(C$52/100))%</f>
        <v>0</v>
      </c>
      <c r="E56" s="166"/>
      <c r="F56" s="161"/>
      <c r="G56" s="65"/>
      <c r="H56" s="65"/>
      <c r="I56" s="65"/>
      <c r="J56" s="65"/>
    </row>
    <row r="57" spans="2:10" ht="24" thickBot="1" x14ac:dyDescent="0.3">
      <c r="B57" s="147" t="s">
        <v>304</v>
      </c>
      <c r="C57" s="236">
        <f t="shared" si="6"/>
        <v>353</v>
      </c>
      <c r="D57" s="223">
        <f>(C57/(C$58/100))%</f>
        <v>0.17077890662796322</v>
      </c>
      <c r="E57" s="161"/>
      <c r="F57" s="161"/>
      <c r="G57" s="65"/>
      <c r="H57" s="65"/>
      <c r="I57" s="65"/>
      <c r="J57" s="65"/>
    </row>
    <row r="58" spans="2:10" ht="24" thickBot="1" x14ac:dyDescent="0.3">
      <c r="B58" s="67" t="s">
        <v>251</v>
      </c>
      <c r="C58" s="68">
        <f>C42+C47+C52+C57</f>
        <v>2067</v>
      </c>
      <c r="D58" s="238">
        <f>D57+D52+D47+D42</f>
        <v>1</v>
      </c>
      <c r="E58" s="161"/>
      <c r="F58" s="161"/>
      <c r="G58" s="65"/>
      <c r="H58" s="65"/>
      <c r="I58" s="65"/>
      <c r="J58" s="65"/>
    </row>
    <row r="59" spans="2:10" ht="23.25" x14ac:dyDescent="0.25">
      <c r="B59" s="187"/>
      <c r="C59" s="187"/>
      <c r="D59" s="161"/>
      <c r="E59" s="161"/>
      <c r="F59" s="161"/>
      <c r="G59" s="65"/>
      <c r="H59" s="65"/>
      <c r="I59" s="65"/>
      <c r="J59" s="65"/>
    </row>
    <row r="60" spans="2:10" ht="24" thickBot="1" x14ac:dyDescent="0.3">
      <c r="B60" s="187"/>
      <c r="C60" s="187"/>
      <c r="D60" s="161"/>
      <c r="E60" s="161"/>
      <c r="F60" s="161"/>
      <c r="G60" s="65"/>
      <c r="H60" s="65"/>
      <c r="I60" s="65"/>
      <c r="J60" s="65"/>
    </row>
    <row r="61" spans="2:10" ht="24" thickBot="1" x14ac:dyDescent="0.4">
      <c r="B61" s="348" t="s">
        <v>356</v>
      </c>
      <c r="C61" s="349"/>
      <c r="D61" s="161"/>
      <c r="E61" s="161"/>
      <c r="F61" s="161"/>
      <c r="G61" s="65"/>
      <c r="H61" s="65"/>
      <c r="I61" s="65"/>
      <c r="J61" s="65"/>
    </row>
    <row r="62" spans="2:10" ht="24" thickBot="1" x14ac:dyDescent="0.4">
      <c r="B62" s="130"/>
      <c r="C62" s="130"/>
      <c r="D62" s="161"/>
      <c r="E62" s="161"/>
      <c r="F62" s="161"/>
      <c r="G62" s="65"/>
      <c r="H62" s="65"/>
      <c r="I62" s="65"/>
      <c r="J62" s="65"/>
    </row>
    <row r="63" spans="2:10" ht="24" thickBot="1" x14ac:dyDescent="0.3">
      <c r="B63" s="136" t="s">
        <v>10</v>
      </c>
      <c r="C63" s="137" t="s">
        <v>249</v>
      </c>
      <c r="D63" s="161"/>
      <c r="E63" s="161"/>
      <c r="F63" s="161"/>
      <c r="G63" s="65"/>
      <c r="H63" s="65"/>
      <c r="I63" s="65"/>
      <c r="J63" s="65"/>
    </row>
    <row r="64" spans="2:10" ht="69" customHeight="1" thickBot="1" x14ac:dyDescent="0.3">
      <c r="B64" s="132" t="s">
        <v>11</v>
      </c>
      <c r="C64" s="59" t="s">
        <v>367</v>
      </c>
      <c r="D64" s="161"/>
      <c r="E64" s="166"/>
      <c r="F64" s="161"/>
      <c r="G64" s="65"/>
      <c r="H64" s="65"/>
      <c r="I64" s="65"/>
      <c r="J64" s="65"/>
    </row>
    <row r="65" spans="2:10" ht="88.5" customHeight="1" thickBot="1" x14ac:dyDescent="0.3">
      <c r="B65" s="134" t="s">
        <v>277</v>
      </c>
      <c r="C65" s="135" t="s">
        <v>348</v>
      </c>
      <c r="D65" s="161"/>
      <c r="E65" s="161"/>
      <c r="F65" s="161"/>
      <c r="G65" s="65"/>
      <c r="H65" s="65"/>
      <c r="I65" s="65"/>
      <c r="J65" s="65"/>
    </row>
    <row r="66" spans="2:10" ht="23.25" x14ac:dyDescent="0.25">
      <c r="B66" s="187"/>
      <c r="C66" s="187"/>
      <c r="D66" s="161"/>
      <c r="E66" s="161"/>
      <c r="F66" s="161"/>
      <c r="G66" s="65"/>
      <c r="H66" s="65"/>
      <c r="I66" s="65"/>
      <c r="J66" s="65"/>
    </row>
    <row r="67" spans="2:10" ht="23.25" x14ac:dyDescent="0.25">
      <c r="B67" s="187"/>
      <c r="C67" s="187"/>
      <c r="D67" s="161"/>
      <c r="E67" s="161"/>
      <c r="F67" s="161"/>
      <c r="G67" s="65"/>
      <c r="H67" s="65"/>
      <c r="I67" s="65"/>
      <c r="J67" s="65"/>
    </row>
    <row r="68" spans="2:10" ht="24" thickBot="1" x14ac:dyDescent="0.3">
      <c r="B68" s="187"/>
      <c r="C68" s="243"/>
      <c r="D68" s="244"/>
      <c r="E68" s="244"/>
      <c r="F68" s="244"/>
      <c r="G68" s="65"/>
      <c r="H68" s="65"/>
      <c r="I68" s="65"/>
      <c r="J68" s="65"/>
    </row>
    <row r="69" spans="2:10" ht="24" thickBot="1" x14ac:dyDescent="0.4">
      <c r="B69" s="99" t="s">
        <v>358</v>
      </c>
      <c r="C69" s="377" t="s">
        <v>316</v>
      </c>
      <c r="D69" s="379"/>
      <c r="E69" s="379"/>
      <c r="F69" s="379"/>
      <c r="G69" s="374"/>
      <c r="H69" s="65"/>
      <c r="I69" s="65"/>
      <c r="J69" s="65"/>
    </row>
    <row r="70" spans="2:10" ht="34.5" customHeight="1" thickBot="1" x14ac:dyDescent="0.3">
      <c r="C70" s="369" t="s">
        <v>264</v>
      </c>
      <c r="D70" s="380"/>
      <c r="E70" s="380"/>
      <c r="F70" s="380"/>
      <c r="G70" s="374"/>
      <c r="H70" s="65"/>
      <c r="I70" s="65"/>
      <c r="J70" s="65"/>
    </row>
    <row r="71" spans="2:10" ht="24" thickBot="1" x14ac:dyDescent="0.3">
      <c r="C71" s="208" t="s">
        <v>317</v>
      </c>
      <c r="D71" s="209" t="s">
        <v>318</v>
      </c>
      <c r="E71" s="209" t="s">
        <v>319</v>
      </c>
      <c r="F71" s="210" t="s">
        <v>250</v>
      </c>
      <c r="G71" s="65"/>
      <c r="H71" s="65"/>
      <c r="I71" s="65"/>
    </row>
    <row r="72" spans="2:10" ht="24" thickBot="1" x14ac:dyDescent="0.3">
      <c r="B72" s="70" t="s">
        <v>351</v>
      </c>
      <c r="C72" s="196">
        <f>(C43/(C$58/100))%</f>
        <v>0.32801161103047893</v>
      </c>
      <c r="D72" s="196">
        <f>(C48/(C$58/100))%</f>
        <v>0.16690856313497821</v>
      </c>
      <c r="E72" s="196">
        <f>(C53/(C$58/100))%</f>
        <v>0</v>
      </c>
      <c r="F72" s="267">
        <v>0</v>
      </c>
      <c r="G72" s="65"/>
      <c r="H72" s="65"/>
      <c r="I72" s="65"/>
    </row>
    <row r="73" spans="2:10" ht="24" thickBot="1" x14ac:dyDescent="0.3">
      <c r="B73" s="70" t="s">
        <v>352</v>
      </c>
      <c r="C73" s="196">
        <f>(C44/(C$58/100))%</f>
        <v>8.708272859216255E-3</v>
      </c>
      <c r="D73" s="196">
        <f>(C49/(C$58/100))%</f>
        <v>1.6932752781809383E-2</v>
      </c>
      <c r="E73" s="196">
        <f>(C54/(C$58/100))%</f>
        <v>1.5965166908563134E-2</v>
      </c>
      <c r="F73" s="267">
        <v>0</v>
      </c>
      <c r="G73" s="65"/>
      <c r="H73" s="65"/>
      <c r="I73" s="65"/>
    </row>
    <row r="74" spans="2:10" ht="44.25" customHeight="1" x14ac:dyDescent="0.25">
      <c r="B74" s="70" t="s">
        <v>353</v>
      </c>
      <c r="C74" s="196">
        <f>(C45/(C$58/100))%</f>
        <v>0.13062409288824381</v>
      </c>
      <c r="D74" s="196">
        <f>(C50/(C$58/100))%</f>
        <v>0.11175616835994193</v>
      </c>
      <c r="E74" s="196">
        <f>(C55/(C$58/100))%</f>
        <v>5.0314465408805027E-2</v>
      </c>
      <c r="F74" s="267">
        <v>0</v>
      </c>
      <c r="G74" s="65"/>
      <c r="H74" s="65"/>
      <c r="I74" s="65"/>
    </row>
    <row r="75" spans="2:10" ht="24" thickBot="1" x14ac:dyDescent="0.3">
      <c r="B75" s="75" t="s">
        <v>354</v>
      </c>
      <c r="C75" s="269">
        <f>(C46/(C$58/100))%</f>
        <v>0</v>
      </c>
      <c r="D75" s="269">
        <f>(C51/(C$58/100))%</f>
        <v>0</v>
      </c>
      <c r="E75" s="269">
        <f>(C56/(C$58/100))%</f>
        <v>0</v>
      </c>
      <c r="F75" s="270">
        <v>0</v>
      </c>
      <c r="G75" s="65"/>
      <c r="H75" s="65"/>
      <c r="I75" s="65"/>
    </row>
    <row r="76" spans="2:10" ht="75" customHeight="1" thickBot="1" x14ac:dyDescent="0.3">
      <c r="B76" s="79" t="s">
        <v>260</v>
      </c>
      <c r="C76" s="212">
        <f>SUM(C72:C75)</f>
        <v>0.46734397677793904</v>
      </c>
      <c r="D76" s="212">
        <f>SUM(D72:D75)</f>
        <v>0.29559748427672949</v>
      </c>
      <c r="E76" s="212">
        <f>SUM(E72:E75)</f>
        <v>6.6279632317368165E-2</v>
      </c>
      <c r="F76" s="212">
        <f>D57</f>
        <v>0.17077890662796322</v>
      </c>
      <c r="G76" s="65"/>
      <c r="H76" s="65"/>
      <c r="I76" s="65"/>
    </row>
    <row r="77" spans="2:10" ht="108.75" customHeight="1" x14ac:dyDescent="0.25">
      <c r="B77" s="187"/>
      <c r="C77" s="187"/>
      <c r="D77" s="161"/>
      <c r="E77" s="161"/>
      <c r="F77" s="161"/>
      <c r="G77" s="65"/>
      <c r="H77" s="65"/>
      <c r="I77" s="65"/>
      <c r="J77" s="65"/>
    </row>
    <row r="78" spans="2:10" ht="23.25" x14ac:dyDescent="0.25">
      <c r="B78" s="187"/>
      <c r="C78" s="187"/>
      <c r="D78" s="161"/>
      <c r="E78" s="161"/>
      <c r="F78" s="161"/>
      <c r="G78" s="65"/>
      <c r="H78" s="65"/>
      <c r="I78" s="65"/>
      <c r="J78" s="65"/>
    </row>
    <row r="79" spans="2:10" ht="23.25" x14ac:dyDescent="0.25">
      <c r="B79" s="187"/>
      <c r="C79" s="187"/>
      <c r="D79" s="161"/>
      <c r="E79" s="161"/>
      <c r="F79" s="161"/>
      <c r="G79" s="65"/>
      <c r="H79" s="65"/>
      <c r="I79" s="65"/>
      <c r="J79" s="65"/>
    </row>
    <row r="80" spans="2:10" ht="23.25" x14ac:dyDescent="0.25">
      <c r="B80" s="187"/>
      <c r="C80" s="187"/>
      <c r="D80" s="161"/>
      <c r="E80" s="161"/>
      <c r="F80" s="161"/>
      <c r="G80" s="65"/>
      <c r="H80" s="65"/>
      <c r="I80" s="65"/>
      <c r="J80" s="65"/>
    </row>
    <row r="81" spans="2:10" ht="23.25" x14ac:dyDescent="0.25">
      <c r="B81" s="187"/>
      <c r="C81" s="187"/>
      <c r="D81" s="161"/>
      <c r="E81" s="161"/>
      <c r="F81" s="161"/>
      <c r="G81" s="65"/>
      <c r="H81" s="65"/>
      <c r="I81" s="65"/>
      <c r="J81" s="65"/>
    </row>
    <row r="82" spans="2:10" ht="42" customHeight="1" x14ac:dyDescent="0.25">
      <c r="B82" s="187"/>
      <c r="C82" s="187"/>
      <c r="D82" s="161"/>
      <c r="E82" s="161"/>
      <c r="F82" s="161"/>
      <c r="G82" s="65"/>
      <c r="H82" s="65"/>
      <c r="I82" s="65"/>
      <c r="J82" s="65"/>
    </row>
    <row r="83" spans="2:10" ht="50.25" customHeight="1" x14ac:dyDescent="0.25">
      <c r="B83" s="187"/>
      <c r="C83" s="187"/>
      <c r="D83" s="161"/>
      <c r="E83" s="161"/>
      <c r="F83" s="161"/>
      <c r="G83" s="65"/>
      <c r="H83" s="65"/>
      <c r="I83" s="65"/>
      <c r="J83" s="65"/>
    </row>
    <row r="84" spans="2:10" ht="23.25" x14ac:dyDescent="0.25">
      <c r="B84" s="187"/>
      <c r="C84" s="187"/>
      <c r="D84" s="161"/>
      <c r="E84" s="161"/>
      <c r="F84" s="161"/>
      <c r="G84" s="65"/>
      <c r="H84" s="65"/>
      <c r="I84" s="65"/>
      <c r="J84" s="65"/>
    </row>
    <row r="85" spans="2:10" ht="23.25" x14ac:dyDescent="0.25">
      <c r="B85" s="187"/>
      <c r="C85" s="187"/>
      <c r="D85" s="161"/>
      <c r="E85" s="161"/>
      <c r="F85" s="161"/>
      <c r="G85" s="65"/>
      <c r="H85" s="65"/>
      <c r="I85" s="65"/>
      <c r="J85" s="65"/>
    </row>
    <row r="86" spans="2:10" ht="23.25" x14ac:dyDescent="0.25">
      <c r="B86" s="187"/>
      <c r="C86" s="187"/>
      <c r="D86" s="161"/>
      <c r="E86" s="161"/>
      <c r="F86" s="161"/>
      <c r="G86" s="65"/>
      <c r="H86" s="65"/>
      <c r="I86" s="65"/>
      <c r="J86" s="65"/>
    </row>
    <row r="87" spans="2:10" ht="23.25" x14ac:dyDescent="0.25">
      <c r="B87" s="187"/>
      <c r="C87" s="187"/>
      <c r="D87" s="161"/>
      <c r="E87" s="161"/>
      <c r="F87" s="161"/>
      <c r="G87" s="65"/>
      <c r="H87" s="65"/>
      <c r="I87" s="65"/>
      <c r="J87" s="65"/>
    </row>
    <row r="88" spans="2:10" ht="23.25" x14ac:dyDescent="0.25">
      <c r="B88" s="187"/>
      <c r="C88" s="187"/>
      <c r="D88" s="161"/>
      <c r="E88" s="161"/>
      <c r="F88" s="161"/>
      <c r="G88" s="65"/>
      <c r="H88" s="65"/>
      <c r="I88" s="65"/>
      <c r="J88" s="65"/>
    </row>
    <row r="89" spans="2:10" ht="23.25" x14ac:dyDescent="0.25">
      <c r="B89" s="187"/>
      <c r="C89" s="187"/>
      <c r="D89" s="161"/>
      <c r="E89" s="161"/>
      <c r="F89" s="161"/>
      <c r="G89" s="65"/>
      <c r="H89" s="65"/>
      <c r="I89" s="65"/>
      <c r="J89" s="65"/>
    </row>
    <row r="90" spans="2:10" ht="23.25" x14ac:dyDescent="0.25">
      <c r="B90" s="187"/>
      <c r="C90" s="187"/>
      <c r="D90" s="161"/>
      <c r="E90" s="161"/>
      <c r="F90" s="161"/>
      <c r="G90" s="65"/>
      <c r="H90" s="65"/>
      <c r="I90" s="65"/>
      <c r="J90" s="65"/>
    </row>
    <row r="91" spans="2:10" ht="23.25" x14ac:dyDescent="0.25">
      <c r="B91" s="187"/>
      <c r="C91" s="187"/>
      <c r="D91" s="161"/>
      <c r="E91" s="161"/>
      <c r="F91" s="161"/>
      <c r="G91" s="65"/>
      <c r="H91" s="65"/>
      <c r="I91" s="65"/>
      <c r="J91" s="65"/>
    </row>
    <row r="92" spans="2:10" ht="23.25" x14ac:dyDescent="0.25">
      <c r="B92" s="187"/>
      <c r="C92" s="187"/>
      <c r="D92" s="161"/>
      <c r="E92" s="161"/>
      <c r="F92" s="161"/>
      <c r="G92" s="65"/>
      <c r="H92" s="65"/>
      <c r="I92" s="65"/>
      <c r="J92" s="65"/>
    </row>
    <row r="93" spans="2:10" ht="23.25" x14ac:dyDescent="0.25">
      <c r="B93" s="187"/>
      <c r="C93" s="187"/>
      <c r="D93" s="161"/>
      <c r="E93" s="161"/>
      <c r="F93" s="161"/>
      <c r="G93" s="65"/>
      <c r="H93" s="65"/>
      <c r="I93" s="65"/>
      <c r="J93" s="65"/>
    </row>
    <row r="94" spans="2:10" ht="23.25" x14ac:dyDescent="0.25">
      <c r="B94" s="187"/>
      <c r="C94" s="187"/>
      <c r="D94" s="161"/>
      <c r="E94" s="161"/>
      <c r="F94" s="161"/>
      <c r="G94" s="65"/>
      <c r="H94" s="65"/>
      <c r="I94" s="65"/>
      <c r="J94" s="65"/>
    </row>
    <row r="95" spans="2:10" ht="23.25" x14ac:dyDescent="0.25">
      <c r="B95" s="187"/>
      <c r="C95" s="187"/>
      <c r="D95" s="161"/>
      <c r="E95" s="161"/>
      <c r="F95" s="161"/>
      <c r="G95" s="65"/>
      <c r="H95" s="65"/>
      <c r="I95" s="65"/>
      <c r="J95" s="65"/>
    </row>
    <row r="96" spans="2:10" ht="23.25" x14ac:dyDescent="0.25">
      <c r="B96" s="187"/>
      <c r="C96" s="187"/>
      <c r="D96" s="161"/>
      <c r="E96" s="161"/>
      <c r="F96" s="161"/>
      <c r="G96" s="65"/>
      <c r="H96" s="65"/>
      <c r="I96" s="65"/>
      <c r="J96" s="65"/>
    </row>
    <row r="97" spans="2:10" ht="23.25" x14ac:dyDescent="0.25">
      <c r="B97" s="187"/>
      <c r="C97" s="187"/>
      <c r="D97" s="161"/>
      <c r="E97" s="161"/>
      <c r="F97" s="161"/>
      <c r="G97" s="65"/>
      <c r="H97" s="65"/>
      <c r="I97" s="65"/>
      <c r="J97" s="65"/>
    </row>
    <row r="98" spans="2:10" ht="23.25" x14ac:dyDescent="0.25">
      <c r="B98" s="187"/>
      <c r="C98" s="187"/>
      <c r="D98" s="161"/>
      <c r="E98" s="161"/>
      <c r="F98" s="161"/>
      <c r="G98" s="65"/>
      <c r="H98" s="65"/>
      <c r="I98" s="65"/>
      <c r="J98" s="65"/>
    </row>
    <row r="99" spans="2:10" ht="23.25" x14ac:dyDescent="0.25">
      <c r="B99" s="187"/>
      <c r="C99" s="187"/>
      <c r="D99" s="161"/>
      <c r="E99" s="161"/>
      <c r="F99" s="161"/>
      <c r="G99" s="65"/>
      <c r="H99" s="65"/>
      <c r="I99" s="65"/>
      <c r="J99" s="65"/>
    </row>
    <row r="100" spans="2:10" ht="23.25" x14ac:dyDescent="0.25">
      <c r="B100" s="187"/>
      <c r="C100" s="187"/>
      <c r="D100" s="161"/>
      <c r="E100" s="161"/>
      <c r="F100" s="161"/>
      <c r="G100" s="65"/>
      <c r="H100" s="65"/>
      <c r="I100" s="65"/>
      <c r="J100" s="65"/>
    </row>
    <row r="101" spans="2:10" ht="23.25" x14ac:dyDescent="0.25">
      <c r="B101" s="187"/>
      <c r="C101" s="187"/>
      <c r="D101" s="161"/>
      <c r="E101" s="161"/>
      <c r="F101" s="161"/>
      <c r="G101" s="65"/>
      <c r="H101" s="65"/>
      <c r="I101" s="65"/>
      <c r="J101" s="65"/>
    </row>
    <row r="102" spans="2:10" ht="23.25" x14ac:dyDescent="0.25">
      <c r="B102" s="187"/>
      <c r="C102" s="187"/>
      <c r="D102" s="161"/>
      <c r="E102" s="161"/>
      <c r="F102" s="161"/>
      <c r="G102" s="65"/>
      <c r="H102" s="65"/>
      <c r="I102" s="65"/>
      <c r="J102" s="65"/>
    </row>
    <row r="103" spans="2:10" ht="23.25" x14ac:dyDescent="0.25">
      <c r="B103" s="187"/>
      <c r="C103" s="187"/>
      <c r="D103" s="161"/>
      <c r="E103" s="161"/>
      <c r="F103" s="161"/>
      <c r="G103" s="65"/>
      <c r="H103" s="65"/>
      <c r="I103" s="65"/>
      <c r="J103" s="65"/>
    </row>
    <row r="104" spans="2:10" ht="23.25" x14ac:dyDescent="0.25">
      <c r="B104" s="187"/>
      <c r="C104" s="187"/>
      <c r="D104" s="161"/>
      <c r="E104" s="161"/>
      <c r="F104" s="161"/>
      <c r="G104" s="65"/>
      <c r="H104" s="65"/>
      <c r="I104" s="65"/>
      <c r="J104" s="65"/>
    </row>
    <row r="105" spans="2:10" ht="23.25" x14ac:dyDescent="0.25">
      <c r="B105" s="187"/>
      <c r="C105" s="187"/>
      <c r="D105" s="161"/>
      <c r="E105" s="161"/>
      <c r="F105" s="161"/>
      <c r="G105" s="65"/>
      <c r="H105" s="65"/>
      <c r="I105" s="65"/>
      <c r="J105" s="65"/>
    </row>
    <row r="106" spans="2:10" ht="23.25" x14ac:dyDescent="0.25">
      <c r="B106" s="187"/>
      <c r="C106" s="187"/>
      <c r="D106" s="161"/>
      <c r="E106" s="161"/>
      <c r="F106" s="161"/>
      <c r="G106" s="65"/>
      <c r="H106" s="65"/>
      <c r="I106" s="65"/>
      <c r="J106" s="65"/>
    </row>
    <row r="107" spans="2:10" ht="23.25" x14ac:dyDescent="0.25">
      <c r="B107" s="187"/>
      <c r="C107" s="187"/>
      <c r="D107" s="161"/>
      <c r="E107" s="161"/>
      <c r="F107" s="161"/>
      <c r="G107" s="65"/>
      <c r="H107" s="65"/>
      <c r="I107" s="65"/>
      <c r="J107" s="65"/>
    </row>
    <row r="108" spans="2:10" x14ac:dyDescent="0.25">
      <c r="G108" s="65"/>
      <c r="H108" s="65"/>
      <c r="I108" s="65"/>
      <c r="J108" s="65"/>
    </row>
    <row r="109" spans="2:10" x14ac:dyDescent="0.25">
      <c r="B109" s="65"/>
      <c r="C109" s="65"/>
      <c r="D109" s="65"/>
      <c r="E109" s="65"/>
      <c r="F109" s="65"/>
      <c r="G109" s="65"/>
      <c r="H109" s="65"/>
      <c r="I109" s="65"/>
      <c r="J109" s="65"/>
    </row>
    <row r="110" spans="2:10" x14ac:dyDescent="0.25">
      <c r="B110" s="65"/>
      <c r="C110" s="65"/>
      <c r="D110" s="65"/>
      <c r="E110" s="65"/>
      <c r="F110" s="65"/>
      <c r="G110" s="65"/>
      <c r="H110" s="65"/>
      <c r="I110" s="65"/>
      <c r="J110" s="65"/>
    </row>
    <row r="111" spans="2:10" x14ac:dyDescent="0.25">
      <c r="B111" s="65"/>
      <c r="C111" s="65"/>
      <c r="D111" s="65"/>
      <c r="E111" s="65"/>
      <c r="F111" s="65"/>
      <c r="G111" s="65"/>
      <c r="H111" s="65"/>
      <c r="I111" s="65"/>
      <c r="J111" s="65"/>
    </row>
    <row r="112" spans="2:10" x14ac:dyDescent="0.25">
      <c r="B112" s="65"/>
      <c r="C112" s="65"/>
      <c r="D112" s="65"/>
      <c r="E112" s="65"/>
      <c r="F112" s="65"/>
      <c r="G112" s="65"/>
      <c r="H112" s="65"/>
      <c r="I112" s="65"/>
      <c r="J112" s="65"/>
    </row>
    <row r="113" spans="2:10" x14ac:dyDescent="0.25">
      <c r="B113" s="65"/>
      <c r="C113" s="65"/>
      <c r="D113" s="65"/>
      <c r="E113" s="65"/>
      <c r="F113" s="65"/>
      <c r="G113" s="65"/>
      <c r="H113" s="65"/>
      <c r="I113" s="65"/>
      <c r="J113" s="65"/>
    </row>
    <row r="114" spans="2:10" x14ac:dyDescent="0.25">
      <c r="B114" s="65"/>
      <c r="C114" s="65"/>
      <c r="D114" s="65"/>
      <c r="E114" s="65"/>
      <c r="F114" s="65"/>
      <c r="G114" s="65"/>
      <c r="H114" s="65"/>
      <c r="I114" s="65"/>
      <c r="J114" s="65"/>
    </row>
    <row r="115" spans="2:10" x14ac:dyDescent="0.25">
      <c r="B115" s="65"/>
      <c r="C115" s="65"/>
      <c r="D115" s="65"/>
      <c r="E115" s="65"/>
      <c r="F115" s="65"/>
      <c r="G115" s="65"/>
      <c r="H115" s="65"/>
      <c r="I115" s="65"/>
      <c r="J115" s="65"/>
    </row>
    <row r="116" spans="2:10" x14ac:dyDescent="0.25">
      <c r="B116" s="65"/>
      <c r="C116" s="65"/>
      <c r="D116" s="65"/>
      <c r="E116" s="65"/>
      <c r="F116" s="65"/>
      <c r="G116" s="65"/>
      <c r="H116" s="65"/>
      <c r="I116" s="65"/>
    </row>
    <row r="117" spans="2:10" x14ac:dyDescent="0.25">
      <c r="B117" s="65"/>
      <c r="C117" s="65"/>
      <c r="D117" s="65"/>
      <c r="E117" s="65"/>
      <c r="F117" s="65"/>
      <c r="G117" s="65"/>
      <c r="H117" s="65"/>
      <c r="I117" s="65"/>
    </row>
    <row r="118" spans="2:10" x14ac:dyDescent="0.25">
      <c r="B118" s="65"/>
      <c r="C118" s="65"/>
      <c r="D118" s="65"/>
      <c r="E118" s="65"/>
      <c r="F118" s="65"/>
      <c r="G118" s="65"/>
      <c r="H118" s="65"/>
      <c r="I118" s="65"/>
    </row>
    <row r="119" spans="2:10" x14ac:dyDescent="0.25">
      <c r="B119" s="65"/>
      <c r="C119" s="65"/>
      <c r="D119" s="65"/>
      <c r="E119" s="65"/>
      <c r="F119" s="65"/>
      <c r="G119" s="65"/>
      <c r="H119" s="65"/>
      <c r="I119" s="65"/>
    </row>
    <row r="120" spans="2:10" x14ac:dyDescent="0.25">
      <c r="B120" s="65"/>
      <c r="C120" s="65"/>
      <c r="D120" s="65"/>
      <c r="E120" s="65"/>
      <c r="F120" s="65"/>
      <c r="G120" s="65"/>
      <c r="H120" s="65"/>
      <c r="I120" s="65"/>
    </row>
    <row r="121" spans="2:10" x14ac:dyDescent="0.25">
      <c r="B121" s="65"/>
      <c r="C121" s="65"/>
      <c r="D121" s="65"/>
      <c r="E121" s="65"/>
      <c r="F121" s="65"/>
      <c r="G121" s="65"/>
      <c r="H121" s="65"/>
      <c r="I121" s="65"/>
    </row>
    <row r="122" spans="2:10" x14ac:dyDescent="0.25">
      <c r="B122" s="65"/>
      <c r="C122" s="65"/>
      <c r="D122" s="65"/>
      <c r="E122" s="65"/>
      <c r="F122" s="65"/>
      <c r="G122" s="65"/>
      <c r="H122" s="65"/>
      <c r="I122" s="65"/>
    </row>
    <row r="123" spans="2:10" ht="23.25" x14ac:dyDescent="0.35">
      <c r="C123" s="131"/>
      <c r="D123" s="131"/>
      <c r="H123" s="65"/>
      <c r="I123" s="65"/>
    </row>
    <row r="124" spans="2:10" x14ac:dyDescent="0.25">
      <c r="H124" s="65"/>
      <c r="I124" s="65"/>
    </row>
    <row r="125" spans="2:10" x14ac:dyDescent="0.25">
      <c r="H125" s="65"/>
      <c r="I125" s="65"/>
    </row>
    <row r="126" spans="2:10" x14ac:dyDescent="0.25">
      <c r="H126" s="65"/>
      <c r="I126" s="65"/>
    </row>
    <row r="127" spans="2:10" x14ac:dyDescent="0.25">
      <c r="H127" s="65"/>
    </row>
    <row r="128" spans="2:10" x14ac:dyDescent="0.25">
      <c r="H128" s="65"/>
    </row>
    <row r="129" spans="8:8" x14ac:dyDescent="0.25">
      <c r="H129" s="65"/>
    </row>
  </sheetData>
  <mergeCells count="8">
    <mergeCell ref="C69:G69"/>
    <mergeCell ref="C70:G70"/>
    <mergeCell ref="I4:I5"/>
    <mergeCell ref="J4:J5"/>
    <mergeCell ref="B7:D7"/>
    <mergeCell ref="H7:J7"/>
    <mergeCell ref="B35:D35"/>
    <mergeCell ref="B61:C61"/>
  </mergeCells>
  <dataValidations count="3">
    <dataValidation type="list" allowBlank="1" showInputMessage="1" showErrorMessage="1" sqref="I6" xr:uid="{EFBCD77F-AFD2-4C1E-AA53-B72E6B4A1226}">
      <formula1>"vultures@jpcert.or.jp,cve@mitre.org/cve@cert.org.tw,talos-cna@cisco.com/psirt@cisco.com,psirt@bosch.com,OTRO"</formula1>
    </dataValidation>
    <dataValidation type="list" allowBlank="1" showInputMessage="1" showErrorMessage="1" promptTitle="VALORES POSIBLES ASIGNADOR IOT" sqref="H6" xr:uid="{56118981-217E-499A-936A-3BBFE707A2A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5" xr:uid="{B78E33AF-E0C4-4FBB-AADE-2A34847C9E56}">
      <formula1>"ALTA,MEDIA,BAJA,NINGUNA"</formula1>
    </dataValidation>
  </dataValidations>
  <hyperlinks>
    <hyperlink ref="F4" r:id="rId1" display="cve@mitre.org/cve@cert.org.tw" xr:uid="{CA9EEFB1-96B8-417B-86F8-8D993DC1FF81}"/>
    <hyperlink ref="F5" r:id="rId2" display="cve@mitre.org/cve@cert.org.tw" xr:uid="{F64B536E-21F5-4417-9349-E1E6FE84EFCC}"/>
    <hyperlink ref="G5" r:id="rId3" display="cve@mitre.org/cve@cert.org.tw" xr:uid="{84A70A8E-503E-4B0A-8C57-71A433901AD6}"/>
    <hyperlink ref="G4" r:id="rId4" display="cve@mitre.org/cve@cert.org.tw" xr:uid="{27A439FA-8DC0-4AE5-928C-46511DF93799}"/>
  </hyperlinks>
  <pageMargins left="0.7" right="0.7" top="0.75" bottom="0.75" header="0.3" footer="0.3"/>
  <pageSetup paperSize="9" orientation="portrait" r:id="rId5"/>
  <headerFooter>
    <oddFooter>&amp;C&amp;"Calibri"&amp;11&amp;K000000_x000D_&amp;1#&amp;"Calibri"&amp;12&amp;K008000Internal Use</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57</vt:i4>
      </vt:variant>
    </vt:vector>
  </HeadingPairs>
  <TitlesOfParts>
    <vt:vector size="57" baseType="lpstr">
      <vt:lpstr>data_meta.id-description.value</vt:lpstr>
      <vt:lpstr>exploitabilityscoreV2_published</vt:lpstr>
      <vt:lpstr>explotabilityscoreV3_published</vt:lpstr>
      <vt:lpstr>impactscoreV3_published</vt:lpstr>
      <vt:lpstr>impactscoreV2_published</vt:lpstr>
      <vt:lpstr>basescorev2_published</vt:lpstr>
      <vt:lpstr>basescore_impactscoreV3</vt:lpstr>
      <vt:lpstr>basescore_exploitabilityscoreV3</vt:lpstr>
      <vt:lpstr>basescore_exploitabilityscoreV2</vt:lpstr>
      <vt:lpstr>basescore_impactscoreV2</vt:lpstr>
      <vt:lpstr>assigner_published</vt:lpstr>
      <vt:lpstr>baseseverity_attackvector</vt:lpstr>
      <vt:lpstr>baseseverity_attackcomplexity</vt:lpstr>
      <vt:lpstr>baseseverity_userinteraction</vt:lpstr>
      <vt:lpstr>baseseverity_scope</vt:lpstr>
      <vt:lpstr>baseseverityV3_confidentiality</vt:lpstr>
      <vt:lpstr>baseseverityV3_integrity</vt:lpstr>
      <vt:lpstr>baseseverityV3_availability</vt:lpstr>
      <vt:lpstr>baseseverityV3_privileges</vt:lpstr>
      <vt:lpstr>impactscoreV3_confidentiality</vt:lpstr>
      <vt:lpstr>impactscoreV3_integrity</vt:lpstr>
      <vt:lpstr>impactscoreV3_availability</vt:lpstr>
      <vt:lpstr>exploitabilityV3_attackvector</vt:lpstr>
      <vt:lpstr>exploitabilityV3_attackcomplex.</vt:lpstr>
      <vt:lpstr>exploitabilityV3_userinteract.</vt:lpstr>
      <vt:lpstr>exploitabilityv3_privileges</vt:lpstr>
      <vt:lpstr>exploitabiltiyV3_scope</vt:lpstr>
      <vt:lpstr>severityV2_accessvector</vt:lpstr>
      <vt:lpstr>severityV2_accesscomplexity</vt:lpstr>
      <vt:lpstr>severityv2_confidentiality</vt:lpstr>
      <vt:lpstr>severityV2_integrity</vt:lpstr>
      <vt:lpstr>severityV2_availability</vt:lpstr>
      <vt:lpstr>severityV2_authentication</vt:lpstr>
      <vt:lpstr>impactscoreV2_confidentiality</vt:lpstr>
      <vt:lpstr>impactscoreV2_integrity</vt:lpstr>
      <vt:lpstr>impactscoreV2-availability</vt:lpstr>
      <vt:lpstr>attackvector_attackcomplex.V3</vt:lpstr>
      <vt:lpstr>accessvector_accesscomplexV2</vt:lpstr>
      <vt:lpstr>integrity_confidentiality V3</vt:lpstr>
      <vt:lpstr>integrity_availability V3</vt:lpstr>
      <vt:lpstr>confidentiality_availability V3</vt:lpstr>
      <vt:lpstr>confidentiality_integrity V3</vt:lpstr>
      <vt:lpstr>availability_integrity V3</vt:lpstr>
      <vt:lpstr>availability_confidentiality V3</vt:lpstr>
      <vt:lpstr>integrity_confidentiality V2</vt:lpstr>
      <vt:lpstr>integrity_availability V2</vt:lpstr>
      <vt:lpstr>confidentiality_availability V2</vt:lpstr>
      <vt:lpstr>confidentiality_integrity V2</vt:lpstr>
      <vt:lpstr>availability_integrity V2</vt:lpstr>
      <vt:lpstr>availability_confidentiality V2</vt:lpstr>
      <vt:lpstr>userinteraction_scope</vt:lpstr>
      <vt:lpstr>userinteraction_privileges V3</vt:lpstr>
      <vt:lpstr>scope_privileges V3</vt:lpstr>
      <vt:lpstr>scope_userinteraction V3</vt:lpstr>
      <vt:lpstr>privileges_userinteraction v3</vt:lpstr>
      <vt:lpstr>privileges_scope v3</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2023-08-07T08:24:46Z</dcterms:created>
  <dcterms:modified xsi:type="dcterms:W3CDTF">2023-09-06T09:09:54Z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2023-09-06T09:09:54Z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fbcb8bf3-7f0f-4232-81d7-429922d36965</vt:lpwstr>
  </property>
  <property fmtid="{D5CDD505-2E9C-101B-9397-08002B2CF9AE}" pid="8" name="MSIP_Label_019c027e-33b7-45fc-a572-8ffa5d09ec36_ContentBits">
    <vt:lpwstr>2</vt:lpwstr>
  </property>
</Properties>
</file>